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xVal>
          <yVal>
            <numRef>
              <f>gráficos!$B$7:$B$888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  <c r="AA2" t="n">
        <v>419.2419425707736</v>
      </c>
      <c r="AB2" t="n">
        <v>573.6253214744822</v>
      </c>
      <c r="AC2" t="n">
        <v>518.879325881152</v>
      </c>
      <c r="AD2" t="n">
        <v>419241.9425707736</v>
      </c>
      <c r="AE2" t="n">
        <v>573625.3214744822</v>
      </c>
      <c r="AF2" t="n">
        <v>2.178242847326444e-06</v>
      </c>
      <c r="AG2" t="n">
        <v>20</v>
      </c>
      <c r="AH2" t="n">
        <v>518879.325881152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  <c r="AA3" t="n">
        <v>346.9785890805371</v>
      </c>
      <c r="AB3" t="n">
        <v>474.7514131949849</v>
      </c>
      <c r="AC3" t="n">
        <v>429.441804637448</v>
      </c>
      <c r="AD3" t="n">
        <v>346978.5890805371</v>
      </c>
      <c r="AE3" t="n">
        <v>474751.4131949849</v>
      </c>
      <c r="AF3" t="n">
        <v>2.500809048976937e-06</v>
      </c>
      <c r="AG3" t="n">
        <v>18</v>
      </c>
      <c r="AH3" t="n">
        <v>429441.804637448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  <c r="AA4" t="n">
        <v>303.1408378258469</v>
      </c>
      <c r="AB4" t="n">
        <v>414.7706679432262</v>
      </c>
      <c r="AC4" t="n">
        <v>375.1855375290125</v>
      </c>
      <c r="AD4" t="n">
        <v>303140.8378258469</v>
      </c>
      <c r="AE4" t="n">
        <v>414770.6679432262</v>
      </c>
      <c r="AF4" t="n">
        <v>2.72685589837477e-06</v>
      </c>
      <c r="AG4" t="n">
        <v>16</v>
      </c>
      <c r="AH4" t="n">
        <v>375185.5375290125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  <c r="AA5" t="n">
        <v>279.4655455374482</v>
      </c>
      <c r="AB5" t="n">
        <v>382.3770885540591</v>
      </c>
      <c r="AC5" t="n">
        <v>345.8835558920733</v>
      </c>
      <c r="AD5" t="n">
        <v>279465.5455374483</v>
      </c>
      <c r="AE5" t="n">
        <v>382377.0885540592</v>
      </c>
      <c r="AF5" t="n">
        <v>2.88194997203267e-06</v>
      </c>
      <c r="AG5" t="n">
        <v>15</v>
      </c>
      <c r="AH5" t="n">
        <v>345883.5558920733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  <c r="AA6" t="n">
        <v>265.715829904192</v>
      </c>
      <c r="AB6" t="n">
        <v>363.5641210299955</v>
      </c>
      <c r="AC6" t="n">
        <v>328.8660715843405</v>
      </c>
      <c r="AD6" t="n">
        <v>265715.829904192</v>
      </c>
      <c r="AE6" t="n">
        <v>363564.1210299955</v>
      </c>
      <c r="AF6" t="n">
        <v>3.022676661194945e-06</v>
      </c>
      <c r="AG6" t="n">
        <v>15</v>
      </c>
      <c r="AH6" t="n">
        <v>328866.0715843405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  <c r="AA7" t="n">
        <v>249.1205936675919</v>
      </c>
      <c r="AB7" t="n">
        <v>340.8577866807667</v>
      </c>
      <c r="AC7" t="n">
        <v>308.3267979169642</v>
      </c>
      <c r="AD7" t="n">
        <v>249120.5936675919</v>
      </c>
      <c r="AE7" t="n">
        <v>340857.7866807667</v>
      </c>
      <c r="AF7" t="n">
        <v>3.131574067782298e-06</v>
      </c>
      <c r="AG7" t="n">
        <v>14</v>
      </c>
      <c r="AH7" t="n">
        <v>308326.7979169642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  <c r="AA8" t="n">
        <v>242.374653333752</v>
      </c>
      <c r="AB8" t="n">
        <v>331.6276935061283</v>
      </c>
      <c r="AC8" t="n">
        <v>299.9776118803932</v>
      </c>
      <c r="AD8" t="n">
        <v>242374.653333752</v>
      </c>
      <c r="AE8" t="n">
        <v>331627.6935061283</v>
      </c>
      <c r="AF8" t="n">
        <v>3.213357641065086e-06</v>
      </c>
      <c r="AG8" t="n">
        <v>14</v>
      </c>
      <c r="AH8" t="n">
        <v>299977.6118803932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  <c r="AA9" t="n">
        <v>230.2472669186024</v>
      </c>
      <c r="AB9" t="n">
        <v>315.0344683904004</v>
      </c>
      <c r="AC9" t="n">
        <v>284.9680208809673</v>
      </c>
      <c r="AD9" t="n">
        <v>230247.2669186024</v>
      </c>
      <c r="AE9" t="n">
        <v>315034.4683904004</v>
      </c>
      <c r="AF9" t="n">
        <v>3.280331756483153e-06</v>
      </c>
      <c r="AG9" t="n">
        <v>13</v>
      </c>
      <c r="AH9" t="n">
        <v>284968.0208809673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  <c r="AA10" t="n">
        <v>225.1612519939955</v>
      </c>
      <c r="AB10" t="n">
        <v>308.0755583914142</v>
      </c>
      <c r="AC10" t="n">
        <v>278.6732594853906</v>
      </c>
      <c r="AD10" t="n">
        <v>225161.2519939955</v>
      </c>
      <c r="AE10" t="n">
        <v>308075.5583914142</v>
      </c>
      <c r="AF10" t="n">
        <v>3.346348046268179e-06</v>
      </c>
      <c r="AG10" t="n">
        <v>13</v>
      </c>
      <c r="AH10" t="n">
        <v>278673.2594853906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  <c r="AA11" t="n">
        <v>221.4735579316139</v>
      </c>
      <c r="AB11" t="n">
        <v>303.0298926856864</v>
      </c>
      <c r="AC11" t="n">
        <v>274.1091450329795</v>
      </c>
      <c r="AD11" t="n">
        <v>221473.5579316139</v>
      </c>
      <c r="AE11" t="n">
        <v>303029.8926856864</v>
      </c>
      <c r="AF11" t="n">
        <v>3.394755080184207e-06</v>
      </c>
      <c r="AG11" t="n">
        <v>13</v>
      </c>
      <c r="AH11" t="n">
        <v>274109.1450329795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  <c r="AA12" t="n">
        <v>218.3310407540613</v>
      </c>
      <c r="AB12" t="n">
        <v>298.7301620452876</v>
      </c>
      <c r="AC12" t="n">
        <v>270.2197746501892</v>
      </c>
      <c r="AD12" t="n">
        <v>218331.0407540613</v>
      </c>
      <c r="AE12" t="n">
        <v>298730.1620452876</v>
      </c>
      <c r="AF12" t="n">
        <v>3.43689940803804e-06</v>
      </c>
      <c r="AG12" t="n">
        <v>13</v>
      </c>
      <c r="AH12" t="n">
        <v>270219.7746501892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  <c r="AA13" t="n">
        <v>214.8994790807386</v>
      </c>
      <c r="AB13" t="n">
        <v>294.0349479740334</v>
      </c>
      <c r="AC13" t="n">
        <v>265.9726652201198</v>
      </c>
      <c r="AD13" t="n">
        <v>214899.4790807386</v>
      </c>
      <c r="AE13" t="n">
        <v>294034.9479740334</v>
      </c>
      <c r="AF13" t="n">
        <v>3.484127579636479e-06</v>
      </c>
      <c r="AG13" t="n">
        <v>13</v>
      </c>
      <c r="AH13" t="n">
        <v>265972.6652201198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  <c r="AA14" t="n">
        <v>211.981101666328</v>
      </c>
      <c r="AB14" t="n">
        <v>290.041895245914</v>
      </c>
      <c r="AC14" t="n">
        <v>262.360703840086</v>
      </c>
      <c r="AD14" t="n">
        <v>211981.101666328</v>
      </c>
      <c r="AE14" t="n">
        <v>290041.895245914</v>
      </c>
      <c r="AF14" t="n">
        <v>3.517725155687787e-06</v>
      </c>
      <c r="AG14" t="n">
        <v>13</v>
      </c>
      <c r="AH14" t="n">
        <v>262360.7038400861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  <c r="AA15" t="n">
        <v>210.6723721383638</v>
      </c>
      <c r="AB15" t="n">
        <v>288.2512337686824</v>
      </c>
      <c r="AC15" t="n">
        <v>260.7409405810317</v>
      </c>
      <c r="AD15" t="n">
        <v>210672.3721383638</v>
      </c>
      <c r="AE15" t="n">
        <v>288251.2337686823</v>
      </c>
      <c r="AF15" t="n">
        <v>3.536292237189825e-06</v>
      </c>
      <c r="AG15" t="n">
        <v>13</v>
      </c>
      <c r="AH15" t="n">
        <v>260740.9405810317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  <c r="AA16" t="n">
        <v>200.9854256598813</v>
      </c>
      <c r="AB16" t="n">
        <v>274.9971262389121</v>
      </c>
      <c r="AC16" t="n">
        <v>248.7517864716417</v>
      </c>
      <c r="AD16" t="n">
        <v>200985.4256598813</v>
      </c>
      <c r="AE16" t="n">
        <v>274997.1262389121</v>
      </c>
      <c r="AF16" t="n">
        <v>3.571952822296915e-06</v>
      </c>
      <c r="AG16" t="n">
        <v>12</v>
      </c>
      <c r="AH16" t="n">
        <v>248751.7864716417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  <c r="AA17" t="n">
        <v>198.6889130544879</v>
      </c>
      <c r="AB17" t="n">
        <v>271.8549363772287</v>
      </c>
      <c r="AC17" t="n">
        <v>245.9094828002652</v>
      </c>
      <c r="AD17" t="n">
        <v>198688.9130544879</v>
      </c>
      <c r="AE17" t="n">
        <v>271854.9363772287</v>
      </c>
      <c r="AF17" t="n">
        <v>3.601498059131508e-06</v>
      </c>
      <c r="AG17" t="n">
        <v>12</v>
      </c>
      <c r="AH17" t="n">
        <v>245909.4828002652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  <c r="AA18" t="n">
        <v>197.437951917084</v>
      </c>
      <c r="AB18" t="n">
        <v>270.1433161605232</v>
      </c>
      <c r="AC18" t="n">
        <v>244.3612172147674</v>
      </c>
      <c r="AD18" t="n">
        <v>197437.951917084</v>
      </c>
      <c r="AE18" t="n">
        <v>270143.3161605232</v>
      </c>
      <c r="AF18" t="n">
        <v>3.618738920526258e-06</v>
      </c>
      <c r="AG18" t="n">
        <v>12</v>
      </c>
      <c r="AH18" t="n">
        <v>244361.2172147674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  <c r="AA19" t="n">
        <v>195.2084918559383</v>
      </c>
      <c r="AB19" t="n">
        <v>267.0928705480289</v>
      </c>
      <c r="AC19" t="n">
        <v>241.6019018502014</v>
      </c>
      <c r="AD19" t="n">
        <v>195208.4918559383</v>
      </c>
      <c r="AE19" t="n">
        <v>267092.870548029</v>
      </c>
      <c r="AF19" t="n">
        <v>3.642758240247149e-06</v>
      </c>
      <c r="AG19" t="n">
        <v>12</v>
      </c>
      <c r="AH19" t="n">
        <v>241601.9018502014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  <c r="AA20" t="n">
        <v>194.1550875923299</v>
      </c>
      <c r="AB20" t="n">
        <v>265.6515563616445</v>
      </c>
      <c r="AC20" t="n">
        <v>240.2981446668678</v>
      </c>
      <c r="AD20" t="n">
        <v>194155.0875923299</v>
      </c>
      <c r="AE20" t="n">
        <v>265651.5563616445</v>
      </c>
      <c r="AF20" t="n">
        <v>3.657715055901569e-06</v>
      </c>
      <c r="AG20" t="n">
        <v>12</v>
      </c>
      <c r="AH20" t="n">
        <v>240298.1446668678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  <c r="AA21" t="n">
        <v>192.0163345692874</v>
      </c>
      <c r="AB21" t="n">
        <v>262.7252201203951</v>
      </c>
      <c r="AC21" t="n">
        <v>237.6510938493436</v>
      </c>
      <c r="AD21" t="n">
        <v>192016.3345692874</v>
      </c>
      <c r="AE21" t="n">
        <v>262725.2201203951</v>
      </c>
      <c r="AF21" t="n">
        <v>3.685049925890681e-06</v>
      </c>
      <c r="AG21" t="n">
        <v>12</v>
      </c>
      <c r="AH21" t="n">
        <v>237651.0938493436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  <c r="AA22" t="n">
        <v>190.7378707372238</v>
      </c>
      <c r="AB22" t="n">
        <v>260.9759695035228</v>
      </c>
      <c r="AC22" t="n">
        <v>236.0687892562564</v>
      </c>
      <c r="AD22" t="n">
        <v>190737.8707372238</v>
      </c>
      <c r="AE22" t="n">
        <v>260975.9695035228</v>
      </c>
      <c r="AF22" t="n">
        <v>3.696396475697482e-06</v>
      </c>
      <c r="AG22" t="n">
        <v>12</v>
      </c>
      <c r="AH22" t="n">
        <v>236068.7892562564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  <c r="AA23" t="n">
        <v>189.3429057453313</v>
      </c>
      <c r="AB23" t="n">
        <v>259.0673168601044</v>
      </c>
      <c r="AC23" t="n">
        <v>234.3422957423145</v>
      </c>
      <c r="AD23" t="n">
        <v>189342.9057453313</v>
      </c>
      <c r="AE23" t="n">
        <v>259067.3168601044</v>
      </c>
      <c r="AF23" t="n">
        <v>3.706343126502146e-06</v>
      </c>
      <c r="AG23" t="n">
        <v>12</v>
      </c>
      <c r="AH23" t="n">
        <v>234342.2957423145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  <c r="AA24" t="n">
        <v>187.5943119390805</v>
      </c>
      <c r="AB24" t="n">
        <v>256.674813671879</v>
      </c>
      <c r="AC24" t="n">
        <v>232.1781297004732</v>
      </c>
      <c r="AD24" t="n">
        <v>187594.3119390805</v>
      </c>
      <c r="AE24" t="n">
        <v>256674.813671879</v>
      </c>
      <c r="AF24" t="n">
        <v>3.720931547682319e-06</v>
      </c>
      <c r="AG24" t="n">
        <v>12</v>
      </c>
      <c r="AH24" t="n">
        <v>232178.1297004732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  <c r="AA25" t="n">
        <v>186.5300676824795</v>
      </c>
      <c r="AB25" t="n">
        <v>255.2186677288553</v>
      </c>
      <c r="AC25" t="n">
        <v>230.8609562825376</v>
      </c>
      <c r="AD25" t="n">
        <v>186530.0676824795</v>
      </c>
      <c r="AE25" t="n">
        <v>255218.6677288553</v>
      </c>
      <c r="AF25" t="n">
        <v>3.733235923122162e-06</v>
      </c>
      <c r="AG25" t="n">
        <v>12</v>
      </c>
      <c r="AH25" t="n">
        <v>230860.9562825376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  <c r="AA26" t="n">
        <v>184.9285999645368</v>
      </c>
      <c r="AB26" t="n">
        <v>253.0274689453978</v>
      </c>
      <c r="AC26" t="n">
        <v>228.8788824356058</v>
      </c>
      <c r="AD26" t="n">
        <v>184928.5999645368</v>
      </c>
      <c r="AE26" t="n">
        <v>253027.4689453978</v>
      </c>
      <c r="AF26" t="n">
        <v>3.747898023197184e-06</v>
      </c>
      <c r="AG26" t="n">
        <v>12</v>
      </c>
      <c r="AH26" t="n">
        <v>228878.8824356058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  <c r="AA27" t="n">
        <v>183.609750581449</v>
      </c>
      <c r="AB27" t="n">
        <v>251.2229610359296</v>
      </c>
      <c r="AC27" t="n">
        <v>227.2465942283739</v>
      </c>
      <c r="AD27" t="n">
        <v>183609.750581449</v>
      </c>
      <c r="AE27" t="n">
        <v>251222.9610359296</v>
      </c>
      <c r="AF27" t="n">
        <v>3.760055040847328e-06</v>
      </c>
      <c r="AG27" t="n">
        <v>12</v>
      </c>
      <c r="AH27" t="n">
        <v>227246.5942283738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  <c r="AA28" t="n">
        <v>182.4976198870731</v>
      </c>
      <c r="AB28" t="n">
        <v>249.7012947561417</v>
      </c>
      <c r="AC28" t="n">
        <v>225.8701536426564</v>
      </c>
      <c r="AD28" t="n">
        <v>182497.6198870731</v>
      </c>
      <c r="AE28" t="n">
        <v>249701.2947561418</v>
      </c>
      <c r="AF28" t="n">
        <v>3.77258045297172e-06</v>
      </c>
      <c r="AG28" t="n">
        <v>12</v>
      </c>
      <c r="AH28" t="n">
        <v>225870.1536426565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  <c r="AA29" t="n">
        <v>180.6236568550264</v>
      </c>
      <c r="AB29" t="n">
        <v>247.1372558622825</v>
      </c>
      <c r="AC29" t="n">
        <v>223.5508230221751</v>
      </c>
      <c r="AD29" t="n">
        <v>180623.6568550263</v>
      </c>
      <c r="AE29" t="n">
        <v>247137.2558622825</v>
      </c>
      <c r="AF29" t="n">
        <v>3.784884828411562e-06</v>
      </c>
      <c r="AG29" t="n">
        <v>12</v>
      </c>
      <c r="AH29" t="n">
        <v>223550.8230221751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  <c r="AA30" t="n">
        <v>179.8724074576495</v>
      </c>
      <c r="AB30" t="n">
        <v>246.1093632940077</v>
      </c>
      <c r="AC30" t="n">
        <v>222.6210310779599</v>
      </c>
      <c r="AD30" t="n">
        <v>179872.4074576495</v>
      </c>
      <c r="AE30" t="n">
        <v>246109.3632940078</v>
      </c>
      <c r="AF30" t="n">
        <v>3.786579442993098e-06</v>
      </c>
      <c r="AG30" t="n">
        <v>12</v>
      </c>
      <c r="AH30" t="n">
        <v>222621.0310779599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177.9739546823801</v>
      </c>
      <c r="AB31" t="n">
        <v>243.51181645306</v>
      </c>
      <c r="AC31" t="n">
        <v>220.2713904618315</v>
      </c>
      <c r="AD31" t="n">
        <v>177973.9546823801</v>
      </c>
      <c r="AE31" t="n">
        <v>243511.81645306</v>
      </c>
      <c r="AF31" t="n">
        <v>3.79659977269261e-06</v>
      </c>
      <c r="AG31" t="n">
        <v>12</v>
      </c>
      <c r="AH31" t="n">
        <v>220271.3904618315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  <c r="AA32" t="n">
        <v>177.8928670439394</v>
      </c>
      <c r="AB32" t="n">
        <v>243.4008687688113</v>
      </c>
      <c r="AC32" t="n">
        <v>220.1710314688514</v>
      </c>
      <c r="AD32" t="n">
        <v>177892.8670439394</v>
      </c>
      <c r="AE32" t="n">
        <v>243400.8687688113</v>
      </c>
      <c r="AF32" t="n">
        <v>3.796084020428664e-06</v>
      </c>
      <c r="AG32" t="n">
        <v>12</v>
      </c>
      <c r="AH32" t="n">
        <v>220171.0314688514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  <c r="AA33" t="n">
        <v>176.545212594534</v>
      </c>
      <c r="AB33" t="n">
        <v>241.5569484968176</v>
      </c>
      <c r="AC33" t="n">
        <v>218.5030923596578</v>
      </c>
      <c r="AD33" t="n">
        <v>176545.212594534</v>
      </c>
      <c r="AE33" t="n">
        <v>241556.9484968176</v>
      </c>
      <c r="AF33" t="n">
        <v>3.809493579291248e-06</v>
      </c>
      <c r="AG33" t="n">
        <v>12</v>
      </c>
      <c r="AH33" t="n">
        <v>218503.0923596578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  <c r="AA34" t="n">
        <v>176.0266669879284</v>
      </c>
      <c r="AB34" t="n">
        <v>240.8474515212425</v>
      </c>
      <c r="AC34" t="n">
        <v>217.8613087796462</v>
      </c>
      <c r="AD34" t="n">
        <v>176026.6669879284</v>
      </c>
      <c r="AE34" t="n">
        <v>240847.4515212425</v>
      </c>
      <c r="AF34" t="n">
        <v>3.805956992338479e-06</v>
      </c>
      <c r="AG34" t="n">
        <v>12</v>
      </c>
      <c r="AH34" t="n">
        <v>217861.3087796462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  <c r="AA35" t="n">
        <v>175.244811148536</v>
      </c>
      <c r="AB35" t="n">
        <v>239.7776818687412</v>
      </c>
      <c r="AC35" t="n">
        <v>216.893636441348</v>
      </c>
      <c r="AD35" t="n">
        <v>175244.811148536</v>
      </c>
      <c r="AE35" t="n">
        <v>239777.6818687411</v>
      </c>
      <c r="AF35" t="n">
        <v>3.823271532628078e-06</v>
      </c>
      <c r="AG35" t="n">
        <v>12</v>
      </c>
      <c r="AH35" t="n">
        <v>216893.636441348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  <c r="AA36" t="n">
        <v>175.4876675425534</v>
      </c>
      <c r="AB36" t="n">
        <v>240.1099687011035</v>
      </c>
      <c r="AC36" t="n">
        <v>217.1942102847974</v>
      </c>
      <c r="AD36" t="n">
        <v>175487.6675425534</v>
      </c>
      <c r="AE36" t="n">
        <v>240109.9687011035</v>
      </c>
      <c r="AF36" t="n">
        <v>3.823639927102326e-06</v>
      </c>
      <c r="AG36" t="n">
        <v>12</v>
      </c>
      <c r="AH36" t="n">
        <v>217194.2102847974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  <c r="AA37" t="n">
        <v>175.5360797377992</v>
      </c>
      <c r="AB37" t="n">
        <v>240.1762084024341</v>
      </c>
      <c r="AC37" t="n">
        <v>217.2541281620009</v>
      </c>
      <c r="AD37" t="n">
        <v>175536.0797377992</v>
      </c>
      <c r="AE37" t="n">
        <v>240176.2084024341</v>
      </c>
      <c r="AF37" t="n">
        <v>3.822092670310488e-06</v>
      </c>
      <c r="AG37" t="n">
        <v>12</v>
      </c>
      <c r="AH37" t="n">
        <v>217254.1281620009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175.6415449757438</v>
      </c>
      <c r="AB38" t="n">
        <v>240.3205105937877</v>
      </c>
      <c r="AC38" t="n">
        <v>217.3846583547412</v>
      </c>
      <c r="AD38" t="n">
        <v>175641.5449757437</v>
      </c>
      <c r="AE38" t="n">
        <v>240320.5105937877</v>
      </c>
      <c r="AF38" t="n">
        <v>3.822166349205338e-06</v>
      </c>
      <c r="AG38" t="n">
        <v>12</v>
      </c>
      <c r="AH38" t="n">
        <v>217384.6583547412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  <c r="AA39" t="n">
        <v>175.824038925218</v>
      </c>
      <c r="AB39" t="n">
        <v>240.5702068665231</v>
      </c>
      <c r="AC39" t="n">
        <v>217.6105239656577</v>
      </c>
      <c r="AD39" t="n">
        <v>175824.038925218</v>
      </c>
      <c r="AE39" t="n">
        <v>240570.206866523</v>
      </c>
      <c r="AF39" t="n">
        <v>3.82194531252079e-06</v>
      </c>
      <c r="AG39" t="n">
        <v>12</v>
      </c>
      <c r="AH39" t="n">
        <v>217610.5239656577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2.0492</v>
      </c>
      <c r="E2" t="n">
        <v>48.8</v>
      </c>
      <c r="F2" t="n">
        <v>26.41</v>
      </c>
      <c r="G2" t="n">
        <v>4.54</v>
      </c>
      <c r="H2" t="n">
        <v>0.06</v>
      </c>
      <c r="I2" t="n">
        <v>349</v>
      </c>
      <c r="J2" t="n">
        <v>296.65</v>
      </c>
      <c r="K2" t="n">
        <v>61.82</v>
      </c>
      <c r="L2" t="n">
        <v>1</v>
      </c>
      <c r="M2" t="n">
        <v>347</v>
      </c>
      <c r="N2" t="n">
        <v>83.83</v>
      </c>
      <c r="O2" t="n">
        <v>36821.52</v>
      </c>
      <c r="P2" t="n">
        <v>479.21</v>
      </c>
      <c r="Q2" t="n">
        <v>1364.73</v>
      </c>
      <c r="R2" t="n">
        <v>402.57</v>
      </c>
      <c r="S2" t="n">
        <v>48.96</v>
      </c>
      <c r="T2" t="n">
        <v>172854.75</v>
      </c>
      <c r="U2" t="n">
        <v>0.12</v>
      </c>
      <c r="V2" t="n">
        <v>0.52</v>
      </c>
      <c r="W2" t="n">
        <v>2.82</v>
      </c>
      <c r="X2" t="n">
        <v>10.65</v>
      </c>
      <c r="Y2" t="n">
        <v>1</v>
      </c>
      <c r="Z2" t="n">
        <v>10</v>
      </c>
      <c r="AA2" t="n">
        <v>821.3917421965843</v>
      </c>
      <c r="AB2" t="n">
        <v>1123.864418919537</v>
      </c>
      <c r="AC2" t="n">
        <v>1016.604376131474</v>
      </c>
      <c r="AD2" t="n">
        <v>821391.7421965844</v>
      </c>
      <c r="AE2" t="n">
        <v>1123864.418919537</v>
      </c>
      <c r="AF2" t="n">
        <v>1.473072433967635e-06</v>
      </c>
      <c r="AG2" t="n">
        <v>29</v>
      </c>
      <c r="AH2" t="n">
        <v>1016604.376131474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2.5361</v>
      </c>
      <c r="E3" t="n">
        <v>39.43</v>
      </c>
      <c r="F3" t="n">
        <v>22.99</v>
      </c>
      <c r="G3" t="n">
        <v>5.7</v>
      </c>
      <c r="H3" t="n">
        <v>0.07000000000000001</v>
      </c>
      <c r="I3" t="n">
        <v>242</v>
      </c>
      <c r="J3" t="n">
        <v>297.17</v>
      </c>
      <c r="K3" t="n">
        <v>61.82</v>
      </c>
      <c r="L3" t="n">
        <v>1.25</v>
      </c>
      <c r="M3" t="n">
        <v>240</v>
      </c>
      <c r="N3" t="n">
        <v>84.09999999999999</v>
      </c>
      <c r="O3" t="n">
        <v>36885.7</v>
      </c>
      <c r="P3" t="n">
        <v>416</v>
      </c>
      <c r="Q3" t="n">
        <v>1364.54</v>
      </c>
      <c r="R3" t="n">
        <v>289.78</v>
      </c>
      <c r="S3" t="n">
        <v>48.96</v>
      </c>
      <c r="T3" t="n">
        <v>116992.75</v>
      </c>
      <c r="U3" t="n">
        <v>0.17</v>
      </c>
      <c r="V3" t="n">
        <v>0.6</v>
      </c>
      <c r="W3" t="n">
        <v>2.65</v>
      </c>
      <c r="X3" t="n">
        <v>7.22</v>
      </c>
      <c r="Y3" t="n">
        <v>1</v>
      </c>
      <c r="Z3" t="n">
        <v>10</v>
      </c>
      <c r="AA3" t="n">
        <v>595.2266826633986</v>
      </c>
      <c r="AB3" t="n">
        <v>814.415406767996</v>
      </c>
      <c r="AC3" t="n">
        <v>736.6887433852602</v>
      </c>
      <c r="AD3" t="n">
        <v>595226.6826633986</v>
      </c>
      <c r="AE3" t="n">
        <v>814415.406767996</v>
      </c>
      <c r="AF3" t="n">
        <v>1.823081690311009e-06</v>
      </c>
      <c r="AG3" t="n">
        <v>23</v>
      </c>
      <c r="AH3" t="n">
        <v>736688.7433852602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2.8912</v>
      </c>
      <c r="E4" t="n">
        <v>34.59</v>
      </c>
      <c r="F4" t="n">
        <v>21.26</v>
      </c>
      <c r="G4" t="n">
        <v>6.86</v>
      </c>
      <c r="H4" t="n">
        <v>0.09</v>
      </c>
      <c r="I4" t="n">
        <v>186</v>
      </c>
      <c r="J4" t="n">
        <v>297.7</v>
      </c>
      <c r="K4" t="n">
        <v>61.82</v>
      </c>
      <c r="L4" t="n">
        <v>1.5</v>
      </c>
      <c r="M4" t="n">
        <v>184</v>
      </c>
      <c r="N4" t="n">
        <v>84.37</v>
      </c>
      <c r="O4" t="n">
        <v>36949.99</v>
      </c>
      <c r="P4" t="n">
        <v>383.75</v>
      </c>
      <c r="Q4" t="n">
        <v>1364.41</v>
      </c>
      <c r="R4" t="n">
        <v>233.19</v>
      </c>
      <c r="S4" t="n">
        <v>48.96</v>
      </c>
      <c r="T4" t="n">
        <v>88979.19</v>
      </c>
      <c r="U4" t="n">
        <v>0.21</v>
      </c>
      <c r="V4" t="n">
        <v>0.65</v>
      </c>
      <c r="W4" t="n">
        <v>2.55</v>
      </c>
      <c r="X4" t="n">
        <v>5.49</v>
      </c>
      <c r="Y4" t="n">
        <v>1</v>
      </c>
      <c r="Z4" t="n">
        <v>10</v>
      </c>
      <c r="AA4" t="n">
        <v>498.65448339425</v>
      </c>
      <c r="AB4" t="n">
        <v>682.2810632632037</v>
      </c>
      <c r="AC4" t="n">
        <v>617.1651161728493</v>
      </c>
      <c r="AD4" t="n">
        <v>498654.4833942499</v>
      </c>
      <c r="AE4" t="n">
        <v>682281.0632632037</v>
      </c>
      <c r="AF4" t="n">
        <v>2.078346194167103e-06</v>
      </c>
      <c r="AG4" t="n">
        <v>21</v>
      </c>
      <c r="AH4" t="n">
        <v>617165.1161728492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3.1666</v>
      </c>
      <c r="E5" t="n">
        <v>31.58</v>
      </c>
      <c r="F5" t="n">
        <v>20.19</v>
      </c>
      <c r="G5" t="n">
        <v>8.02</v>
      </c>
      <c r="H5" t="n">
        <v>0.1</v>
      </c>
      <c r="I5" t="n">
        <v>151</v>
      </c>
      <c r="J5" t="n">
        <v>298.22</v>
      </c>
      <c r="K5" t="n">
        <v>61.82</v>
      </c>
      <c r="L5" t="n">
        <v>1.75</v>
      </c>
      <c r="M5" t="n">
        <v>149</v>
      </c>
      <c r="N5" t="n">
        <v>84.65000000000001</v>
      </c>
      <c r="O5" t="n">
        <v>37014.39</v>
      </c>
      <c r="P5" t="n">
        <v>363.57</v>
      </c>
      <c r="Q5" t="n">
        <v>1364.44</v>
      </c>
      <c r="R5" t="n">
        <v>198.08</v>
      </c>
      <c r="S5" t="n">
        <v>48.96</v>
      </c>
      <c r="T5" t="n">
        <v>71597.71000000001</v>
      </c>
      <c r="U5" t="n">
        <v>0.25</v>
      </c>
      <c r="V5" t="n">
        <v>0.6899999999999999</v>
      </c>
      <c r="W5" t="n">
        <v>2.5</v>
      </c>
      <c r="X5" t="n">
        <v>4.43</v>
      </c>
      <c r="Y5" t="n">
        <v>1</v>
      </c>
      <c r="Z5" t="n">
        <v>10</v>
      </c>
      <c r="AA5" t="n">
        <v>437.4234398160975</v>
      </c>
      <c r="AB5" t="n">
        <v>598.5020481165827</v>
      </c>
      <c r="AC5" t="n">
        <v>541.3818526472356</v>
      </c>
      <c r="AD5" t="n">
        <v>437423.4398160976</v>
      </c>
      <c r="AE5" t="n">
        <v>598502.0481165827</v>
      </c>
      <c r="AF5" t="n">
        <v>2.276318158013817e-06</v>
      </c>
      <c r="AG5" t="n">
        <v>19</v>
      </c>
      <c r="AH5" t="n">
        <v>541381.8526472356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3.3871</v>
      </c>
      <c r="E6" t="n">
        <v>29.52</v>
      </c>
      <c r="F6" t="n">
        <v>19.47</v>
      </c>
      <c r="G6" t="n">
        <v>9.199999999999999</v>
      </c>
      <c r="H6" t="n">
        <v>0.12</v>
      </c>
      <c r="I6" t="n">
        <v>127</v>
      </c>
      <c r="J6" t="n">
        <v>298.74</v>
      </c>
      <c r="K6" t="n">
        <v>61.82</v>
      </c>
      <c r="L6" t="n">
        <v>2</v>
      </c>
      <c r="M6" t="n">
        <v>125</v>
      </c>
      <c r="N6" t="n">
        <v>84.92</v>
      </c>
      <c r="O6" t="n">
        <v>37078.91</v>
      </c>
      <c r="P6" t="n">
        <v>349.7</v>
      </c>
      <c r="Q6" t="n">
        <v>1364.4</v>
      </c>
      <c r="R6" t="n">
        <v>174.83</v>
      </c>
      <c r="S6" t="n">
        <v>48.96</v>
      </c>
      <c r="T6" t="n">
        <v>60094.56</v>
      </c>
      <c r="U6" t="n">
        <v>0.28</v>
      </c>
      <c r="V6" t="n">
        <v>0.71</v>
      </c>
      <c r="W6" t="n">
        <v>2.46</v>
      </c>
      <c r="X6" t="n">
        <v>3.71</v>
      </c>
      <c r="Y6" t="n">
        <v>1</v>
      </c>
      <c r="Z6" t="n">
        <v>10</v>
      </c>
      <c r="AA6" t="n">
        <v>399.9308611853231</v>
      </c>
      <c r="AB6" t="n">
        <v>547.2030479781253</v>
      </c>
      <c r="AC6" t="n">
        <v>494.9787570833935</v>
      </c>
      <c r="AD6" t="n">
        <v>399930.861185323</v>
      </c>
      <c r="AE6" t="n">
        <v>547203.0479781253</v>
      </c>
      <c r="AF6" t="n">
        <v>2.434825122531611e-06</v>
      </c>
      <c r="AG6" t="n">
        <v>18</v>
      </c>
      <c r="AH6" t="n">
        <v>494978.7570833935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3.5662</v>
      </c>
      <c r="E7" t="n">
        <v>28.04</v>
      </c>
      <c r="F7" t="n">
        <v>18.93</v>
      </c>
      <c r="G7" t="n">
        <v>10.33</v>
      </c>
      <c r="H7" t="n">
        <v>0.13</v>
      </c>
      <c r="I7" t="n">
        <v>110</v>
      </c>
      <c r="J7" t="n">
        <v>299.26</v>
      </c>
      <c r="K7" t="n">
        <v>61.82</v>
      </c>
      <c r="L7" t="n">
        <v>2.25</v>
      </c>
      <c r="M7" t="n">
        <v>108</v>
      </c>
      <c r="N7" t="n">
        <v>85.19</v>
      </c>
      <c r="O7" t="n">
        <v>37143.54</v>
      </c>
      <c r="P7" t="n">
        <v>339.15</v>
      </c>
      <c r="Q7" t="n">
        <v>1364.29</v>
      </c>
      <c r="R7" t="n">
        <v>157.69</v>
      </c>
      <c r="S7" t="n">
        <v>48.96</v>
      </c>
      <c r="T7" t="n">
        <v>51611.84</v>
      </c>
      <c r="U7" t="n">
        <v>0.31</v>
      </c>
      <c r="V7" t="n">
        <v>0.73</v>
      </c>
      <c r="W7" t="n">
        <v>2.41</v>
      </c>
      <c r="X7" t="n">
        <v>3.17</v>
      </c>
      <c r="Y7" t="n">
        <v>1</v>
      </c>
      <c r="Z7" t="n">
        <v>10</v>
      </c>
      <c r="AA7" t="n">
        <v>371.482383749699</v>
      </c>
      <c r="AB7" t="n">
        <v>508.2785860924575</v>
      </c>
      <c r="AC7" t="n">
        <v>459.7691912092686</v>
      </c>
      <c r="AD7" t="n">
        <v>371482.3837496989</v>
      </c>
      <c r="AE7" t="n">
        <v>508278.5860924575</v>
      </c>
      <c r="AF7" t="n">
        <v>2.563571595752186e-06</v>
      </c>
      <c r="AG7" t="n">
        <v>17</v>
      </c>
      <c r="AH7" t="n">
        <v>459769.1912092686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3.7086</v>
      </c>
      <c r="E8" t="n">
        <v>26.96</v>
      </c>
      <c r="F8" t="n">
        <v>18.58</v>
      </c>
      <c r="G8" t="n">
        <v>11.49</v>
      </c>
      <c r="H8" t="n">
        <v>0.15</v>
      </c>
      <c r="I8" t="n">
        <v>97</v>
      </c>
      <c r="J8" t="n">
        <v>299.79</v>
      </c>
      <c r="K8" t="n">
        <v>61.82</v>
      </c>
      <c r="L8" t="n">
        <v>2.5</v>
      </c>
      <c r="M8" t="n">
        <v>95</v>
      </c>
      <c r="N8" t="n">
        <v>85.47</v>
      </c>
      <c r="O8" t="n">
        <v>37208.42</v>
      </c>
      <c r="P8" t="n">
        <v>332.08</v>
      </c>
      <c r="Q8" t="n">
        <v>1364.09</v>
      </c>
      <c r="R8" t="n">
        <v>145.32</v>
      </c>
      <c r="S8" t="n">
        <v>48.96</v>
      </c>
      <c r="T8" t="n">
        <v>45490.78</v>
      </c>
      <c r="U8" t="n">
        <v>0.34</v>
      </c>
      <c r="V8" t="n">
        <v>0.75</v>
      </c>
      <c r="W8" t="n">
        <v>2.41</v>
      </c>
      <c r="X8" t="n">
        <v>2.82</v>
      </c>
      <c r="Y8" t="n">
        <v>1</v>
      </c>
      <c r="Z8" t="n">
        <v>10</v>
      </c>
      <c r="AA8" t="n">
        <v>349.8608095381709</v>
      </c>
      <c r="AB8" t="n">
        <v>478.6949943797119</v>
      </c>
      <c r="AC8" t="n">
        <v>433.0090159687556</v>
      </c>
      <c r="AD8" t="n">
        <v>349860.8095381709</v>
      </c>
      <c r="AE8" t="n">
        <v>478694.9943797119</v>
      </c>
      <c r="AF8" t="n">
        <v>2.665936184175469e-06</v>
      </c>
      <c r="AG8" t="n">
        <v>16</v>
      </c>
      <c r="AH8" t="n">
        <v>433009.0159687556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3.8437</v>
      </c>
      <c r="E9" t="n">
        <v>26.02</v>
      </c>
      <c r="F9" t="n">
        <v>18.24</v>
      </c>
      <c r="G9" t="n">
        <v>12.73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325.22</v>
      </c>
      <c r="Q9" t="n">
        <v>1364.11</v>
      </c>
      <c r="R9" t="n">
        <v>134.49</v>
      </c>
      <c r="S9" t="n">
        <v>48.96</v>
      </c>
      <c r="T9" t="n">
        <v>40129.6</v>
      </c>
      <c r="U9" t="n">
        <v>0.36</v>
      </c>
      <c r="V9" t="n">
        <v>0.76</v>
      </c>
      <c r="W9" t="n">
        <v>2.39</v>
      </c>
      <c r="X9" t="n">
        <v>2.48</v>
      </c>
      <c r="Y9" t="n">
        <v>1</v>
      </c>
      <c r="Z9" t="n">
        <v>10</v>
      </c>
      <c r="AA9" t="n">
        <v>336.8625605372604</v>
      </c>
      <c r="AB9" t="n">
        <v>460.9102166543917</v>
      </c>
      <c r="AC9" t="n">
        <v>416.9215924684477</v>
      </c>
      <c r="AD9" t="n">
        <v>336862.5605372604</v>
      </c>
      <c r="AE9" t="n">
        <v>460910.2166543917</v>
      </c>
      <c r="AF9" t="n">
        <v>2.763053149737165e-06</v>
      </c>
      <c r="AG9" t="n">
        <v>16</v>
      </c>
      <c r="AH9" t="n">
        <v>416921.5924684477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3.9465</v>
      </c>
      <c r="E10" t="n">
        <v>25.34</v>
      </c>
      <c r="F10" t="n">
        <v>18.01</v>
      </c>
      <c r="G10" t="n">
        <v>13.85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320.13</v>
      </c>
      <c r="Q10" t="n">
        <v>1364.14</v>
      </c>
      <c r="R10" t="n">
        <v>126.76</v>
      </c>
      <c r="S10" t="n">
        <v>48.96</v>
      </c>
      <c r="T10" t="n">
        <v>36304.18</v>
      </c>
      <c r="U10" t="n">
        <v>0.39</v>
      </c>
      <c r="V10" t="n">
        <v>0.77</v>
      </c>
      <c r="W10" t="n">
        <v>2.38</v>
      </c>
      <c r="X10" t="n">
        <v>2.25</v>
      </c>
      <c r="Y10" t="n">
        <v>1</v>
      </c>
      <c r="Z10" t="n">
        <v>10</v>
      </c>
      <c r="AA10" t="n">
        <v>320.7038554105965</v>
      </c>
      <c r="AB10" t="n">
        <v>438.8011634283318</v>
      </c>
      <c r="AC10" t="n">
        <v>396.922596252032</v>
      </c>
      <c r="AD10" t="n">
        <v>320703.8554105965</v>
      </c>
      <c r="AE10" t="n">
        <v>438801.1634283318</v>
      </c>
      <c r="AF10" t="n">
        <v>2.836951181267457e-06</v>
      </c>
      <c r="AG10" t="n">
        <v>15</v>
      </c>
      <c r="AH10" t="n">
        <v>396922.596252032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4.0451</v>
      </c>
      <c r="E11" t="n">
        <v>24.72</v>
      </c>
      <c r="F11" t="n">
        <v>17.78</v>
      </c>
      <c r="G11" t="n">
        <v>15.02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315.34</v>
      </c>
      <c r="Q11" t="n">
        <v>1364.17</v>
      </c>
      <c r="R11" t="n">
        <v>119.95</v>
      </c>
      <c r="S11" t="n">
        <v>48.96</v>
      </c>
      <c r="T11" t="n">
        <v>32936.02</v>
      </c>
      <c r="U11" t="n">
        <v>0.41</v>
      </c>
      <c r="V11" t="n">
        <v>0.78</v>
      </c>
      <c r="W11" t="n">
        <v>2.35</v>
      </c>
      <c r="X11" t="n">
        <v>2.02</v>
      </c>
      <c r="Y11" t="n">
        <v>1</v>
      </c>
      <c r="Z11" t="n">
        <v>10</v>
      </c>
      <c r="AA11" t="n">
        <v>312.3780543168349</v>
      </c>
      <c r="AB11" t="n">
        <v>427.4094350634265</v>
      </c>
      <c r="AC11" t="n">
        <v>386.6180784538819</v>
      </c>
      <c r="AD11" t="n">
        <v>312378.0543168349</v>
      </c>
      <c r="AE11" t="n">
        <v>427409.4350634265</v>
      </c>
      <c r="AF11" t="n">
        <v>2.907830032521218e-06</v>
      </c>
      <c r="AG11" t="n">
        <v>15</v>
      </c>
      <c r="AH11" t="n">
        <v>386618.078453882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4.1274</v>
      </c>
      <c r="E12" t="n">
        <v>24.23</v>
      </c>
      <c r="F12" t="n">
        <v>17.62</v>
      </c>
      <c r="G12" t="n">
        <v>16.26</v>
      </c>
      <c r="H12" t="n">
        <v>0.21</v>
      </c>
      <c r="I12" t="n">
        <v>65</v>
      </c>
      <c r="J12" t="n">
        <v>301.9</v>
      </c>
      <c r="K12" t="n">
        <v>61.82</v>
      </c>
      <c r="L12" t="n">
        <v>3.5</v>
      </c>
      <c r="M12" t="n">
        <v>63</v>
      </c>
      <c r="N12" t="n">
        <v>86.58</v>
      </c>
      <c r="O12" t="n">
        <v>37468.6</v>
      </c>
      <c r="P12" t="n">
        <v>311.74</v>
      </c>
      <c r="Q12" t="n">
        <v>1364.23</v>
      </c>
      <c r="R12" t="n">
        <v>114.4</v>
      </c>
      <c r="S12" t="n">
        <v>48.96</v>
      </c>
      <c r="T12" t="n">
        <v>30189.66</v>
      </c>
      <c r="U12" t="n">
        <v>0.43</v>
      </c>
      <c r="V12" t="n">
        <v>0.79</v>
      </c>
      <c r="W12" t="n">
        <v>2.35</v>
      </c>
      <c r="X12" t="n">
        <v>1.86</v>
      </c>
      <c r="Y12" t="n">
        <v>1</v>
      </c>
      <c r="Z12" t="n">
        <v>10</v>
      </c>
      <c r="AA12" t="n">
        <v>305.9978443559406</v>
      </c>
      <c r="AB12" t="n">
        <v>418.6797503199328</v>
      </c>
      <c r="AC12" t="n">
        <v>378.7215425701178</v>
      </c>
      <c r="AD12" t="n">
        <v>305997.8443559406</v>
      </c>
      <c r="AE12" t="n">
        <v>418679.7503199328</v>
      </c>
      <c r="AF12" t="n">
        <v>2.966991588892259e-06</v>
      </c>
      <c r="AG12" t="n">
        <v>15</v>
      </c>
      <c r="AH12" t="n">
        <v>378721.5425701179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4.2051</v>
      </c>
      <c r="E13" t="n">
        <v>23.78</v>
      </c>
      <c r="F13" t="n">
        <v>17.45</v>
      </c>
      <c r="G13" t="n">
        <v>17.45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307.71</v>
      </c>
      <c r="Q13" t="n">
        <v>1364.22</v>
      </c>
      <c r="R13" t="n">
        <v>108.86</v>
      </c>
      <c r="S13" t="n">
        <v>48.96</v>
      </c>
      <c r="T13" t="n">
        <v>27443.79</v>
      </c>
      <c r="U13" t="n">
        <v>0.45</v>
      </c>
      <c r="V13" t="n">
        <v>0.79</v>
      </c>
      <c r="W13" t="n">
        <v>2.34</v>
      </c>
      <c r="X13" t="n">
        <v>1.69</v>
      </c>
      <c r="Y13" t="n">
        <v>1</v>
      </c>
      <c r="Z13" t="n">
        <v>10</v>
      </c>
      <c r="AA13" t="n">
        <v>292.8488304622454</v>
      </c>
      <c r="AB13" t="n">
        <v>400.6886894170271</v>
      </c>
      <c r="AC13" t="n">
        <v>362.4475232691728</v>
      </c>
      <c r="AD13" t="n">
        <v>292848.8304622454</v>
      </c>
      <c r="AE13" t="n">
        <v>400688.6894170272</v>
      </c>
      <c r="AF13" t="n">
        <v>3.022846424008053e-06</v>
      </c>
      <c r="AG13" t="n">
        <v>14</v>
      </c>
      <c r="AH13" t="n">
        <v>362447.5232691729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4.265</v>
      </c>
      <c r="E14" t="n">
        <v>23.45</v>
      </c>
      <c r="F14" t="n">
        <v>17.34</v>
      </c>
      <c r="G14" t="n">
        <v>18.58</v>
      </c>
      <c r="H14" t="n">
        <v>0.24</v>
      </c>
      <c r="I14" t="n">
        <v>56</v>
      </c>
      <c r="J14" t="n">
        <v>302.96</v>
      </c>
      <c r="K14" t="n">
        <v>61.82</v>
      </c>
      <c r="L14" t="n">
        <v>4</v>
      </c>
      <c r="M14" t="n">
        <v>54</v>
      </c>
      <c r="N14" t="n">
        <v>87.14</v>
      </c>
      <c r="O14" t="n">
        <v>37599.4</v>
      </c>
      <c r="P14" t="n">
        <v>305.09</v>
      </c>
      <c r="Q14" t="n">
        <v>1364.12</v>
      </c>
      <c r="R14" t="n">
        <v>105.36</v>
      </c>
      <c r="S14" t="n">
        <v>48.96</v>
      </c>
      <c r="T14" t="n">
        <v>25714.53</v>
      </c>
      <c r="U14" t="n">
        <v>0.46</v>
      </c>
      <c r="V14" t="n">
        <v>0.8</v>
      </c>
      <c r="W14" t="n">
        <v>2.33</v>
      </c>
      <c r="X14" t="n">
        <v>1.58</v>
      </c>
      <c r="Y14" t="n">
        <v>1</v>
      </c>
      <c r="Z14" t="n">
        <v>10</v>
      </c>
      <c r="AA14" t="n">
        <v>288.5375242639375</v>
      </c>
      <c r="AB14" t="n">
        <v>394.7897700750965</v>
      </c>
      <c r="AC14" t="n">
        <v>357.1115885100509</v>
      </c>
      <c r="AD14" t="n">
        <v>288537.5242639375</v>
      </c>
      <c r="AE14" t="n">
        <v>394789.7700750965</v>
      </c>
      <c r="AF14" t="n">
        <v>3.065905685570937e-06</v>
      </c>
      <c r="AG14" t="n">
        <v>14</v>
      </c>
      <c r="AH14" t="n">
        <v>357111.5885100508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4.3047</v>
      </c>
      <c r="E15" t="n">
        <v>23.23</v>
      </c>
      <c r="F15" t="n">
        <v>17.29</v>
      </c>
      <c r="G15" t="n">
        <v>19.57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303.41</v>
      </c>
      <c r="Q15" t="n">
        <v>1364.23</v>
      </c>
      <c r="R15" t="n">
        <v>103.68</v>
      </c>
      <c r="S15" t="n">
        <v>48.96</v>
      </c>
      <c r="T15" t="n">
        <v>24888.87</v>
      </c>
      <c r="U15" t="n">
        <v>0.47</v>
      </c>
      <c r="V15" t="n">
        <v>0.8</v>
      </c>
      <c r="W15" t="n">
        <v>2.33</v>
      </c>
      <c r="X15" t="n">
        <v>1.53</v>
      </c>
      <c r="Y15" t="n">
        <v>1</v>
      </c>
      <c r="Z15" t="n">
        <v>10</v>
      </c>
      <c r="AA15" t="n">
        <v>285.7994591894571</v>
      </c>
      <c r="AB15" t="n">
        <v>391.0434286452866</v>
      </c>
      <c r="AC15" t="n">
        <v>353.7227926482788</v>
      </c>
      <c r="AD15" t="n">
        <v>285799.4591894571</v>
      </c>
      <c r="AE15" t="n">
        <v>391043.4286452866</v>
      </c>
      <c r="AF15" t="n">
        <v>3.094444127708608e-06</v>
      </c>
      <c r="AG15" t="n">
        <v>14</v>
      </c>
      <c r="AH15" t="n">
        <v>353722.7926482788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4.3747</v>
      </c>
      <c r="E16" t="n">
        <v>22.86</v>
      </c>
      <c r="F16" t="n">
        <v>17.14</v>
      </c>
      <c r="G16" t="n">
        <v>20.99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300.09</v>
      </c>
      <c r="Q16" t="n">
        <v>1364.11</v>
      </c>
      <c r="R16" t="n">
        <v>99.03</v>
      </c>
      <c r="S16" t="n">
        <v>48.96</v>
      </c>
      <c r="T16" t="n">
        <v>22586.42</v>
      </c>
      <c r="U16" t="n">
        <v>0.49</v>
      </c>
      <c r="V16" t="n">
        <v>0.8100000000000001</v>
      </c>
      <c r="W16" t="n">
        <v>2.31</v>
      </c>
      <c r="X16" t="n">
        <v>1.38</v>
      </c>
      <c r="Y16" t="n">
        <v>1</v>
      </c>
      <c r="Z16" t="n">
        <v>10</v>
      </c>
      <c r="AA16" t="n">
        <v>280.837751361943</v>
      </c>
      <c r="AB16" t="n">
        <v>384.2546011005813</v>
      </c>
      <c r="AC16" t="n">
        <v>347.5818812762609</v>
      </c>
      <c r="AD16" t="n">
        <v>280837.751361943</v>
      </c>
      <c r="AE16" t="n">
        <v>384254.6011005813</v>
      </c>
      <c r="AF16" t="n">
        <v>3.144763798984098e-06</v>
      </c>
      <c r="AG16" t="n">
        <v>14</v>
      </c>
      <c r="AH16" t="n">
        <v>347581.8812762609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4.4242</v>
      </c>
      <c r="E17" t="n">
        <v>22.6</v>
      </c>
      <c r="F17" t="n">
        <v>17.05</v>
      </c>
      <c r="G17" t="n">
        <v>22.24</v>
      </c>
      <c r="H17" t="n">
        <v>0.28</v>
      </c>
      <c r="I17" t="n">
        <v>46</v>
      </c>
      <c r="J17" t="n">
        <v>304.56</v>
      </c>
      <c r="K17" t="n">
        <v>61.82</v>
      </c>
      <c r="L17" t="n">
        <v>4.75</v>
      </c>
      <c r="M17" t="n">
        <v>44</v>
      </c>
      <c r="N17" t="n">
        <v>87.98999999999999</v>
      </c>
      <c r="O17" t="n">
        <v>37796.51</v>
      </c>
      <c r="P17" t="n">
        <v>297.52</v>
      </c>
      <c r="Q17" t="n">
        <v>1364.13</v>
      </c>
      <c r="R17" t="n">
        <v>95.97</v>
      </c>
      <c r="S17" t="n">
        <v>48.96</v>
      </c>
      <c r="T17" t="n">
        <v>21071.59</v>
      </c>
      <c r="U17" t="n">
        <v>0.51</v>
      </c>
      <c r="V17" t="n">
        <v>0.8100000000000001</v>
      </c>
      <c r="W17" t="n">
        <v>2.31</v>
      </c>
      <c r="X17" t="n">
        <v>1.29</v>
      </c>
      <c r="Y17" t="n">
        <v>1</v>
      </c>
      <c r="Z17" t="n">
        <v>10</v>
      </c>
      <c r="AA17" t="n">
        <v>277.317048711391</v>
      </c>
      <c r="AB17" t="n">
        <v>379.4374204116572</v>
      </c>
      <c r="AC17" t="n">
        <v>343.2244455513321</v>
      </c>
      <c r="AD17" t="n">
        <v>277317.0487113909</v>
      </c>
      <c r="AE17" t="n">
        <v>379437.4204116572</v>
      </c>
      <c r="AF17" t="n">
        <v>3.180346995100337e-06</v>
      </c>
      <c r="AG17" t="n">
        <v>14</v>
      </c>
      <c r="AH17" t="n">
        <v>343224.4455513321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16.99</v>
      </c>
      <c r="G18" t="n">
        <v>23.17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295.85</v>
      </c>
      <c r="Q18" t="n">
        <v>1364.13</v>
      </c>
      <c r="R18" t="n">
        <v>94.08</v>
      </c>
      <c r="S18" t="n">
        <v>48.96</v>
      </c>
      <c r="T18" t="n">
        <v>20134.59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268.0319573723834</v>
      </c>
      <c r="AB18" t="n">
        <v>366.7331488123073</v>
      </c>
      <c r="AC18" t="n">
        <v>331.732651802867</v>
      </c>
      <c r="AD18" t="n">
        <v>268031.9573723834</v>
      </c>
      <c r="AE18" t="n">
        <v>366733.1488123073</v>
      </c>
      <c r="AF18" t="n">
        <v>3.204644207801932e-06</v>
      </c>
      <c r="AG18" t="n">
        <v>13</v>
      </c>
      <c r="AH18" t="n">
        <v>331732.651802867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4.4925</v>
      </c>
      <c r="E19" t="n">
        <v>22.26</v>
      </c>
      <c r="F19" t="n">
        <v>16.93</v>
      </c>
      <c r="G19" t="n">
        <v>24.18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293.86</v>
      </c>
      <c r="Q19" t="n">
        <v>1364.12</v>
      </c>
      <c r="R19" t="n">
        <v>91.8</v>
      </c>
      <c r="S19" t="n">
        <v>48.96</v>
      </c>
      <c r="T19" t="n">
        <v>19004.14</v>
      </c>
      <c r="U19" t="n">
        <v>0.53</v>
      </c>
      <c r="V19" t="n">
        <v>0.82</v>
      </c>
      <c r="W19" t="n">
        <v>2.31</v>
      </c>
      <c r="X19" t="n">
        <v>1.17</v>
      </c>
      <c r="Y19" t="n">
        <v>1</v>
      </c>
      <c r="Z19" t="n">
        <v>10</v>
      </c>
      <c r="AA19" t="n">
        <v>265.5556617774012</v>
      </c>
      <c r="AB19" t="n">
        <v>363.3449719328013</v>
      </c>
      <c r="AC19" t="n">
        <v>328.667837769405</v>
      </c>
      <c r="AD19" t="n">
        <v>265555.6617774012</v>
      </c>
      <c r="AE19" t="n">
        <v>363344.9719328013</v>
      </c>
      <c r="AF19" t="n">
        <v>3.22944461721628e-06</v>
      </c>
      <c r="AG19" t="n">
        <v>13</v>
      </c>
      <c r="AH19" t="n">
        <v>328667.837769405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4.543</v>
      </c>
      <c r="E20" t="n">
        <v>22.01</v>
      </c>
      <c r="F20" t="n">
        <v>16.85</v>
      </c>
      <c r="G20" t="n">
        <v>25.92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291.4</v>
      </c>
      <c r="Q20" t="n">
        <v>1364.14</v>
      </c>
      <c r="R20" t="n">
        <v>89.51000000000001</v>
      </c>
      <c r="S20" t="n">
        <v>48.96</v>
      </c>
      <c r="T20" t="n">
        <v>17875.27</v>
      </c>
      <c r="U20" t="n">
        <v>0.55</v>
      </c>
      <c r="V20" t="n">
        <v>0.82</v>
      </c>
      <c r="W20" t="n">
        <v>2.3</v>
      </c>
      <c r="X20" t="n">
        <v>1.09</v>
      </c>
      <c r="Y20" t="n">
        <v>1</v>
      </c>
      <c r="Z20" t="n">
        <v>10</v>
      </c>
      <c r="AA20" t="n">
        <v>262.2468403432292</v>
      </c>
      <c r="AB20" t="n">
        <v>358.8176964716679</v>
      </c>
      <c r="AC20" t="n">
        <v>324.5726391242112</v>
      </c>
      <c r="AD20" t="n">
        <v>262246.8403432292</v>
      </c>
      <c r="AE20" t="n">
        <v>358817.696471668</v>
      </c>
      <c r="AF20" t="n">
        <v>3.265746665779312e-06</v>
      </c>
      <c r="AG20" t="n">
        <v>13</v>
      </c>
      <c r="AH20" t="n">
        <v>324572.6391242112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4.5547</v>
      </c>
      <c r="E21" t="n">
        <v>21.96</v>
      </c>
      <c r="F21" t="n">
        <v>16.85</v>
      </c>
      <c r="G21" t="n">
        <v>26.6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290.67</v>
      </c>
      <c r="Q21" t="n">
        <v>1364.02</v>
      </c>
      <c r="R21" t="n">
        <v>89.61</v>
      </c>
      <c r="S21" t="n">
        <v>48.96</v>
      </c>
      <c r="T21" t="n">
        <v>17928.54</v>
      </c>
      <c r="U21" t="n">
        <v>0.55</v>
      </c>
      <c r="V21" t="n">
        <v>0.82</v>
      </c>
      <c r="W21" t="n">
        <v>2.3</v>
      </c>
      <c r="X21" t="n">
        <v>1.09</v>
      </c>
      <c r="Y21" t="n">
        <v>1</v>
      </c>
      <c r="Z21" t="n">
        <v>10</v>
      </c>
      <c r="AA21" t="n">
        <v>261.4221651196388</v>
      </c>
      <c r="AB21" t="n">
        <v>357.6893394486484</v>
      </c>
      <c r="AC21" t="n">
        <v>323.5519709118095</v>
      </c>
      <c r="AD21" t="n">
        <v>261422.1651196388</v>
      </c>
      <c r="AE21" t="n">
        <v>357689.3394486484</v>
      </c>
      <c r="AF21" t="n">
        <v>3.274157239406787e-06</v>
      </c>
      <c r="AG21" t="n">
        <v>13</v>
      </c>
      <c r="AH21" t="n">
        <v>323551.9709118095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4.5881</v>
      </c>
      <c r="E22" t="n">
        <v>21.8</v>
      </c>
      <c r="F22" t="n">
        <v>16.8</v>
      </c>
      <c r="G22" t="n">
        <v>28</v>
      </c>
      <c r="H22" t="n">
        <v>0.35</v>
      </c>
      <c r="I22" t="n">
        <v>36</v>
      </c>
      <c r="J22" t="n">
        <v>307.24</v>
      </c>
      <c r="K22" t="n">
        <v>61.82</v>
      </c>
      <c r="L22" t="n">
        <v>6</v>
      </c>
      <c r="M22" t="n">
        <v>34</v>
      </c>
      <c r="N22" t="n">
        <v>89.42</v>
      </c>
      <c r="O22" t="n">
        <v>38127.48</v>
      </c>
      <c r="P22" t="n">
        <v>289.87</v>
      </c>
      <c r="Q22" t="n">
        <v>1364.01</v>
      </c>
      <c r="R22" t="n">
        <v>87.67</v>
      </c>
      <c r="S22" t="n">
        <v>48.96</v>
      </c>
      <c r="T22" t="n">
        <v>16970.97</v>
      </c>
      <c r="U22" t="n">
        <v>0.5600000000000001</v>
      </c>
      <c r="V22" t="n">
        <v>0.82</v>
      </c>
      <c r="W22" t="n">
        <v>2.31</v>
      </c>
      <c r="X22" t="n">
        <v>1.04</v>
      </c>
      <c r="Y22" t="n">
        <v>1</v>
      </c>
      <c r="Z22" t="n">
        <v>10</v>
      </c>
      <c r="AA22" t="n">
        <v>259.7238871786154</v>
      </c>
      <c r="AB22" t="n">
        <v>355.3656806470051</v>
      </c>
      <c r="AC22" t="n">
        <v>321.4500788449195</v>
      </c>
      <c r="AD22" t="n">
        <v>259723.8871786154</v>
      </c>
      <c r="AE22" t="n">
        <v>355365.6806470051</v>
      </c>
      <c r="AF22" t="n">
        <v>3.298166911129664e-06</v>
      </c>
      <c r="AG22" t="n">
        <v>13</v>
      </c>
      <c r="AH22" t="n">
        <v>321450.0788449195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4.638</v>
      </c>
      <c r="E23" t="n">
        <v>21.56</v>
      </c>
      <c r="F23" t="n">
        <v>16.68</v>
      </c>
      <c r="G23" t="n">
        <v>29.43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286.38</v>
      </c>
      <c r="Q23" t="n">
        <v>1364.03</v>
      </c>
      <c r="R23" t="n">
        <v>83.45999999999999</v>
      </c>
      <c r="S23" t="n">
        <v>48.96</v>
      </c>
      <c r="T23" t="n">
        <v>14876.43</v>
      </c>
      <c r="U23" t="n">
        <v>0.59</v>
      </c>
      <c r="V23" t="n">
        <v>0.83</v>
      </c>
      <c r="W23" t="n">
        <v>2.3</v>
      </c>
      <c r="X23" t="n">
        <v>0.91</v>
      </c>
      <c r="Y23" t="n">
        <v>1</v>
      </c>
      <c r="Z23" t="n">
        <v>10</v>
      </c>
      <c r="AA23" t="n">
        <v>255.9960294905651</v>
      </c>
      <c r="AB23" t="n">
        <v>350.2650612965751</v>
      </c>
      <c r="AC23" t="n">
        <v>316.8362554466357</v>
      </c>
      <c r="AD23" t="n">
        <v>255996.0294905651</v>
      </c>
      <c r="AE23" t="n">
        <v>350265.0612965751</v>
      </c>
      <c r="AF23" t="n">
        <v>3.33403764822462e-06</v>
      </c>
      <c r="AG23" t="n">
        <v>13</v>
      </c>
      <c r="AH23" t="n">
        <v>316836.2554466357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4.6529</v>
      </c>
      <c r="E24" t="n">
        <v>21.49</v>
      </c>
      <c r="F24" t="n">
        <v>16.66</v>
      </c>
      <c r="G24" t="n">
        <v>30.29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285.42</v>
      </c>
      <c r="Q24" t="n">
        <v>1364.11</v>
      </c>
      <c r="R24" t="n">
        <v>83.23999999999999</v>
      </c>
      <c r="S24" t="n">
        <v>48.96</v>
      </c>
      <c r="T24" t="n">
        <v>14770.3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254.9548368764966</v>
      </c>
      <c r="AB24" t="n">
        <v>348.8404556278309</v>
      </c>
      <c r="AC24" t="n">
        <v>315.5476121434694</v>
      </c>
      <c r="AD24" t="n">
        <v>254954.8368764966</v>
      </c>
      <c r="AE24" t="n">
        <v>348840.4556278309</v>
      </c>
      <c r="AF24" t="n">
        <v>3.344748549681832e-06</v>
      </c>
      <c r="AG24" t="n">
        <v>13</v>
      </c>
      <c r="AH24" t="n">
        <v>315547.6121434694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4.6688</v>
      </c>
      <c r="E25" t="n">
        <v>21.42</v>
      </c>
      <c r="F25" t="n">
        <v>16.64</v>
      </c>
      <c r="G25" t="n">
        <v>31.21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283.95</v>
      </c>
      <c r="Q25" t="n">
        <v>1364.05</v>
      </c>
      <c r="R25" t="n">
        <v>82.64</v>
      </c>
      <c r="S25" t="n">
        <v>48.96</v>
      </c>
      <c r="T25" t="n">
        <v>14476.7</v>
      </c>
      <c r="U25" t="n">
        <v>0.59</v>
      </c>
      <c r="V25" t="n">
        <v>0.83</v>
      </c>
      <c r="W25" t="n">
        <v>2.3</v>
      </c>
      <c r="X25" t="n">
        <v>0.88</v>
      </c>
      <c r="Y25" t="n">
        <v>1</v>
      </c>
      <c r="Z25" t="n">
        <v>10</v>
      </c>
      <c r="AA25" t="n">
        <v>253.6214319015303</v>
      </c>
      <c r="AB25" t="n">
        <v>347.0160321154072</v>
      </c>
      <c r="AC25" t="n">
        <v>313.8973090504762</v>
      </c>
      <c r="AD25" t="n">
        <v>253621.4319015302</v>
      </c>
      <c r="AE25" t="n">
        <v>347016.0321154072</v>
      </c>
      <c r="AF25" t="n">
        <v>3.356178303585836e-06</v>
      </c>
      <c r="AG25" t="n">
        <v>13</v>
      </c>
      <c r="AH25" t="n">
        <v>313897.3090504762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4.7012</v>
      </c>
      <c r="E26" t="n">
        <v>21.27</v>
      </c>
      <c r="F26" t="n">
        <v>16.61</v>
      </c>
      <c r="G26" t="n">
        <v>33.22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282.19</v>
      </c>
      <c r="Q26" t="n">
        <v>1364</v>
      </c>
      <c r="R26" t="n">
        <v>81.61</v>
      </c>
      <c r="S26" t="n">
        <v>48.96</v>
      </c>
      <c r="T26" t="n">
        <v>13969.85</v>
      </c>
      <c r="U26" t="n">
        <v>0.6</v>
      </c>
      <c r="V26" t="n">
        <v>0.83</v>
      </c>
      <c r="W26" t="n">
        <v>2.29</v>
      </c>
      <c r="X26" t="n">
        <v>0.85</v>
      </c>
      <c r="Y26" t="n">
        <v>1</v>
      </c>
      <c r="Z26" t="n">
        <v>10</v>
      </c>
      <c r="AA26" t="n">
        <v>251.5770866192891</v>
      </c>
      <c r="AB26" t="n">
        <v>344.2188687100976</v>
      </c>
      <c r="AC26" t="n">
        <v>311.3671029947251</v>
      </c>
      <c r="AD26" t="n">
        <v>251577.0866192891</v>
      </c>
      <c r="AE26" t="n">
        <v>344218.8687100976</v>
      </c>
      <c r="AF26" t="n">
        <v>3.37946912286192e-06</v>
      </c>
      <c r="AG26" t="n">
        <v>13</v>
      </c>
      <c r="AH26" t="n">
        <v>311367.1029947251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4.7244</v>
      </c>
      <c r="E27" t="n">
        <v>21.17</v>
      </c>
      <c r="F27" t="n">
        <v>16.56</v>
      </c>
      <c r="G27" t="n">
        <v>34.26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280.78</v>
      </c>
      <c r="Q27" t="n">
        <v>1364.17</v>
      </c>
      <c r="R27" t="n">
        <v>80.19</v>
      </c>
      <c r="S27" t="n">
        <v>48.96</v>
      </c>
      <c r="T27" t="n">
        <v>13266.69</v>
      </c>
      <c r="U27" t="n">
        <v>0.61</v>
      </c>
      <c r="V27" t="n">
        <v>0.84</v>
      </c>
      <c r="W27" t="n">
        <v>2.28</v>
      </c>
      <c r="X27" t="n">
        <v>0.8</v>
      </c>
      <c r="Y27" t="n">
        <v>1</v>
      </c>
      <c r="Z27" t="n">
        <v>10</v>
      </c>
      <c r="AA27" t="n">
        <v>250.0293954625085</v>
      </c>
      <c r="AB27" t="n">
        <v>342.1012493900766</v>
      </c>
      <c r="AC27" t="n">
        <v>309.4515862905088</v>
      </c>
      <c r="AD27" t="n">
        <v>250029.3954625085</v>
      </c>
      <c r="AE27" t="n">
        <v>342101.2493900767</v>
      </c>
      <c r="AF27" t="n">
        <v>3.396146499627511e-06</v>
      </c>
      <c r="AG27" t="n">
        <v>13</v>
      </c>
      <c r="AH27" t="n">
        <v>309451.5862905088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4.7415</v>
      </c>
      <c r="E28" t="n">
        <v>21.09</v>
      </c>
      <c r="F28" t="n">
        <v>16.54</v>
      </c>
      <c r="G28" t="n">
        <v>35.44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280.41</v>
      </c>
      <c r="Q28" t="n">
        <v>1364.09</v>
      </c>
      <c r="R28" t="n">
        <v>79.23</v>
      </c>
      <c r="S28" t="n">
        <v>48.96</v>
      </c>
      <c r="T28" t="n">
        <v>12789.11</v>
      </c>
      <c r="U28" t="n">
        <v>0.62</v>
      </c>
      <c r="V28" t="n">
        <v>0.84</v>
      </c>
      <c r="W28" t="n">
        <v>2.29</v>
      </c>
      <c r="X28" t="n">
        <v>0.78</v>
      </c>
      <c r="Y28" t="n">
        <v>1</v>
      </c>
      <c r="Z28" t="n">
        <v>10</v>
      </c>
      <c r="AA28" t="n">
        <v>249.2540986038692</v>
      </c>
      <c r="AB28" t="n">
        <v>341.0404540244033</v>
      </c>
      <c r="AC28" t="n">
        <v>308.4920317456994</v>
      </c>
      <c r="AD28" t="n">
        <v>249254.0986038691</v>
      </c>
      <c r="AE28" t="n">
        <v>341040.4540244034</v>
      </c>
      <c r="AF28" t="n">
        <v>3.408438876467667e-06</v>
      </c>
      <c r="AG28" t="n">
        <v>13</v>
      </c>
      <c r="AH28" t="n">
        <v>308492.0317456994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4.7632</v>
      </c>
      <c r="E29" t="n">
        <v>20.99</v>
      </c>
      <c r="F29" t="n">
        <v>16.5</v>
      </c>
      <c r="G29" t="n">
        <v>36.66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278.18</v>
      </c>
      <c r="Q29" t="n">
        <v>1364.06</v>
      </c>
      <c r="R29" t="n">
        <v>77.91</v>
      </c>
      <c r="S29" t="n">
        <v>48.96</v>
      </c>
      <c r="T29" t="n">
        <v>12133.27</v>
      </c>
      <c r="U29" t="n">
        <v>0.63</v>
      </c>
      <c r="V29" t="n">
        <v>0.84</v>
      </c>
      <c r="W29" t="n">
        <v>2.29</v>
      </c>
      <c r="X29" t="n">
        <v>0.74</v>
      </c>
      <c r="Y29" t="n">
        <v>1</v>
      </c>
      <c r="Z29" t="n">
        <v>10</v>
      </c>
      <c r="AA29" t="n">
        <v>247.3719227242624</v>
      </c>
      <c r="AB29" t="n">
        <v>338.4651779501873</v>
      </c>
      <c r="AC29" t="n">
        <v>306.162536405583</v>
      </c>
      <c r="AD29" t="n">
        <v>247371.9227242624</v>
      </c>
      <c r="AE29" t="n">
        <v>338465.1779501873</v>
      </c>
      <c r="AF29" t="n">
        <v>3.424037974563069e-06</v>
      </c>
      <c r="AG29" t="n">
        <v>13</v>
      </c>
      <c r="AH29" t="n">
        <v>306162.536405583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4.7805</v>
      </c>
      <c r="E30" t="n">
        <v>20.92</v>
      </c>
      <c r="F30" t="n">
        <v>16.48</v>
      </c>
      <c r="G30" t="n">
        <v>38.02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277.85</v>
      </c>
      <c r="Q30" t="n">
        <v>1364</v>
      </c>
      <c r="R30" t="n">
        <v>77.27</v>
      </c>
      <c r="S30" t="n">
        <v>48.96</v>
      </c>
      <c r="T30" t="n">
        <v>11818.82</v>
      </c>
      <c r="U30" t="n">
        <v>0.63</v>
      </c>
      <c r="V30" t="n">
        <v>0.84</v>
      </c>
      <c r="W30" t="n">
        <v>2.28</v>
      </c>
      <c r="X30" t="n">
        <v>0.72</v>
      </c>
      <c r="Y30" t="n">
        <v>1</v>
      </c>
      <c r="Z30" t="n">
        <v>10</v>
      </c>
      <c r="AA30" t="n">
        <v>246.6261989302205</v>
      </c>
      <c r="AB30" t="n">
        <v>337.4448457561677</v>
      </c>
      <c r="AC30" t="n">
        <v>305.2395832841152</v>
      </c>
      <c r="AD30" t="n">
        <v>246626.1989302205</v>
      </c>
      <c r="AE30" t="n">
        <v>337444.8457561677</v>
      </c>
      <c r="AF30" t="n">
        <v>3.436474121892582e-06</v>
      </c>
      <c r="AG30" t="n">
        <v>13</v>
      </c>
      <c r="AH30" t="n">
        <v>305239.5832841152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4.8003</v>
      </c>
      <c r="E31" t="n">
        <v>20.83</v>
      </c>
      <c r="F31" t="n">
        <v>16.45</v>
      </c>
      <c r="G31" t="n">
        <v>39.47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23</v>
      </c>
      <c r="N31" t="n">
        <v>92.06999999999999</v>
      </c>
      <c r="O31" t="n">
        <v>38731.35</v>
      </c>
      <c r="P31" t="n">
        <v>275.77</v>
      </c>
      <c r="Q31" t="n">
        <v>1364.05</v>
      </c>
      <c r="R31" t="n">
        <v>76.37</v>
      </c>
      <c r="S31" t="n">
        <v>48.96</v>
      </c>
      <c r="T31" t="n">
        <v>11374.16</v>
      </c>
      <c r="U31" t="n">
        <v>0.64</v>
      </c>
      <c r="V31" t="n">
        <v>0.84</v>
      </c>
      <c r="W31" t="n">
        <v>2.28</v>
      </c>
      <c r="X31" t="n">
        <v>0.6899999999999999</v>
      </c>
      <c r="Y31" t="n">
        <v>1</v>
      </c>
      <c r="Z31" t="n">
        <v>10</v>
      </c>
      <c r="AA31" t="n">
        <v>244.9156048173791</v>
      </c>
      <c r="AB31" t="n">
        <v>335.1043354248931</v>
      </c>
      <c r="AC31" t="n">
        <v>303.1224479739298</v>
      </c>
      <c r="AD31" t="n">
        <v>244915.6048173791</v>
      </c>
      <c r="AE31" t="n">
        <v>335104.3354248931</v>
      </c>
      <c r="AF31" t="n">
        <v>3.450707400339078e-06</v>
      </c>
      <c r="AG31" t="n">
        <v>13</v>
      </c>
      <c r="AH31" t="n">
        <v>303122.4479739298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4.797</v>
      </c>
      <c r="E32" t="n">
        <v>20.85</v>
      </c>
      <c r="F32" t="n">
        <v>16.46</v>
      </c>
      <c r="G32" t="n">
        <v>39.5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275.52</v>
      </c>
      <c r="Q32" t="n">
        <v>1364</v>
      </c>
      <c r="R32" t="n">
        <v>76.76000000000001</v>
      </c>
      <c r="S32" t="n">
        <v>48.96</v>
      </c>
      <c r="T32" t="n">
        <v>11569.99</v>
      </c>
      <c r="U32" t="n">
        <v>0.64</v>
      </c>
      <c r="V32" t="n">
        <v>0.84</v>
      </c>
      <c r="W32" t="n">
        <v>2.28</v>
      </c>
      <c r="X32" t="n">
        <v>0.7</v>
      </c>
      <c r="Y32" t="n">
        <v>1</v>
      </c>
      <c r="Z32" t="n">
        <v>10</v>
      </c>
      <c r="AA32" t="n">
        <v>244.9030970677125</v>
      </c>
      <c r="AB32" t="n">
        <v>335.0872217699964</v>
      </c>
      <c r="AC32" t="n">
        <v>303.1069676222372</v>
      </c>
      <c r="AD32" t="n">
        <v>244903.0970677125</v>
      </c>
      <c r="AE32" t="n">
        <v>335087.2217699964</v>
      </c>
      <c r="AF32" t="n">
        <v>3.448335187264662e-06</v>
      </c>
      <c r="AG32" t="n">
        <v>13</v>
      </c>
      <c r="AH32" t="n">
        <v>303106.9676222372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4.8193</v>
      </c>
      <c r="E33" t="n">
        <v>20.75</v>
      </c>
      <c r="F33" t="n">
        <v>16.42</v>
      </c>
      <c r="G33" t="n">
        <v>41.05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274.2</v>
      </c>
      <c r="Q33" t="n">
        <v>1364.03</v>
      </c>
      <c r="R33" t="n">
        <v>75.36</v>
      </c>
      <c r="S33" t="n">
        <v>48.96</v>
      </c>
      <c r="T33" t="n">
        <v>10876.02</v>
      </c>
      <c r="U33" t="n">
        <v>0.65</v>
      </c>
      <c r="V33" t="n">
        <v>0.84</v>
      </c>
      <c r="W33" t="n">
        <v>2.28</v>
      </c>
      <c r="X33" t="n">
        <v>0.66</v>
      </c>
      <c r="Y33" t="n">
        <v>1</v>
      </c>
      <c r="Z33" t="n">
        <v>10</v>
      </c>
      <c r="AA33" t="n">
        <v>243.5000995411097</v>
      </c>
      <c r="AB33" t="n">
        <v>333.1675786582169</v>
      </c>
      <c r="AC33" t="n">
        <v>301.3705325548092</v>
      </c>
      <c r="AD33" t="n">
        <v>243500.0995411097</v>
      </c>
      <c r="AE33" t="n">
        <v>333167.5786582169</v>
      </c>
      <c r="AF33" t="n">
        <v>3.46436559682814e-06</v>
      </c>
      <c r="AG33" t="n">
        <v>13</v>
      </c>
      <c r="AH33" t="n">
        <v>301370.5325548092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4.8406</v>
      </c>
      <c r="E34" t="n">
        <v>20.66</v>
      </c>
      <c r="F34" t="n">
        <v>16.38</v>
      </c>
      <c r="G34" t="n">
        <v>42.74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272.46</v>
      </c>
      <c r="Q34" t="n">
        <v>1364</v>
      </c>
      <c r="R34" t="n">
        <v>74.13</v>
      </c>
      <c r="S34" t="n">
        <v>48.96</v>
      </c>
      <c r="T34" t="n">
        <v>10266.86</v>
      </c>
      <c r="U34" t="n">
        <v>0.66</v>
      </c>
      <c r="V34" t="n">
        <v>0.85</v>
      </c>
      <c r="W34" t="n">
        <v>2.28</v>
      </c>
      <c r="X34" t="n">
        <v>0.62</v>
      </c>
      <c r="Y34" t="n">
        <v>1</v>
      </c>
      <c r="Z34" t="n">
        <v>10</v>
      </c>
      <c r="AA34" t="n">
        <v>234.957815974395</v>
      </c>
      <c r="AB34" t="n">
        <v>321.47964942329</v>
      </c>
      <c r="AC34" t="n">
        <v>290.7980828819485</v>
      </c>
      <c r="AD34" t="n">
        <v>234957.815974395</v>
      </c>
      <c r="AE34" t="n">
        <v>321479.64942329</v>
      </c>
      <c r="AF34" t="n">
        <v>3.479677153944825e-06</v>
      </c>
      <c r="AG34" t="n">
        <v>12</v>
      </c>
      <c r="AH34" t="n">
        <v>290798.0828819484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4.8619</v>
      </c>
      <c r="E35" t="n">
        <v>20.57</v>
      </c>
      <c r="F35" t="n">
        <v>16.35</v>
      </c>
      <c r="G35" t="n">
        <v>44.59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271.04</v>
      </c>
      <c r="Q35" t="n">
        <v>1364.07</v>
      </c>
      <c r="R35" t="n">
        <v>73.12</v>
      </c>
      <c r="S35" t="n">
        <v>48.96</v>
      </c>
      <c r="T35" t="n">
        <v>9765.43</v>
      </c>
      <c r="U35" t="n">
        <v>0.67</v>
      </c>
      <c r="V35" t="n">
        <v>0.85</v>
      </c>
      <c r="W35" t="n">
        <v>2.28</v>
      </c>
      <c r="X35" t="n">
        <v>0.59</v>
      </c>
      <c r="Y35" t="n">
        <v>1</v>
      </c>
      <c r="Z35" t="n">
        <v>10</v>
      </c>
      <c r="AA35" t="n">
        <v>233.5701242285373</v>
      </c>
      <c r="AB35" t="n">
        <v>319.5809483559694</v>
      </c>
      <c r="AC35" t="n">
        <v>289.0805911796486</v>
      </c>
      <c r="AD35" t="n">
        <v>233570.1242285373</v>
      </c>
      <c r="AE35" t="n">
        <v>319580.9483559694</v>
      </c>
      <c r="AF35" t="n">
        <v>3.49498871106151e-06</v>
      </c>
      <c r="AG35" t="n">
        <v>12</v>
      </c>
      <c r="AH35" t="n">
        <v>289080.5911796486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4.8584</v>
      </c>
      <c r="E36" t="n">
        <v>20.58</v>
      </c>
      <c r="F36" t="n">
        <v>16.36</v>
      </c>
      <c r="G36" t="n">
        <v>44.63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270.55</v>
      </c>
      <c r="Q36" t="n">
        <v>1364.04</v>
      </c>
      <c r="R36" t="n">
        <v>73.7</v>
      </c>
      <c r="S36" t="n">
        <v>48.96</v>
      </c>
      <c r="T36" t="n">
        <v>10053.99</v>
      </c>
      <c r="U36" t="n">
        <v>0.66</v>
      </c>
      <c r="V36" t="n">
        <v>0.85</v>
      </c>
      <c r="W36" t="n">
        <v>2.27</v>
      </c>
      <c r="X36" t="n">
        <v>0.6</v>
      </c>
      <c r="Y36" t="n">
        <v>1</v>
      </c>
      <c r="Z36" t="n">
        <v>10</v>
      </c>
      <c r="AA36" t="n">
        <v>233.4414362336712</v>
      </c>
      <c r="AB36" t="n">
        <v>319.4048717640802</v>
      </c>
      <c r="AC36" t="n">
        <v>288.9213190905642</v>
      </c>
      <c r="AD36" t="n">
        <v>233441.4362336712</v>
      </c>
      <c r="AE36" t="n">
        <v>319404.8717640801</v>
      </c>
      <c r="AF36" t="n">
        <v>3.492472727497735e-06</v>
      </c>
      <c r="AG36" t="n">
        <v>12</v>
      </c>
      <c r="AH36" t="n">
        <v>288921.3190905642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4.8775</v>
      </c>
      <c r="E37" t="n">
        <v>20.5</v>
      </c>
      <c r="F37" t="n">
        <v>16.34</v>
      </c>
      <c r="G37" t="n">
        <v>46.68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268.81</v>
      </c>
      <c r="Q37" t="n">
        <v>1364</v>
      </c>
      <c r="R37" t="n">
        <v>72.81</v>
      </c>
      <c r="S37" t="n">
        <v>48.96</v>
      </c>
      <c r="T37" t="n">
        <v>9614.66</v>
      </c>
      <c r="U37" t="n">
        <v>0.67</v>
      </c>
      <c r="V37" t="n">
        <v>0.85</v>
      </c>
      <c r="W37" t="n">
        <v>2.28</v>
      </c>
      <c r="X37" t="n">
        <v>0.58</v>
      </c>
      <c r="Y37" t="n">
        <v>1</v>
      </c>
      <c r="Z37" t="n">
        <v>10</v>
      </c>
      <c r="AA37" t="n">
        <v>231.9813016473972</v>
      </c>
      <c r="AB37" t="n">
        <v>317.4070512065495</v>
      </c>
      <c r="AC37" t="n">
        <v>287.1141677230848</v>
      </c>
      <c r="AD37" t="n">
        <v>231981.3016473972</v>
      </c>
      <c r="AE37" t="n">
        <v>317407.0512065495</v>
      </c>
      <c r="AF37" t="n">
        <v>3.506202809231476e-06</v>
      </c>
      <c r="AG37" t="n">
        <v>12</v>
      </c>
      <c r="AH37" t="n">
        <v>287114.1677230848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4.8796</v>
      </c>
      <c r="E38" t="n">
        <v>20.49</v>
      </c>
      <c r="F38" t="n">
        <v>16.33</v>
      </c>
      <c r="G38" t="n">
        <v>46.66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268.06</v>
      </c>
      <c r="Q38" t="n">
        <v>1364</v>
      </c>
      <c r="R38" t="n">
        <v>72.5</v>
      </c>
      <c r="S38" t="n">
        <v>48.96</v>
      </c>
      <c r="T38" t="n">
        <v>9461.379999999999</v>
      </c>
      <c r="U38" t="n">
        <v>0.68</v>
      </c>
      <c r="V38" t="n">
        <v>0.85</v>
      </c>
      <c r="W38" t="n">
        <v>2.27</v>
      </c>
      <c r="X38" t="n">
        <v>0.57</v>
      </c>
      <c r="Y38" t="n">
        <v>1</v>
      </c>
      <c r="Z38" t="n">
        <v>10</v>
      </c>
      <c r="AA38" t="n">
        <v>231.5380746206476</v>
      </c>
      <c r="AB38" t="n">
        <v>316.8006084347545</v>
      </c>
      <c r="AC38" t="n">
        <v>286.5656029982819</v>
      </c>
      <c r="AD38" t="n">
        <v>231538.0746206476</v>
      </c>
      <c r="AE38" t="n">
        <v>316800.6084347544</v>
      </c>
      <c r="AF38" t="n">
        <v>3.507712399369741e-06</v>
      </c>
      <c r="AG38" t="n">
        <v>12</v>
      </c>
      <c r="AH38" t="n">
        <v>286565.6029982819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</v>
      </c>
      <c r="E39" t="n">
        <v>20.41</v>
      </c>
      <c r="F39" t="n">
        <v>16.3</v>
      </c>
      <c r="G39" t="n">
        <v>48.9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266.26</v>
      </c>
      <c r="Q39" t="n">
        <v>1364.05</v>
      </c>
      <c r="R39" t="n">
        <v>71.5</v>
      </c>
      <c r="S39" t="n">
        <v>48.96</v>
      </c>
      <c r="T39" t="n">
        <v>8964.450000000001</v>
      </c>
      <c r="U39" t="n">
        <v>0.68</v>
      </c>
      <c r="V39" t="n">
        <v>0.85</v>
      </c>
      <c r="W39" t="n">
        <v>2.27</v>
      </c>
      <c r="X39" t="n">
        <v>0.54</v>
      </c>
      <c r="Y39" t="n">
        <v>1</v>
      </c>
      <c r="Z39" t="n">
        <v>10</v>
      </c>
      <c r="AA39" t="n">
        <v>230.0153586719151</v>
      </c>
      <c r="AB39" t="n">
        <v>314.7171612962134</v>
      </c>
      <c r="AC39" t="n">
        <v>284.6809971305061</v>
      </c>
      <c r="AD39" t="n">
        <v>230015.3586719151</v>
      </c>
      <c r="AE39" t="n">
        <v>314717.1612962133</v>
      </c>
      <c r="AF39" t="n">
        <v>3.522376989284312e-06</v>
      </c>
      <c r="AG39" t="n">
        <v>12</v>
      </c>
      <c r="AH39" t="n">
        <v>284680.9971305061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4.8961</v>
      </c>
      <c r="E40" t="n">
        <v>20.42</v>
      </c>
      <c r="F40" t="n">
        <v>16.32</v>
      </c>
      <c r="G40" t="n">
        <v>48.95</v>
      </c>
      <c r="H40" t="n">
        <v>0.59</v>
      </c>
      <c r="I40" t="n">
        <v>20</v>
      </c>
      <c r="J40" t="n">
        <v>317.12</v>
      </c>
      <c r="K40" t="n">
        <v>61.82</v>
      </c>
      <c r="L40" t="n">
        <v>10.5</v>
      </c>
      <c r="M40" t="n">
        <v>18</v>
      </c>
      <c r="N40" t="n">
        <v>94.8</v>
      </c>
      <c r="O40" t="n">
        <v>39345.87</v>
      </c>
      <c r="P40" t="n">
        <v>265.94</v>
      </c>
      <c r="Q40" t="n">
        <v>1364.1</v>
      </c>
      <c r="R40" t="n">
        <v>72.12</v>
      </c>
      <c r="S40" t="n">
        <v>48.96</v>
      </c>
      <c r="T40" t="n">
        <v>9276.35</v>
      </c>
      <c r="U40" t="n">
        <v>0.68</v>
      </c>
      <c r="V40" t="n">
        <v>0.85</v>
      </c>
      <c r="W40" t="n">
        <v>2.27</v>
      </c>
      <c r="X40" t="n">
        <v>0.5600000000000001</v>
      </c>
      <c r="Y40" t="n">
        <v>1</v>
      </c>
      <c r="Z40" t="n">
        <v>10</v>
      </c>
      <c r="AA40" t="n">
        <v>229.9891914170316</v>
      </c>
      <c r="AB40" t="n">
        <v>314.6813581036639</v>
      </c>
      <c r="AC40" t="n">
        <v>284.6486109444035</v>
      </c>
      <c r="AD40" t="n">
        <v>229989.1914170316</v>
      </c>
      <c r="AE40" t="n">
        <v>314681.3581036639</v>
      </c>
      <c r="AF40" t="n">
        <v>3.51957346474182e-06</v>
      </c>
      <c r="AG40" t="n">
        <v>12</v>
      </c>
      <c r="AH40" t="n">
        <v>284648.6109444035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4.9199</v>
      </c>
      <c r="E41" t="n">
        <v>20.33</v>
      </c>
      <c r="F41" t="n">
        <v>16.27</v>
      </c>
      <c r="G41" t="n">
        <v>51.39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265.09</v>
      </c>
      <c r="Q41" t="n">
        <v>1364.05</v>
      </c>
      <c r="R41" t="n">
        <v>70.73999999999999</v>
      </c>
      <c r="S41" t="n">
        <v>48.96</v>
      </c>
      <c r="T41" t="n">
        <v>8591.370000000001</v>
      </c>
      <c r="U41" t="n">
        <v>0.6899999999999999</v>
      </c>
      <c r="V41" t="n">
        <v>0.85</v>
      </c>
      <c r="W41" t="n">
        <v>2.27</v>
      </c>
      <c r="X41" t="n">
        <v>0.51</v>
      </c>
      <c r="Y41" t="n">
        <v>1</v>
      </c>
      <c r="Z41" t="n">
        <v>10</v>
      </c>
      <c r="AA41" t="n">
        <v>228.8295500545906</v>
      </c>
      <c r="AB41" t="n">
        <v>313.0946856318067</v>
      </c>
      <c r="AC41" t="n">
        <v>283.2133682663509</v>
      </c>
      <c r="AD41" t="n">
        <v>228829.5500545906</v>
      </c>
      <c r="AE41" t="n">
        <v>313094.6856318067</v>
      </c>
      <c r="AF41" t="n">
        <v>3.536682152975487e-06</v>
      </c>
      <c r="AG41" t="n">
        <v>12</v>
      </c>
      <c r="AH41" t="n">
        <v>283213.3682663509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4.9156</v>
      </c>
      <c r="E42" t="n">
        <v>20.34</v>
      </c>
      <c r="F42" t="n">
        <v>16.29</v>
      </c>
      <c r="G42" t="n">
        <v>51.44</v>
      </c>
      <c r="H42" t="n">
        <v>0.62</v>
      </c>
      <c r="I42" t="n">
        <v>19</v>
      </c>
      <c r="J42" t="n">
        <v>318.24</v>
      </c>
      <c r="K42" t="n">
        <v>61.82</v>
      </c>
      <c r="L42" t="n">
        <v>11</v>
      </c>
      <c r="M42" t="n">
        <v>17</v>
      </c>
      <c r="N42" t="n">
        <v>95.42</v>
      </c>
      <c r="O42" t="n">
        <v>39483.95</v>
      </c>
      <c r="P42" t="n">
        <v>264.17</v>
      </c>
      <c r="Q42" t="n">
        <v>1364</v>
      </c>
      <c r="R42" t="n">
        <v>71.23</v>
      </c>
      <c r="S42" t="n">
        <v>48.96</v>
      </c>
      <c r="T42" t="n">
        <v>8834.18</v>
      </c>
      <c r="U42" t="n">
        <v>0.6899999999999999</v>
      </c>
      <c r="V42" t="n">
        <v>0.85</v>
      </c>
      <c r="W42" t="n">
        <v>2.27</v>
      </c>
      <c r="X42" t="n">
        <v>0.53</v>
      </c>
      <c r="Y42" t="n">
        <v>1</v>
      </c>
      <c r="Z42" t="n">
        <v>10</v>
      </c>
      <c r="AA42" t="n">
        <v>228.5190170164611</v>
      </c>
      <c r="AB42" t="n">
        <v>312.6698006292874</v>
      </c>
      <c r="AC42" t="n">
        <v>282.8290336921421</v>
      </c>
      <c r="AD42" t="n">
        <v>228519.0170164611</v>
      </c>
      <c r="AE42" t="n">
        <v>312669.8006292874</v>
      </c>
      <c r="AF42" t="n">
        <v>3.533591087454278e-06</v>
      </c>
      <c r="AG42" t="n">
        <v>12</v>
      </c>
      <c r="AH42" t="n">
        <v>282829.0336921421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4.938</v>
      </c>
      <c r="E43" t="n">
        <v>20.25</v>
      </c>
      <c r="F43" t="n">
        <v>16.25</v>
      </c>
      <c r="G43" t="n">
        <v>54.18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263.12</v>
      </c>
      <c r="Q43" t="n">
        <v>1364.06</v>
      </c>
      <c r="R43" t="n">
        <v>70.05</v>
      </c>
      <c r="S43" t="n">
        <v>48.96</v>
      </c>
      <c r="T43" t="n">
        <v>8251.65</v>
      </c>
      <c r="U43" t="n">
        <v>0.7</v>
      </c>
      <c r="V43" t="n">
        <v>0.85</v>
      </c>
      <c r="W43" t="n">
        <v>2.27</v>
      </c>
      <c r="X43" t="n">
        <v>0.49</v>
      </c>
      <c r="Y43" t="n">
        <v>1</v>
      </c>
      <c r="Z43" t="n">
        <v>10</v>
      </c>
      <c r="AA43" t="n">
        <v>227.3215870597587</v>
      </c>
      <c r="AB43" t="n">
        <v>311.0314241356464</v>
      </c>
      <c r="AC43" t="n">
        <v>281.3470215515779</v>
      </c>
      <c r="AD43" t="n">
        <v>227321.5870597587</v>
      </c>
      <c r="AE43" t="n">
        <v>311031.4241356464</v>
      </c>
      <c r="AF43" t="n">
        <v>3.549693382262435e-06</v>
      </c>
      <c r="AG43" t="n">
        <v>12</v>
      </c>
      <c r="AH43" t="n">
        <v>281347.021551578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4.9406</v>
      </c>
      <c r="E44" t="n">
        <v>20.24</v>
      </c>
      <c r="F44" t="n">
        <v>16.24</v>
      </c>
      <c r="G44" t="n">
        <v>54.14</v>
      </c>
      <c r="H44" t="n">
        <v>0.64</v>
      </c>
      <c r="I44" t="n">
        <v>18</v>
      </c>
      <c r="J44" t="n">
        <v>319.36</v>
      </c>
      <c r="K44" t="n">
        <v>61.82</v>
      </c>
      <c r="L44" t="n">
        <v>11.5</v>
      </c>
      <c r="M44" t="n">
        <v>16</v>
      </c>
      <c r="N44" t="n">
        <v>96.04000000000001</v>
      </c>
      <c r="O44" t="n">
        <v>39622.59</v>
      </c>
      <c r="P44" t="n">
        <v>262.05</v>
      </c>
      <c r="Q44" t="n">
        <v>1364.05</v>
      </c>
      <c r="R44" t="n">
        <v>69.56999999999999</v>
      </c>
      <c r="S44" t="n">
        <v>48.96</v>
      </c>
      <c r="T44" t="n">
        <v>8008.58</v>
      </c>
      <c r="U44" t="n">
        <v>0.7</v>
      </c>
      <c r="V44" t="n">
        <v>0.85</v>
      </c>
      <c r="W44" t="n">
        <v>2.27</v>
      </c>
      <c r="X44" t="n">
        <v>0.48</v>
      </c>
      <c r="Y44" t="n">
        <v>1</v>
      </c>
      <c r="Z44" t="n">
        <v>10</v>
      </c>
      <c r="AA44" t="n">
        <v>226.714769612033</v>
      </c>
      <c r="AB44" t="n">
        <v>310.2011497327722</v>
      </c>
      <c r="AC44" t="n">
        <v>280.5959873724163</v>
      </c>
      <c r="AD44" t="n">
        <v>226714.769612033</v>
      </c>
      <c r="AE44" t="n">
        <v>310201.1497327722</v>
      </c>
      <c r="AF44" t="n">
        <v>3.551562398624096e-06</v>
      </c>
      <c r="AG44" t="n">
        <v>12</v>
      </c>
      <c r="AH44" t="n">
        <v>280595.9873724163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4.9601</v>
      </c>
      <c r="E45" t="n">
        <v>20.16</v>
      </c>
      <c r="F45" t="n">
        <v>16.22</v>
      </c>
      <c r="G45" t="n">
        <v>57.24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15</v>
      </c>
      <c r="N45" t="n">
        <v>96.36</v>
      </c>
      <c r="O45" t="n">
        <v>39692.13</v>
      </c>
      <c r="P45" t="n">
        <v>260.06</v>
      </c>
      <c r="Q45" t="n">
        <v>1364.02</v>
      </c>
      <c r="R45" t="n">
        <v>68.81999999999999</v>
      </c>
      <c r="S45" t="n">
        <v>48.96</v>
      </c>
      <c r="T45" t="n">
        <v>7641.72</v>
      </c>
      <c r="U45" t="n">
        <v>0.71</v>
      </c>
      <c r="V45" t="n">
        <v>0.85</v>
      </c>
      <c r="W45" t="n">
        <v>2.27</v>
      </c>
      <c r="X45" t="n">
        <v>0.46</v>
      </c>
      <c r="Y45" t="n">
        <v>1</v>
      </c>
      <c r="Z45" t="n">
        <v>10</v>
      </c>
      <c r="AA45" t="n">
        <v>225.1715309349703</v>
      </c>
      <c r="AB45" t="n">
        <v>308.0896224919308</v>
      </c>
      <c r="AC45" t="n">
        <v>278.685981327893</v>
      </c>
      <c r="AD45" t="n">
        <v>225171.5309349703</v>
      </c>
      <c r="AE45" t="n">
        <v>308089.6224919308</v>
      </c>
      <c r="AF45" t="n">
        <v>3.565580021336554e-06</v>
      </c>
      <c r="AG45" t="n">
        <v>12</v>
      </c>
      <c r="AH45" t="n">
        <v>278685.981327893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4.9594</v>
      </c>
      <c r="E46" t="n">
        <v>20.16</v>
      </c>
      <c r="F46" t="n">
        <v>16.22</v>
      </c>
      <c r="G46" t="n">
        <v>57.25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15</v>
      </c>
      <c r="N46" t="n">
        <v>96.67</v>
      </c>
      <c r="O46" t="n">
        <v>39761.81</v>
      </c>
      <c r="P46" t="n">
        <v>259.08</v>
      </c>
      <c r="Q46" t="n">
        <v>1364</v>
      </c>
      <c r="R46" t="n">
        <v>69.13</v>
      </c>
      <c r="S46" t="n">
        <v>48.96</v>
      </c>
      <c r="T46" t="n">
        <v>7794.61</v>
      </c>
      <c r="U46" t="n">
        <v>0.71</v>
      </c>
      <c r="V46" t="n">
        <v>0.85</v>
      </c>
      <c r="W46" t="n">
        <v>2.27</v>
      </c>
      <c r="X46" t="n">
        <v>0.46</v>
      </c>
      <c r="Y46" t="n">
        <v>1</v>
      </c>
      <c r="Z46" t="n">
        <v>10</v>
      </c>
      <c r="AA46" t="n">
        <v>224.7133596185366</v>
      </c>
      <c r="AB46" t="n">
        <v>307.4627322836945</v>
      </c>
      <c r="AC46" t="n">
        <v>278.1189206412847</v>
      </c>
      <c r="AD46" t="n">
        <v>224713.3596185366</v>
      </c>
      <c r="AE46" t="n">
        <v>307462.7322836945</v>
      </c>
      <c r="AF46" t="n">
        <v>3.565076824623799e-06</v>
      </c>
      <c r="AG46" t="n">
        <v>12</v>
      </c>
      <c r="AH46" t="n">
        <v>278118.9206412847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4.9603</v>
      </c>
      <c r="E47" t="n">
        <v>20.16</v>
      </c>
      <c r="F47" t="n">
        <v>16.22</v>
      </c>
      <c r="G47" t="n">
        <v>57.24</v>
      </c>
      <c r="H47" t="n">
        <v>0.68</v>
      </c>
      <c r="I47" t="n">
        <v>17</v>
      </c>
      <c r="J47" t="n">
        <v>321.06</v>
      </c>
      <c r="K47" t="n">
        <v>61.82</v>
      </c>
      <c r="L47" t="n">
        <v>12.25</v>
      </c>
      <c r="M47" t="n">
        <v>15</v>
      </c>
      <c r="N47" t="n">
        <v>96.98999999999999</v>
      </c>
      <c r="O47" t="n">
        <v>39831.64</v>
      </c>
      <c r="P47" t="n">
        <v>258.37</v>
      </c>
      <c r="Q47" t="n">
        <v>1364.06</v>
      </c>
      <c r="R47" t="n">
        <v>69.02</v>
      </c>
      <c r="S47" t="n">
        <v>48.96</v>
      </c>
      <c r="T47" t="n">
        <v>7742</v>
      </c>
      <c r="U47" t="n">
        <v>0.71</v>
      </c>
      <c r="V47" t="n">
        <v>0.85</v>
      </c>
      <c r="W47" t="n">
        <v>2.26</v>
      </c>
      <c r="X47" t="n">
        <v>0.46</v>
      </c>
      <c r="Y47" t="n">
        <v>1</v>
      </c>
      <c r="Z47" t="n">
        <v>10</v>
      </c>
      <c r="AA47" t="n">
        <v>224.3418389019025</v>
      </c>
      <c r="AB47" t="n">
        <v>306.9544012488588</v>
      </c>
      <c r="AC47" t="n">
        <v>277.6591040069665</v>
      </c>
      <c r="AD47" t="n">
        <v>224341.8389019025</v>
      </c>
      <c r="AE47" t="n">
        <v>306954.4012488588</v>
      </c>
      <c r="AF47" t="n">
        <v>3.565723791825913e-06</v>
      </c>
      <c r="AG47" t="n">
        <v>12</v>
      </c>
      <c r="AH47" t="n">
        <v>277659.1040069665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4.9821</v>
      </c>
      <c r="E48" t="n">
        <v>20.07</v>
      </c>
      <c r="F48" t="n">
        <v>16.19</v>
      </c>
      <c r="G48" t="n">
        <v>60.7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14</v>
      </c>
      <c r="N48" t="n">
        <v>97.31</v>
      </c>
      <c r="O48" t="n">
        <v>39901.61</v>
      </c>
      <c r="P48" t="n">
        <v>257.14</v>
      </c>
      <c r="Q48" t="n">
        <v>1364.06</v>
      </c>
      <c r="R48" t="n">
        <v>67.73</v>
      </c>
      <c r="S48" t="n">
        <v>48.96</v>
      </c>
      <c r="T48" t="n">
        <v>7097.79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223.1112825525535</v>
      </c>
      <c r="AB48" t="n">
        <v>305.2706997633656</v>
      </c>
      <c r="AC48" t="n">
        <v>276.1360926281583</v>
      </c>
      <c r="AD48" t="n">
        <v>223111.2825525535</v>
      </c>
      <c r="AE48" t="n">
        <v>305270.6997633656</v>
      </c>
      <c r="AF48" t="n">
        <v>3.581394775165994e-06</v>
      </c>
      <c r="AG48" t="n">
        <v>12</v>
      </c>
      <c r="AH48" t="n">
        <v>276136.0926281583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4.981</v>
      </c>
      <c r="E49" t="n">
        <v>20.08</v>
      </c>
      <c r="F49" t="n">
        <v>16.19</v>
      </c>
      <c r="G49" t="n">
        <v>60.71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14</v>
      </c>
      <c r="N49" t="n">
        <v>97.62</v>
      </c>
      <c r="O49" t="n">
        <v>39971.73</v>
      </c>
      <c r="P49" t="n">
        <v>256.16</v>
      </c>
      <c r="Q49" t="n">
        <v>1364</v>
      </c>
      <c r="R49" t="n">
        <v>68.02</v>
      </c>
      <c r="S49" t="n">
        <v>48.96</v>
      </c>
      <c r="T49" t="n">
        <v>7244.56</v>
      </c>
      <c r="U49" t="n">
        <v>0.72</v>
      </c>
      <c r="V49" t="n">
        <v>0.86</v>
      </c>
      <c r="W49" t="n">
        <v>2.27</v>
      </c>
      <c r="X49" t="n">
        <v>0.43</v>
      </c>
      <c r="Y49" t="n">
        <v>1</v>
      </c>
      <c r="Z49" t="n">
        <v>10</v>
      </c>
      <c r="AA49" t="n">
        <v>222.6658881722308</v>
      </c>
      <c r="AB49" t="n">
        <v>304.6612915227952</v>
      </c>
      <c r="AC49" t="n">
        <v>275.5848454547579</v>
      </c>
      <c r="AD49" t="n">
        <v>222665.8881722308</v>
      </c>
      <c r="AE49" t="n">
        <v>304661.2915227952</v>
      </c>
      <c r="AF49" t="n">
        <v>3.580604037474522e-06</v>
      </c>
      <c r="AG49" t="n">
        <v>12</v>
      </c>
      <c r="AH49" t="n">
        <v>275584.8454547579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4.9798</v>
      </c>
      <c r="E50" t="n">
        <v>20.08</v>
      </c>
      <c r="F50" t="n">
        <v>16.2</v>
      </c>
      <c r="G50" t="n">
        <v>60.73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14</v>
      </c>
      <c r="N50" t="n">
        <v>97.94</v>
      </c>
      <c r="O50" t="n">
        <v>40042</v>
      </c>
      <c r="P50" t="n">
        <v>255.81</v>
      </c>
      <c r="Q50" t="n">
        <v>1364</v>
      </c>
      <c r="R50" t="n">
        <v>67.92</v>
      </c>
      <c r="S50" t="n">
        <v>48.96</v>
      </c>
      <c r="T50" t="n">
        <v>7193.38</v>
      </c>
      <c r="U50" t="n">
        <v>0.72</v>
      </c>
      <c r="V50" t="n">
        <v>0.86</v>
      </c>
      <c r="W50" t="n">
        <v>2.27</v>
      </c>
      <c r="X50" t="n">
        <v>0.44</v>
      </c>
      <c r="Y50" t="n">
        <v>1</v>
      </c>
      <c r="Z50" t="n">
        <v>10</v>
      </c>
      <c r="AA50" t="n">
        <v>222.5371528669452</v>
      </c>
      <c r="AB50" t="n">
        <v>304.4851501987026</v>
      </c>
      <c r="AC50" t="n">
        <v>275.4255148114208</v>
      </c>
      <c r="AD50" t="n">
        <v>222537.1528669452</v>
      </c>
      <c r="AE50" t="n">
        <v>304485.1501987026</v>
      </c>
      <c r="AF50" t="n">
        <v>3.579741414538371e-06</v>
      </c>
      <c r="AG50" t="n">
        <v>12</v>
      </c>
      <c r="AH50" t="n">
        <v>275425.5148114208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5.0013</v>
      </c>
      <c r="E51" t="n">
        <v>20</v>
      </c>
      <c r="F51" t="n">
        <v>16.16</v>
      </c>
      <c r="G51" t="n">
        <v>64.66</v>
      </c>
      <c r="H51" t="n">
        <v>0.73</v>
      </c>
      <c r="I51" t="n">
        <v>15</v>
      </c>
      <c r="J51" t="n">
        <v>323.34</v>
      </c>
      <c r="K51" t="n">
        <v>61.82</v>
      </c>
      <c r="L51" t="n">
        <v>13.25</v>
      </c>
      <c r="M51" t="n">
        <v>13</v>
      </c>
      <c r="N51" t="n">
        <v>98.27</v>
      </c>
      <c r="O51" t="n">
        <v>40112.54</v>
      </c>
      <c r="P51" t="n">
        <v>253.88</v>
      </c>
      <c r="Q51" t="n">
        <v>1364.02</v>
      </c>
      <c r="R51" t="n">
        <v>67.22</v>
      </c>
      <c r="S51" t="n">
        <v>48.96</v>
      </c>
      <c r="T51" t="n">
        <v>6848.73</v>
      </c>
      <c r="U51" t="n">
        <v>0.73</v>
      </c>
      <c r="V51" t="n">
        <v>0.86</v>
      </c>
      <c r="W51" t="n">
        <v>2.26</v>
      </c>
      <c r="X51" t="n">
        <v>0.41</v>
      </c>
      <c r="Y51" t="n">
        <v>1</v>
      </c>
      <c r="Z51" t="n">
        <v>10</v>
      </c>
      <c r="AA51" t="n">
        <v>220.9808234195504</v>
      </c>
      <c r="AB51" t="n">
        <v>302.3557115883689</v>
      </c>
      <c r="AC51" t="n">
        <v>273.4993068333707</v>
      </c>
      <c r="AD51" t="n">
        <v>220980.8234195504</v>
      </c>
      <c r="AE51" t="n">
        <v>302355.7115883689</v>
      </c>
      <c r="AF51" t="n">
        <v>3.595196742144414e-06</v>
      </c>
      <c r="AG51" t="n">
        <v>12</v>
      </c>
      <c r="AH51" t="n">
        <v>273499.3068333707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5.0019</v>
      </c>
      <c r="E52" t="n">
        <v>19.99</v>
      </c>
      <c r="F52" t="n">
        <v>16.16</v>
      </c>
      <c r="G52" t="n">
        <v>64.65000000000001</v>
      </c>
      <c r="H52" t="n">
        <v>0.74</v>
      </c>
      <c r="I52" t="n">
        <v>15</v>
      </c>
      <c r="J52" t="n">
        <v>323.91</v>
      </c>
      <c r="K52" t="n">
        <v>61.82</v>
      </c>
      <c r="L52" t="n">
        <v>13.5</v>
      </c>
      <c r="M52" t="n">
        <v>13</v>
      </c>
      <c r="N52" t="n">
        <v>98.59</v>
      </c>
      <c r="O52" t="n">
        <v>40183.11</v>
      </c>
      <c r="P52" t="n">
        <v>253.52</v>
      </c>
      <c r="Q52" t="n">
        <v>1364.16</v>
      </c>
      <c r="R52" t="n">
        <v>67.02</v>
      </c>
      <c r="S52" t="n">
        <v>48.96</v>
      </c>
      <c r="T52" t="n">
        <v>6751.89</v>
      </c>
      <c r="U52" t="n">
        <v>0.73</v>
      </c>
      <c r="V52" t="n">
        <v>0.86</v>
      </c>
      <c r="W52" t="n">
        <v>2.27</v>
      </c>
      <c r="X52" t="n">
        <v>0.4</v>
      </c>
      <c r="Y52" t="n">
        <v>1</v>
      </c>
      <c r="Z52" t="n">
        <v>10</v>
      </c>
      <c r="AA52" t="n">
        <v>220.7904524638064</v>
      </c>
      <c r="AB52" t="n">
        <v>302.0952376481462</v>
      </c>
      <c r="AC52" t="n">
        <v>273.2636921604254</v>
      </c>
      <c r="AD52" t="n">
        <v>220790.4524638064</v>
      </c>
      <c r="AE52" t="n">
        <v>302095.2376481462</v>
      </c>
      <c r="AF52" t="n">
        <v>3.59562805361249e-06</v>
      </c>
      <c r="AG52" t="n">
        <v>12</v>
      </c>
      <c r="AH52" t="n">
        <v>273263.6921604254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5.0013</v>
      </c>
      <c r="E53" t="n">
        <v>19.99</v>
      </c>
      <c r="F53" t="n">
        <v>16.16</v>
      </c>
      <c r="G53" t="n">
        <v>64.66</v>
      </c>
      <c r="H53" t="n">
        <v>0.76</v>
      </c>
      <c r="I53" t="n">
        <v>15</v>
      </c>
      <c r="J53" t="n">
        <v>324.48</v>
      </c>
      <c r="K53" t="n">
        <v>61.82</v>
      </c>
      <c r="L53" t="n">
        <v>13.75</v>
      </c>
      <c r="M53" t="n">
        <v>13</v>
      </c>
      <c r="N53" t="n">
        <v>98.91</v>
      </c>
      <c r="O53" t="n">
        <v>40253.84</v>
      </c>
      <c r="P53" t="n">
        <v>250.61</v>
      </c>
      <c r="Q53" t="n">
        <v>1364</v>
      </c>
      <c r="R53" t="n">
        <v>67.23</v>
      </c>
      <c r="S53" t="n">
        <v>48.96</v>
      </c>
      <c r="T53" t="n">
        <v>6853.01</v>
      </c>
      <c r="U53" t="n">
        <v>0.73</v>
      </c>
      <c r="V53" t="n">
        <v>0.86</v>
      </c>
      <c r="W53" t="n">
        <v>2.26</v>
      </c>
      <c r="X53" t="n">
        <v>0.41</v>
      </c>
      <c r="Y53" t="n">
        <v>1</v>
      </c>
      <c r="Z53" t="n">
        <v>10</v>
      </c>
      <c r="AA53" t="n">
        <v>219.3994386228017</v>
      </c>
      <c r="AB53" t="n">
        <v>300.1919911436848</v>
      </c>
      <c r="AC53" t="n">
        <v>271.542088831126</v>
      </c>
      <c r="AD53" t="n">
        <v>219399.4386228017</v>
      </c>
      <c r="AE53" t="n">
        <v>300191.9911436848</v>
      </c>
      <c r="AF53" t="n">
        <v>3.595196742144414e-06</v>
      </c>
      <c r="AG53" t="n">
        <v>12</v>
      </c>
      <c r="AH53" t="n">
        <v>271542.088831126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5.0235</v>
      </c>
      <c r="E54" t="n">
        <v>19.91</v>
      </c>
      <c r="F54" t="n">
        <v>16.13</v>
      </c>
      <c r="G54" t="n">
        <v>69.13</v>
      </c>
      <c r="H54" t="n">
        <v>0.77</v>
      </c>
      <c r="I54" t="n">
        <v>14</v>
      </c>
      <c r="J54" t="n">
        <v>325.06</v>
      </c>
      <c r="K54" t="n">
        <v>61.82</v>
      </c>
      <c r="L54" t="n">
        <v>14</v>
      </c>
      <c r="M54" t="n">
        <v>12</v>
      </c>
      <c r="N54" t="n">
        <v>99.23999999999999</v>
      </c>
      <c r="O54" t="n">
        <v>40324.71</v>
      </c>
      <c r="P54" t="n">
        <v>250.17</v>
      </c>
      <c r="Q54" t="n">
        <v>1364.02</v>
      </c>
      <c r="R54" t="n">
        <v>65.98999999999999</v>
      </c>
      <c r="S54" t="n">
        <v>48.96</v>
      </c>
      <c r="T54" t="n">
        <v>6241.36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218.5701400864083</v>
      </c>
      <c r="AB54" t="n">
        <v>299.0573083001227</v>
      </c>
      <c r="AC54" t="n">
        <v>270.5156985256157</v>
      </c>
      <c r="AD54" t="n">
        <v>218570.1400864084</v>
      </c>
      <c r="AE54" t="n">
        <v>299057.3083001227</v>
      </c>
      <c r="AF54" t="n">
        <v>3.611155266463213e-06</v>
      </c>
      <c r="AG54" t="n">
        <v>12</v>
      </c>
      <c r="AH54" t="n">
        <v>270515.6985256157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5.0258</v>
      </c>
      <c r="E55" t="n">
        <v>19.9</v>
      </c>
      <c r="F55" t="n">
        <v>16.12</v>
      </c>
      <c r="G55" t="n">
        <v>69.09999999999999</v>
      </c>
      <c r="H55" t="n">
        <v>0.78</v>
      </c>
      <c r="I55" t="n">
        <v>14</v>
      </c>
      <c r="J55" t="n">
        <v>325.63</v>
      </c>
      <c r="K55" t="n">
        <v>61.82</v>
      </c>
      <c r="L55" t="n">
        <v>14.25</v>
      </c>
      <c r="M55" t="n">
        <v>12</v>
      </c>
      <c r="N55" t="n">
        <v>99.56</v>
      </c>
      <c r="O55" t="n">
        <v>40395.74</v>
      </c>
      <c r="P55" t="n">
        <v>249.01</v>
      </c>
      <c r="Q55" t="n">
        <v>1364</v>
      </c>
      <c r="R55" t="n">
        <v>65.81999999999999</v>
      </c>
      <c r="S55" t="n">
        <v>48.96</v>
      </c>
      <c r="T55" t="n">
        <v>6154.68</v>
      </c>
      <c r="U55" t="n">
        <v>0.74</v>
      </c>
      <c r="V55" t="n">
        <v>0.86</v>
      </c>
      <c r="W55" t="n">
        <v>2.26</v>
      </c>
      <c r="X55" t="n">
        <v>0.36</v>
      </c>
      <c r="Y55" t="n">
        <v>1</v>
      </c>
      <c r="Z55" t="n">
        <v>10</v>
      </c>
      <c r="AA55" t="n">
        <v>217.9427895130928</v>
      </c>
      <c r="AB55" t="n">
        <v>298.1989395689589</v>
      </c>
      <c r="AC55" t="n">
        <v>269.7392513014257</v>
      </c>
      <c r="AD55" t="n">
        <v>217942.7895130928</v>
      </c>
      <c r="AE55" t="n">
        <v>298198.9395689589</v>
      </c>
      <c r="AF55" t="n">
        <v>3.612808627090836e-06</v>
      </c>
      <c r="AG55" t="n">
        <v>12</v>
      </c>
      <c r="AH55" t="n">
        <v>269739.2513014257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5.0213</v>
      </c>
      <c r="E56" t="n">
        <v>19.92</v>
      </c>
      <c r="F56" t="n">
        <v>16.14</v>
      </c>
      <c r="G56" t="n">
        <v>69.17</v>
      </c>
      <c r="H56" t="n">
        <v>0.79</v>
      </c>
      <c r="I56" t="n">
        <v>14</v>
      </c>
      <c r="J56" t="n">
        <v>326.21</v>
      </c>
      <c r="K56" t="n">
        <v>61.82</v>
      </c>
      <c r="L56" t="n">
        <v>14.5</v>
      </c>
      <c r="M56" t="n">
        <v>12</v>
      </c>
      <c r="N56" t="n">
        <v>99.89</v>
      </c>
      <c r="O56" t="n">
        <v>40466.92</v>
      </c>
      <c r="P56" t="n">
        <v>248.67</v>
      </c>
      <c r="Q56" t="n">
        <v>1364.01</v>
      </c>
      <c r="R56" t="n">
        <v>66.36</v>
      </c>
      <c r="S56" t="n">
        <v>48.96</v>
      </c>
      <c r="T56" t="n">
        <v>6427.02</v>
      </c>
      <c r="U56" t="n">
        <v>0.74</v>
      </c>
      <c r="V56" t="n">
        <v>0.86</v>
      </c>
      <c r="W56" t="n">
        <v>2.26</v>
      </c>
      <c r="X56" t="n">
        <v>0.38</v>
      </c>
      <c r="Y56" t="n">
        <v>1</v>
      </c>
      <c r="Z56" t="n">
        <v>10</v>
      </c>
      <c r="AA56" t="n">
        <v>217.9141329522589</v>
      </c>
      <c r="AB56" t="n">
        <v>298.1597303981877</v>
      </c>
      <c r="AC56" t="n">
        <v>269.7037841988825</v>
      </c>
      <c r="AD56" t="n">
        <v>217914.1329522589</v>
      </c>
      <c r="AE56" t="n">
        <v>298159.7303981876</v>
      </c>
      <c r="AF56" t="n">
        <v>3.609573791080269e-06</v>
      </c>
      <c r="AG56" t="n">
        <v>12</v>
      </c>
      <c r="AH56" t="n">
        <v>269703.7841988825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5.0416</v>
      </c>
      <c r="E57" t="n">
        <v>19.84</v>
      </c>
      <c r="F57" t="n">
        <v>16.12</v>
      </c>
      <c r="G57" t="n">
        <v>74.38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11</v>
      </c>
      <c r="N57" t="n">
        <v>100.22</v>
      </c>
      <c r="O57" t="n">
        <v>40538.25</v>
      </c>
      <c r="P57" t="n">
        <v>246.69</v>
      </c>
      <c r="Q57" t="n">
        <v>1364</v>
      </c>
      <c r="R57" t="n">
        <v>65.58</v>
      </c>
      <c r="S57" t="n">
        <v>48.96</v>
      </c>
      <c r="T57" t="n">
        <v>6041.19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216.4136099576864</v>
      </c>
      <c r="AB57" t="n">
        <v>296.1066486386122</v>
      </c>
      <c r="AC57" t="n">
        <v>267.846645680922</v>
      </c>
      <c r="AD57" t="n">
        <v>216413.6099576865</v>
      </c>
      <c r="AE57" t="n">
        <v>296106.6486386122</v>
      </c>
      <c r="AF57" t="n">
        <v>3.624166495750161e-06</v>
      </c>
      <c r="AG57" t="n">
        <v>12</v>
      </c>
      <c r="AH57" t="n">
        <v>267846.645680922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5.0408</v>
      </c>
      <c r="E58" t="n">
        <v>19.84</v>
      </c>
      <c r="F58" t="n">
        <v>16.12</v>
      </c>
      <c r="G58" t="n">
        <v>74.39</v>
      </c>
      <c r="H58" t="n">
        <v>0.82</v>
      </c>
      <c r="I58" t="n">
        <v>13</v>
      </c>
      <c r="J58" t="n">
        <v>327.37</v>
      </c>
      <c r="K58" t="n">
        <v>61.82</v>
      </c>
      <c r="L58" t="n">
        <v>15</v>
      </c>
      <c r="M58" t="n">
        <v>11</v>
      </c>
      <c r="N58" t="n">
        <v>100.55</v>
      </c>
      <c r="O58" t="n">
        <v>40609.74</v>
      </c>
      <c r="P58" t="n">
        <v>247.4</v>
      </c>
      <c r="Q58" t="n">
        <v>1364.01</v>
      </c>
      <c r="R58" t="n">
        <v>65.66</v>
      </c>
      <c r="S58" t="n">
        <v>48.96</v>
      </c>
      <c r="T58" t="n">
        <v>6081.65</v>
      </c>
      <c r="U58" t="n">
        <v>0.75</v>
      </c>
      <c r="V58" t="n">
        <v>0.86</v>
      </c>
      <c r="W58" t="n">
        <v>2.26</v>
      </c>
      <c r="X58" t="n">
        <v>0.36</v>
      </c>
      <c r="Y58" t="n">
        <v>1</v>
      </c>
      <c r="Z58" t="n">
        <v>10</v>
      </c>
      <c r="AA58" t="n">
        <v>216.7751115656127</v>
      </c>
      <c r="AB58" t="n">
        <v>296.6012710869019</v>
      </c>
      <c r="AC58" t="n">
        <v>268.294062056954</v>
      </c>
      <c r="AD58" t="n">
        <v>216775.1115656127</v>
      </c>
      <c r="AE58" t="n">
        <v>296601.271086902</v>
      </c>
      <c r="AF58" t="n">
        <v>3.623591413792726e-06</v>
      </c>
      <c r="AG58" t="n">
        <v>12</v>
      </c>
      <c r="AH58" t="n">
        <v>268294.062056954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5.0425</v>
      </c>
      <c r="E59" t="n">
        <v>19.83</v>
      </c>
      <c r="F59" t="n">
        <v>16.11</v>
      </c>
      <c r="G59" t="n">
        <v>74.36</v>
      </c>
      <c r="H59" t="n">
        <v>0.83</v>
      </c>
      <c r="I59" t="n">
        <v>13</v>
      </c>
      <c r="J59" t="n">
        <v>327.95</v>
      </c>
      <c r="K59" t="n">
        <v>61.82</v>
      </c>
      <c r="L59" t="n">
        <v>15.25</v>
      </c>
      <c r="M59" t="n">
        <v>11</v>
      </c>
      <c r="N59" t="n">
        <v>100.88</v>
      </c>
      <c r="O59" t="n">
        <v>40681.39</v>
      </c>
      <c r="P59" t="n">
        <v>247.69</v>
      </c>
      <c r="Q59" t="n">
        <v>1364.08</v>
      </c>
      <c r="R59" t="n">
        <v>65.44</v>
      </c>
      <c r="S59" t="n">
        <v>48.96</v>
      </c>
      <c r="T59" t="n">
        <v>5970.87</v>
      </c>
      <c r="U59" t="n">
        <v>0.75</v>
      </c>
      <c r="V59" t="n">
        <v>0.86</v>
      </c>
      <c r="W59" t="n">
        <v>2.26</v>
      </c>
      <c r="X59" t="n">
        <v>0.35</v>
      </c>
      <c r="Y59" t="n">
        <v>1</v>
      </c>
      <c r="Z59" t="n">
        <v>10</v>
      </c>
      <c r="AA59" t="n">
        <v>216.8618165146085</v>
      </c>
      <c r="AB59" t="n">
        <v>296.7199046232704</v>
      </c>
      <c r="AC59" t="n">
        <v>268.4013733751148</v>
      </c>
      <c r="AD59" t="n">
        <v>216861.8165146085</v>
      </c>
      <c r="AE59" t="n">
        <v>296719.9046232704</v>
      </c>
      <c r="AF59" t="n">
        <v>3.624813462952275e-06</v>
      </c>
      <c r="AG59" t="n">
        <v>12</v>
      </c>
      <c r="AH59" t="n">
        <v>268401.3733751148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5.0492</v>
      </c>
      <c r="E60" t="n">
        <v>19.81</v>
      </c>
      <c r="F60" t="n">
        <v>16.09</v>
      </c>
      <c r="G60" t="n">
        <v>74.23999999999999</v>
      </c>
      <c r="H60" t="n">
        <v>0.84</v>
      </c>
      <c r="I60" t="n">
        <v>13</v>
      </c>
      <c r="J60" t="n">
        <v>328.53</v>
      </c>
      <c r="K60" t="n">
        <v>61.82</v>
      </c>
      <c r="L60" t="n">
        <v>15.5</v>
      </c>
      <c r="M60" t="n">
        <v>11</v>
      </c>
      <c r="N60" t="n">
        <v>101.21</v>
      </c>
      <c r="O60" t="n">
        <v>40753.2</v>
      </c>
      <c r="P60" t="n">
        <v>245.71</v>
      </c>
      <c r="Q60" t="n">
        <v>1364</v>
      </c>
      <c r="R60" t="n">
        <v>64.73</v>
      </c>
      <c r="S60" t="n">
        <v>48.96</v>
      </c>
      <c r="T60" t="n">
        <v>5612.9</v>
      </c>
      <c r="U60" t="n">
        <v>0.76</v>
      </c>
      <c r="V60" t="n">
        <v>0.86</v>
      </c>
      <c r="W60" t="n">
        <v>2.26</v>
      </c>
      <c r="X60" t="n">
        <v>0.33</v>
      </c>
      <c r="Y60" t="n">
        <v>1</v>
      </c>
      <c r="Z60" t="n">
        <v>10</v>
      </c>
      <c r="AA60" t="n">
        <v>215.7225688498272</v>
      </c>
      <c r="AB60" t="n">
        <v>295.1611357082577</v>
      </c>
      <c r="AC60" t="n">
        <v>266.9913711776044</v>
      </c>
      <c r="AD60" t="n">
        <v>215722.5688498272</v>
      </c>
      <c r="AE60" t="n">
        <v>295161.1357082577</v>
      </c>
      <c r="AF60" t="n">
        <v>3.629629774345785e-06</v>
      </c>
      <c r="AG60" t="n">
        <v>12</v>
      </c>
      <c r="AH60" t="n">
        <v>266991.3711776044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5.0456</v>
      </c>
      <c r="E61" t="n">
        <v>19.82</v>
      </c>
      <c r="F61" t="n">
        <v>16.1</v>
      </c>
      <c r="G61" t="n">
        <v>74.31</v>
      </c>
      <c r="H61" t="n">
        <v>0.85</v>
      </c>
      <c r="I61" t="n">
        <v>13</v>
      </c>
      <c r="J61" t="n">
        <v>329.12</v>
      </c>
      <c r="K61" t="n">
        <v>61.82</v>
      </c>
      <c r="L61" t="n">
        <v>15.75</v>
      </c>
      <c r="M61" t="n">
        <v>11</v>
      </c>
      <c r="N61" t="n">
        <v>101.54</v>
      </c>
      <c r="O61" t="n">
        <v>40825.16</v>
      </c>
      <c r="P61" t="n">
        <v>243.23</v>
      </c>
      <c r="Q61" t="n">
        <v>1364.01</v>
      </c>
      <c r="R61" t="n">
        <v>65.06999999999999</v>
      </c>
      <c r="S61" t="n">
        <v>48.96</v>
      </c>
      <c r="T61" t="n">
        <v>5782.54</v>
      </c>
      <c r="U61" t="n">
        <v>0.75</v>
      </c>
      <c r="V61" t="n">
        <v>0.86</v>
      </c>
      <c r="W61" t="n">
        <v>2.26</v>
      </c>
      <c r="X61" t="n">
        <v>0.34</v>
      </c>
      <c r="Y61" t="n">
        <v>1</v>
      </c>
      <c r="Z61" t="n">
        <v>10</v>
      </c>
      <c r="AA61" t="n">
        <v>214.6349407792616</v>
      </c>
      <c r="AB61" t="n">
        <v>293.6729949993465</v>
      </c>
      <c r="AC61" t="n">
        <v>265.6452565293326</v>
      </c>
      <c r="AD61" t="n">
        <v>214634.9407792616</v>
      </c>
      <c r="AE61" t="n">
        <v>293672.9949993466</v>
      </c>
      <c r="AF61" t="n">
        <v>3.627041905537332e-06</v>
      </c>
      <c r="AG61" t="n">
        <v>12</v>
      </c>
      <c r="AH61" t="n">
        <v>265645.2565293327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5.0699</v>
      </c>
      <c r="E62" t="n">
        <v>19.72</v>
      </c>
      <c r="F62" t="n">
        <v>16.06</v>
      </c>
      <c r="G62" t="n">
        <v>80.3</v>
      </c>
      <c r="H62" t="n">
        <v>0.86</v>
      </c>
      <c r="I62" t="n">
        <v>12</v>
      </c>
      <c r="J62" t="n">
        <v>329.7</v>
      </c>
      <c r="K62" t="n">
        <v>61.82</v>
      </c>
      <c r="L62" t="n">
        <v>16</v>
      </c>
      <c r="M62" t="n">
        <v>10</v>
      </c>
      <c r="N62" t="n">
        <v>101.88</v>
      </c>
      <c r="O62" t="n">
        <v>40897.29</v>
      </c>
      <c r="P62" t="n">
        <v>242.27</v>
      </c>
      <c r="Q62" t="n">
        <v>1364.03</v>
      </c>
      <c r="R62" t="n">
        <v>63.76</v>
      </c>
      <c r="S62" t="n">
        <v>48.96</v>
      </c>
      <c r="T62" t="n">
        <v>5137.33</v>
      </c>
      <c r="U62" t="n">
        <v>0.77</v>
      </c>
      <c r="V62" t="n">
        <v>0.86</v>
      </c>
      <c r="W62" t="n">
        <v>2.26</v>
      </c>
      <c r="X62" t="n">
        <v>0.3</v>
      </c>
      <c r="Y62" t="n">
        <v>1</v>
      </c>
      <c r="Z62" t="n">
        <v>10</v>
      </c>
      <c r="AA62" t="n">
        <v>213.5244132561558</v>
      </c>
      <c r="AB62" t="n">
        <v>292.1535222492174</v>
      </c>
      <c r="AC62" t="n">
        <v>264.270800125882</v>
      </c>
      <c r="AD62" t="n">
        <v>213524.4132561559</v>
      </c>
      <c r="AE62" t="n">
        <v>292153.5222492174</v>
      </c>
      <c r="AF62" t="n">
        <v>3.644510019994394e-06</v>
      </c>
      <c r="AG62" t="n">
        <v>12</v>
      </c>
      <c r="AH62" t="n">
        <v>264270.800125882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5.0652</v>
      </c>
      <c r="E63" t="n">
        <v>19.74</v>
      </c>
      <c r="F63" t="n">
        <v>16.08</v>
      </c>
      <c r="G63" t="n">
        <v>80.39</v>
      </c>
      <c r="H63" t="n">
        <v>0.88</v>
      </c>
      <c r="I63" t="n">
        <v>12</v>
      </c>
      <c r="J63" t="n">
        <v>330.29</v>
      </c>
      <c r="K63" t="n">
        <v>61.82</v>
      </c>
      <c r="L63" t="n">
        <v>16.25</v>
      </c>
      <c r="M63" t="n">
        <v>10</v>
      </c>
      <c r="N63" t="n">
        <v>102.21</v>
      </c>
      <c r="O63" t="n">
        <v>40969.57</v>
      </c>
      <c r="P63" t="n">
        <v>241.79</v>
      </c>
      <c r="Q63" t="n">
        <v>1364.08</v>
      </c>
      <c r="R63" t="n">
        <v>64.39</v>
      </c>
      <c r="S63" t="n">
        <v>48.96</v>
      </c>
      <c r="T63" t="n">
        <v>5448.18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213.4302984699465</v>
      </c>
      <c r="AB63" t="n">
        <v>292.0247502466744</v>
      </c>
      <c r="AC63" t="n">
        <v>264.1543179425291</v>
      </c>
      <c r="AD63" t="n">
        <v>213430.2984699465</v>
      </c>
      <c r="AE63" t="n">
        <v>292024.7502466745</v>
      </c>
      <c r="AF63" t="n">
        <v>3.641131413494469e-06</v>
      </c>
      <c r="AG63" t="n">
        <v>12</v>
      </c>
      <c r="AH63" t="n">
        <v>264154.3179425291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5.0668</v>
      </c>
      <c r="E64" t="n">
        <v>19.74</v>
      </c>
      <c r="F64" t="n">
        <v>16.07</v>
      </c>
      <c r="G64" t="n">
        <v>80.36</v>
      </c>
      <c r="H64" t="n">
        <v>0.89</v>
      </c>
      <c r="I64" t="n">
        <v>12</v>
      </c>
      <c r="J64" t="n">
        <v>330.87</v>
      </c>
      <c r="K64" t="n">
        <v>61.82</v>
      </c>
      <c r="L64" t="n">
        <v>16.5</v>
      </c>
      <c r="M64" t="n">
        <v>9</v>
      </c>
      <c r="N64" t="n">
        <v>102.55</v>
      </c>
      <c r="O64" t="n">
        <v>41042.02</v>
      </c>
      <c r="P64" t="n">
        <v>242.21</v>
      </c>
      <c r="Q64" t="n">
        <v>1364.1</v>
      </c>
      <c r="R64" t="n">
        <v>64.13</v>
      </c>
      <c r="S64" t="n">
        <v>48.96</v>
      </c>
      <c r="T64" t="n">
        <v>5322.14</v>
      </c>
      <c r="U64" t="n">
        <v>0.76</v>
      </c>
      <c r="V64" t="n">
        <v>0.86</v>
      </c>
      <c r="W64" t="n">
        <v>2.26</v>
      </c>
      <c r="X64" t="n">
        <v>0.31</v>
      </c>
      <c r="Y64" t="n">
        <v>1</v>
      </c>
      <c r="Z64" t="n">
        <v>10</v>
      </c>
      <c r="AA64" t="n">
        <v>213.582297554176</v>
      </c>
      <c r="AB64" t="n">
        <v>292.2327220994436</v>
      </c>
      <c r="AC64" t="n">
        <v>264.3424412535603</v>
      </c>
      <c r="AD64" t="n">
        <v>213582.297554176</v>
      </c>
      <c r="AE64" t="n">
        <v>292232.7220994436</v>
      </c>
      <c r="AF64" t="n">
        <v>3.642281577409337e-06</v>
      </c>
      <c r="AG64" t="n">
        <v>12</v>
      </c>
      <c r="AH64" t="n">
        <v>264342.4412535602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5.0661</v>
      </c>
      <c r="E65" t="n">
        <v>19.74</v>
      </c>
      <c r="F65" t="n">
        <v>16.08</v>
      </c>
      <c r="G65" t="n">
        <v>80.38</v>
      </c>
      <c r="H65" t="n">
        <v>0.9</v>
      </c>
      <c r="I65" t="n">
        <v>12</v>
      </c>
      <c r="J65" t="n">
        <v>331.46</v>
      </c>
      <c r="K65" t="n">
        <v>61.82</v>
      </c>
      <c r="L65" t="n">
        <v>16.75</v>
      </c>
      <c r="M65" t="n">
        <v>9</v>
      </c>
      <c r="N65" t="n">
        <v>102.89</v>
      </c>
      <c r="O65" t="n">
        <v>41114.63</v>
      </c>
      <c r="P65" t="n">
        <v>238.92</v>
      </c>
      <c r="Q65" t="n">
        <v>1364.02</v>
      </c>
      <c r="R65" t="n">
        <v>64.23999999999999</v>
      </c>
      <c r="S65" t="n">
        <v>48.96</v>
      </c>
      <c r="T65" t="n">
        <v>5376.6</v>
      </c>
      <c r="U65" t="n">
        <v>0.76</v>
      </c>
      <c r="V65" t="n">
        <v>0.86</v>
      </c>
      <c r="W65" t="n">
        <v>2.26</v>
      </c>
      <c r="X65" t="n">
        <v>0.32</v>
      </c>
      <c r="Y65" t="n">
        <v>1</v>
      </c>
      <c r="Z65" t="n">
        <v>10</v>
      </c>
      <c r="AA65" t="n">
        <v>212.0373177392135</v>
      </c>
      <c r="AB65" t="n">
        <v>290.118812556914</v>
      </c>
      <c r="AC65" t="n">
        <v>262.4302802708784</v>
      </c>
      <c r="AD65" t="n">
        <v>212037.3177392135</v>
      </c>
      <c r="AE65" t="n">
        <v>290118.8125569139</v>
      </c>
      <c r="AF65" t="n">
        <v>3.641778380696582e-06</v>
      </c>
      <c r="AG65" t="n">
        <v>12</v>
      </c>
      <c r="AH65" t="n">
        <v>262430.2802708783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5.0878</v>
      </c>
      <c r="E66" t="n">
        <v>19.66</v>
      </c>
      <c r="F66" t="n">
        <v>16.05</v>
      </c>
      <c r="G66" t="n">
        <v>87.53</v>
      </c>
      <c r="H66" t="n">
        <v>0.91</v>
      </c>
      <c r="I66" t="n">
        <v>11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236.73</v>
      </c>
      <c r="Q66" t="n">
        <v>1364.02</v>
      </c>
      <c r="R66" t="n">
        <v>63.14</v>
      </c>
      <c r="S66" t="n">
        <v>48.96</v>
      </c>
      <c r="T66" t="n">
        <v>4828.05</v>
      </c>
      <c r="U66" t="n">
        <v>0.78</v>
      </c>
      <c r="V66" t="n">
        <v>0.86</v>
      </c>
      <c r="W66" t="n">
        <v>2.26</v>
      </c>
      <c r="X66" t="n">
        <v>0.29</v>
      </c>
      <c r="Y66" t="n">
        <v>1</v>
      </c>
      <c r="Z66" t="n">
        <v>10</v>
      </c>
      <c r="AA66" t="n">
        <v>210.4311757825567</v>
      </c>
      <c r="AB66" t="n">
        <v>287.9212182738351</v>
      </c>
      <c r="AC66" t="n">
        <v>260.4424213018328</v>
      </c>
      <c r="AD66" t="n">
        <v>210431.1757825567</v>
      </c>
      <c r="AE66" t="n">
        <v>287921.218273835</v>
      </c>
      <c r="AF66" t="n">
        <v>3.657377478791984e-06</v>
      </c>
      <c r="AG66" t="n">
        <v>12</v>
      </c>
      <c r="AH66" t="n">
        <v>260442.4213018328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5.087</v>
      </c>
      <c r="E67" t="n">
        <v>19.66</v>
      </c>
      <c r="F67" t="n">
        <v>16.05</v>
      </c>
      <c r="G67" t="n">
        <v>87.54000000000001</v>
      </c>
      <c r="H67" t="n">
        <v>0.92</v>
      </c>
      <c r="I67" t="n">
        <v>11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237.09</v>
      </c>
      <c r="Q67" t="n">
        <v>1364.02</v>
      </c>
      <c r="R67" t="n">
        <v>63.2</v>
      </c>
      <c r="S67" t="n">
        <v>48.96</v>
      </c>
      <c r="T67" t="n">
        <v>4860.85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210.6220435768757</v>
      </c>
      <c r="AB67" t="n">
        <v>288.1823720105149</v>
      </c>
      <c r="AC67" t="n">
        <v>260.6786508924156</v>
      </c>
      <c r="AD67" t="n">
        <v>210622.0435768757</v>
      </c>
      <c r="AE67" t="n">
        <v>288182.372010515</v>
      </c>
      <c r="AF67" t="n">
        <v>3.65680239683455e-06</v>
      </c>
      <c r="AG67" t="n">
        <v>12</v>
      </c>
      <c r="AH67" t="n">
        <v>260678.6508924157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5.0901</v>
      </c>
      <c r="E68" t="n">
        <v>19.65</v>
      </c>
      <c r="F68" t="n">
        <v>16.04</v>
      </c>
      <c r="G68" t="n">
        <v>87.48</v>
      </c>
      <c r="H68" t="n">
        <v>0.9399999999999999</v>
      </c>
      <c r="I68" t="n">
        <v>11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236.04</v>
      </c>
      <c r="Q68" t="n">
        <v>1364.08</v>
      </c>
      <c r="R68" t="n">
        <v>62.92</v>
      </c>
      <c r="S68" t="n">
        <v>48.96</v>
      </c>
      <c r="T68" t="n">
        <v>4719.55</v>
      </c>
      <c r="U68" t="n">
        <v>0.78</v>
      </c>
      <c r="V68" t="n">
        <v>0.86</v>
      </c>
      <c r="W68" t="n">
        <v>2.26</v>
      </c>
      <c r="X68" t="n">
        <v>0.28</v>
      </c>
      <c r="Y68" t="n">
        <v>1</v>
      </c>
      <c r="Z68" t="n">
        <v>10</v>
      </c>
      <c r="AA68" t="n">
        <v>210.0387563379409</v>
      </c>
      <c r="AB68" t="n">
        <v>287.3842926773878</v>
      </c>
      <c r="AC68" t="n">
        <v>259.9567391307305</v>
      </c>
      <c r="AD68" t="n">
        <v>210038.7563379409</v>
      </c>
      <c r="AE68" t="n">
        <v>287384.2926773878</v>
      </c>
      <c r="AF68" t="n">
        <v>3.659030839419607e-06</v>
      </c>
      <c r="AG68" t="n">
        <v>12</v>
      </c>
      <c r="AH68" t="n">
        <v>259956.7391307305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5.0878</v>
      </c>
      <c r="E69" t="n">
        <v>19.66</v>
      </c>
      <c r="F69" t="n">
        <v>16.05</v>
      </c>
      <c r="G69" t="n">
        <v>87.53</v>
      </c>
      <c r="H69" t="n">
        <v>0.95</v>
      </c>
      <c r="I69" t="n">
        <v>11</v>
      </c>
      <c r="J69" t="n">
        <v>333.83</v>
      </c>
      <c r="K69" t="n">
        <v>61.82</v>
      </c>
      <c r="L69" t="n">
        <v>17.75</v>
      </c>
      <c r="M69" t="n">
        <v>6</v>
      </c>
      <c r="N69" t="n">
        <v>104.26</v>
      </c>
      <c r="O69" t="n">
        <v>41406.86</v>
      </c>
      <c r="P69" t="n">
        <v>236.37</v>
      </c>
      <c r="Q69" t="n">
        <v>1364</v>
      </c>
      <c r="R69" t="n">
        <v>63.14</v>
      </c>
      <c r="S69" t="n">
        <v>48.96</v>
      </c>
      <c r="T69" t="n">
        <v>4830.28</v>
      </c>
      <c r="U69" t="n">
        <v>0.78</v>
      </c>
      <c r="V69" t="n">
        <v>0.86</v>
      </c>
      <c r="W69" t="n">
        <v>2.26</v>
      </c>
      <c r="X69" t="n">
        <v>0.29</v>
      </c>
      <c r="Y69" t="n">
        <v>1</v>
      </c>
      <c r="Z69" t="n">
        <v>10</v>
      </c>
      <c r="AA69" t="n">
        <v>210.2600382829079</v>
      </c>
      <c r="AB69" t="n">
        <v>287.687060396762</v>
      </c>
      <c r="AC69" t="n">
        <v>260.230611123905</v>
      </c>
      <c r="AD69" t="n">
        <v>210260.0382829079</v>
      </c>
      <c r="AE69" t="n">
        <v>287687.060396762</v>
      </c>
      <c r="AF69" t="n">
        <v>3.657377478791984e-06</v>
      </c>
      <c r="AG69" t="n">
        <v>12</v>
      </c>
      <c r="AH69" t="n">
        <v>260230.611123905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5.0873</v>
      </c>
      <c r="E70" t="n">
        <v>19.66</v>
      </c>
      <c r="F70" t="n">
        <v>16.05</v>
      </c>
      <c r="G70" t="n">
        <v>87.54000000000001</v>
      </c>
      <c r="H70" t="n">
        <v>0.96</v>
      </c>
      <c r="I70" t="n">
        <v>11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236.42</v>
      </c>
      <c r="Q70" t="n">
        <v>1364</v>
      </c>
      <c r="R70" t="n">
        <v>63.15</v>
      </c>
      <c r="S70" t="n">
        <v>48.96</v>
      </c>
      <c r="T70" t="n">
        <v>4835</v>
      </c>
      <c r="U70" t="n">
        <v>0.78</v>
      </c>
      <c r="V70" t="n">
        <v>0.86</v>
      </c>
      <c r="W70" t="n">
        <v>2.26</v>
      </c>
      <c r="X70" t="n">
        <v>0.29</v>
      </c>
      <c r="Y70" t="n">
        <v>1</v>
      </c>
      <c r="Z70" t="n">
        <v>10</v>
      </c>
      <c r="AA70" t="n">
        <v>210.2961067830389</v>
      </c>
      <c r="AB70" t="n">
        <v>287.7364109098711</v>
      </c>
      <c r="AC70" t="n">
        <v>260.2752516933068</v>
      </c>
      <c r="AD70" t="n">
        <v>210296.1067830389</v>
      </c>
      <c r="AE70" t="n">
        <v>287736.4109098711</v>
      </c>
      <c r="AF70" t="n">
        <v>3.657018052568588e-06</v>
      </c>
      <c r="AG70" t="n">
        <v>12</v>
      </c>
      <c r="AH70" t="n">
        <v>260275.2516933068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5.0898</v>
      </c>
      <c r="E71" t="n">
        <v>19.65</v>
      </c>
      <c r="F71" t="n">
        <v>16.04</v>
      </c>
      <c r="G71" t="n">
        <v>87.48</v>
      </c>
      <c r="H71" t="n">
        <v>0.97</v>
      </c>
      <c r="I71" t="n">
        <v>11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236.45</v>
      </c>
      <c r="Q71" t="n">
        <v>1364</v>
      </c>
      <c r="R71" t="n">
        <v>62.86</v>
      </c>
      <c r="S71" t="n">
        <v>48.96</v>
      </c>
      <c r="T71" t="n">
        <v>4688.63</v>
      </c>
      <c r="U71" t="n">
        <v>0.78</v>
      </c>
      <c r="V71" t="n">
        <v>0.86</v>
      </c>
      <c r="W71" t="n">
        <v>2.26</v>
      </c>
      <c r="X71" t="n">
        <v>0.28</v>
      </c>
      <c r="Y71" t="n">
        <v>1</v>
      </c>
      <c r="Z71" t="n">
        <v>10</v>
      </c>
      <c r="AA71" t="n">
        <v>210.2409479210284</v>
      </c>
      <c r="AB71" t="n">
        <v>287.6609401214313</v>
      </c>
      <c r="AC71" t="n">
        <v>260.2069837309917</v>
      </c>
      <c r="AD71" t="n">
        <v>210240.9479210284</v>
      </c>
      <c r="AE71" t="n">
        <v>287660.9401214313</v>
      </c>
      <c r="AF71" t="n">
        <v>3.65881518368557e-06</v>
      </c>
      <c r="AG71" t="n">
        <v>12</v>
      </c>
      <c r="AH71" t="n">
        <v>260206.9837309917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5.0901</v>
      </c>
      <c r="E72" t="n">
        <v>19.65</v>
      </c>
      <c r="F72" t="n">
        <v>16.04</v>
      </c>
      <c r="G72" t="n">
        <v>87.48</v>
      </c>
      <c r="H72" t="n">
        <v>0.98</v>
      </c>
      <c r="I72" t="n">
        <v>11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236.35</v>
      </c>
      <c r="Q72" t="n">
        <v>1364</v>
      </c>
      <c r="R72" t="n">
        <v>62.83</v>
      </c>
      <c r="S72" t="n">
        <v>48.96</v>
      </c>
      <c r="T72" t="n">
        <v>4676.61</v>
      </c>
      <c r="U72" t="n">
        <v>0.78</v>
      </c>
      <c r="V72" t="n">
        <v>0.86</v>
      </c>
      <c r="W72" t="n">
        <v>2.26</v>
      </c>
      <c r="X72" t="n">
        <v>0.28</v>
      </c>
      <c r="Y72" t="n">
        <v>1</v>
      </c>
      <c r="Z72" t="n">
        <v>10</v>
      </c>
      <c r="AA72" t="n">
        <v>210.1860581508943</v>
      </c>
      <c r="AB72" t="n">
        <v>287.585837516368</v>
      </c>
      <c r="AC72" t="n">
        <v>260.1390488131485</v>
      </c>
      <c r="AD72" t="n">
        <v>210186.0581508943</v>
      </c>
      <c r="AE72" t="n">
        <v>287585.837516368</v>
      </c>
      <c r="AF72" t="n">
        <v>3.659030839419607e-06</v>
      </c>
      <c r="AG72" t="n">
        <v>12</v>
      </c>
      <c r="AH72" t="n">
        <v>260139.0488131485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5.0896</v>
      </c>
      <c r="E73" t="n">
        <v>19.65</v>
      </c>
      <c r="F73" t="n">
        <v>16.04</v>
      </c>
      <c r="G73" t="n">
        <v>87.48999999999999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235.61</v>
      </c>
      <c r="Q73" t="n">
        <v>1364</v>
      </c>
      <c r="R73" t="n">
        <v>62.8</v>
      </c>
      <c r="S73" t="n">
        <v>48.96</v>
      </c>
      <c r="T73" t="n">
        <v>4659.2</v>
      </c>
      <c r="U73" t="n">
        <v>0.78</v>
      </c>
      <c r="V73" t="n">
        <v>0.86</v>
      </c>
      <c r="W73" t="n">
        <v>2.27</v>
      </c>
      <c r="X73" t="n">
        <v>0.28</v>
      </c>
      <c r="Y73" t="n">
        <v>1</v>
      </c>
      <c r="Z73" t="n">
        <v>10</v>
      </c>
      <c r="AA73" t="n">
        <v>209.8466841670026</v>
      </c>
      <c r="AB73" t="n">
        <v>287.1214910594841</v>
      </c>
      <c r="AC73" t="n">
        <v>259.7190189303951</v>
      </c>
      <c r="AD73" t="n">
        <v>209846.6841670026</v>
      </c>
      <c r="AE73" t="n">
        <v>287121.4910594841</v>
      </c>
      <c r="AF73" t="n">
        <v>3.658671413196211e-06</v>
      </c>
      <c r="AG73" t="n">
        <v>12</v>
      </c>
      <c r="AH73" t="n">
        <v>259719.018930395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5.0885</v>
      </c>
      <c r="E74" t="n">
        <v>19.65</v>
      </c>
      <c r="F74" t="n">
        <v>16.04</v>
      </c>
      <c r="G74" t="n">
        <v>87.51000000000001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235.78</v>
      </c>
      <c r="Q74" t="n">
        <v>1364</v>
      </c>
      <c r="R74" t="n">
        <v>63.04</v>
      </c>
      <c r="S74" t="n">
        <v>48.96</v>
      </c>
      <c r="T74" t="n">
        <v>4778.2</v>
      </c>
      <c r="U74" t="n">
        <v>0.78</v>
      </c>
      <c r="V74" t="n">
        <v>0.86</v>
      </c>
      <c r="W74" t="n">
        <v>2.26</v>
      </c>
      <c r="X74" t="n">
        <v>0.28</v>
      </c>
      <c r="Y74" t="n">
        <v>1</v>
      </c>
      <c r="Z74" t="n">
        <v>10</v>
      </c>
      <c r="AA74" t="n">
        <v>209.9544457908932</v>
      </c>
      <c r="AB74" t="n">
        <v>287.2689352673984</v>
      </c>
      <c r="AC74" t="n">
        <v>259.8523912700454</v>
      </c>
      <c r="AD74" t="n">
        <v>209954.4457908932</v>
      </c>
      <c r="AE74" t="n">
        <v>287268.9352673984</v>
      </c>
      <c r="AF74" t="n">
        <v>3.657880675504739e-06</v>
      </c>
      <c r="AG74" t="n">
        <v>12</v>
      </c>
      <c r="AH74" t="n">
        <v>259852.3912700454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5.086</v>
      </c>
      <c r="E75" t="n">
        <v>19.66</v>
      </c>
      <c r="F75" t="n">
        <v>16.05</v>
      </c>
      <c r="G75" t="n">
        <v>87.56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236.18</v>
      </c>
      <c r="Q75" t="n">
        <v>1364.02</v>
      </c>
      <c r="R75" t="n">
        <v>63.24</v>
      </c>
      <c r="S75" t="n">
        <v>48.96</v>
      </c>
      <c r="T75" t="n">
        <v>4881.7</v>
      </c>
      <c r="U75" t="n">
        <v>0.77</v>
      </c>
      <c r="V75" t="n">
        <v>0.86</v>
      </c>
      <c r="W75" t="n">
        <v>2.27</v>
      </c>
      <c r="X75" t="n">
        <v>0.29</v>
      </c>
      <c r="Y75" t="n">
        <v>1</v>
      </c>
      <c r="Z75" t="n">
        <v>10</v>
      </c>
      <c r="AA75" t="n">
        <v>210.2139645033847</v>
      </c>
      <c r="AB75" t="n">
        <v>287.6240202189867</v>
      </c>
      <c r="AC75" t="n">
        <v>260.1735874122191</v>
      </c>
      <c r="AD75" t="n">
        <v>210213.9645033847</v>
      </c>
      <c r="AE75" t="n">
        <v>287624.0202189867</v>
      </c>
      <c r="AF75" t="n">
        <v>3.656083544387758e-06</v>
      </c>
      <c r="AG75" t="n">
        <v>12</v>
      </c>
      <c r="AH75" t="n">
        <v>260173.5874122191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5.0868</v>
      </c>
      <c r="E76" t="n">
        <v>19.66</v>
      </c>
      <c r="F76" t="n">
        <v>16.05</v>
      </c>
      <c r="G76" t="n">
        <v>87.55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235.92</v>
      </c>
      <c r="Q76" t="n">
        <v>1364</v>
      </c>
      <c r="R76" t="n">
        <v>63.25</v>
      </c>
      <c r="S76" t="n">
        <v>48.96</v>
      </c>
      <c r="T76" t="n">
        <v>4883.08</v>
      </c>
      <c r="U76" t="n">
        <v>0.77</v>
      </c>
      <c r="V76" t="n">
        <v>0.86</v>
      </c>
      <c r="W76" t="n">
        <v>2.26</v>
      </c>
      <c r="X76" t="n">
        <v>0.29</v>
      </c>
      <c r="Y76" t="n">
        <v>1</v>
      </c>
      <c r="Z76" t="n">
        <v>10</v>
      </c>
      <c r="AA76" t="n">
        <v>210.0706709051543</v>
      </c>
      <c r="AB76" t="n">
        <v>287.4279595962205</v>
      </c>
      <c r="AC76" t="n">
        <v>259.9962385401167</v>
      </c>
      <c r="AD76" t="n">
        <v>210070.6709051543</v>
      </c>
      <c r="AE76" t="n">
        <v>287427.9595962205</v>
      </c>
      <c r="AF76" t="n">
        <v>3.656658626345191e-06</v>
      </c>
      <c r="AG76" t="n">
        <v>12</v>
      </c>
      <c r="AH76" t="n">
        <v>259996.2385401167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5.0869</v>
      </c>
      <c r="E77" t="n">
        <v>19.66</v>
      </c>
      <c r="F77" t="n">
        <v>16.05</v>
      </c>
      <c r="G77" t="n">
        <v>87.55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235.78</v>
      </c>
      <c r="Q77" t="n">
        <v>1364</v>
      </c>
      <c r="R77" t="n">
        <v>63.07</v>
      </c>
      <c r="S77" t="n">
        <v>48.96</v>
      </c>
      <c r="T77" t="n">
        <v>4792.81</v>
      </c>
      <c r="U77" t="n">
        <v>0.78</v>
      </c>
      <c r="V77" t="n">
        <v>0.86</v>
      </c>
      <c r="W77" t="n">
        <v>2.27</v>
      </c>
      <c r="X77" t="n">
        <v>0.29</v>
      </c>
      <c r="Y77" t="n">
        <v>1</v>
      </c>
      <c r="Z77" t="n">
        <v>10</v>
      </c>
      <c r="AA77" t="n">
        <v>210.0016497739814</v>
      </c>
      <c r="AB77" t="n">
        <v>287.3335218395524</v>
      </c>
      <c r="AC77" t="n">
        <v>259.9108137904009</v>
      </c>
      <c r="AD77" t="n">
        <v>210001.6497739814</v>
      </c>
      <c r="AE77" t="n">
        <v>287333.5218395524</v>
      </c>
      <c r="AF77" t="n">
        <v>3.656730511589871e-06</v>
      </c>
      <c r="AG77" t="n">
        <v>12</v>
      </c>
      <c r="AH77" t="n">
        <v>259910.8137904009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5.088</v>
      </c>
      <c r="E78" t="n">
        <v>19.65</v>
      </c>
      <c r="F78" t="n">
        <v>16.05</v>
      </c>
      <c r="G78" t="n">
        <v>87.52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235.72</v>
      </c>
      <c r="Q78" t="n">
        <v>1364</v>
      </c>
      <c r="R78" t="n">
        <v>62.97</v>
      </c>
      <c r="S78" t="n">
        <v>48.96</v>
      </c>
      <c r="T78" t="n">
        <v>4744.56</v>
      </c>
      <c r="U78" t="n">
        <v>0.78</v>
      </c>
      <c r="V78" t="n">
        <v>0.86</v>
      </c>
      <c r="W78" t="n">
        <v>2.27</v>
      </c>
      <c r="X78" t="n">
        <v>0.29</v>
      </c>
      <c r="Y78" t="n">
        <v>1</v>
      </c>
      <c r="Z78" t="n">
        <v>10</v>
      </c>
      <c r="AA78" t="n">
        <v>209.946134015802</v>
      </c>
      <c r="AB78" t="n">
        <v>287.2575627300291</v>
      </c>
      <c r="AC78" t="n">
        <v>259.8421041116811</v>
      </c>
      <c r="AD78" t="n">
        <v>209946.134015802</v>
      </c>
      <c r="AE78" t="n">
        <v>287257.5627300291</v>
      </c>
      <c r="AF78" t="n">
        <v>3.657521249281343e-06</v>
      </c>
      <c r="AG78" t="n">
        <v>12</v>
      </c>
      <c r="AH78" t="n">
        <v>259842.1041116811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5.0884</v>
      </c>
      <c r="E79" t="n">
        <v>19.65</v>
      </c>
      <c r="F79" t="n">
        <v>16.04</v>
      </c>
      <c r="G79" t="n">
        <v>87.51000000000001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1</v>
      </c>
      <c r="N79" t="n">
        <v>107.78</v>
      </c>
      <c r="O79" t="n">
        <v>42149.15</v>
      </c>
      <c r="P79" t="n">
        <v>235.77</v>
      </c>
      <c r="Q79" t="n">
        <v>1364.07</v>
      </c>
      <c r="R79" t="n">
        <v>62.87</v>
      </c>
      <c r="S79" t="n">
        <v>48.96</v>
      </c>
      <c r="T79" t="n">
        <v>4694.12</v>
      </c>
      <c r="U79" t="n">
        <v>0.78</v>
      </c>
      <c r="V79" t="n">
        <v>0.86</v>
      </c>
      <c r="W79" t="n">
        <v>2.27</v>
      </c>
      <c r="X79" t="n">
        <v>0.28</v>
      </c>
      <c r="Y79" t="n">
        <v>1</v>
      </c>
      <c r="Z79" t="n">
        <v>10</v>
      </c>
      <c r="AA79" t="n">
        <v>209.952145408033</v>
      </c>
      <c r="AB79" t="n">
        <v>287.2657877820834</v>
      </c>
      <c r="AC79" t="n">
        <v>259.8495441763113</v>
      </c>
      <c r="AD79" t="n">
        <v>209952.145408033</v>
      </c>
      <c r="AE79" t="n">
        <v>287265.7877820834</v>
      </c>
      <c r="AF79" t="n">
        <v>3.65780879026006e-06</v>
      </c>
      <c r="AG79" t="n">
        <v>12</v>
      </c>
      <c r="AH79" t="n">
        <v>259849.5441763113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5.0881</v>
      </c>
      <c r="E80" t="n">
        <v>19.65</v>
      </c>
      <c r="F80" t="n">
        <v>16.05</v>
      </c>
      <c r="G80" t="n">
        <v>87.52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0</v>
      </c>
      <c r="N80" t="n">
        <v>108.14</v>
      </c>
      <c r="O80" t="n">
        <v>42224.35</v>
      </c>
      <c r="P80" t="n">
        <v>236.17</v>
      </c>
      <c r="Q80" t="n">
        <v>1364.1</v>
      </c>
      <c r="R80" t="n">
        <v>62.87</v>
      </c>
      <c r="S80" t="n">
        <v>48.96</v>
      </c>
      <c r="T80" t="n">
        <v>4693.67</v>
      </c>
      <c r="U80" t="n">
        <v>0.78</v>
      </c>
      <c r="V80" t="n">
        <v>0.86</v>
      </c>
      <c r="W80" t="n">
        <v>2.27</v>
      </c>
      <c r="X80" t="n">
        <v>0.29</v>
      </c>
      <c r="Y80" t="n">
        <v>1</v>
      </c>
      <c r="Z80" t="n">
        <v>10</v>
      </c>
      <c r="AA80" t="n">
        <v>210.157590419999</v>
      </c>
      <c r="AB80" t="n">
        <v>287.5468867110494</v>
      </c>
      <c r="AC80" t="n">
        <v>260.1038154180217</v>
      </c>
      <c r="AD80" t="n">
        <v>210157.590419999</v>
      </c>
      <c r="AE80" t="n">
        <v>287546.8867110494</v>
      </c>
      <c r="AF80" t="n">
        <v>3.657593134526022e-06</v>
      </c>
      <c r="AG80" t="n">
        <v>12</v>
      </c>
      <c r="AH80" t="n">
        <v>260103.8154180217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4.3453</v>
      </c>
      <c r="E2" t="n">
        <v>23.01</v>
      </c>
      <c r="F2" t="n">
        <v>19.84</v>
      </c>
      <c r="G2" t="n">
        <v>8.69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57.7</v>
      </c>
      <c r="Q2" t="n">
        <v>1364.45</v>
      </c>
      <c r="R2" t="n">
        <v>180.63</v>
      </c>
      <c r="S2" t="n">
        <v>48.96</v>
      </c>
      <c r="T2" t="n">
        <v>62944.72</v>
      </c>
      <c r="U2" t="n">
        <v>0.27</v>
      </c>
      <c r="V2" t="n">
        <v>0.7</v>
      </c>
      <c r="W2" t="n">
        <v>2.65</v>
      </c>
      <c r="X2" t="n">
        <v>4.08</v>
      </c>
      <c r="Y2" t="n">
        <v>1</v>
      </c>
      <c r="Z2" t="n">
        <v>10</v>
      </c>
      <c r="AA2" t="n">
        <v>130.2914979686631</v>
      </c>
      <c r="AB2" t="n">
        <v>178.2705755758597</v>
      </c>
      <c r="AC2" t="n">
        <v>161.2566820472737</v>
      </c>
      <c r="AD2" t="n">
        <v>130291.4979686631</v>
      </c>
      <c r="AE2" t="n">
        <v>178270.5755758597</v>
      </c>
      <c r="AF2" t="n">
        <v>3.498789161472123e-06</v>
      </c>
      <c r="AG2" t="n">
        <v>14</v>
      </c>
      <c r="AH2" t="n">
        <v>161256.6820472737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4.2405</v>
      </c>
      <c r="E2" t="n">
        <v>23.58</v>
      </c>
      <c r="F2" t="n">
        <v>19.17</v>
      </c>
      <c r="G2" t="n">
        <v>9.75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162.58</v>
      </c>
      <c r="Q2" t="n">
        <v>1364.39</v>
      </c>
      <c r="R2" t="n">
        <v>165.26</v>
      </c>
      <c r="S2" t="n">
        <v>48.96</v>
      </c>
      <c r="T2" t="n">
        <v>55355.71</v>
      </c>
      <c r="U2" t="n">
        <v>0.3</v>
      </c>
      <c r="V2" t="n">
        <v>0.72</v>
      </c>
      <c r="W2" t="n">
        <v>2.43</v>
      </c>
      <c r="X2" t="n">
        <v>3.41</v>
      </c>
      <c r="Y2" t="n">
        <v>1</v>
      </c>
      <c r="Z2" t="n">
        <v>10</v>
      </c>
      <c r="AA2" t="n">
        <v>198.95041492069</v>
      </c>
      <c r="AB2" t="n">
        <v>272.2127347672142</v>
      </c>
      <c r="AC2" t="n">
        <v>246.2331334140838</v>
      </c>
      <c r="AD2" t="n">
        <v>198950.4149206899</v>
      </c>
      <c r="AE2" t="n">
        <v>272212.7347672142</v>
      </c>
      <c r="AF2" t="n">
        <v>3.250025288887858e-06</v>
      </c>
      <c r="AG2" t="n">
        <v>14</v>
      </c>
      <c r="AH2" t="n">
        <v>246233.1334140838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4.5168</v>
      </c>
      <c r="E3" t="n">
        <v>22.14</v>
      </c>
      <c r="F3" t="n">
        <v>18.32</v>
      </c>
      <c r="G3" t="n">
        <v>12.35</v>
      </c>
      <c r="H3" t="n">
        <v>0.22</v>
      </c>
      <c r="I3" t="n">
        <v>89</v>
      </c>
      <c r="J3" t="n">
        <v>99.02</v>
      </c>
      <c r="K3" t="n">
        <v>39.72</v>
      </c>
      <c r="L3" t="n">
        <v>1.25</v>
      </c>
      <c r="M3" t="n">
        <v>87</v>
      </c>
      <c r="N3" t="n">
        <v>13.05</v>
      </c>
      <c r="O3" t="n">
        <v>12446.14</v>
      </c>
      <c r="P3" t="n">
        <v>152.36</v>
      </c>
      <c r="Q3" t="n">
        <v>1364.21</v>
      </c>
      <c r="R3" t="n">
        <v>137.26</v>
      </c>
      <c r="S3" t="n">
        <v>48.96</v>
      </c>
      <c r="T3" t="n">
        <v>41500.75</v>
      </c>
      <c r="U3" t="n">
        <v>0.36</v>
      </c>
      <c r="V3" t="n">
        <v>0.76</v>
      </c>
      <c r="W3" t="n">
        <v>2.39</v>
      </c>
      <c r="X3" t="n">
        <v>2.56</v>
      </c>
      <c r="Y3" t="n">
        <v>1</v>
      </c>
      <c r="Z3" t="n">
        <v>10</v>
      </c>
      <c r="AA3" t="n">
        <v>179.9699435975267</v>
      </c>
      <c r="AB3" t="n">
        <v>246.2428165435783</v>
      </c>
      <c r="AC3" t="n">
        <v>222.7417477366943</v>
      </c>
      <c r="AD3" t="n">
        <v>179969.9435975266</v>
      </c>
      <c r="AE3" t="n">
        <v>246242.8165435783</v>
      </c>
      <c r="AF3" t="n">
        <v>3.461788521365093e-06</v>
      </c>
      <c r="AG3" t="n">
        <v>13</v>
      </c>
      <c r="AH3" t="n">
        <v>222741.7477366943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4.7157</v>
      </c>
      <c r="E4" t="n">
        <v>21.21</v>
      </c>
      <c r="F4" t="n">
        <v>17.78</v>
      </c>
      <c r="G4" t="n">
        <v>15.24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68</v>
      </c>
      <c r="N4" t="n">
        <v>13.11</v>
      </c>
      <c r="O4" t="n">
        <v>12484.55</v>
      </c>
      <c r="P4" t="n">
        <v>144.22</v>
      </c>
      <c r="Q4" t="n">
        <v>1364.12</v>
      </c>
      <c r="R4" t="n">
        <v>119.64</v>
      </c>
      <c r="S4" t="n">
        <v>48.96</v>
      </c>
      <c r="T4" t="n">
        <v>32784.41</v>
      </c>
      <c r="U4" t="n">
        <v>0.41</v>
      </c>
      <c r="V4" t="n">
        <v>0.78</v>
      </c>
      <c r="W4" t="n">
        <v>2.36</v>
      </c>
      <c r="X4" t="n">
        <v>2.02</v>
      </c>
      <c r="Y4" t="n">
        <v>1</v>
      </c>
      <c r="Z4" t="n">
        <v>10</v>
      </c>
      <c r="AA4" t="n">
        <v>171.6435848100767</v>
      </c>
      <c r="AB4" t="n">
        <v>234.8503251175703</v>
      </c>
      <c r="AC4" t="n">
        <v>212.4365397029188</v>
      </c>
      <c r="AD4" t="n">
        <v>171643.5848100767</v>
      </c>
      <c r="AE4" t="n">
        <v>234850.3251175703</v>
      </c>
      <c r="AF4" t="n">
        <v>3.614230457448054e-06</v>
      </c>
      <c r="AG4" t="n">
        <v>13</v>
      </c>
      <c r="AH4" t="n">
        <v>212436.5397029188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4.8546</v>
      </c>
      <c r="E5" t="n">
        <v>20.6</v>
      </c>
      <c r="F5" t="n">
        <v>17.42</v>
      </c>
      <c r="G5" t="n">
        <v>18.02</v>
      </c>
      <c r="H5" t="n">
        <v>0.31</v>
      </c>
      <c r="I5" t="n">
        <v>58</v>
      </c>
      <c r="J5" t="n">
        <v>99.64</v>
      </c>
      <c r="K5" t="n">
        <v>39.72</v>
      </c>
      <c r="L5" t="n">
        <v>1.75</v>
      </c>
      <c r="M5" t="n">
        <v>56</v>
      </c>
      <c r="N5" t="n">
        <v>13.18</v>
      </c>
      <c r="O5" t="n">
        <v>12522.99</v>
      </c>
      <c r="P5" t="n">
        <v>137.94</v>
      </c>
      <c r="Q5" t="n">
        <v>1364.08</v>
      </c>
      <c r="R5" t="n">
        <v>107.7</v>
      </c>
      <c r="S5" t="n">
        <v>48.96</v>
      </c>
      <c r="T5" t="n">
        <v>26872.94</v>
      </c>
      <c r="U5" t="n">
        <v>0.45</v>
      </c>
      <c r="V5" t="n">
        <v>0.8</v>
      </c>
      <c r="W5" t="n">
        <v>2.34</v>
      </c>
      <c r="X5" t="n">
        <v>1.66</v>
      </c>
      <c r="Y5" t="n">
        <v>1</v>
      </c>
      <c r="Z5" t="n">
        <v>10</v>
      </c>
      <c r="AA5" t="n">
        <v>159.2660347136174</v>
      </c>
      <c r="AB5" t="n">
        <v>217.9148150166318</v>
      </c>
      <c r="AC5" t="n">
        <v>197.1173309168708</v>
      </c>
      <c r="AD5" t="n">
        <v>159266.0347136174</v>
      </c>
      <c r="AE5" t="n">
        <v>217914.8150166319</v>
      </c>
      <c r="AF5" t="n">
        <v>3.720686892450182e-06</v>
      </c>
      <c r="AG5" t="n">
        <v>12</v>
      </c>
      <c r="AH5" t="n">
        <v>197117.3309168708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4.9661</v>
      </c>
      <c r="E6" t="n">
        <v>20.14</v>
      </c>
      <c r="F6" t="n">
        <v>17.14</v>
      </c>
      <c r="G6" t="n">
        <v>20.99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47</v>
      </c>
      <c r="N6" t="n">
        <v>13.24</v>
      </c>
      <c r="O6" t="n">
        <v>12561.45</v>
      </c>
      <c r="P6" t="n">
        <v>131.98</v>
      </c>
      <c r="Q6" t="n">
        <v>1364.16</v>
      </c>
      <c r="R6" t="n">
        <v>99.01000000000001</v>
      </c>
      <c r="S6" t="n">
        <v>48.96</v>
      </c>
      <c r="T6" t="n">
        <v>22576.19</v>
      </c>
      <c r="U6" t="n">
        <v>0.49</v>
      </c>
      <c r="V6" t="n">
        <v>0.8100000000000001</v>
      </c>
      <c r="W6" t="n">
        <v>2.32</v>
      </c>
      <c r="X6" t="n">
        <v>1.38</v>
      </c>
      <c r="Y6" t="n">
        <v>1</v>
      </c>
      <c r="Z6" t="n">
        <v>10</v>
      </c>
      <c r="AA6" t="n">
        <v>154.4797093933526</v>
      </c>
      <c r="AB6" t="n">
        <v>211.3659535556785</v>
      </c>
      <c r="AC6" t="n">
        <v>191.1934836023639</v>
      </c>
      <c r="AD6" t="n">
        <v>154479.7093933526</v>
      </c>
      <c r="AE6" t="n">
        <v>211365.9535556785</v>
      </c>
      <c r="AF6" t="n">
        <v>3.80614328195873e-06</v>
      </c>
      <c r="AG6" t="n">
        <v>12</v>
      </c>
      <c r="AH6" t="n">
        <v>191193.4836023639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5.063</v>
      </c>
      <c r="E7" t="n">
        <v>19.75</v>
      </c>
      <c r="F7" t="n">
        <v>16.92</v>
      </c>
      <c r="G7" t="n">
        <v>24.76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39</v>
      </c>
      <c r="N7" t="n">
        <v>13.3</v>
      </c>
      <c r="O7" t="n">
        <v>12599.94</v>
      </c>
      <c r="P7" t="n">
        <v>125.19</v>
      </c>
      <c r="Q7" t="n">
        <v>1364.14</v>
      </c>
      <c r="R7" t="n">
        <v>91.87</v>
      </c>
      <c r="S7" t="n">
        <v>48.96</v>
      </c>
      <c r="T7" t="n">
        <v>19042.85</v>
      </c>
      <c r="U7" t="n">
        <v>0.53</v>
      </c>
      <c r="V7" t="n">
        <v>0.82</v>
      </c>
      <c r="W7" t="n">
        <v>2.3</v>
      </c>
      <c r="X7" t="n">
        <v>1.16</v>
      </c>
      <c r="Y7" t="n">
        <v>1</v>
      </c>
      <c r="Z7" t="n">
        <v>10</v>
      </c>
      <c r="AA7" t="n">
        <v>149.7334808611567</v>
      </c>
      <c r="AB7" t="n">
        <v>204.8719542891065</v>
      </c>
      <c r="AC7" t="n">
        <v>185.3192625114062</v>
      </c>
      <c r="AD7" t="n">
        <v>149733.4808611567</v>
      </c>
      <c r="AE7" t="n">
        <v>204871.9542891065</v>
      </c>
      <c r="AF7" t="n">
        <v>3.880409866204275e-06</v>
      </c>
      <c r="AG7" t="n">
        <v>12</v>
      </c>
      <c r="AH7" t="n">
        <v>185319.2625114062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5.1266</v>
      </c>
      <c r="E8" t="n">
        <v>19.51</v>
      </c>
      <c r="F8" t="n">
        <v>16.78</v>
      </c>
      <c r="G8" t="n">
        <v>27.96</v>
      </c>
      <c r="H8" t="n">
        <v>0.44</v>
      </c>
      <c r="I8" t="n">
        <v>36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121.6</v>
      </c>
      <c r="Q8" t="n">
        <v>1364.05</v>
      </c>
      <c r="R8" t="n">
        <v>86.84999999999999</v>
      </c>
      <c r="S8" t="n">
        <v>48.96</v>
      </c>
      <c r="T8" t="n">
        <v>16557.9</v>
      </c>
      <c r="U8" t="n">
        <v>0.5600000000000001</v>
      </c>
      <c r="V8" t="n">
        <v>0.83</v>
      </c>
      <c r="W8" t="n">
        <v>2.31</v>
      </c>
      <c r="X8" t="n">
        <v>1.02</v>
      </c>
      <c r="Y8" t="n">
        <v>1</v>
      </c>
      <c r="Z8" t="n">
        <v>10</v>
      </c>
      <c r="AA8" t="n">
        <v>147.1268150581656</v>
      </c>
      <c r="AB8" t="n">
        <v>201.3053991394768</v>
      </c>
      <c r="AC8" t="n">
        <v>182.0930943795645</v>
      </c>
      <c r="AD8" t="n">
        <v>147126.8150581656</v>
      </c>
      <c r="AE8" t="n">
        <v>201305.3991394768</v>
      </c>
      <c r="AF8" t="n">
        <v>3.929154497349958e-06</v>
      </c>
      <c r="AG8" t="n">
        <v>12</v>
      </c>
      <c r="AH8" t="n">
        <v>182093.0943795645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5.1488</v>
      </c>
      <c r="E9" t="n">
        <v>19.42</v>
      </c>
      <c r="F9" t="n">
        <v>16.73</v>
      </c>
      <c r="G9" t="n">
        <v>29.53</v>
      </c>
      <c r="H9" t="n">
        <v>0.48</v>
      </c>
      <c r="I9" t="n">
        <v>34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119.4</v>
      </c>
      <c r="Q9" t="n">
        <v>1364.19</v>
      </c>
      <c r="R9" t="n">
        <v>84.98</v>
      </c>
      <c r="S9" t="n">
        <v>48.96</v>
      </c>
      <c r="T9" t="n">
        <v>15633.72</v>
      </c>
      <c r="U9" t="n">
        <v>0.58</v>
      </c>
      <c r="V9" t="n">
        <v>0.83</v>
      </c>
      <c r="W9" t="n">
        <v>2.32</v>
      </c>
      <c r="X9" t="n">
        <v>0.97</v>
      </c>
      <c r="Y9" t="n">
        <v>1</v>
      </c>
      <c r="Z9" t="n">
        <v>10</v>
      </c>
      <c r="AA9" t="n">
        <v>145.7867565409322</v>
      </c>
      <c r="AB9" t="n">
        <v>199.4718719569896</v>
      </c>
      <c r="AC9" t="n">
        <v>180.4345564580017</v>
      </c>
      <c r="AD9" t="n">
        <v>145786.7565409322</v>
      </c>
      <c r="AE9" t="n">
        <v>199471.8719569896</v>
      </c>
      <c r="AF9" t="n">
        <v>3.946169132749865e-06</v>
      </c>
      <c r="AG9" t="n">
        <v>12</v>
      </c>
      <c r="AH9" t="n">
        <v>180434.5564580017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5.1767</v>
      </c>
      <c r="E10" t="n">
        <v>19.32</v>
      </c>
      <c r="F10" t="n">
        <v>16.67</v>
      </c>
      <c r="G10" t="n">
        <v>31.26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8</v>
      </c>
      <c r="N10" t="n">
        <v>13.49</v>
      </c>
      <c r="O10" t="n">
        <v>12715.54</v>
      </c>
      <c r="P10" t="n">
        <v>118.06</v>
      </c>
      <c r="Q10" t="n">
        <v>1364.18</v>
      </c>
      <c r="R10" t="n">
        <v>82.68000000000001</v>
      </c>
      <c r="S10" t="n">
        <v>48.96</v>
      </c>
      <c r="T10" t="n">
        <v>14496.4</v>
      </c>
      <c r="U10" t="n">
        <v>0.59</v>
      </c>
      <c r="V10" t="n">
        <v>0.83</v>
      </c>
      <c r="W10" t="n">
        <v>2.32</v>
      </c>
      <c r="X10" t="n">
        <v>0.91</v>
      </c>
      <c r="Y10" t="n">
        <v>1</v>
      </c>
      <c r="Z10" t="n">
        <v>10</v>
      </c>
      <c r="AA10" t="n">
        <v>144.7860140563382</v>
      </c>
      <c r="AB10" t="n">
        <v>198.1026119399262</v>
      </c>
      <c r="AC10" t="n">
        <v>179.1959766951979</v>
      </c>
      <c r="AD10" t="n">
        <v>144786.0140563382</v>
      </c>
      <c r="AE10" t="n">
        <v>198102.6119399262</v>
      </c>
      <c r="AF10" t="n">
        <v>3.967552390752453e-06</v>
      </c>
      <c r="AG10" t="n">
        <v>12</v>
      </c>
      <c r="AH10" t="n">
        <v>179195.9766951979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5.1746</v>
      </c>
      <c r="E11" t="n">
        <v>19.33</v>
      </c>
      <c r="F11" t="n">
        <v>16.68</v>
      </c>
      <c r="G11" t="n">
        <v>31.27</v>
      </c>
      <c r="H11" t="n">
        <v>0.5600000000000001</v>
      </c>
      <c r="I11" t="n">
        <v>32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117.33</v>
      </c>
      <c r="Q11" t="n">
        <v>1364.15</v>
      </c>
      <c r="R11" t="n">
        <v>82.5</v>
      </c>
      <c r="S11" t="n">
        <v>48.96</v>
      </c>
      <c r="T11" t="n">
        <v>14406.34</v>
      </c>
      <c r="U11" t="n">
        <v>0.59</v>
      </c>
      <c r="V11" t="n">
        <v>0.83</v>
      </c>
      <c r="W11" t="n">
        <v>2.33</v>
      </c>
      <c r="X11" t="n">
        <v>0.92</v>
      </c>
      <c r="Y11" t="n">
        <v>1</v>
      </c>
      <c r="Z11" t="n">
        <v>10</v>
      </c>
      <c r="AA11" t="n">
        <v>144.4752484288754</v>
      </c>
      <c r="AB11" t="n">
        <v>197.67740869842</v>
      </c>
      <c r="AC11" t="n">
        <v>178.8113542542844</v>
      </c>
      <c r="AD11" t="n">
        <v>144475.2484288754</v>
      </c>
      <c r="AE11" t="n">
        <v>197677.40869842</v>
      </c>
      <c r="AF11" t="n">
        <v>3.965942898214624e-06</v>
      </c>
      <c r="AG11" t="n">
        <v>12</v>
      </c>
      <c r="AH11" t="n">
        <v>178811.3542542844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2.8633</v>
      </c>
      <c r="E2" t="n">
        <v>34.92</v>
      </c>
      <c r="F2" t="n">
        <v>22.79</v>
      </c>
      <c r="G2" t="n">
        <v>5.79</v>
      </c>
      <c r="H2" t="n">
        <v>0.09</v>
      </c>
      <c r="I2" t="n">
        <v>236</v>
      </c>
      <c r="J2" t="n">
        <v>204</v>
      </c>
      <c r="K2" t="n">
        <v>55.27</v>
      </c>
      <c r="L2" t="n">
        <v>1</v>
      </c>
      <c r="M2" t="n">
        <v>234</v>
      </c>
      <c r="N2" t="n">
        <v>42.72</v>
      </c>
      <c r="O2" t="n">
        <v>25393.6</v>
      </c>
      <c r="P2" t="n">
        <v>324.55</v>
      </c>
      <c r="Q2" t="n">
        <v>1364.51</v>
      </c>
      <c r="R2" t="n">
        <v>283.73</v>
      </c>
      <c r="S2" t="n">
        <v>48.96</v>
      </c>
      <c r="T2" t="n">
        <v>114001.66</v>
      </c>
      <c r="U2" t="n">
        <v>0.17</v>
      </c>
      <c r="V2" t="n">
        <v>0.61</v>
      </c>
      <c r="W2" t="n">
        <v>2.62</v>
      </c>
      <c r="X2" t="n">
        <v>7.02</v>
      </c>
      <c r="Y2" t="n">
        <v>1</v>
      </c>
      <c r="Z2" t="n">
        <v>10</v>
      </c>
      <c r="AA2" t="n">
        <v>447.7651572082277</v>
      </c>
      <c r="AB2" t="n">
        <v>612.6520420968666</v>
      </c>
      <c r="AC2" t="n">
        <v>554.1813910616822</v>
      </c>
      <c r="AD2" t="n">
        <v>447765.1572082277</v>
      </c>
      <c r="AE2" t="n">
        <v>612652.0420968665</v>
      </c>
      <c r="AF2" t="n">
        <v>2.103776207970617e-06</v>
      </c>
      <c r="AG2" t="n">
        <v>21</v>
      </c>
      <c r="AH2" t="n">
        <v>554181.3910616823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3.3005</v>
      </c>
      <c r="E3" t="n">
        <v>30.3</v>
      </c>
      <c r="F3" t="n">
        <v>20.8</v>
      </c>
      <c r="G3" t="n">
        <v>7.3</v>
      </c>
      <c r="H3" t="n">
        <v>0.11</v>
      </c>
      <c r="I3" t="n">
        <v>171</v>
      </c>
      <c r="J3" t="n">
        <v>204.39</v>
      </c>
      <c r="K3" t="n">
        <v>55.27</v>
      </c>
      <c r="L3" t="n">
        <v>1.25</v>
      </c>
      <c r="M3" t="n">
        <v>169</v>
      </c>
      <c r="N3" t="n">
        <v>42.87</v>
      </c>
      <c r="O3" t="n">
        <v>25442.42</v>
      </c>
      <c r="P3" t="n">
        <v>294.63</v>
      </c>
      <c r="Q3" t="n">
        <v>1364.47</v>
      </c>
      <c r="R3" t="n">
        <v>218.23</v>
      </c>
      <c r="S3" t="n">
        <v>48.96</v>
      </c>
      <c r="T3" t="n">
        <v>81576.47</v>
      </c>
      <c r="U3" t="n">
        <v>0.22</v>
      </c>
      <c r="V3" t="n">
        <v>0.67</v>
      </c>
      <c r="W3" t="n">
        <v>2.52</v>
      </c>
      <c r="X3" t="n">
        <v>5.03</v>
      </c>
      <c r="Y3" t="n">
        <v>1</v>
      </c>
      <c r="Z3" t="n">
        <v>10</v>
      </c>
      <c r="AA3" t="n">
        <v>363.1098378592977</v>
      </c>
      <c r="AB3" t="n">
        <v>496.8228994345549</v>
      </c>
      <c r="AC3" t="n">
        <v>449.406819207839</v>
      </c>
      <c r="AD3" t="n">
        <v>363109.8378592978</v>
      </c>
      <c r="AE3" t="n">
        <v>496822.8994345549</v>
      </c>
      <c r="AF3" t="n">
        <v>2.425003797858073e-06</v>
      </c>
      <c r="AG3" t="n">
        <v>18</v>
      </c>
      <c r="AH3" t="n">
        <v>449406.819207839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3.6168</v>
      </c>
      <c r="E4" t="n">
        <v>27.65</v>
      </c>
      <c r="F4" t="n">
        <v>19.65</v>
      </c>
      <c r="G4" t="n">
        <v>8.800000000000001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276.93</v>
      </c>
      <c r="Q4" t="n">
        <v>1364.48</v>
      </c>
      <c r="R4" t="n">
        <v>180.77</v>
      </c>
      <c r="S4" t="n">
        <v>48.96</v>
      </c>
      <c r="T4" t="n">
        <v>63030.26</v>
      </c>
      <c r="U4" t="n">
        <v>0.27</v>
      </c>
      <c r="V4" t="n">
        <v>0.71</v>
      </c>
      <c r="W4" t="n">
        <v>2.46</v>
      </c>
      <c r="X4" t="n">
        <v>3.89</v>
      </c>
      <c r="Y4" t="n">
        <v>1</v>
      </c>
      <c r="Z4" t="n">
        <v>10</v>
      </c>
      <c r="AA4" t="n">
        <v>322.478204964709</v>
      </c>
      <c r="AB4" t="n">
        <v>441.2289067670463</v>
      </c>
      <c r="AC4" t="n">
        <v>399.1186391738588</v>
      </c>
      <c r="AD4" t="n">
        <v>322478.204964709</v>
      </c>
      <c r="AE4" t="n">
        <v>441228.9067670463</v>
      </c>
      <c r="AF4" t="n">
        <v>2.657401525857621e-06</v>
      </c>
      <c r="AG4" t="n">
        <v>17</v>
      </c>
      <c r="AH4" t="n">
        <v>399118.6391738587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3.8392</v>
      </c>
      <c r="E5" t="n">
        <v>26.05</v>
      </c>
      <c r="F5" t="n">
        <v>18.98</v>
      </c>
      <c r="G5" t="n">
        <v>10.26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266.01</v>
      </c>
      <c r="Q5" t="n">
        <v>1364.41</v>
      </c>
      <c r="R5" t="n">
        <v>158.64</v>
      </c>
      <c r="S5" t="n">
        <v>48.96</v>
      </c>
      <c r="T5" t="n">
        <v>52078.57</v>
      </c>
      <c r="U5" t="n">
        <v>0.31</v>
      </c>
      <c r="V5" t="n">
        <v>0.73</v>
      </c>
      <c r="W5" t="n">
        <v>2.43</v>
      </c>
      <c r="X5" t="n">
        <v>3.22</v>
      </c>
      <c r="Y5" t="n">
        <v>1</v>
      </c>
      <c r="Z5" t="n">
        <v>10</v>
      </c>
      <c r="AA5" t="n">
        <v>296.287272545246</v>
      </c>
      <c r="AB5" t="n">
        <v>405.3933175683472</v>
      </c>
      <c r="AC5" t="n">
        <v>366.703148312718</v>
      </c>
      <c r="AD5" t="n">
        <v>296287.2725452459</v>
      </c>
      <c r="AE5" t="n">
        <v>405393.3175683472</v>
      </c>
      <c r="AF5" t="n">
        <v>2.820807326385916e-06</v>
      </c>
      <c r="AG5" t="n">
        <v>16</v>
      </c>
      <c r="AH5" t="n">
        <v>366703.148312718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18.46</v>
      </c>
      <c r="G6" t="n">
        <v>11.79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257.54</v>
      </c>
      <c r="Q6" t="n">
        <v>1364.05</v>
      </c>
      <c r="R6" t="n">
        <v>141.89</v>
      </c>
      <c r="S6" t="n">
        <v>48.96</v>
      </c>
      <c r="T6" t="n">
        <v>43791.66</v>
      </c>
      <c r="U6" t="n">
        <v>0.35</v>
      </c>
      <c r="V6" t="n">
        <v>0.75</v>
      </c>
      <c r="W6" t="n">
        <v>2.4</v>
      </c>
      <c r="X6" t="n">
        <v>2.7</v>
      </c>
      <c r="Y6" t="n">
        <v>1</v>
      </c>
      <c r="Z6" t="n">
        <v>10</v>
      </c>
      <c r="AA6" t="n">
        <v>275.318375736163</v>
      </c>
      <c r="AB6" t="n">
        <v>376.7027478717217</v>
      </c>
      <c r="AC6" t="n">
        <v>340.7507663204711</v>
      </c>
      <c r="AD6" t="n">
        <v>275318.375736163</v>
      </c>
      <c r="AE6" t="n">
        <v>376702.7478717217</v>
      </c>
      <c r="AF6" t="n">
        <v>2.957689073860831e-06</v>
      </c>
      <c r="AG6" t="n">
        <v>15</v>
      </c>
      <c r="AH6" t="n">
        <v>340750.7663204711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4.1789</v>
      </c>
      <c r="E7" t="n">
        <v>23.93</v>
      </c>
      <c r="F7" t="n">
        <v>18.08</v>
      </c>
      <c r="G7" t="n">
        <v>13.39</v>
      </c>
      <c r="H7" t="n">
        <v>0.19</v>
      </c>
      <c r="I7" t="n">
        <v>81</v>
      </c>
      <c r="J7" t="n">
        <v>205.98</v>
      </c>
      <c r="K7" t="n">
        <v>55.27</v>
      </c>
      <c r="L7" t="n">
        <v>2.25</v>
      </c>
      <c r="M7" t="n">
        <v>79</v>
      </c>
      <c r="N7" t="n">
        <v>43.46</v>
      </c>
      <c r="O7" t="n">
        <v>25638.22</v>
      </c>
      <c r="P7" t="n">
        <v>250.6</v>
      </c>
      <c r="Q7" t="n">
        <v>1364.12</v>
      </c>
      <c r="R7" t="n">
        <v>129.48</v>
      </c>
      <c r="S7" t="n">
        <v>48.96</v>
      </c>
      <c r="T7" t="n">
        <v>37649.51</v>
      </c>
      <c r="U7" t="n">
        <v>0.38</v>
      </c>
      <c r="V7" t="n">
        <v>0.77</v>
      </c>
      <c r="W7" t="n">
        <v>2.37</v>
      </c>
      <c r="X7" t="n">
        <v>2.32</v>
      </c>
      <c r="Y7" t="n">
        <v>1</v>
      </c>
      <c r="Z7" t="n">
        <v>10</v>
      </c>
      <c r="AA7" t="n">
        <v>257.842905075014</v>
      </c>
      <c r="AB7" t="n">
        <v>352.7920379496171</v>
      </c>
      <c r="AC7" t="n">
        <v>319.1220609945461</v>
      </c>
      <c r="AD7" t="n">
        <v>257842.905075014</v>
      </c>
      <c r="AE7" t="n">
        <v>352792.0379496171</v>
      </c>
      <c r="AF7" t="n">
        <v>3.070397930879898e-06</v>
      </c>
      <c r="AG7" t="n">
        <v>14</v>
      </c>
      <c r="AH7" t="n">
        <v>319122.0609945461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4.29</v>
      </c>
      <c r="E8" t="n">
        <v>23.31</v>
      </c>
      <c r="F8" t="n">
        <v>17.83</v>
      </c>
      <c r="G8" t="n">
        <v>14.85</v>
      </c>
      <c r="H8" t="n">
        <v>0.22</v>
      </c>
      <c r="I8" t="n">
        <v>72</v>
      </c>
      <c r="J8" t="n">
        <v>206.38</v>
      </c>
      <c r="K8" t="n">
        <v>55.27</v>
      </c>
      <c r="L8" t="n">
        <v>2.5</v>
      </c>
      <c r="M8" t="n">
        <v>70</v>
      </c>
      <c r="N8" t="n">
        <v>43.6</v>
      </c>
      <c r="O8" t="n">
        <v>25687.3</v>
      </c>
      <c r="P8" t="n">
        <v>245.63</v>
      </c>
      <c r="Q8" t="n">
        <v>1364.07</v>
      </c>
      <c r="R8" t="n">
        <v>120.93</v>
      </c>
      <c r="S8" t="n">
        <v>48.96</v>
      </c>
      <c r="T8" t="n">
        <v>33418.21</v>
      </c>
      <c r="U8" t="n">
        <v>0.4</v>
      </c>
      <c r="V8" t="n">
        <v>0.78</v>
      </c>
      <c r="W8" t="n">
        <v>2.37</v>
      </c>
      <c r="X8" t="n">
        <v>2.06</v>
      </c>
      <c r="Y8" t="n">
        <v>1</v>
      </c>
      <c r="Z8" t="n">
        <v>10</v>
      </c>
      <c r="AA8" t="n">
        <v>250.6884686250879</v>
      </c>
      <c r="AB8" t="n">
        <v>343.0030223673731</v>
      </c>
      <c r="AC8" t="n">
        <v>310.2672953204988</v>
      </c>
      <c r="AD8" t="n">
        <v>250688.4686250879</v>
      </c>
      <c r="AE8" t="n">
        <v>343003.0223673732</v>
      </c>
      <c r="AF8" t="n">
        <v>3.152027357312872e-06</v>
      </c>
      <c r="AG8" t="n">
        <v>14</v>
      </c>
      <c r="AH8" t="n">
        <v>310267.2953204988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4.3986</v>
      </c>
      <c r="E9" t="n">
        <v>22.73</v>
      </c>
      <c r="F9" t="n">
        <v>17.57</v>
      </c>
      <c r="G9" t="n">
        <v>16.48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240.6</v>
      </c>
      <c r="Q9" t="n">
        <v>1364.17</v>
      </c>
      <c r="R9" t="n">
        <v>112.67</v>
      </c>
      <c r="S9" t="n">
        <v>48.96</v>
      </c>
      <c r="T9" t="n">
        <v>29329.72</v>
      </c>
      <c r="U9" t="n">
        <v>0.43</v>
      </c>
      <c r="V9" t="n">
        <v>0.79</v>
      </c>
      <c r="W9" t="n">
        <v>2.35</v>
      </c>
      <c r="X9" t="n">
        <v>1.81</v>
      </c>
      <c r="Y9" t="n">
        <v>1</v>
      </c>
      <c r="Z9" t="n">
        <v>10</v>
      </c>
      <c r="AA9" t="n">
        <v>243.9374071917248</v>
      </c>
      <c r="AB9" t="n">
        <v>333.7659222784401</v>
      </c>
      <c r="AC9" t="n">
        <v>301.9117710996991</v>
      </c>
      <c r="AD9" t="n">
        <v>243937.4071917247</v>
      </c>
      <c r="AE9" t="n">
        <v>333765.9222784401</v>
      </c>
      <c r="AF9" t="n">
        <v>3.231819937966527e-06</v>
      </c>
      <c r="AG9" t="n">
        <v>14</v>
      </c>
      <c r="AH9" t="n">
        <v>301911.7710996991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4.4789</v>
      </c>
      <c r="E10" t="n">
        <v>22.33</v>
      </c>
      <c r="F10" t="n">
        <v>17.41</v>
      </c>
      <c r="G10" t="n">
        <v>18.01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237.31</v>
      </c>
      <c r="Q10" t="n">
        <v>1364.01</v>
      </c>
      <c r="R10" t="n">
        <v>107.71</v>
      </c>
      <c r="S10" t="n">
        <v>48.96</v>
      </c>
      <c r="T10" t="n">
        <v>26881.08</v>
      </c>
      <c r="U10" t="n">
        <v>0.45</v>
      </c>
      <c r="V10" t="n">
        <v>0.8</v>
      </c>
      <c r="W10" t="n">
        <v>2.34</v>
      </c>
      <c r="X10" t="n">
        <v>1.65</v>
      </c>
      <c r="Y10" t="n">
        <v>1</v>
      </c>
      <c r="Z10" t="n">
        <v>10</v>
      </c>
      <c r="AA10" t="n">
        <v>232.5421093509044</v>
      </c>
      <c r="AB10" t="n">
        <v>318.1743730475772</v>
      </c>
      <c r="AC10" t="n">
        <v>287.8082574445481</v>
      </c>
      <c r="AD10" t="n">
        <v>232542.1093509044</v>
      </c>
      <c r="AE10" t="n">
        <v>318174.3730475772</v>
      </c>
      <c r="AF10" t="n">
        <v>3.29081942439828e-06</v>
      </c>
      <c r="AG10" t="n">
        <v>13</v>
      </c>
      <c r="AH10" t="n">
        <v>287808.2574445481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4.5457</v>
      </c>
      <c r="E11" t="n">
        <v>22</v>
      </c>
      <c r="F11" t="n">
        <v>17.28</v>
      </c>
      <c r="G11" t="n">
        <v>19.57</v>
      </c>
      <c r="H11" t="n">
        <v>0.28</v>
      </c>
      <c r="I11" t="n">
        <v>53</v>
      </c>
      <c r="J11" t="n">
        <v>207.57</v>
      </c>
      <c r="K11" t="n">
        <v>55.27</v>
      </c>
      <c r="L11" t="n">
        <v>3.25</v>
      </c>
      <c r="M11" t="n">
        <v>51</v>
      </c>
      <c r="N11" t="n">
        <v>44.05</v>
      </c>
      <c r="O11" t="n">
        <v>25834.83</v>
      </c>
      <c r="P11" t="n">
        <v>233.92</v>
      </c>
      <c r="Q11" t="n">
        <v>1364.18</v>
      </c>
      <c r="R11" t="n">
        <v>103.53</v>
      </c>
      <c r="S11" t="n">
        <v>48.96</v>
      </c>
      <c r="T11" t="n">
        <v>24816.89</v>
      </c>
      <c r="U11" t="n">
        <v>0.47</v>
      </c>
      <c r="V11" t="n">
        <v>0.8</v>
      </c>
      <c r="W11" t="n">
        <v>2.33</v>
      </c>
      <c r="X11" t="n">
        <v>1.52</v>
      </c>
      <c r="Y11" t="n">
        <v>1</v>
      </c>
      <c r="Z11" t="n">
        <v>10</v>
      </c>
      <c r="AA11" t="n">
        <v>228.5551251938317</v>
      </c>
      <c r="AB11" t="n">
        <v>312.7192054305461</v>
      </c>
      <c r="AC11" t="n">
        <v>282.8737233685089</v>
      </c>
      <c r="AD11" t="n">
        <v>228555.1251938317</v>
      </c>
      <c r="AE11" t="n">
        <v>312719.2054305461</v>
      </c>
      <c r="AF11" t="n">
        <v>3.339899943621707e-06</v>
      </c>
      <c r="AG11" t="n">
        <v>13</v>
      </c>
      <c r="AH11" t="n">
        <v>282873.7233685089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4.6088</v>
      </c>
      <c r="E12" t="n">
        <v>21.7</v>
      </c>
      <c r="F12" t="n">
        <v>17.15</v>
      </c>
      <c r="G12" t="n">
        <v>20.99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230.68</v>
      </c>
      <c r="Q12" t="n">
        <v>1364.21</v>
      </c>
      <c r="R12" t="n">
        <v>99.18000000000001</v>
      </c>
      <c r="S12" t="n">
        <v>48.96</v>
      </c>
      <c r="T12" t="n">
        <v>22658.71</v>
      </c>
      <c r="U12" t="n">
        <v>0.49</v>
      </c>
      <c r="V12" t="n">
        <v>0.8100000000000001</v>
      </c>
      <c r="W12" t="n">
        <v>2.32</v>
      </c>
      <c r="X12" t="n">
        <v>1.38</v>
      </c>
      <c r="Y12" t="n">
        <v>1</v>
      </c>
      <c r="Z12" t="n">
        <v>10</v>
      </c>
      <c r="AA12" t="n">
        <v>224.8698365543907</v>
      </c>
      <c r="AB12" t="n">
        <v>307.6768309306052</v>
      </c>
      <c r="AC12" t="n">
        <v>278.3125860138236</v>
      </c>
      <c r="AD12" t="n">
        <v>224869.8365543907</v>
      </c>
      <c r="AE12" t="n">
        <v>307676.8309306052</v>
      </c>
      <c r="AF12" t="n">
        <v>3.38626193109174e-06</v>
      </c>
      <c r="AG12" t="n">
        <v>13</v>
      </c>
      <c r="AH12" t="n">
        <v>278312.5860138236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4.6658</v>
      </c>
      <c r="E13" t="n">
        <v>21.43</v>
      </c>
      <c r="F13" t="n">
        <v>17.04</v>
      </c>
      <c r="G13" t="n">
        <v>22.72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228.27</v>
      </c>
      <c r="Q13" t="n">
        <v>1364.12</v>
      </c>
      <c r="R13" t="n">
        <v>95.51000000000001</v>
      </c>
      <c r="S13" t="n">
        <v>48.96</v>
      </c>
      <c r="T13" t="n">
        <v>20845.43</v>
      </c>
      <c r="U13" t="n">
        <v>0.51</v>
      </c>
      <c r="V13" t="n">
        <v>0.8100000000000001</v>
      </c>
      <c r="W13" t="n">
        <v>2.32</v>
      </c>
      <c r="X13" t="n">
        <v>1.28</v>
      </c>
      <c r="Y13" t="n">
        <v>1</v>
      </c>
      <c r="Z13" t="n">
        <v>10</v>
      </c>
      <c r="AA13" t="n">
        <v>221.8999679802089</v>
      </c>
      <c r="AB13" t="n">
        <v>303.6133257260573</v>
      </c>
      <c r="AC13" t="n">
        <v>274.6368960428312</v>
      </c>
      <c r="AD13" t="n">
        <v>221899.9679802089</v>
      </c>
      <c r="AE13" t="n">
        <v>303613.3257260573</v>
      </c>
      <c r="AF13" t="n">
        <v>3.428142014860233e-06</v>
      </c>
      <c r="AG13" t="n">
        <v>13</v>
      </c>
      <c r="AH13" t="n">
        <v>274636.8960428311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4.7175</v>
      </c>
      <c r="E14" t="n">
        <v>21.2</v>
      </c>
      <c r="F14" t="n">
        <v>16.93</v>
      </c>
      <c r="G14" t="n">
        <v>24.19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225.35</v>
      </c>
      <c r="Q14" t="n">
        <v>1364.17</v>
      </c>
      <c r="R14" t="n">
        <v>91.90000000000001</v>
      </c>
      <c r="S14" t="n">
        <v>48.96</v>
      </c>
      <c r="T14" t="n">
        <v>19054</v>
      </c>
      <c r="U14" t="n">
        <v>0.53</v>
      </c>
      <c r="V14" t="n">
        <v>0.82</v>
      </c>
      <c r="W14" t="n">
        <v>2.31</v>
      </c>
      <c r="X14" t="n">
        <v>1.17</v>
      </c>
      <c r="Y14" t="n">
        <v>1</v>
      </c>
      <c r="Z14" t="n">
        <v>10</v>
      </c>
      <c r="AA14" t="n">
        <v>218.8843593073869</v>
      </c>
      <c r="AB14" t="n">
        <v>299.4872369006389</v>
      </c>
      <c r="AC14" t="n">
        <v>270.9045953439074</v>
      </c>
      <c r="AD14" t="n">
        <v>218884.3593073869</v>
      </c>
      <c r="AE14" t="n">
        <v>299487.236900639</v>
      </c>
      <c r="AF14" t="n">
        <v>3.466127985576567e-06</v>
      </c>
      <c r="AG14" t="n">
        <v>13</v>
      </c>
      <c r="AH14" t="n">
        <v>270904.5953439074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4.7629</v>
      </c>
      <c r="E15" t="n">
        <v>21</v>
      </c>
      <c r="F15" t="n">
        <v>16.85</v>
      </c>
      <c r="G15" t="n">
        <v>25.92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221.82</v>
      </c>
      <c r="Q15" t="n">
        <v>1364.03</v>
      </c>
      <c r="R15" t="n">
        <v>89.45999999999999</v>
      </c>
      <c r="S15" t="n">
        <v>48.96</v>
      </c>
      <c r="T15" t="n">
        <v>17849.84</v>
      </c>
      <c r="U15" t="n">
        <v>0.55</v>
      </c>
      <c r="V15" t="n">
        <v>0.82</v>
      </c>
      <c r="W15" t="n">
        <v>2.3</v>
      </c>
      <c r="X15" t="n">
        <v>1.09</v>
      </c>
      <c r="Y15" t="n">
        <v>1</v>
      </c>
      <c r="Z15" t="n">
        <v>10</v>
      </c>
      <c r="AA15" t="n">
        <v>215.811953248622</v>
      </c>
      <c r="AB15" t="n">
        <v>295.28343538605</v>
      </c>
      <c r="AC15" t="n">
        <v>267.1019987457969</v>
      </c>
      <c r="AD15" t="n">
        <v>215811.953248622</v>
      </c>
      <c r="AE15" t="n">
        <v>295283.43538605</v>
      </c>
      <c r="AF15" t="n">
        <v>3.499485104929016e-06</v>
      </c>
      <c r="AG15" t="n">
        <v>13</v>
      </c>
      <c r="AH15" t="n">
        <v>267101.998745797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4.8121</v>
      </c>
      <c r="E16" t="n">
        <v>20.78</v>
      </c>
      <c r="F16" t="n">
        <v>16.76</v>
      </c>
      <c r="G16" t="n">
        <v>27.93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219.44</v>
      </c>
      <c r="Q16" t="n">
        <v>1364.07</v>
      </c>
      <c r="R16" t="n">
        <v>86.61</v>
      </c>
      <c r="S16" t="n">
        <v>48.96</v>
      </c>
      <c r="T16" t="n">
        <v>16442.41</v>
      </c>
      <c r="U16" t="n">
        <v>0.57</v>
      </c>
      <c r="V16" t="n">
        <v>0.83</v>
      </c>
      <c r="W16" t="n">
        <v>2.29</v>
      </c>
      <c r="X16" t="n">
        <v>1</v>
      </c>
      <c r="Y16" t="n">
        <v>1</v>
      </c>
      <c r="Z16" t="n">
        <v>10</v>
      </c>
      <c r="AA16" t="n">
        <v>213.2719527720186</v>
      </c>
      <c r="AB16" t="n">
        <v>291.8080946770506</v>
      </c>
      <c r="AC16" t="n">
        <v>263.958339676392</v>
      </c>
      <c r="AD16" t="n">
        <v>213271.9527720186</v>
      </c>
      <c r="AE16" t="n">
        <v>291808.0946770506</v>
      </c>
      <c r="AF16" t="n">
        <v>3.535634229866031e-06</v>
      </c>
      <c r="AG16" t="n">
        <v>13</v>
      </c>
      <c r="AH16" t="n">
        <v>263958.339676392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4.848</v>
      </c>
      <c r="E17" t="n">
        <v>20.63</v>
      </c>
      <c r="F17" t="n">
        <v>16.68</v>
      </c>
      <c r="G17" t="n">
        <v>29.44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217.62</v>
      </c>
      <c r="Q17" t="n">
        <v>1364.09</v>
      </c>
      <c r="R17" t="n">
        <v>83.77</v>
      </c>
      <c r="S17" t="n">
        <v>48.96</v>
      </c>
      <c r="T17" t="n">
        <v>15030.51</v>
      </c>
      <c r="U17" t="n">
        <v>0.58</v>
      </c>
      <c r="V17" t="n">
        <v>0.83</v>
      </c>
      <c r="W17" t="n">
        <v>2.3</v>
      </c>
      <c r="X17" t="n">
        <v>0.92</v>
      </c>
      <c r="Y17" t="n">
        <v>1</v>
      </c>
      <c r="Z17" t="n">
        <v>10</v>
      </c>
      <c r="AA17" t="n">
        <v>204.5281530553577</v>
      </c>
      <c r="AB17" t="n">
        <v>279.8444421555025</v>
      </c>
      <c r="AC17" t="n">
        <v>253.1364813604049</v>
      </c>
      <c r="AD17" t="n">
        <v>204528.1530553577</v>
      </c>
      <c r="AE17" t="n">
        <v>279844.4421555025</v>
      </c>
      <c r="AF17" t="n">
        <v>3.562011335257064e-06</v>
      </c>
      <c r="AG17" t="n">
        <v>12</v>
      </c>
      <c r="AH17" t="n">
        <v>253136.4813604049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4.8749</v>
      </c>
      <c r="E18" t="n">
        <v>20.51</v>
      </c>
      <c r="F18" t="n">
        <v>16.65</v>
      </c>
      <c r="G18" t="n">
        <v>31.22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215.22</v>
      </c>
      <c r="Q18" t="n">
        <v>1364.15</v>
      </c>
      <c r="R18" t="n">
        <v>83.05</v>
      </c>
      <c r="S18" t="n">
        <v>48.96</v>
      </c>
      <c r="T18" t="n">
        <v>14677.87</v>
      </c>
      <c r="U18" t="n">
        <v>0.59</v>
      </c>
      <c r="V18" t="n">
        <v>0.83</v>
      </c>
      <c r="W18" t="n">
        <v>2.29</v>
      </c>
      <c r="X18" t="n">
        <v>0.89</v>
      </c>
      <c r="Y18" t="n">
        <v>1</v>
      </c>
      <c r="Z18" t="n">
        <v>10</v>
      </c>
      <c r="AA18" t="n">
        <v>202.6503132130913</v>
      </c>
      <c r="AB18" t="n">
        <v>277.2750988388678</v>
      </c>
      <c r="AC18" t="n">
        <v>250.8123525638131</v>
      </c>
      <c r="AD18" t="n">
        <v>202650.3132130913</v>
      </c>
      <c r="AE18" t="n">
        <v>277275.0988388679</v>
      </c>
      <c r="AF18" t="n">
        <v>3.581775795842546e-06</v>
      </c>
      <c r="AG18" t="n">
        <v>12</v>
      </c>
      <c r="AH18" t="n">
        <v>250812.352563813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4.8931</v>
      </c>
      <c r="E19" t="n">
        <v>20.44</v>
      </c>
      <c r="F19" t="n">
        <v>16.61</v>
      </c>
      <c r="G19" t="n">
        <v>32.16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213.54</v>
      </c>
      <c r="Q19" t="n">
        <v>1364</v>
      </c>
      <c r="R19" t="n">
        <v>81.84999999999999</v>
      </c>
      <c r="S19" t="n">
        <v>48.96</v>
      </c>
      <c r="T19" t="n">
        <v>14085.11</v>
      </c>
      <c r="U19" t="n">
        <v>0.6</v>
      </c>
      <c r="V19" t="n">
        <v>0.83</v>
      </c>
      <c r="W19" t="n">
        <v>2.29</v>
      </c>
      <c r="X19" t="n">
        <v>0.86</v>
      </c>
      <c r="Y19" t="n">
        <v>1</v>
      </c>
      <c r="Z19" t="n">
        <v>10</v>
      </c>
      <c r="AA19" t="n">
        <v>201.3496359201031</v>
      </c>
      <c r="AB19" t="n">
        <v>275.4954547847698</v>
      </c>
      <c r="AC19" t="n">
        <v>249.2025552404914</v>
      </c>
      <c r="AD19" t="n">
        <v>201349.6359201031</v>
      </c>
      <c r="AE19" t="n">
        <v>275495.4547847699</v>
      </c>
      <c r="AF19" t="n">
        <v>3.595148033115994e-06</v>
      </c>
      <c r="AG19" t="n">
        <v>12</v>
      </c>
      <c r="AH19" t="n">
        <v>249202.5552404915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4.9219</v>
      </c>
      <c r="E20" t="n">
        <v>20.32</v>
      </c>
      <c r="F20" t="n">
        <v>16.58</v>
      </c>
      <c r="G20" t="n">
        <v>34.3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211.13</v>
      </c>
      <c r="Q20" t="n">
        <v>1364.02</v>
      </c>
      <c r="R20" t="n">
        <v>80.48</v>
      </c>
      <c r="S20" t="n">
        <v>48.96</v>
      </c>
      <c r="T20" t="n">
        <v>13408.5</v>
      </c>
      <c r="U20" t="n">
        <v>0.61</v>
      </c>
      <c r="V20" t="n">
        <v>0.84</v>
      </c>
      <c r="W20" t="n">
        <v>2.29</v>
      </c>
      <c r="X20" t="n">
        <v>0.82</v>
      </c>
      <c r="Y20" t="n">
        <v>1</v>
      </c>
      <c r="Z20" t="n">
        <v>10</v>
      </c>
      <c r="AA20" t="n">
        <v>199.4568520933527</v>
      </c>
      <c r="AB20" t="n">
        <v>272.9056644492822</v>
      </c>
      <c r="AC20" t="n">
        <v>246.8599308598284</v>
      </c>
      <c r="AD20" t="n">
        <v>199456.8520933527</v>
      </c>
      <c r="AE20" t="n">
        <v>272905.6644492822</v>
      </c>
      <c r="AF20" t="n">
        <v>3.616308496493759e-06</v>
      </c>
      <c r="AG20" t="n">
        <v>12</v>
      </c>
      <c r="AH20" t="n">
        <v>246859.9308598284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4.9644</v>
      </c>
      <c r="E21" t="n">
        <v>20.14</v>
      </c>
      <c r="F21" t="n">
        <v>16.48</v>
      </c>
      <c r="G21" t="n">
        <v>36.63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208.77</v>
      </c>
      <c r="Q21" t="n">
        <v>1364.12</v>
      </c>
      <c r="R21" t="n">
        <v>77.70999999999999</v>
      </c>
      <c r="S21" t="n">
        <v>48.96</v>
      </c>
      <c r="T21" t="n">
        <v>12033.38</v>
      </c>
      <c r="U21" t="n">
        <v>0.63</v>
      </c>
      <c r="V21" t="n">
        <v>0.84</v>
      </c>
      <c r="W21" t="n">
        <v>2.28</v>
      </c>
      <c r="X21" t="n">
        <v>0.72</v>
      </c>
      <c r="Y21" t="n">
        <v>1</v>
      </c>
      <c r="Z21" t="n">
        <v>10</v>
      </c>
      <c r="AA21" t="n">
        <v>197.2473972521043</v>
      </c>
      <c r="AB21" t="n">
        <v>269.8825908612196</v>
      </c>
      <c r="AC21" t="n">
        <v>244.125375172099</v>
      </c>
      <c r="AD21" t="n">
        <v>197247.3972521043</v>
      </c>
      <c r="AE21" t="n">
        <v>269882.5908612196</v>
      </c>
      <c r="AF21" t="n">
        <v>3.647534874742196e-06</v>
      </c>
      <c r="AG21" t="n">
        <v>12</v>
      </c>
      <c r="AH21" t="n">
        <v>244125.375172099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4.9782</v>
      </c>
      <c r="E22" t="n">
        <v>20.09</v>
      </c>
      <c r="F22" t="n">
        <v>16.47</v>
      </c>
      <c r="G22" t="n">
        <v>38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207.25</v>
      </c>
      <c r="Q22" t="n">
        <v>1364.04</v>
      </c>
      <c r="R22" t="n">
        <v>77.28</v>
      </c>
      <c r="S22" t="n">
        <v>48.96</v>
      </c>
      <c r="T22" t="n">
        <v>11825.56</v>
      </c>
      <c r="U22" t="n">
        <v>0.63</v>
      </c>
      <c r="V22" t="n">
        <v>0.84</v>
      </c>
      <c r="W22" t="n">
        <v>2.28</v>
      </c>
      <c r="X22" t="n">
        <v>0.71</v>
      </c>
      <c r="Y22" t="n">
        <v>1</v>
      </c>
      <c r="Z22" t="n">
        <v>10</v>
      </c>
      <c r="AA22" t="n">
        <v>196.1877078450412</v>
      </c>
      <c r="AB22" t="n">
        <v>268.4326770642793</v>
      </c>
      <c r="AC22" t="n">
        <v>242.8138391129715</v>
      </c>
      <c r="AD22" t="n">
        <v>196187.7078450412</v>
      </c>
      <c r="AE22" t="n">
        <v>268432.6770642793</v>
      </c>
      <c r="AF22" t="n">
        <v>3.657674263444042e-06</v>
      </c>
      <c r="AG22" t="n">
        <v>12</v>
      </c>
      <c r="AH22" t="n">
        <v>242813.8391129715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4.9925</v>
      </c>
      <c r="E23" t="n">
        <v>20.03</v>
      </c>
      <c r="F23" t="n">
        <v>16.45</v>
      </c>
      <c r="G23" t="n">
        <v>39.48</v>
      </c>
      <c r="H23" t="n">
        <v>0.52</v>
      </c>
      <c r="I23" t="n">
        <v>25</v>
      </c>
      <c r="J23" t="n">
        <v>212.4</v>
      </c>
      <c r="K23" t="n">
        <v>55.27</v>
      </c>
      <c r="L23" t="n">
        <v>6.25</v>
      </c>
      <c r="M23" t="n">
        <v>23</v>
      </c>
      <c r="N23" t="n">
        <v>45.87</v>
      </c>
      <c r="O23" t="n">
        <v>26429.59</v>
      </c>
      <c r="P23" t="n">
        <v>205.81</v>
      </c>
      <c r="Q23" t="n">
        <v>1364.01</v>
      </c>
      <c r="R23" t="n">
        <v>76.47</v>
      </c>
      <c r="S23" t="n">
        <v>48.96</v>
      </c>
      <c r="T23" t="n">
        <v>11426.16</v>
      </c>
      <c r="U23" t="n">
        <v>0.64</v>
      </c>
      <c r="V23" t="n">
        <v>0.84</v>
      </c>
      <c r="W23" t="n">
        <v>2.28</v>
      </c>
      <c r="X23" t="n">
        <v>0.6899999999999999</v>
      </c>
      <c r="Y23" t="n">
        <v>1</v>
      </c>
      <c r="Z23" t="n">
        <v>10</v>
      </c>
      <c r="AA23" t="n">
        <v>195.1544835411012</v>
      </c>
      <c r="AB23" t="n">
        <v>267.0189739889902</v>
      </c>
      <c r="AC23" t="n">
        <v>241.5350578750428</v>
      </c>
      <c r="AD23" t="n">
        <v>195154.4835411012</v>
      </c>
      <c r="AE23" t="n">
        <v>267018.9739889902</v>
      </c>
      <c r="AF23" t="n">
        <v>3.668181021301751e-06</v>
      </c>
      <c r="AG23" t="n">
        <v>12</v>
      </c>
      <c r="AH23" t="n">
        <v>241535.0578750428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5.0095</v>
      </c>
      <c r="E24" t="n">
        <v>19.96</v>
      </c>
      <c r="F24" t="n">
        <v>16.42</v>
      </c>
      <c r="G24" t="n">
        <v>41.06</v>
      </c>
      <c r="H24" t="n">
        <v>0.54</v>
      </c>
      <c r="I24" t="n">
        <v>24</v>
      </c>
      <c r="J24" t="n">
        <v>212.8</v>
      </c>
      <c r="K24" t="n">
        <v>55.27</v>
      </c>
      <c r="L24" t="n">
        <v>6.5</v>
      </c>
      <c r="M24" t="n">
        <v>22</v>
      </c>
      <c r="N24" t="n">
        <v>46.03</v>
      </c>
      <c r="O24" t="n">
        <v>26479.5</v>
      </c>
      <c r="P24" t="n">
        <v>203.78</v>
      </c>
      <c r="Q24" t="n">
        <v>1364.02</v>
      </c>
      <c r="R24" t="n">
        <v>75.45</v>
      </c>
      <c r="S24" t="n">
        <v>48.96</v>
      </c>
      <c r="T24" t="n">
        <v>10920.45</v>
      </c>
      <c r="U24" t="n">
        <v>0.65</v>
      </c>
      <c r="V24" t="n">
        <v>0.84</v>
      </c>
      <c r="W24" t="n">
        <v>2.28</v>
      </c>
      <c r="X24" t="n">
        <v>0.66</v>
      </c>
      <c r="Y24" t="n">
        <v>1</v>
      </c>
      <c r="Z24" t="n">
        <v>10</v>
      </c>
      <c r="AA24" t="n">
        <v>193.7759121632336</v>
      </c>
      <c r="AB24" t="n">
        <v>265.1327518115157</v>
      </c>
      <c r="AC24" t="n">
        <v>239.8288540948564</v>
      </c>
      <c r="AD24" t="n">
        <v>193775.9121632336</v>
      </c>
      <c r="AE24" t="n">
        <v>265132.7518115157</v>
      </c>
      <c r="AF24" t="n">
        <v>3.680671572601127e-06</v>
      </c>
      <c r="AG24" t="n">
        <v>12</v>
      </c>
      <c r="AH24" t="n">
        <v>239828.8540948564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5.0281</v>
      </c>
      <c r="E25" t="n">
        <v>19.89</v>
      </c>
      <c r="F25" t="n">
        <v>16.39</v>
      </c>
      <c r="G25" t="n">
        <v>42.76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21</v>
      </c>
      <c r="N25" t="n">
        <v>46.18</v>
      </c>
      <c r="O25" t="n">
        <v>26529.46</v>
      </c>
      <c r="P25" t="n">
        <v>201.25</v>
      </c>
      <c r="Q25" t="n">
        <v>1364.01</v>
      </c>
      <c r="R25" t="n">
        <v>74.44</v>
      </c>
      <c r="S25" t="n">
        <v>48.96</v>
      </c>
      <c r="T25" t="n">
        <v>10418.79</v>
      </c>
      <c r="U25" t="n">
        <v>0.66</v>
      </c>
      <c r="V25" t="n">
        <v>0.84</v>
      </c>
      <c r="W25" t="n">
        <v>2.28</v>
      </c>
      <c r="X25" t="n">
        <v>0.63</v>
      </c>
      <c r="Y25" t="n">
        <v>1</v>
      </c>
      <c r="Z25" t="n">
        <v>10</v>
      </c>
      <c r="AA25" t="n">
        <v>192.1316290130692</v>
      </c>
      <c r="AB25" t="n">
        <v>262.8829710648091</v>
      </c>
      <c r="AC25" t="n">
        <v>237.7937892650277</v>
      </c>
      <c r="AD25" t="n">
        <v>192131.6290130692</v>
      </c>
      <c r="AE25" t="n">
        <v>262882.9710648091</v>
      </c>
      <c r="AF25" t="n">
        <v>3.694337705199266e-06</v>
      </c>
      <c r="AG25" t="n">
        <v>12</v>
      </c>
      <c r="AH25" t="n">
        <v>237793.7892650277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5.0454</v>
      </c>
      <c r="E26" t="n">
        <v>19.82</v>
      </c>
      <c r="F26" t="n">
        <v>16.36</v>
      </c>
      <c r="G26" t="n">
        <v>44.63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20</v>
      </c>
      <c r="N26" t="n">
        <v>46.34</v>
      </c>
      <c r="O26" t="n">
        <v>26579.47</v>
      </c>
      <c r="P26" t="n">
        <v>199.73</v>
      </c>
      <c r="Q26" t="n">
        <v>1364.07</v>
      </c>
      <c r="R26" t="n">
        <v>73.55</v>
      </c>
      <c r="S26" t="n">
        <v>48.96</v>
      </c>
      <c r="T26" t="n">
        <v>9980.719999999999</v>
      </c>
      <c r="U26" t="n">
        <v>0.67</v>
      </c>
      <c r="V26" t="n">
        <v>0.85</v>
      </c>
      <c r="W26" t="n">
        <v>2.28</v>
      </c>
      <c r="X26" t="n">
        <v>0.6</v>
      </c>
      <c r="Y26" t="n">
        <v>1</v>
      </c>
      <c r="Z26" t="n">
        <v>10</v>
      </c>
      <c r="AA26" t="n">
        <v>191.0110995520259</v>
      </c>
      <c r="AB26" t="n">
        <v>261.3498132219394</v>
      </c>
      <c r="AC26" t="n">
        <v>236.4069538548804</v>
      </c>
      <c r="AD26" t="n">
        <v>191011.0995520259</v>
      </c>
      <c r="AE26" t="n">
        <v>261349.8132219394</v>
      </c>
      <c r="AF26" t="n">
        <v>3.707048677992159e-06</v>
      </c>
      <c r="AG26" t="n">
        <v>12</v>
      </c>
      <c r="AH26" t="n">
        <v>236406.9538548804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5.0652</v>
      </c>
      <c r="E27" t="n">
        <v>19.74</v>
      </c>
      <c r="F27" t="n">
        <v>16.33</v>
      </c>
      <c r="G27" t="n">
        <v>46.65</v>
      </c>
      <c r="H27" t="n">
        <v>0.6</v>
      </c>
      <c r="I27" t="n">
        <v>21</v>
      </c>
      <c r="J27" t="n">
        <v>214.02</v>
      </c>
      <c r="K27" t="n">
        <v>55.27</v>
      </c>
      <c r="L27" t="n">
        <v>7.25</v>
      </c>
      <c r="M27" t="n">
        <v>19</v>
      </c>
      <c r="N27" t="n">
        <v>46.49</v>
      </c>
      <c r="O27" t="n">
        <v>26629.54</v>
      </c>
      <c r="P27" t="n">
        <v>197.78</v>
      </c>
      <c r="Q27" t="n">
        <v>1364</v>
      </c>
      <c r="R27" t="n">
        <v>72.43000000000001</v>
      </c>
      <c r="S27" t="n">
        <v>48.96</v>
      </c>
      <c r="T27" t="n">
        <v>9426.68</v>
      </c>
      <c r="U27" t="n">
        <v>0.68</v>
      </c>
      <c r="V27" t="n">
        <v>0.85</v>
      </c>
      <c r="W27" t="n">
        <v>2.27</v>
      </c>
      <c r="X27" t="n">
        <v>0.57</v>
      </c>
      <c r="Y27" t="n">
        <v>1</v>
      </c>
      <c r="Z27" t="n">
        <v>10</v>
      </c>
      <c r="AA27" t="n">
        <v>189.6405920469916</v>
      </c>
      <c r="AB27" t="n">
        <v>259.4746243910286</v>
      </c>
      <c r="AC27" t="n">
        <v>234.7107304141471</v>
      </c>
      <c r="AD27" t="n">
        <v>189640.5920469916</v>
      </c>
      <c r="AE27" t="n">
        <v>259474.6243910286</v>
      </c>
      <c r="AF27" t="n">
        <v>3.721596496564373e-06</v>
      </c>
      <c r="AG27" t="n">
        <v>12</v>
      </c>
      <c r="AH27" t="n">
        <v>234710.7304141471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5.0817</v>
      </c>
      <c r="E28" t="n">
        <v>19.68</v>
      </c>
      <c r="F28" t="n">
        <v>16.3</v>
      </c>
      <c r="G28" t="n">
        <v>48.91</v>
      </c>
      <c r="H28" t="n">
        <v>0.62</v>
      </c>
      <c r="I28" t="n">
        <v>20</v>
      </c>
      <c r="J28" t="n">
        <v>214.42</v>
      </c>
      <c r="K28" t="n">
        <v>55.27</v>
      </c>
      <c r="L28" t="n">
        <v>7.5</v>
      </c>
      <c r="M28" t="n">
        <v>18</v>
      </c>
      <c r="N28" t="n">
        <v>46.65</v>
      </c>
      <c r="O28" t="n">
        <v>26679.66</v>
      </c>
      <c r="P28" t="n">
        <v>194.97</v>
      </c>
      <c r="Q28" t="n">
        <v>1364.02</v>
      </c>
      <c r="R28" t="n">
        <v>71.72</v>
      </c>
      <c r="S28" t="n">
        <v>48.96</v>
      </c>
      <c r="T28" t="n">
        <v>9076.65</v>
      </c>
      <c r="U28" t="n">
        <v>0.68</v>
      </c>
      <c r="V28" t="n">
        <v>0.85</v>
      </c>
      <c r="W28" t="n">
        <v>2.27</v>
      </c>
      <c r="X28" t="n">
        <v>0.54</v>
      </c>
      <c r="Y28" t="n">
        <v>1</v>
      </c>
      <c r="Z28" t="n">
        <v>10</v>
      </c>
      <c r="AA28" t="n">
        <v>187.9392126433056</v>
      </c>
      <c r="AB28" t="n">
        <v>257.1467220313447</v>
      </c>
      <c r="AC28" t="n">
        <v>232.6049997884392</v>
      </c>
      <c r="AD28" t="n">
        <v>187939.2126433056</v>
      </c>
      <c r="AE28" t="n">
        <v>257146.7220313447</v>
      </c>
      <c r="AF28" t="n">
        <v>3.733719678707884e-06</v>
      </c>
      <c r="AG28" t="n">
        <v>12</v>
      </c>
      <c r="AH28" t="n">
        <v>232604.9997884393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5.0975</v>
      </c>
      <c r="E29" t="n">
        <v>19.62</v>
      </c>
      <c r="F29" t="n">
        <v>16.28</v>
      </c>
      <c r="G29" t="n">
        <v>51.42</v>
      </c>
      <c r="H29" t="n">
        <v>0.64</v>
      </c>
      <c r="I29" t="n">
        <v>19</v>
      </c>
      <c r="J29" t="n">
        <v>214.83</v>
      </c>
      <c r="K29" t="n">
        <v>55.27</v>
      </c>
      <c r="L29" t="n">
        <v>7.75</v>
      </c>
      <c r="M29" t="n">
        <v>17</v>
      </c>
      <c r="N29" t="n">
        <v>46.81</v>
      </c>
      <c r="O29" t="n">
        <v>26729.83</v>
      </c>
      <c r="P29" t="n">
        <v>193.8</v>
      </c>
      <c r="Q29" t="n">
        <v>1364</v>
      </c>
      <c r="R29" t="n">
        <v>71.06999999999999</v>
      </c>
      <c r="S29" t="n">
        <v>48.96</v>
      </c>
      <c r="T29" t="n">
        <v>8755.950000000001</v>
      </c>
      <c r="U29" t="n">
        <v>0.6899999999999999</v>
      </c>
      <c r="V29" t="n">
        <v>0.85</v>
      </c>
      <c r="W29" t="n">
        <v>2.27</v>
      </c>
      <c r="X29" t="n">
        <v>0.52</v>
      </c>
      <c r="Y29" t="n">
        <v>1</v>
      </c>
      <c r="Z29" t="n">
        <v>10</v>
      </c>
      <c r="AA29" t="n">
        <v>187.0479088654768</v>
      </c>
      <c r="AB29" t="n">
        <v>255.9272008809724</v>
      </c>
      <c r="AC29" t="n">
        <v>231.5018680250494</v>
      </c>
      <c r="AD29" t="n">
        <v>187047.9088654768</v>
      </c>
      <c r="AE29" t="n">
        <v>255927.2008809724</v>
      </c>
      <c r="AF29" t="n">
        <v>3.745328544033185e-06</v>
      </c>
      <c r="AG29" t="n">
        <v>12</v>
      </c>
      <c r="AH29" t="n">
        <v>231501.8680250494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5.0948</v>
      </c>
      <c r="E30" t="n">
        <v>19.63</v>
      </c>
      <c r="F30" t="n">
        <v>16.29</v>
      </c>
      <c r="G30" t="n">
        <v>51.45</v>
      </c>
      <c r="H30" t="n">
        <v>0.66</v>
      </c>
      <c r="I30" t="n">
        <v>19</v>
      </c>
      <c r="J30" t="n">
        <v>215.24</v>
      </c>
      <c r="K30" t="n">
        <v>55.27</v>
      </c>
      <c r="L30" t="n">
        <v>8</v>
      </c>
      <c r="M30" t="n">
        <v>17</v>
      </c>
      <c r="N30" t="n">
        <v>46.97</v>
      </c>
      <c r="O30" t="n">
        <v>26780.06</v>
      </c>
      <c r="P30" t="n">
        <v>191.58</v>
      </c>
      <c r="Q30" t="n">
        <v>1364.13</v>
      </c>
      <c r="R30" t="n">
        <v>71.34</v>
      </c>
      <c r="S30" t="n">
        <v>48.96</v>
      </c>
      <c r="T30" t="n">
        <v>8888.209999999999</v>
      </c>
      <c r="U30" t="n">
        <v>0.6899999999999999</v>
      </c>
      <c r="V30" t="n">
        <v>0.85</v>
      </c>
      <c r="W30" t="n">
        <v>2.27</v>
      </c>
      <c r="X30" t="n">
        <v>0.53</v>
      </c>
      <c r="Y30" t="n">
        <v>1</v>
      </c>
      <c r="Z30" t="n">
        <v>10</v>
      </c>
      <c r="AA30" t="n">
        <v>186.0555375747218</v>
      </c>
      <c r="AB30" t="n">
        <v>254.5693947006307</v>
      </c>
      <c r="AC30" t="n">
        <v>230.2736489608661</v>
      </c>
      <c r="AD30" t="n">
        <v>186055.5375747218</v>
      </c>
      <c r="AE30" t="n">
        <v>254569.3947006307</v>
      </c>
      <c r="AF30" t="n">
        <v>3.74334475059152e-06</v>
      </c>
      <c r="AG30" t="n">
        <v>12</v>
      </c>
      <c r="AH30" t="n">
        <v>230273.6489608661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5.121</v>
      </c>
      <c r="E31" t="n">
        <v>19.53</v>
      </c>
      <c r="F31" t="n">
        <v>16.23</v>
      </c>
      <c r="G31" t="n">
        <v>54.11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16</v>
      </c>
      <c r="N31" t="n">
        <v>47.12</v>
      </c>
      <c r="O31" t="n">
        <v>26830.34</v>
      </c>
      <c r="P31" t="n">
        <v>190.41</v>
      </c>
      <c r="Q31" t="n">
        <v>1364.04</v>
      </c>
      <c r="R31" t="n">
        <v>69.40000000000001</v>
      </c>
      <c r="S31" t="n">
        <v>48.96</v>
      </c>
      <c r="T31" t="n">
        <v>7926.68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184.9393594149873</v>
      </c>
      <c r="AB31" t="n">
        <v>253.0421905001776</v>
      </c>
      <c r="AC31" t="n">
        <v>228.8921989858592</v>
      </c>
      <c r="AD31" t="n">
        <v>184939.3594149873</v>
      </c>
      <c r="AE31" t="n">
        <v>253042.1905001776</v>
      </c>
      <c r="AF31" t="n">
        <v>3.762594894358792e-06</v>
      </c>
      <c r="AG31" t="n">
        <v>12</v>
      </c>
      <c r="AH31" t="n">
        <v>228892.1989858592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5.1368</v>
      </c>
      <c r="E32" t="n">
        <v>19.47</v>
      </c>
      <c r="F32" t="n">
        <v>16.21</v>
      </c>
      <c r="G32" t="n">
        <v>57.22</v>
      </c>
      <c r="H32" t="n">
        <v>0.7</v>
      </c>
      <c r="I32" t="n">
        <v>17</v>
      </c>
      <c r="J32" t="n">
        <v>216.05</v>
      </c>
      <c r="K32" t="n">
        <v>55.27</v>
      </c>
      <c r="L32" t="n">
        <v>8.5</v>
      </c>
      <c r="M32" t="n">
        <v>15</v>
      </c>
      <c r="N32" t="n">
        <v>47.28</v>
      </c>
      <c r="O32" t="n">
        <v>26880.68</v>
      </c>
      <c r="P32" t="n">
        <v>186.25</v>
      </c>
      <c r="Q32" t="n">
        <v>1364.07</v>
      </c>
      <c r="R32" t="n">
        <v>68.69</v>
      </c>
      <c r="S32" t="n">
        <v>48.96</v>
      </c>
      <c r="T32" t="n">
        <v>7575.82</v>
      </c>
      <c r="U32" t="n">
        <v>0.71</v>
      </c>
      <c r="V32" t="n">
        <v>0.85</v>
      </c>
      <c r="W32" t="n">
        <v>2.27</v>
      </c>
      <c r="X32" t="n">
        <v>0.45</v>
      </c>
      <c r="Y32" t="n">
        <v>1</v>
      </c>
      <c r="Z32" t="n">
        <v>10</v>
      </c>
      <c r="AA32" t="n">
        <v>182.6562684634416</v>
      </c>
      <c r="AB32" t="n">
        <v>249.9183647374103</v>
      </c>
      <c r="AC32" t="n">
        <v>226.0665067695724</v>
      </c>
      <c r="AD32" t="n">
        <v>182656.2684634416</v>
      </c>
      <c r="AE32" t="n">
        <v>249918.3647374103</v>
      </c>
      <c r="AF32" t="n">
        <v>3.774203759684093e-06</v>
      </c>
      <c r="AG32" t="n">
        <v>12</v>
      </c>
      <c r="AH32" t="n">
        <v>226066.5067695724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5.1356</v>
      </c>
      <c r="E33" t="n">
        <v>19.47</v>
      </c>
      <c r="F33" t="n">
        <v>16.22</v>
      </c>
      <c r="G33" t="n">
        <v>57.24</v>
      </c>
      <c r="H33" t="n">
        <v>0.72</v>
      </c>
      <c r="I33" t="n">
        <v>17</v>
      </c>
      <c r="J33" t="n">
        <v>216.46</v>
      </c>
      <c r="K33" t="n">
        <v>55.27</v>
      </c>
      <c r="L33" t="n">
        <v>8.75</v>
      </c>
      <c r="M33" t="n">
        <v>15</v>
      </c>
      <c r="N33" t="n">
        <v>47.44</v>
      </c>
      <c r="O33" t="n">
        <v>26931.07</v>
      </c>
      <c r="P33" t="n">
        <v>185.08</v>
      </c>
      <c r="Q33" t="n">
        <v>1364.02</v>
      </c>
      <c r="R33" t="n">
        <v>68.83</v>
      </c>
      <c r="S33" t="n">
        <v>48.96</v>
      </c>
      <c r="T33" t="n">
        <v>7643.35</v>
      </c>
      <c r="U33" t="n">
        <v>0.71</v>
      </c>
      <c r="V33" t="n">
        <v>0.85</v>
      </c>
      <c r="W33" t="n">
        <v>2.27</v>
      </c>
      <c r="X33" t="n">
        <v>0.46</v>
      </c>
      <c r="Y33" t="n">
        <v>1</v>
      </c>
      <c r="Z33" t="n">
        <v>10</v>
      </c>
      <c r="AA33" t="n">
        <v>182.1351369929502</v>
      </c>
      <c r="AB33" t="n">
        <v>249.2053296687864</v>
      </c>
      <c r="AC33" t="n">
        <v>225.4215227671468</v>
      </c>
      <c r="AD33" t="n">
        <v>182135.1369929502</v>
      </c>
      <c r="AE33" t="n">
        <v>249205.3296687864</v>
      </c>
      <c r="AF33" t="n">
        <v>3.77332207371002e-06</v>
      </c>
      <c r="AG33" t="n">
        <v>12</v>
      </c>
      <c r="AH33" t="n">
        <v>225421.5227671468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5.1528</v>
      </c>
      <c r="E34" t="n">
        <v>19.41</v>
      </c>
      <c r="F34" t="n">
        <v>16.19</v>
      </c>
      <c r="G34" t="n">
        <v>60.73</v>
      </c>
      <c r="H34" t="n">
        <v>0.74</v>
      </c>
      <c r="I34" t="n">
        <v>16</v>
      </c>
      <c r="J34" t="n">
        <v>216.87</v>
      </c>
      <c r="K34" t="n">
        <v>55.27</v>
      </c>
      <c r="L34" t="n">
        <v>9</v>
      </c>
      <c r="M34" t="n">
        <v>13</v>
      </c>
      <c r="N34" t="n">
        <v>47.6</v>
      </c>
      <c r="O34" t="n">
        <v>26981.51</v>
      </c>
      <c r="P34" t="n">
        <v>183.01</v>
      </c>
      <c r="Q34" t="n">
        <v>1364.07</v>
      </c>
      <c r="R34" t="n">
        <v>68.06</v>
      </c>
      <c r="S34" t="n">
        <v>48.96</v>
      </c>
      <c r="T34" t="n">
        <v>7265.1</v>
      </c>
      <c r="U34" t="n">
        <v>0.72</v>
      </c>
      <c r="V34" t="n">
        <v>0.86</v>
      </c>
      <c r="W34" t="n">
        <v>2.27</v>
      </c>
      <c r="X34" t="n">
        <v>0.43</v>
      </c>
      <c r="Y34" t="n">
        <v>1</v>
      </c>
      <c r="Z34" t="n">
        <v>10</v>
      </c>
      <c r="AA34" t="n">
        <v>180.8152692514654</v>
      </c>
      <c r="AB34" t="n">
        <v>247.3994283964326</v>
      </c>
      <c r="AC34" t="n">
        <v>223.7879741776275</v>
      </c>
      <c r="AD34" t="n">
        <v>180815.2692514654</v>
      </c>
      <c r="AE34" t="n">
        <v>247399.4283964326</v>
      </c>
      <c r="AF34" t="n">
        <v>3.78595957267174e-06</v>
      </c>
      <c r="AG34" t="n">
        <v>12</v>
      </c>
      <c r="AH34" t="n">
        <v>223787.9741776275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5.1504</v>
      </c>
      <c r="E35" t="n">
        <v>19.42</v>
      </c>
      <c r="F35" t="n">
        <v>16.2</v>
      </c>
      <c r="G35" t="n">
        <v>60.76</v>
      </c>
      <c r="H35" t="n">
        <v>0.76</v>
      </c>
      <c r="I35" t="n">
        <v>16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182.38</v>
      </c>
      <c r="Q35" t="n">
        <v>1364.02</v>
      </c>
      <c r="R35" t="n">
        <v>68.17</v>
      </c>
      <c r="S35" t="n">
        <v>48.96</v>
      </c>
      <c r="T35" t="n">
        <v>7319.49</v>
      </c>
      <c r="U35" t="n">
        <v>0.72</v>
      </c>
      <c r="V35" t="n">
        <v>0.85</v>
      </c>
      <c r="W35" t="n">
        <v>2.27</v>
      </c>
      <c r="X35" t="n">
        <v>0.44</v>
      </c>
      <c r="Y35" t="n">
        <v>1</v>
      </c>
      <c r="Z35" t="n">
        <v>10</v>
      </c>
      <c r="AA35" t="n">
        <v>180.5713695715717</v>
      </c>
      <c r="AB35" t="n">
        <v>247.0657140943077</v>
      </c>
      <c r="AC35" t="n">
        <v>223.4861091001264</v>
      </c>
      <c r="AD35" t="n">
        <v>180571.3695715717</v>
      </c>
      <c r="AE35" t="n">
        <v>247065.7140943077</v>
      </c>
      <c r="AF35" t="n">
        <v>3.784196200723593e-06</v>
      </c>
      <c r="AG35" t="n">
        <v>12</v>
      </c>
      <c r="AH35" t="n">
        <v>223486.1091001264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5.1746</v>
      </c>
      <c r="E36" t="n">
        <v>19.33</v>
      </c>
      <c r="F36" t="n">
        <v>16.15</v>
      </c>
      <c r="G36" t="n">
        <v>64.61</v>
      </c>
      <c r="H36" t="n">
        <v>0.78</v>
      </c>
      <c r="I36" t="n">
        <v>15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180.81</v>
      </c>
      <c r="Q36" t="n">
        <v>1364.04</v>
      </c>
      <c r="R36" t="n">
        <v>66.38</v>
      </c>
      <c r="S36" t="n">
        <v>48.96</v>
      </c>
      <c r="T36" t="n">
        <v>6429.51</v>
      </c>
      <c r="U36" t="n">
        <v>0.74</v>
      </c>
      <c r="V36" t="n">
        <v>0.86</v>
      </c>
      <c r="W36" t="n">
        <v>2.27</v>
      </c>
      <c r="X36" t="n">
        <v>0.39</v>
      </c>
      <c r="Y36" t="n">
        <v>1</v>
      </c>
      <c r="Z36" t="n">
        <v>10</v>
      </c>
      <c r="AA36" t="n">
        <v>179.35168049334</v>
      </c>
      <c r="AB36" t="n">
        <v>245.3968816885874</v>
      </c>
      <c r="AC36" t="n">
        <v>221.9765477169865</v>
      </c>
      <c r="AD36" t="n">
        <v>179351.68049334</v>
      </c>
      <c r="AE36" t="n">
        <v>245396.8816885874</v>
      </c>
      <c r="AF36" t="n">
        <v>3.801976867867409e-06</v>
      </c>
      <c r="AG36" t="n">
        <v>12</v>
      </c>
      <c r="AH36" t="n">
        <v>221976.5477169864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5.1701</v>
      </c>
      <c r="E37" t="n">
        <v>19.34</v>
      </c>
      <c r="F37" t="n">
        <v>16.17</v>
      </c>
      <c r="G37" t="n">
        <v>64.68000000000001</v>
      </c>
      <c r="H37" t="n">
        <v>0.79</v>
      </c>
      <c r="I37" t="n">
        <v>15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178.98</v>
      </c>
      <c r="Q37" t="n">
        <v>1364.03</v>
      </c>
      <c r="R37" t="n">
        <v>67.06</v>
      </c>
      <c r="S37" t="n">
        <v>48.96</v>
      </c>
      <c r="T37" t="n">
        <v>6770.14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178.592188853223</v>
      </c>
      <c r="AB37" t="n">
        <v>244.3577117201735</v>
      </c>
      <c r="AC37" t="n">
        <v>221.0365546718734</v>
      </c>
      <c r="AD37" t="n">
        <v>178592.188853223</v>
      </c>
      <c r="AE37" t="n">
        <v>244357.7117201735</v>
      </c>
      <c r="AF37" t="n">
        <v>3.798670545464634e-06</v>
      </c>
      <c r="AG37" t="n">
        <v>12</v>
      </c>
      <c r="AH37" t="n">
        <v>221036.5546718734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5.1684</v>
      </c>
      <c r="E38" t="n">
        <v>19.35</v>
      </c>
      <c r="F38" t="n">
        <v>16.18</v>
      </c>
      <c r="G38" t="n">
        <v>64.7</v>
      </c>
      <c r="H38" t="n">
        <v>0.8100000000000001</v>
      </c>
      <c r="I38" t="n">
        <v>15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178.67</v>
      </c>
      <c r="Q38" t="n">
        <v>1364.12</v>
      </c>
      <c r="R38" t="n">
        <v>67.06</v>
      </c>
      <c r="S38" t="n">
        <v>48.96</v>
      </c>
      <c r="T38" t="n">
        <v>6772.16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178.4850331962657</v>
      </c>
      <c r="AB38" t="n">
        <v>244.2110966229506</v>
      </c>
      <c r="AC38" t="n">
        <v>220.9039323137539</v>
      </c>
      <c r="AD38" t="n">
        <v>178485.0331962657</v>
      </c>
      <c r="AE38" t="n">
        <v>244211.0966229506</v>
      </c>
      <c r="AF38" t="n">
        <v>3.797421490334697e-06</v>
      </c>
      <c r="AG38" t="n">
        <v>12</v>
      </c>
      <c r="AH38" t="n">
        <v>220903.9323137539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5.1691</v>
      </c>
      <c r="E39" t="n">
        <v>19.35</v>
      </c>
      <c r="F39" t="n">
        <v>16.17</v>
      </c>
      <c r="G39" t="n">
        <v>64.69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177.76</v>
      </c>
      <c r="Q39" t="n">
        <v>1364.03</v>
      </c>
      <c r="R39" t="n">
        <v>66.91</v>
      </c>
      <c r="S39" t="n">
        <v>48.96</v>
      </c>
      <c r="T39" t="n">
        <v>6697.08</v>
      </c>
      <c r="U39" t="n">
        <v>0.73</v>
      </c>
      <c r="V39" t="n">
        <v>0.86</v>
      </c>
      <c r="W39" t="n">
        <v>2.28</v>
      </c>
      <c r="X39" t="n">
        <v>0.41</v>
      </c>
      <c r="Y39" t="n">
        <v>1</v>
      </c>
      <c r="Z39" t="n">
        <v>10</v>
      </c>
      <c r="AA39" t="n">
        <v>178.0396607332628</v>
      </c>
      <c r="AB39" t="n">
        <v>243.6017183706241</v>
      </c>
      <c r="AC39" t="n">
        <v>220.3527122665614</v>
      </c>
      <c r="AD39" t="n">
        <v>178039.6607332628</v>
      </c>
      <c r="AE39" t="n">
        <v>243601.7183706241</v>
      </c>
      <c r="AF39" t="n">
        <v>3.797935807152906e-06</v>
      </c>
      <c r="AG39" t="n">
        <v>12</v>
      </c>
      <c r="AH39" t="n">
        <v>220352.7122665614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5.1684</v>
      </c>
      <c r="E40" t="n">
        <v>19.35</v>
      </c>
      <c r="F40" t="n">
        <v>16.18</v>
      </c>
      <c r="G40" t="n">
        <v>64.7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</v>
      </c>
      <c r="N40" t="n">
        <v>48.56</v>
      </c>
      <c r="O40" t="n">
        <v>27285.35</v>
      </c>
      <c r="P40" t="n">
        <v>178.35</v>
      </c>
      <c r="Q40" t="n">
        <v>1364</v>
      </c>
      <c r="R40" t="n">
        <v>66.86</v>
      </c>
      <c r="S40" t="n">
        <v>48.96</v>
      </c>
      <c r="T40" t="n">
        <v>6668.27</v>
      </c>
      <c r="U40" t="n">
        <v>0.73</v>
      </c>
      <c r="V40" t="n">
        <v>0.86</v>
      </c>
      <c r="W40" t="n">
        <v>2.28</v>
      </c>
      <c r="X40" t="n">
        <v>0.42</v>
      </c>
      <c r="Y40" t="n">
        <v>1</v>
      </c>
      <c r="Z40" t="n">
        <v>10</v>
      </c>
      <c r="AA40" t="n">
        <v>178.3352832851454</v>
      </c>
      <c r="AB40" t="n">
        <v>244.0062021880561</v>
      </c>
      <c r="AC40" t="n">
        <v>220.7185927161545</v>
      </c>
      <c r="AD40" t="n">
        <v>178335.2832851454</v>
      </c>
      <c r="AE40" t="n">
        <v>244006.2021880561</v>
      </c>
      <c r="AF40" t="n">
        <v>3.797421490334697e-06</v>
      </c>
      <c r="AG40" t="n">
        <v>12</v>
      </c>
      <c r="AH40" t="n">
        <v>220718.5927161545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5.1912</v>
      </c>
      <c r="E41" t="n">
        <v>19.26</v>
      </c>
      <c r="F41" t="n">
        <v>16.13</v>
      </c>
      <c r="G41" t="n">
        <v>69.13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1</v>
      </c>
      <c r="N41" t="n">
        <v>48.72</v>
      </c>
      <c r="O41" t="n">
        <v>27336.19</v>
      </c>
      <c r="P41" t="n">
        <v>178.08</v>
      </c>
      <c r="Q41" t="n">
        <v>1364</v>
      </c>
      <c r="R41" t="n">
        <v>65.47</v>
      </c>
      <c r="S41" t="n">
        <v>48.96</v>
      </c>
      <c r="T41" t="n">
        <v>5978.01</v>
      </c>
      <c r="U41" t="n">
        <v>0.75</v>
      </c>
      <c r="V41" t="n">
        <v>0.86</v>
      </c>
      <c r="W41" t="n">
        <v>2.28</v>
      </c>
      <c r="X41" t="n">
        <v>0.37</v>
      </c>
      <c r="Y41" t="n">
        <v>1</v>
      </c>
      <c r="Z41" t="n">
        <v>10</v>
      </c>
      <c r="AA41" t="n">
        <v>177.7610696372871</v>
      </c>
      <c r="AB41" t="n">
        <v>243.2205377425386</v>
      </c>
      <c r="AC41" t="n">
        <v>220.0079109826299</v>
      </c>
      <c r="AD41" t="n">
        <v>177761.0696372871</v>
      </c>
      <c r="AE41" t="n">
        <v>243220.5377425386</v>
      </c>
      <c r="AF41" t="n">
        <v>3.814173523842094e-06</v>
      </c>
      <c r="AG41" t="n">
        <v>12</v>
      </c>
      <c r="AH41" t="n">
        <v>220007.9109826299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5.1911</v>
      </c>
      <c r="E42" t="n">
        <v>19.26</v>
      </c>
      <c r="F42" t="n">
        <v>16.13</v>
      </c>
      <c r="G42" t="n">
        <v>69.13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0</v>
      </c>
      <c r="N42" t="n">
        <v>48.89</v>
      </c>
      <c r="O42" t="n">
        <v>27387.08</v>
      </c>
      <c r="P42" t="n">
        <v>178.34</v>
      </c>
      <c r="Q42" t="n">
        <v>1364.06</v>
      </c>
      <c r="R42" t="n">
        <v>65.58</v>
      </c>
      <c r="S42" t="n">
        <v>48.96</v>
      </c>
      <c r="T42" t="n">
        <v>6033.16</v>
      </c>
      <c r="U42" t="n">
        <v>0.75</v>
      </c>
      <c r="V42" t="n">
        <v>0.86</v>
      </c>
      <c r="W42" t="n">
        <v>2.28</v>
      </c>
      <c r="X42" t="n">
        <v>0.37</v>
      </c>
      <c r="Y42" t="n">
        <v>1</v>
      </c>
      <c r="Z42" t="n">
        <v>10</v>
      </c>
      <c r="AA42" t="n">
        <v>177.8840172225478</v>
      </c>
      <c r="AB42" t="n">
        <v>243.3887600527568</v>
      </c>
      <c r="AC42" t="n">
        <v>220.1600783916625</v>
      </c>
      <c r="AD42" t="n">
        <v>177884.0172225478</v>
      </c>
      <c r="AE42" t="n">
        <v>243388.7600527568</v>
      </c>
      <c r="AF42" t="n">
        <v>3.81410005001092e-06</v>
      </c>
      <c r="AG42" t="n">
        <v>12</v>
      </c>
      <c r="AH42" t="n">
        <v>220160.0783916625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3.8466</v>
      </c>
      <c r="E2" t="n">
        <v>26</v>
      </c>
      <c r="F2" t="n">
        <v>20.08</v>
      </c>
      <c r="G2" t="n">
        <v>8.140000000000001</v>
      </c>
      <c r="H2" t="n">
        <v>0.14</v>
      </c>
      <c r="I2" t="n">
        <v>148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203.62</v>
      </c>
      <c r="Q2" t="n">
        <v>1364.18</v>
      </c>
      <c r="R2" t="n">
        <v>194.83</v>
      </c>
      <c r="S2" t="n">
        <v>48.96</v>
      </c>
      <c r="T2" t="n">
        <v>69988.53</v>
      </c>
      <c r="U2" t="n">
        <v>0.25</v>
      </c>
      <c r="V2" t="n">
        <v>0.6899999999999999</v>
      </c>
      <c r="W2" t="n">
        <v>2.49</v>
      </c>
      <c r="X2" t="n">
        <v>4.32</v>
      </c>
      <c r="Y2" t="n">
        <v>1</v>
      </c>
      <c r="Z2" t="n">
        <v>10</v>
      </c>
      <c r="AA2" t="n">
        <v>251.8726431097696</v>
      </c>
      <c r="AB2" t="n">
        <v>344.623262139405</v>
      </c>
      <c r="AC2" t="n">
        <v>311.7329016827092</v>
      </c>
      <c r="AD2" t="n">
        <v>251872.6431097696</v>
      </c>
      <c r="AE2" t="n">
        <v>344623.262139405</v>
      </c>
      <c r="AF2" t="n">
        <v>2.910228736044411e-06</v>
      </c>
      <c r="AG2" t="n">
        <v>16</v>
      </c>
      <c r="AH2" t="n">
        <v>311732.9016827092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4.1846</v>
      </c>
      <c r="E3" t="n">
        <v>23.9</v>
      </c>
      <c r="F3" t="n">
        <v>18.95</v>
      </c>
      <c r="G3" t="n">
        <v>10.34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189.37</v>
      </c>
      <c r="Q3" t="n">
        <v>1364.39</v>
      </c>
      <c r="R3" t="n">
        <v>158</v>
      </c>
      <c r="S3" t="n">
        <v>48.96</v>
      </c>
      <c r="T3" t="n">
        <v>51766.49</v>
      </c>
      <c r="U3" t="n">
        <v>0.31</v>
      </c>
      <c r="V3" t="n">
        <v>0.73</v>
      </c>
      <c r="W3" t="n">
        <v>2.42</v>
      </c>
      <c r="X3" t="n">
        <v>3.19</v>
      </c>
      <c r="Y3" t="n">
        <v>1</v>
      </c>
      <c r="Z3" t="n">
        <v>10</v>
      </c>
      <c r="AA3" t="n">
        <v>217.8881523711715</v>
      </c>
      <c r="AB3" t="n">
        <v>298.1241826209616</v>
      </c>
      <c r="AC3" t="n">
        <v>269.6716290516231</v>
      </c>
      <c r="AD3" t="n">
        <v>217888.1523711715</v>
      </c>
      <c r="AE3" t="n">
        <v>298124.1826209616</v>
      </c>
      <c r="AF3" t="n">
        <v>3.165949973704425e-06</v>
      </c>
      <c r="AG3" t="n">
        <v>14</v>
      </c>
      <c r="AH3" t="n">
        <v>269671.6290516232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4.4087</v>
      </c>
      <c r="E4" t="n">
        <v>22.68</v>
      </c>
      <c r="F4" t="n">
        <v>18.3</v>
      </c>
      <c r="G4" t="n">
        <v>12.48</v>
      </c>
      <c r="H4" t="n">
        <v>0.21</v>
      </c>
      <c r="I4" t="n">
        <v>88</v>
      </c>
      <c r="J4" t="n">
        <v>125.29</v>
      </c>
      <c r="K4" t="n">
        <v>45</v>
      </c>
      <c r="L4" t="n">
        <v>1.5</v>
      </c>
      <c r="M4" t="n">
        <v>86</v>
      </c>
      <c r="N4" t="n">
        <v>18.79</v>
      </c>
      <c r="O4" t="n">
        <v>15686.51</v>
      </c>
      <c r="P4" t="n">
        <v>180.47</v>
      </c>
      <c r="Q4" t="n">
        <v>1364.25</v>
      </c>
      <c r="R4" t="n">
        <v>136.73</v>
      </c>
      <c r="S4" t="n">
        <v>48.96</v>
      </c>
      <c r="T4" t="n">
        <v>41241.45</v>
      </c>
      <c r="U4" t="n">
        <v>0.36</v>
      </c>
      <c r="V4" t="n">
        <v>0.76</v>
      </c>
      <c r="W4" t="n">
        <v>2.38</v>
      </c>
      <c r="X4" t="n">
        <v>2.54</v>
      </c>
      <c r="Y4" t="n">
        <v>1</v>
      </c>
      <c r="Z4" t="n">
        <v>10</v>
      </c>
      <c r="AA4" t="n">
        <v>206.3871066465553</v>
      </c>
      <c r="AB4" t="n">
        <v>282.387944470222</v>
      </c>
      <c r="AC4" t="n">
        <v>255.4372353840363</v>
      </c>
      <c r="AD4" t="n">
        <v>206387.1066465553</v>
      </c>
      <c r="AE4" t="n">
        <v>282387.944470222</v>
      </c>
      <c r="AF4" t="n">
        <v>3.335497693703269e-06</v>
      </c>
      <c r="AG4" t="n">
        <v>14</v>
      </c>
      <c r="AH4" t="n">
        <v>255437.2353840363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4.5874</v>
      </c>
      <c r="E5" t="n">
        <v>21.8</v>
      </c>
      <c r="F5" t="n">
        <v>17.83</v>
      </c>
      <c r="G5" t="n">
        <v>14.86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173.09</v>
      </c>
      <c r="Q5" t="n">
        <v>1364.2</v>
      </c>
      <c r="R5" t="n">
        <v>120.79</v>
      </c>
      <c r="S5" t="n">
        <v>48.96</v>
      </c>
      <c r="T5" t="n">
        <v>33351.1</v>
      </c>
      <c r="U5" t="n">
        <v>0.41</v>
      </c>
      <c r="V5" t="n">
        <v>0.78</v>
      </c>
      <c r="W5" t="n">
        <v>2.37</v>
      </c>
      <c r="X5" t="n">
        <v>2.06</v>
      </c>
      <c r="Y5" t="n">
        <v>1</v>
      </c>
      <c r="Z5" t="n">
        <v>10</v>
      </c>
      <c r="AA5" t="n">
        <v>191.1641052129544</v>
      </c>
      <c r="AB5" t="n">
        <v>261.5591623173551</v>
      </c>
      <c r="AC5" t="n">
        <v>236.596322966453</v>
      </c>
      <c r="AD5" t="n">
        <v>191164.1052129544</v>
      </c>
      <c r="AE5" t="n">
        <v>261559.162317355</v>
      </c>
      <c r="AF5" t="n">
        <v>3.470697058111093e-06</v>
      </c>
      <c r="AG5" t="n">
        <v>13</v>
      </c>
      <c r="AH5" t="n">
        <v>236596.3229664529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4.7089</v>
      </c>
      <c r="E6" t="n">
        <v>21.24</v>
      </c>
      <c r="F6" t="n">
        <v>17.52</v>
      </c>
      <c r="G6" t="n">
        <v>16.95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167.93</v>
      </c>
      <c r="Q6" t="n">
        <v>1364.17</v>
      </c>
      <c r="R6" t="n">
        <v>111.49</v>
      </c>
      <c r="S6" t="n">
        <v>48.96</v>
      </c>
      <c r="T6" t="n">
        <v>28750.63</v>
      </c>
      <c r="U6" t="n">
        <v>0.44</v>
      </c>
      <c r="V6" t="n">
        <v>0.79</v>
      </c>
      <c r="W6" t="n">
        <v>2.34</v>
      </c>
      <c r="X6" t="n">
        <v>1.76</v>
      </c>
      <c r="Y6" t="n">
        <v>1</v>
      </c>
      <c r="Z6" t="n">
        <v>10</v>
      </c>
      <c r="AA6" t="n">
        <v>185.6950651811468</v>
      </c>
      <c r="AB6" t="n">
        <v>254.0761804688219</v>
      </c>
      <c r="AC6" t="n">
        <v>229.8275064031105</v>
      </c>
      <c r="AD6" t="n">
        <v>185695.0651811468</v>
      </c>
      <c r="AE6" t="n">
        <v>254076.1804688219</v>
      </c>
      <c r="AF6" t="n">
        <v>3.562620520761069e-06</v>
      </c>
      <c r="AG6" t="n">
        <v>13</v>
      </c>
      <c r="AH6" t="n">
        <v>229827.5064031105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4.8164</v>
      </c>
      <c r="E7" t="n">
        <v>20.76</v>
      </c>
      <c r="F7" t="n">
        <v>17.28</v>
      </c>
      <c r="G7" t="n">
        <v>19.56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162.54</v>
      </c>
      <c r="Q7" t="n">
        <v>1364.17</v>
      </c>
      <c r="R7" t="n">
        <v>103.25</v>
      </c>
      <c r="S7" t="n">
        <v>48.96</v>
      </c>
      <c r="T7" t="n">
        <v>24674.82</v>
      </c>
      <c r="U7" t="n">
        <v>0.47</v>
      </c>
      <c r="V7" t="n">
        <v>0.8</v>
      </c>
      <c r="W7" t="n">
        <v>2.33</v>
      </c>
      <c r="X7" t="n">
        <v>1.51</v>
      </c>
      <c r="Y7" t="n">
        <v>1</v>
      </c>
      <c r="Z7" t="n">
        <v>10</v>
      </c>
      <c r="AA7" t="n">
        <v>180.6920776426348</v>
      </c>
      <c r="AB7" t="n">
        <v>247.2308722024004</v>
      </c>
      <c r="AC7" t="n">
        <v>223.6355047501835</v>
      </c>
      <c r="AD7" t="n">
        <v>180692.0776426348</v>
      </c>
      <c r="AE7" t="n">
        <v>247230.8722024004</v>
      </c>
      <c r="AF7" t="n">
        <v>3.643951979484298e-06</v>
      </c>
      <c r="AG7" t="n">
        <v>13</v>
      </c>
      <c r="AH7" t="n">
        <v>223635.5047501836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4.8935</v>
      </c>
      <c r="E8" t="n">
        <v>20.44</v>
      </c>
      <c r="F8" t="n">
        <v>17.1</v>
      </c>
      <c r="G8" t="n">
        <v>21.83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158.54</v>
      </c>
      <c r="Q8" t="n">
        <v>1364.1</v>
      </c>
      <c r="R8" t="n">
        <v>97.47</v>
      </c>
      <c r="S8" t="n">
        <v>48.96</v>
      </c>
      <c r="T8" t="n">
        <v>21814.86</v>
      </c>
      <c r="U8" t="n">
        <v>0.5</v>
      </c>
      <c r="V8" t="n">
        <v>0.8100000000000001</v>
      </c>
      <c r="W8" t="n">
        <v>2.32</v>
      </c>
      <c r="X8" t="n">
        <v>1.34</v>
      </c>
      <c r="Y8" t="n">
        <v>1</v>
      </c>
      <c r="Z8" t="n">
        <v>10</v>
      </c>
      <c r="AA8" t="n">
        <v>170.431008812298</v>
      </c>
      <c r="AB8" t="n">
        <v>233.1912251423329</v>
      </c>
      <c r="AC8" t="n">
        <v>210.935781900756</v>
      </c>
      <c r="AD8" t="n">
        <v>170431.008812298</v>
      </c>
      <c r="AE8" t="n">
        <v>233191.2251423329</v>
      </c>
      <c r="AF8" t="n">
        <v>3.702283658252308e-06</v>
      </c>
      <c r="AG8" t="n">
        <v>12</v>
      </c>
      <c r="AH8" t="n">
        <v>210935.781900756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4.9769</v>
      </c>
      <c r="E9" t="n">
        <v>20.09</v>
      </c>
      <c r="F9" t="n">
        <v>16.91</v>
      </c>
      <c r="G9" t="n">
        <v>24.75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39</v>
      </c>
      <c r="N9" t="n">
        <v>19.19</v>
      </c>
      <c r="O9" t="n">
        <v>15889.69</v>
      </c>
      <c r="P9" t="n">
        <v>152.87</v>
      </c>
      <c r="Q9" t="n">
        <v>1364.05</v>
      </c>
      <c r="R9" t="n">
        <v>91.62</v>
      </c>
      <c r="S9" t="n">
        <v>48.96</v>
      </c>
      <c r="T9" t="n">
        <v>18921.4</v>
      </c>
      <c r="U9" t="n">
        <v>0.53</v>
      </c>
      <c r="V9" t="n">
        <v>0.82</v>
      </c>
      <c r="W9" t="n">
        <v>2.3</v>
      </c>
      <c r="X9" t="n">
        <v>1.15</v>
      </c>
      <c r="Y9" t="n">
        <v>1</v>
      </c>
      <c r="Z9" t="n">
        <v>10</v>
      </c>
      <c r="AA9" t="n">
        <v>166.0922347631058</v>
      </c>
      <c r="AB9" t="n">
        <v>227.2547230750292</v>
      </c>
      <c r="AC9" t="n">
        <v>205.565851258821</v>
      </c>
      <c r="AD9" t="n">
        <v>166092.2347631057</v>
      </c>
      <c r="AE9" t="n">
        <v>227254.7230750292</v>
      </c>
      <c r="AF9" t="n">
        <v>3.765381738787352e-06</v>
      </c>
      <c r="AG9" t="n">
        <v>12</v>
      </c>
      <c r="AH9" t="n">
        <v>205565.851258821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5.0273</v>
      </c>
      <c r="E10" t="n">
        <v>19.89</v>
      </c>
      <c r="F10" t="n">
        <v>16.81</v>
      </c>
      <c r="G10" t="n">
        <v>27.27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35</v>
      </c>
      <c r="N10" t="n">
        <v>19.27</v>
      </c>
      <c r="O10" t="n">
        <v>15930.42</v>
      </c>
      <c r="P10" t="n">
        <v>150.66</v>
      </c>
      <c r="Q10" t="n">
        <v>1364.05</v>
      </c>
      <c r="R10" t="n">
        <v>88.41</v>
      </c>
      <c r="S10" t="n">
        <v>48.96</v>
      </c>
      <c r="T10" t="n">
        <v>17336.83</v>
      </c>
      <c r="U10" t="n">
        <v>0.55</v>
      </c>
      <c r="V10" t="n">
        <v>0.82</v>
      </c>
      <c r="W10" t="n">
        <v>2.3</v>
      </c>
      <c r="X10" t="n">
        <v>1.05</v>
      </c>
      <c r="Y10" t="n">
        <v>1</v>
      </c>
      <c r="Z10" t="n">
        <v>10</v>
      </c>
      <c r="AA10" t="n">
        <v>164.133508823114</v>
      </c>
      <c r="AB10" t="n">
        <v>224.5747078310442</v>
      </c>
      <c r="AC10" t="n">
        <v>203.1416129082959</v>
      </c>
      <c r="AD10" t="n">
        <v>164133.508823114</v>
      </c>
      <c r="AE10" t="n">
        <v>224574.7078310442</v>
      </c>
      <c r="AF10" t="n">
        <v>3.803512952923639e-06</v>
      </c>
      <c r="AG10" t="n">
        <v>12</v>
      </c>
      <c r="AH10" t="n">
        <v>203141.6129082959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5.0665</v>
      </c>
      <c r="E11" t="n">
        <v>19.74</v>
      </c>
      <c r="F11" t="n">
        <v>16.74</v>
      </c>
      <c r="G11" t="n">
        <v>29.53</v>
      </c>
      <c r="H11" t="n">
        <v>0.45</v>
      </c>
      <c r="I11" t="n">
        <v>34</v>
      </c>
      <c r="J11" t="n">
        <v>127.6</v>
      </c>
      <c r="K11" t="n">
        <v>45</v>
      </c>
      <c r="L11" t="n">
        <v>3.25</v>
      </c>
      <c r="M11" t="n">
        <v>32</v>
      </c>
      <c r="N11" t="n">
        <v>19.35</v>
      </c>
      <c r="O11" t="n">
        <v>15971.17</v>
      </c>
      <c r="P11" t="n">
        <v>145.94</v>
      </c>
      <c r="Q11" t="n">
        <v>1364.05</v>
      </c>
      <c r="R11" t="n">
        <v>85.75</v>
      </c>
      <c r="S11" t="n">
        <v>48.96</v>
      </c>
      <c r="T11" t="n">
        <v>16019.38</v>
      </c>
      <c r="U11" t="n">
        <v>0.57</v>
      </c>
      <c r="V11" t="n">
        <v>0.83</v>
      </c>
      <c r="W11" t="n">
        <v>2.3</v>
      </c>
      <c r="X11" t="n">
        <v>0.98</v>
      </c>
      <c r="Y11" t="n">
        <v>1</v>
      </c>
      <c r="Z11" t="n">
        <v>10</v>
      </c>
      <c r="AA11" t="n">
        <v>161.2086132523113</v>
      </c>
      <c r="AB11" t="n">
        <v>220.5727366737883</v>
      </c>
      <c r="AC11" t="n">
        <v>199.5215842614855</v>
      </c>
      <c r="AD11" t="n">
        <v>161208.6132523113</v>
      </c>
      <c r="AE11" t="n">
        <v>220572.7366737883</v>
      </c>
      <c r="AF11" t="n">
        <v>3.833170563918528e-06</v>
      </c>
      <c r="AG11" t="n">
        <v>12</v>
      </c>
      <c r="AH11" t="n">
        <v>199521.5842614855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5.1304</v>
      </c>
      <c r="E12" t="n">
        <v>19.49</v>
      </c>
      <c r="F12" t="n">
        <v>16.59</v>
      </c>
      <c r="G12" t="n">
        <v>33.19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28</v>
      </c>
      <c r="N12" t="n">
        <v>19.43</v>
      </c>
      <c r="O12" t="n">
        <v>16011.95</v>
      </c>
      <c r="P12" t="n">
        <v>141.62</v>
      </c>
      <c r="Q12" t="n">
        <v>1364.1</v>
      </c>
      <c r="R12" t="n">
        <v>81</v>
      </c>
      <c r="S12" t="n">
        <v>48.96</v>
      </c>
      <c r="T12" t="n">
        <v>13662.78</v>
      </c>
      <c r="U12" t="n">
        <v>0.6</v>
      </c>
      <c r="V12" t="n">
        <v>0.83</v>
      </c>
      <c r="W12" t="n">
        <v>2.29</v>
      </c>
      <c r="X12" t="n">
        <v>0.83</v>
      </c>
      <c r="Y12" t="n">
        <v>1</v>
      </c>
      <c r="Z12" t="n">
        <v>10</v>
      </c>
      <c r="AA12" t="n">
        <v>158.1076675617423</v>
      </c>
      <c r="AB12" t="n">
        <v>216.3298859758851</v>
      </c>
      <c r="AC12" t="n">
        <v>195.6836652793106</v>
      </c>
      <c r="AD12" t="n">
        <v>158107.6675617423</v>
      </c>
      <c r="AE12" t="n">
        <v>216329.8859758851</v>
      </c>
      <c r="AF12" t="n">
        <v>3.881515496127033e-06</v>
      </c>
      <c r="AG12" t="n">
        <v>12</v>
      </c>
      <c r="AH12" t="n">
        <v>195683.6652793105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5.1563</v>
      </c>
      <c r="E13" t="n">
        <v>19.39</v>
      </c>
      <c r="F13" t="n">
        <v>16.55</v>
      </c>
      <c r="G13" t="n">
        <v>35.46</v>
      </c>
      <c r="H13" t="n">
        <v>0.52</v>
      </c>
      <c r="I13" t="n">
        <v>28</v>
      </c>
      <c r="J13" t="n">
        <v>128.26</v>
      </c>
      <c r="K13" t="n">
        <v>45</v>
      </c>
      <c r="L13" t="n">
        <v>3.75</v>
      </c>
      <c r="M13" t="n">
        <v>23</v>
      </c>
      <c r="N13" t="n">
        <v>19.51</v>
      </c>
      <c r="O13" t="n">
        <v>16052.76</v>
      </c>
      <c r="P13" t="n">
        <v>139.62</v>
      </c>
      <c r="Q13" t="n">
        <v>1364.07</v>
      </c>
      <c r="R13" t="n">
        <v>79.45</v>
      </c>
      <c r="S13" t="n">
        <v>48.96</v>
      </c>
      <c r="T13" t="n">
        <v>12899.87</v>
      </c>
      <c r="U13" t="n">
        <v>0.62</v>
      </c>
      <c r="V13" t="n">
        <v>0.84</v>
      </c>
      <c r="W13" t="n">
        <v>2.29</v>
      </c>
      <c r="X13" t="n">
        <v>0.79</v>
      </c>
      <c r="Y13" t="n">
        <v>1</v>
      </c>
      <c r="Z13" t="n">
        <v>10</v>
      </c>
      <c r="AA13" t="n">
        <v>156.7671410736843</v>
      </c>
      <c r="AB13" t="n">
        <v>214.4957184950703</v>
      </c>
      <c r="AC13" t="n">
        <v>194.0245481685939</v>
      </c>
      <c r="AD13" t="n">
        <v>156767.1410736843</v>
      </c>
      <c r="AE13" t="n">
        <v>214495.7184950703</v>
      </c>
      <c r="AF13" t="n">
        <v>3.901110703391513e-06</v>
      </c>
      <c r="AG13" t="n">
        <v>12</v>
      </c>
      <c r="AH13" t="n">
        <v>194024.5481685939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5.1872</v>
      </c>
      <c r="E14" t="n">
        <v>19.28</v>
      </c>
      <c r="F14" t="n">
        <v>16.48</v>
      </c>
      <c r="G14" t="n">
        <v>38.03</v>
      </c>
      <c r="H14" t="n">
        <v>0.55</v>
      </c>
      <c r="I14" t="n">
        <v>26</v>
      </c>
      <c r="J14" t="n">
        <v>128.59</v>
      </c>
      <c r="K14" t="n">
        <v>45</v>
      </c>
      <c r="L14" t="n">
        <v>4</v>
      </c>
      <c r="M14" t="n">
        <v>16</v>
      </c>
      <c r="N14" t="n">
        <v>19.59</v>
      </c>
      <c r="O14" t="n">
        <v>16093.6</v>
      </c>
      <c r="P14" t="n">
        <v>136.47</v>
      </c>
      <c r="Q14" t="n">
        <v>1364.28</v>
      </c>
      <c r="R14" t="n">
        <v>76.81999999999999</v>
      </c>
      <c r="S14" t="n">
        <v>48.96</v>
      </c>
      <c r="T14" t="n">
        <v>11596.81</v>
      </c>
      <c r="U14" t="n">
        <v>0.64</v>
      </c>
      <c r="V14" t="n">
        <v>0.84</v>
      </c>
      <c r="W14" t="n">
        <v>2.3</v>
      </c>
      <c r="X14" t="n">
        <v>0.72</v>
      </c>
      <c r="Y14" t="n">
        <v>1</v>
      </c>
      <c r="Z14" t="n">
        <v>10</v>
      </c>
      <c r="AA14" t="n">
        <v>154.8171569014621</v>
      </c>
      <c r="AB14" t="n">
        <v>211.8276641234071</v>
      </c>
      <c r="AC14" t="n">
        <v>191.6111291615235</v>
      </c>
      <c r="AD14" t="n">
        <v>154817.1569014621</v>
      </c>
      <c r="AE14" t="n">
        <v>211827.6641234071</v>
      </c>
      <c r="AF14" t="n">
        <v>3.924488769201261e-06</v>
      </c>
      <c r="AG14" t="n">
        <v>12</v>
      </c>
      <c r="AH14" t="n">
        <v>191611.1291615235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5.1971</v>
      </c>
      <c r="E15" t="n">
        <v>19.24</v>
      </c>
      <c r="F15" t="n">
        <v>16.47</v>
      </c>
      <c r="G15" t="n">
        <v>39.53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9</v>
      </c>
      <c r="N15" t="n">
        <v>19.68</v>
      </c>
      <c r="O15" t="n">
        <v>16134.46</v>
      </c>
      <c r="P15" t="n">
        <v>134.85</v>
      </c>
      <c r="Q15" t="n">
        <v>1364.07</v>
      </c>
      <c r="R15" t="n">
        <v>76.36</v>
      </c>
      <c r="S15" t="n">
        <v>48.96</v>
      </c>
      <c r="T15" t="n">
        <v>11368.02</v>
      </c>
      <c r="U15" t="n">
        <v>0.64</v>
      </c>
      <c r="V15" t="n">
        <v>0.84</v>
      </c>
      <c r="W15" t="n">
        <v>2.3</v>
      </c>
      <c r="X15" t="n">
        <v>0.71</v>
      </c>
      <c r="Y15" t="n">
        <v>1</v>
      </c>
      <c r="Z15" t="n">
        <v>10</v>
      </c>
      <c r="AA15" t="n">
        <v>153.9197424154177</v>
      </c>
      <c r="AB15" t="n">
        <v>210.5997820324688</v>
      </c>
      <c r="AC15" t="n">
        <v>190.5004344140006</v>
      </c>
      <c r="AD15" t="n">
        <v>153919.7424154177</v>
      </c>
      <c r="AE15" t="n">
        <v>210599.7820324688</v>
      </c>
      <c r="AF15" t="n">
        <v>3.931978829120889e-06</v>
      </c>
      <c r="AG15" t="n">
        <v>12</v>
      </c>
      <c r="AH15" t="n">
        <v>190500.4344140006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5.211</v>
      </c>
      <c r="E16" t="n">
        <v>19.19</v>
      </c>
      <c r="F16" t="n">
        <v>16.44</v>
      </c>
      <c r="G16" t="n">
        <v>41.11</v>
      </c>
      <c r="H16" t="n">
        <v>0.62</v>
      </c>
      <c r="I16" t="n">
        <v>24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132.5</v>
      </c>
      <c r="Q16" t="n">
        <v>1364.18</v>
      </c>
      <c r="R16" t="n">
        <v>75.36</v>
      </c>
      <c r="S16" t="n">
        <v>48.96</v>
      </c>
      <c r="T16" t="n">
        <v>10876.6</v>
      </c>
      <c r="U16" t="n">
        <v>0.65</v>
      </c>
      <c r="V16" t="n">
        <v>0.84</v>
      </c>
      <c r="W16" t="n">
        <v>2.31</v>
      </c>
      <c r="X16" t="n">
        <v>0.68</v>
      </c>
      <c r="Y16" t="n">
        <v>1</v>
      </c>
      <c r="Z16" t="n">
        <v>10</v>
      </c>
      <c r="AA16" t="n">
        <v>152.6219148004415</v>
      </c>
      <c r="AB16" t="n">
        <v>208.8240370335458</v>
      </c>
      <c r="AC16" t="n">
        <v>188.8941640255005</v>
      </c>
      <c r="AD16" t="n">
        <v>152621.9148004414</v>
      </c>
      <c r="AE16" t="n">
        <v>208824.0370335458</v>
      </c>
      <c r="AF16" t="n">
        <v>3.94249517587673e-06</v>
      </c>
      <c r="AG16" t="n">
        <v>12</v>
      </c>
      <c r="AH16" t="n">
        <v>188894.1640255005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5.2113</v>
      </c>
      <c r="E17" t="n">
        <v>19.19</v>
      </c>
      <c r="F17" t="n">
        <v>16.44</v>
      </c>
      <c r="G17" t="n">
        <v>41.11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1</v>
      </c>
      <c r="N17" t="n">
        <v>19.84</v>
      </c>
      <c r="O17" t="n">
        <v>16216.29</v>
      </c>
      <c r="P17" t="n">
        <v>133.16</v>
      </c>
      <c r="Q17" t="n">
        <v>1364.26</v>
      </c>
      <c r="R17" t="n">
        <v>75.27</v>
      </c>
      <c r="S17" t="n">
        <v>48.96</v>
      </c>
      <c r="T17" t="n">
        <v>10829.44</v>
      </c>
      <c r="U17" t="n">
        <v>0.65</v>
      </c>
      <c r="V17" t="n">
        <v>0.84</v>
      </c>
      <c r="W17" t="n">
        <v>2.31</v>
      </c>
      <c r="X17" t="n">
        <v>0.68</v>
      </c>
      <c r="Y17" t="n">
        <v>1</v>
      </c>
      <c r="Z17" t="n">
        <v>10</v>
      </c>
      <c r="AA17" t="n">
        <v>152.9241838246309</v>
      </c>
      <c r="AB17" t="n">
        <v>209.2376148476098</v>
      </c>
      <c r="AC17" t="n">
        <v>189.2682705534505</v>
      </c>
      <c r="AD17" t="n">
        <v>152924.1838246309</v>
      </c>
      <c r="AE17" t="n">
        <v>209237.6148476098</v>
      </c>
      <c r="AF17" t="n">
        <v>3.942722147389445e-06</v>
      </c>
      <c r="AG17" t="n">
        <v>12</v>
      </c>
      <c r="AH17" t="n">
        <v>189268.2705534505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5.2105</v>
      </c>
      <c r="E18" t="n">
        <v>19.19</v>
      </c>
      <c r="F18" t="n">
        <v>16.45</v>
      </c>
      <c r="G18" t="n">
        <v>41.12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133.48</v>
      </c>
      <c r="Q18" t="n">
        <v>1364.26</v>
      </c>
      <c r="R18" t="n">
        <v>75.27</v>
      </c>
      <c r="S18" t="n">
        <v>48.96</v>
      </c>
      <c r="T18" t="n">
        <v>10827.8</v>
      </c>
      <c r="U18" t="n">
        <v>0.65</v>
      </c>
      <c r="V18" t="n">
        <v>0.84</v>
      </c>
      <c r="W18" t="n">
        <v>2.31</v>
      </c>
      <c r="X18" t="n">
        <v>0.6899999999999999</v>
      </c>
      <c r="Y18" t="n">
        <v>1</v>
      </c>
      <c r="Z18" t="n">
        <v>10</v>
      </c>
      <c r="AA18" t="n">
        <v>153.0889260770575</v>
      </c>
      <c r="AB18" t="n">
        <v>209.4630224652949</v>
      </c>
      <c r="AC18" t="n">
        <v>189.4721655844654</v>
      </c>
      <c r="AD18" t="n">
        <v>153088.9260770575</v>
      </c>
      <c r="AE18" t="n">
        <v>209463.0224652949</v>
      </c>
      <c r="AF18" t="n">
        <v>3.942116890022202e-06</v>
      </c>
      <c r="AG18" t="n">
        <v>12</v>
      </c>
      <c r="AH18" t="n">
        <v>189472.1655844654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2.3075</v>
      </c>
      <c r="E2" t="n">
        <v>43.34</v>
      </c>
      <c r="F2" t="n">
        <v>25.01</v>
      </c>
      <c r="G2" t="n">
        <v>4.9</v>
      </c>
      <c r="H2" t="n">
        <v>0.07000000000000001</v>
      </c>
      <c r="I2" t="n">
        <v>306</v>
      </c>
      <c r="J2" t="n">
        <v>263.32</v>
      </c>
      <c r="K2" t="n">
        <v>59.89</v>
      </c>
      <c r="L2" t="n">
        <v>1</v>
      </c>
      <c r="M2" t="n">
        <v>304</v>
      </c>
      <c r="N2" t="n">
        <v>67.43000000000001</v>
      </c>
      <c r="O2" t="n">
        <v>32710.1</v>
      </c>
      <c r="P2" t="n">
        <v>420.6</v>
      </c>
      <c r="Q2" t="n">
        <v>1364.97</v>
      </c>
      <c r="R2" t="n">
        <v>356.35</v>
      </c>
      <c r="S2" t="n">
        <v>48.96</v>
      </c>
      <c r="T2" t="n">
        <v>149957.45</v>
      </c>
      <c r="U2" t="n">
        <v>0.14</v>
      </c>
      <c r="V2" t="n">
        <v>0.55</v>
      </c>
      <c r="W2" t="n">
        <v>2.75</v>
      </c>
      <c r="X2" t="n">
        <v>9.25</v>
      </c>
      <c r="Y2" t="n">
        <v>1</v>
      </c>
      <c r="Z2" t="n">
        <v>10</v>
      </c>
      <c r="AA2" t="n">
        <v>664.7916635467318</v>
      </c>
      <c r="AB2" t="n">
        <v>909.5972826029305</v>
      </c>
      <c r="AC2" t="n">
        <v>822.7865945791101</v>
      </c>
      <c r="AD2" t="n">
        <v>664791.6635467318</v>
      </c>
      <c r="AE2" t="n">
        <v>909597.2826029304</v>
      </c>
      <c r="AF2" t="n">
        <v>1.669963502835108e-06</v>
      </c>
      <c r="AG2" t="n">
        <v>26</v>
      </c>
      <c r="AH2" t="n">
        <v>822786.5945791102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2.7806</v>
      </c>
      <c r="E3" t="n">
        <v>35.96</v>
      </c>
      <c r="F3" t="n">
        <v>22.19</v>
      </c>
      <c r="G3" t="n">
        <v>6.16</v>
      </c>
      <c r="H3" t="n">
        <v>0.08</v>
      </c>
      <c r="I3" t="n">
        <v>216</v>
      </c>
      <c r="J3" t="n">
        <v>263.79</v>
      </c>
      <c r="K3" t="n">
        <v>59.89</v>
      </c>
      <c r="L3" t="n">
        <v>1.25</v>
      </c>
      <c r="M3" t="n">
        <v>214</v>
      </c>
      <c r="N3" t="n">
        <v>67.65000000000001</v>
      </c>
      <c r="O3" t="n">
        <v>32767.75</v>
      </c>
      <c r="P3" t="n">
        <v>371.91</v>
      </c>
      <c r="Q3" t="n">
        <v>1364.43</v>
      </c>
      <c r="R3" t="n">
        <v>262.87</v>
      </c>
      <c r="S3" t="n">
        <v>48.96</v>
      </c>
      <c r="T3" t="n">
        <v>103671.44</v>
      </c>
      <c r="U3" t="n">
        <v>0.19</v>
      </c>
      <c r="V3" t="n">
        <v>0.62</v>
      </c>
      <c r="W3" t="n">
        <v>2.63</v>
      </c>
      <c r="X3" t="n">
        <v>6.42</v>
      </c>
      <c r="Y3" t="n">
        <v>1</v>
      </c>
      <c r="Z3" t="n">
        <v>10</v>
      </c>
      <c r="AA3" t="n">
        <v>501.6494926686689</v>
      </c>
      <c r="AB3" t="n">
        <v>686.3789670829473</v>
      </c>
      <c r="AC3" t="n">
        <v>620.8719218034809</v>
      </c>
      <c r="AD3" t="n">
        <v>501649.4926686689</v>
      </c>
      <c r="AE3" t="n">
        <v>686378.9670829473</v>
      </c>
      <c r="AF3" t="n">
        <v>2.012351252863837e-06</v>
      </c>
      <c r="AG3" t="n">
        <v>21</v>
      </c>
      <c r="AH3" t="n">
        <v>620871.9218034808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3.1293</v>
      </c>
      <c r="E4" t="n">
        <v>31.96</v>
      </c>
      <c r="F4" t="n">
        <v>20.66</v>
      </c>
      <c r="G4" t="n">
        <v>7.42</v>
      </c>
      <c r="H4" t="n">
        <v>0.1</v>
      </c>
      <c r="I4" t="n">
        <v>167</v>
      </c>
      <c r="J4" t="n">
        <v>264.25</v>
      </c>
      <c r="K4" t="n">
        <v>59.89</v>
      </c>
      <c r="L4" t="n">
        <v>1.5</v>
      </c>
      <c r="M4" t="n">
        <v>165</v>
      </c>
      <c r="N4" t="n">
        <v>67.87</v>
      </c>
      <c r="O4" t="n">
        <v>32825.49</v>
      </c>
      <c r="P4" t="n">
        <v>345.15</v>
      </c>
      <c r="Q4" t="n">
        <v>1364.38</v>
      </c>
      <c r="R4" t="n">
        <v>213.66</v>
      </c>
      <c r="S4" t="n">
        <v>48.96</v>
      </c>
      <c r="T4" t="n">
        <v>79309.28999999999</v>
      </c>
      <c r="U4" t="n">
        <v>0.23</v>
      </c>
      <c r="V4" t="n">
        <v>0.67</v>
      </c>
      <c r="W4" t="n">
        <v>2.52</v>
      </c>
      <c r="X4" t="n">
        <v>4.9</v>
      </c>
      <c r="Y4" t="n">
        <v>1</v>
      </c>
      <c r="Z4" t="n">
        <v>10</v>
      </c>
      <c r="AA4" t="n">
        <v>425.6966926814885</v>
      </c>
      <c r="AB4" t="n">
        <v>582.4569953394395</v>
      </c>
      <c r="AC4" t="n">
        <v>526.8681171877699</v>
      </c>
      <c r="AD4" t="n">
        <v>425696.6926814885</v>
      </c>
      <c r="AE4" t="n">
        <v>582456.9953394395</v>
      </c>
      <c r="AF4" t="n">
        <v>2.26470933452737e-06</v>
      </c>
      <c r="AG4" t="n">
        <v>19</v>
      </c>
      <c r="AH4" t="n">
        <v>526868.11718777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3.3844</v>
      </c>
      <c r="E5" t="n">
        <v>29.55</v>
      </c>
      <c r="F5" t="n">
        <v>19.77</v>
      </c>
      <c r="G5" t="n">
        <v>8.66</v>
      </c>
      <c r="H5" t="n">
        <v>0.12</v>
      </c>
      <c r="I5" t="n">
        <v>137</v>
      </c>
      <c r="J5" t="n">
        <v>264.72</v>
      </c>
      <c r="K5" t="n">
        <v>59.89</v>
      </c>
      <c r="L5" t="n">
        <v>1.75</v>
      </c>
      <c r="M5" t="n">
        <v>135</v>
      </c>
      <c r="N5" t="n">
        <v>68.09</v>
      </c>
      <c r="O5" t="n">
        <v>32883.31</v>
      </c>
      <c r="P5" t="n">
        <v>329.17</v>
      </c>
      <c r="Q5" t="n">
        <v>1364.21</v>
      </c>
      <c r="R5" t="n">
        <v>184.08</v>
      </c>
      <c r="S5" t="n">
        <v>48.96</v>
      </c>
      <c r="T5" t="n">
        <v>64669.88</v>
      </c>
      <c r="U5" t="n">
        <v>0.27</v>
      </c>
      <c r="V5" t="n">
        <v>0.7</v>
      </c>
      <c r="W5" t="n">
        <v>2.48</v>
      </c>
      <c r="X5" t="n">
        <v>4.01</v>
      </c>
      <c r="Y5" t="n">
        <v>1</v>
      </c>
      <c r="Z5" t="n">
        <v>10</v>
      </c>
      <c r="AA5" t="n">
        <v>384.2807634238144</v>
      </c>
      <c r="AB5" t="n">
        <v>525.7898937872444</v>
      </c>
      <c r="AC5" t="n">
        <v>475.6092442749398</v>
      </c>
      <c r="AD5" t="n">
        <v>384280.7634238144</v>
      </c>
      <c r="AE5" t="n">
        <v>525789.8937872445</v>
      </c>
      <c r="AF5" t="n">
        <v>2.449328051568858e-06</v>
      </c>
      <c r="AG5" t="n">
        <v>18</v>
      </c>
      <c r="AH5" t="n">
        <v>475609.2442749398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3.604</v>
      </c>
      <c r="E6" t="n">
        <v>27.75</v>
      </c>
      <c r="F6" t="n">
        <v>19.08</v>
      </c>
      <c r="G6" t="n">
        <v>9.949999999999999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316.71</v>
      </c>
      <c r="Q6" t="n">
        <v>1364.26</v>
      </c>
      <c r="R6" t="n">
        <v>162.19</v>
      </c>
      <c r="S6" t="n">
        <v>48.96</v>
      </c>
      <c r="T6" t="n">
        <v>53836.82</v>
      </c>
      <c r="U6" t="n">
        <v>0.3</v>
      </c>
      <c r="V6" t="n">
        <v>0.73</v>
      </c>
      <c r="W6" t="n">
        <v>2.43</v>
      </c>
      <c r="X6" t="n">
        <v>3.32</v>
      </c>
      <c r="Y6" t="n">
        <v>1</v>
      </c>
      <c r="Z6" t="n">
        <v>10</v>
      </c>
      <c r="AA6" t="n">
        <v>352.5229437269527</v>
      </c>
      <c r="AB6" t="n">
        <v>482.3374438218748</v>
      </c>
      <c r="AC6" t="n">
        <v>436.3038351483685</v>
      </c>
      <c r="AD6" t="n">
        <v>352522.9437269528</v>
      </c>
      <c r="AE6" t="n">
        <v>482337.4438218748</v>
      </c>
      <c r="AF6" t="n">
        <v>2.608255022412884e-06</v>
      </c>
      <c r="AG6" t="n">
        <v>17</v>
      </c>
      <c r="AH6" t="n">
        <v>436303.8351483685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3.7668</v>
      </c>
      <c r="E7" t="n">
        <v>26.55</v>
      </c>
      <c r="F7" t="n">
        <v>18.64</v>
      </c>
      <c r="G7" t="n">
        <v>11.18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308.43</v>
      </c>
      <c r="Q7" t="n">
        <v>1364.28</v>
      </c>
      <c r="R7" t="n">
        <v>147.82</v>
      </c>
      <c r="S7" t="n">
        <v>48.96</v>
      </c>
      <c r="T7" t="n">
        <v>46723.67</v>
      </c>
      <c r="U7" t="n">
        <v>0.33</v>
      </c>
      <c r="V7" t="n">
        <v>0.74</v>
      </c>
      <c r="W7" t="n">
        <v>2.4</v>
      </c>
      <c r="X7" t="n">
        <v>2.88</v>
      </c>
      <c r="Y7" t="n">
        <v>1</v>
      </c>
      <c r="Z7" t="n">
        <v>10</v>
      </c>
      <c r="AA7" t="n">
        <v>329.739762216628</v>
      </c>
      <c r="AB7" t="n">
        <v>451.1644897564183</v>
      </c>
      <c r="AC7" t="n">
        <v>408.1059840674033</v>
      </c>
      <c r="AD7" t="n">
        <v>329739.762216628</v>
      </c>
      <c r="AE7" t="n">
        <v>451164.4897564183</v>
      </c>
      <c r="AF7" t="n">
        <v>2.726075199340969e-06</v>
      </c>
      <c r="AG7" t="n">
        <v>16</v>
      </c>
      <c r="AH7" t="n">
        <v>408105.9840674032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3.9064</v>
      </c>
      <c r="E8" t="n">
        <v>25.6</v>
      </c>
      <c r="F8" t="n">
        <v>18.3</v>
      </c>
      <c r="G8" t="n">
        <v>12.48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301.78</v>
      </c>
      <c r="Q8" t="n">
        <v>1364.42</v>
      </c>
      <c r="R8" t="n">
        <v>136.41</v>
      </c>
      <c r="S8" t="n">
        <v>48.96</v>
      </c>
      <c r="T8" t="n">
        <v>41079.82</v>
      </c>
      <c r="U8" t="n">
        <v>0.36</v>
      </c>
      <c r="V8" t="n">
        <v>0.76</v>
      </c>
      <c r="W8" t="n">
        <v>2.39</v>
      </c>
      <c r="X8" t="n">
        <v>2.54</v>
      </c>
      <c r="Y8" t="n">
        <v>1</v>
      </c>
      <c r="Z8" t="n">
        <v>10</v>
      </c>
      <c r="AA8" t="n">
        <v>310.5813078810379</v>
      </c>
      <c r="AB8" t="n">
        <v>424.9510473231106</v>
      </c>
      <c r="AC8" t="n">
        <v>384.394315789133</v>
      </c>
      <c r="AD8" t="n">
        <v>310581.3078810379</v>
      </c>
      <c r="AE8" t="n">
        <v>424951.0473231106</v>
      </c>
      <c r="AF8" t="n">
        <v>2.827105277345642e-06</v>
      </c>
      <c r="AG8" t="n">
        <v>15</v>
      </c>
      <c r="AH8" t="n">
        <v>384394.315789133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4.0213</v>
      </c>
      <c r="E9" t="n">
        <v>24.87</v>
      </c>
      <c r="F9" t="n">
        <v>18.02</v>
      </c>
      <c r="G9" t="n">
        <v>13.69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</v>
      </c>
      <c r="Q9" t="n">
        <v>1364.19</v>
      </c>
      <c r="R9" t="n">
        <v>127.77</v>
      </c>
      <c r="S9" t="n">
        <v>48.96</v>
      </c>
      <c r="T9" t="n">
        <v>36803.11</v>
      </c>
      <c r="U9" t="n">
        <v>0.38</v>
      </c>
      <c r="V9" t="n">
        <v>0.77</v>
      </c>
      <c r="W9" t="n">
        <v>2.37</v>
      </c>
      <c r="X9" t="n">
        <v>2.26</v>
      </c>
      <c r="Y9" t="n">
        <v>1</v>
      </c>
      <c r="Z9" t="n">
        <v>10</v>
      </c>
      <c r="AA9" t="n">
        <v>300.9778187385627</v>
      </c>
      <c r="AB9" t="n">
        <v>411.8111298023367</v>
      </c>
      <c r="AC9" t="n">
        <v>372.5084535545517</v>
      </c>
      <c r="AD9" t="n">
        <v>300977.8187385628</v>
      </c>
      <c r="AE9" t="n">
        <v>411811.1298023367</v>
      </c>
      <c r="AF9" t="n">
        <v>2.910259689686163e-06</v>
      </c>
      <c r="AG9" t="n">
        <v>15</v>
      </c>
      <c r="AH9" t="n">
        <v>372508.4535545517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4.1271</v>
      </c>
      <c r="E10" t="n">
        <v>24.23</v>
      </c>
      <c r="F10" t="n">
        <v>17.79</v>
      </c>
      <c r="G10" t="n">
        <v>15.03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291.41</v>
      </c>
      <c r="Q10" t="n">
        <v>1364.26</v>
      </c>
      <c r="R10" t="n">
        <v>119.71</v>
      </c>
      <c r="S10" t="n">
        <v>48.96</v>
      </c>
      <c r="T10" t="n">
        <v>32816.92</v>
      </c>
      <c r="U10" t="n">
        <v>0.41</v>
      </c>
      <c r="V10" t="n">
        <v>0.78</v>
      </c>
      <c r="W10" t="n">
        <v>2.37</v>
      </c>
      <c r="X10" t="n">
        <v>2.03</v>
      </c>
      <c r="Y10" t="n">
        <v>1</v>
      </c>
      <c r="Z10" t="n">
        <v>10</v>
      </c>
      <c r="AA10" t="n">
        <v>293.0630339420593</v>
      </c>
      <c r="AB10" t="n">
        <v>400.9817720680991</v>
      </c>
      <c r="AC10" t="n">
        <v>362.7126345233706</v>
      </c>
      <c r="AD10" t="n">
        <v>293063.0339420593</v>
      </c>
      <c r="AE10" t="n">
        <v>400981.7720680991</v>
      </c>
      <c r="AF10" t="n">
        <v>2.986828330466209e-06</v>
      </c>
      <c r="AG10" t="n">
        <v>15</v>
      </c>
      <c r="AH10" t="n">
        <v>362712.6345233707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4.2128</v>
      </c>
      <c r="E11" t="n">
        <v>23.74</v>
      </c>
      <c r="F11" t="n">
        <v>17.6</v>
      </c>
      <c r="G11" t="n">
        <v>16.24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287.24</v>
      </c>
      <c r="Q11" t="n">
        <v>1364.08</v>
      </c>
      <c r="R11" t="n">
        <v>114.46</v>
      </c>
      <c r="S11" t="n">
        <v>48.96</v>
      </c>
      <c r="T11" t="n">
        <v>30218.36</v>
      </c>
      <c r="U11" t="n">
        <v>0.43</v>
      </c>
      <c r="V11" t="n">
        <v>0.79</v>
      </c>
      <c r="W11" t="n">
        <v>2.33</v>
      </c>
      <c r="X11" t="n">
        <v>1.84</v>
      </c>
      <c r="Y11" t="n">
        <v>1</v>
      </c>
      <c r="Z11" t="n">
        <v>10</v>
      </c>
      <c r="AA11" t="n">
        <v>279.7388616304007</v>
      </c>
      <c r="AB11" t="n">
        <v>382.7510516902917</v>
      </c>
      <c r="AC11" t="n">
        <v>346.2218285114445</v>
      </c>
      <c r="AD11" t="n">
        <v>279738.8616304006</v>
      </c>
      <c r="AE11" t="n">
        <v>382751.0516902917</v>
      </c>
      <c r="AF11" t="n">
        <v>3.048850376920365e-06</v>
      </c>
      <c r="AG11" t="n">
        <v>14</v>
      </c>
      <c r="AH11" t="n">
        <v>346221.8285114444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4.283</v>
      </c>
      <c r="E12" t="n">
        <v>23.35</v>
      </c>
      <c r="F12" t="n">
        <v>17.46</v>
      </c>
      <c r="G12" t="n">
        <v>17.46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283.8</v>
      </c>
      <c r="Q12" t="n">
        <v>1364.06</v>
      </c>
      <c r="R12" t="n">
        <v>109.58</v>
      </c>
      <c r="S12" t="n">
        <v>48.96</v>
      </c>
      <c r="T12" t="n">
        <v>27805.23</v>
      </c>
      <c r="U12" t="n">
        <v>0.45</v>
      </c>
      <c r="V12" t="n">
        <v>0.79</v>
      </c>
      <c r="W12" t="n">
        <v>2.34</v>
      </c>
      <c r="X12" t="n">
        <v>1.7</v>
      </c>
      <c r="Y12" t="n">
        <v>1</v>
      </c>
      <c r="Z12" t="n">
        <v>10</v>
      </c>
      <c r="AA12" t="n">
        <v>274.7014196831938</v>
      </c>
      <c r="AB12" t="n">
        <v>375.8586013818693</v>
      </c>
      <c r="AC12" t="n">
        <v>339.9871839868431</v>
      </c>
      <c r="AD12" t="n">
        <v>274701.4196831938</v>
      </c>
      <c r="AE12" t="n">
        <v>375858.6013818693</v>
      </c>
      <c r="AF12" t="n">
        <v>3.099654900386899e-06</v>
      </c>
      <c r="AG12" t="n">
        <v>14</v>
      </c>
      <c r="AH12" t="n">
        <v>339987.1839868431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4.3552</v>
      </c>
      <c r="E13" t="n">
        <v>22.96</v>
      </c>
      <c r="F13" t="n">
        <v>17.33</v>
      </c>
      <c r="G13" t="n">
        <v>18.9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280.77</v>
      </c>
      <c r="Q13" t="n">
        <v>1364.12</v>
      </c>
      <c r="R13" t="n">
        <v>105.06</v>
      </c>
      <c r="S13" t="n">
        <v>48.96</v>
      </c>
      <c r="T13" t="n">
        <v>25572.03</v>
      </c>
      <c r="U13" t="n">
        <v>0.47</v>
      </c>
      <c r="V13" t="n">
        <v>0.8</v>
      </c>
      <c r="W13" t="n">
        <v>2.33</v>
      </c>
      <c r="X13" t="n">
        <v>1.57</v>
      </c>
      <c r="Y13" t="n">
        <v>1</v>
      </c>
      <c r="Z13" t="n">
        <v>10</v>
      </c>
      <c r="AA13" t="n">
        <v>269.9844230584991</v>
      </c>
      <c r="AB13" t="n">
        <v>369.4045985007577</v>
      </c>
      <c r="AC13" t="n">
        <v>334.1491420824549</v>
      </c>
      <c r="AD13" t="n">
        <v>269984.4230584991</v>
      </c>
      <c r="AE13" t="n">
        <v>369404.5985007578</v>
      </c>
      <c r="AF13" t="n">
        <v>3.151906846174415e-06</v>
      </c>
      <c r="AG13" t="n">
        <v>14</v>
      </c>
      <c r="AH13" t="n">
        <v>334149.1420824549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4.4145</v>
      </c>
      <c r="E14" t="n">
        <v>22.65</v>
      </c>
      <c r="F14" t="n">
        <v>17.22</v>
      </c>
      <c r="G14" t="n">
        <v>20.26</v>
      </c>
      <c r="H14" t="n">
        <v>0.26</v>
      </c>
      <c r="I14" t="n">
        <v>51</v>
      </c>
      <c r="J14" t="n">
        <v>268.97</v>
      </c>
      <c r="K14" t="n">
        <v>59.89</v>
      </c>
      <c r="L14" t="n">
        <v>4</v>
      </c>
      <c r="M14" t="n">
        <v>49</v>
      </c>
      <c r="N14" t="n">
        <v>70.09</v>
      </c>
      <c r="O14" t="n">
        <v>33407.45</v>
      </c>
      <c r="P14" t="n">
        <v>277.94</v>
      </c>
      <c r="Q14" t="n">
        <v>1364.14</v>
      </c>
      <c r="R14" t="n">
        <v>101.34</v>
      </c>
      <c r="S14" t="n">
        <v>48.96</v>
      </c>
      <c r="T14" t="n">
        <v>23727.93</v>
      </c>
      <c r="U14" t="n">
        <v>0.48</v>
      </c>
      <c r="V14" t="n">
        <v>0.8</v>
      </c>
      <c r="W14" t="n">
        <v>2.33</v>
      </c>
      <c r="X14" t="n">
        <v>1.46</v>
      </c>
      <c r="Y14" t="n">
        <v>1</v>
      </c>
      <c r="Z14" t="n">
        <v>10</v>
      </c>
      <c r="AA14" t="n">
        <v>266.0357546495486</v>
      </c>
      <c r="AB14" t="n">
        <v>364.001856180676</v>
      </c>
      <c r="AC14" t="n">
        <v>329.2620299066053</v>
      </c>
      <c r="AD14" t="n">
        <v>266035.7546495486</v>
      </c>
      <c r="AE14" t="n">
        <v>364001.856180676</v>
      </c>
      <c r="AF14" t="n">
        <v>3.194822917991587e-06</v>
      </c>
      <c r="AG14" t="n">
        <v>14</v>
      </c>
      <c r="AH14" t="n">
        <v>329262.0299066053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4.4641</v>
      </c>
      <c r="E15" t="n">
        <v>22.4</v>
      </c>
      <c r="F15" t="n">
        <v>17.12</v>
      </c>
      <c r="G15" t="n">
        <v>21.4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275.76</v>
      </c>
      <c r="Q15" t="n">
        <v>1364.06</v>
      </c>
      <c r="R15" t="n">
        <v>98.34999999999999</v>
      </c>
      <c r="S15" t="n">
        <v>48.96</v>
      </c>
      <c r="T15" t="n">
        <v>22248.67</v>
      </c>
      <c r="U15" t="n">
        <v>0.5</v>
      </c>
      <c r="V15" t="n">
        <v>0.8100000000000001</v>
      </c>
      <c r="W15" t="n">
        <v>2.32</v>
      </c>
      <c r="X15" t="n">
        <v>1.36</v>
      </c>
      <c r="Y15" t="n">
        <v>1</v>
      </c>
      <c r="Z15" t="n">
        <v>10</v>
      </c>
      <c r="AA15" t="n">
        <v>255.9664163227892</v>
      </c>
      <c r="AB15" t="n">
        <v>350.2245432539834</v>
      </c>
      <c r="AC15" t="n">
        <v>316.7996043891615</v>
      </c>
      <c r="AD15" t="n">
        <v>255966.4163227892</v>
      </c>
      <c r="AE15" t="n">
        <v>350224.5432539834</v>
      </c>
      <c r="AF15" t="n">
        <v>3.230718991551986e-06</v>
      </c>
      <c r="AG15" t="n">
        <v>13</v>
      </c>
      <c r="AH15" t="n">
        <v>316799.6043891615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4.5111</v>
      </c>
      <c r="E16" t="n">
        <v>22.17</v>
      </c>
      <c r="F16" t="n">
        <v>17.04</v>
      </c>
      <c r="G16" t="n">
        <v>22.72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273.41</v>
      </c>
      <c r="Q16" t="n">
        <v>1364.11</v>
      </c>
      <c r="R16" t="n">
        <v>95.5</v>
      </c>
      <c r="S16" t="n">
        <v>48.96</v>
      </c>
      <c r="T16" t="n">
        <v>20840.13</v>
      </c>
      <c r="U16" t="n">
        <v>0.51</v>
      </c>
      <c r="V16" t="n">
        <v>0.8100000000000001</v>
      </c>
      <c r="W16" t="n">
        <v>2.32</v>
      </c>
      <c r="X16" t="n">
        <v>1.28</v>
      </c>
      <c r="Y16" t="n">
        <v>1</v>
      </c>
      <c r="Z16" t="n">
        <v>10</v>
      </c>
      <c r="AA16" t="n">
        <v>252.9263271215447</v>
      </c>
      <c r="AB16" t="n">
        <v>346.0649590895728</v>
      </c>
      <c r="AC16" t="n">
        <v>313.0370050993878</v>
      </c>
      <c r="AD16" t="n">
        <v>252926.3271215447</v>
      </c>
      <c r="AE16" t="n">
        <v>346064.9590895728</v>
      </c>
      <c r="AF16" t="n">
        <v>3.264733416095106e-06</v>
      </c>
      <c r="AG16" t="n">
        <v>13</v>
      </c>
      <c r="AH16" t="n">
        <v>313037.0050993878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4.5666</v>
      </c>
      <c r="E17" t="n">
        <v>21.9</v>
      </c>
      <c r="F17" t="n">
        <v>16.92</v>
      </c>
      <c r="G17" t="n">
        <v>24.17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270.54</v>
      </c>
      <c r="Q17" t="n">
        <v>1364.07</v>
      </c>
      <c r="R17" t="n">
        <v>91.77</v>
      </c>
      <c r="S17" t="n">
        <v>48.96</v>
      </c>
      <c r="T17" t="n">
        <v>18992.1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249.345036271589</v>
      </c>
      <c r="AB17" t="n">
        <v>341.1648789532645</v>
      </c>
      <c r="AC17" t="n">
        <v>308.6045817339815</v>
      </c>
      <c r="AD17" t="n">
        <v>249345.036271589</v>
      </c>
      <c r="AE17" t="n">
        <v>341164.8789532644</v>
      </c>
      <c r="AF17" t="n">
        <v>3.304899385502408e-06</v>
      </c>
      <c r="AG17" t="n">
        <v>13</v>
      </c>
      <c r="AH17" t="n">
        <v>308604.5817339815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4.5944</v>
      </c>
      <c r="E18" t="n">
        <v>21.77</v>
      </c>
      <c r="F18" t="n">
        <v>16.89</v>
      </c>
      <c r="G18" t="n">
        <v>25.34</v>
      </c>
      <c r="H18" t="n">
        <v>0.33</v>
      </c>
      <c r="I18" t="n">
        <v>40</v>
      </c>
      <c r="J18" t="n">
        <v>270.88</v>
      </c>
      <c r="K18" t="n">
        <v>59.89</v>
      </c>
      <c r="L18" t="n">
        <v>5</v>
      </c>
      <c r="M18" t="n">
        <v>38</v>
      </c>
      <c r="N18" t="n">
        <v>70.98999999999999</v>
      </c>
      <c r="O18" t="n">
        <v>33642.62</v>
      </c>
      <c r="P18" t="n">
        <v>268.86</v>
      </c>
      <c r="Q18" t="n">
        <v>1364.04</v>
      </c>
      <c r="R18" t="n">
        <v>90.52</v>
      </c>
      <c r="S18" t="n">
        <v>48.96</v>
      </c>
      <c r="T18" t="n">
        <v>18375.08</v>
      </c>
      <c r="U18" t="n">
        <v>0.54</v>
      </c>
      <c r="V18" t="n">
        <v>0.82</v>
      </c>
      <c r="W18" t="n">
        <v>2.31</v>
      </c>
      <c r="X18" t="n">
        <v>1.13</v>
      </c>
      <c r="Y18" t="n">
        <v>1</v>
      </c>
      <c r="Z18" t="n">
        <v>10</v>
      </c>
      <c r="AA18" t="n">
        <v>247.4814610161198</v>
      </c>
      <c r="AB18" t="n">
        <v>338.6150530735949</v>
      </c>
      <c r="AC18" t="n">
        <v>306.2981076575638</v>
      </c>
      <c r="AD18" t="n">
        <v>247481.4610161198</v>
      </c>
      <c r="AE18" t="n">
        <v>338615.0530735949</v>
      </c>
      <c r="AF18" t="n">
        <v>3.325018555764083e-06</v>
      </c>
      <c r="AG18" t="n">
        <v>13</v>
      </c>
      <c r="AH18" t="n">
        <v>306298.1076575638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4.6273</v>
      </c>
      <c r="E19" t="n">
        <v>21.61</v>
      </c>
      <c r="F19" t="n">
        <v>16.84</v>
      </c>
      <c r="G19" t="n">
        <v>26.58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267</v>
      </c>
      <c r="Q19" t="n">
        <v>1364.07</v>
      </c>
      <c r="R19" t="n">
        <v>89.18000000000001</v>
      </c>
      <c r="S19" t="n">
        <v>48.96</v>
      </c>
      <c r="T19" t="n">
        <v>17714.32</v>
      </c>
      <c r="U19" t="n">
        <v>0.55</v>
      </c>
      <c r="V19" t="n">
        <v>0.82</v>
      </c>
      <c r="W19" t="n">
        <v>2.3</v>
      </c>
      <c r="X19" t="n">
        <v>1.08</v>
      </c>
      <c r="Y19" t="n">
        <v>1</v>
      </c>
      <c r="Z19" t="n">
        <v>10</v>
      </c>
      <c r="AA19" t="n">
        <v>245.3598106912404</v>
      </c>
      <c r="AB19" t="n">
        <v>335.71211749849</v>
      </c>
      <c r="AC19" t="n">
        <v>303.6722241794503</v>
      </c>
      <c r="AD19" t="n">
        <v>245359.8106912404</v>
      </c>
      <c r="AE19" t="n">
        <v>335712.11749849</v>
      </c>
      <c r="AF19" t="n">
        <v>3.348828652944267e-06</v>
      </c>
      <c r="AG19" t="n">
        <v>13</v>
      </c>
      <c r="AH19" t="n">
        <v>303672.2241794502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4.6595</v>
      </c>
      <c r="E20" t="n">
        <v>21.46</v>
      </c>
      <c r="F20" t="n">
        <v>16.79</v>
      </c>
      <c r="G20" t="n">
        <v>27.98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266.03</v>
      </c>
      <c r="Q20" t="n">
        <v>1364.03</v>
      </c>
      <c r="R20" t="n">
        <v>87.5</v>
      </c>
      <c r="S20" t="n">
        <v>48.96</v>
      </c>
      <c r="T20" t="n">
        <v>16887.32</v>
      </c>
      <c r="U20" t="n">
        <v>0.5600000000000001</v>
      </c>
      <c r="V20" t="n">
        <v>0.82</v>
      </c>
      <c r="W20" t="n">
        <v>2.3</v>
      </c>
      <c r="X20" t="n">
        <v>1.03</v>
      </c>
      <c r="Y20" t="n">
        <v>1</v>
      </c>
      <c r="Z20" t="n">
        <v>10</v>
      </c>
      <c r="AA20" t="n">
        <v>243.7528671863602</v>
      </c>
      <c r="AB20" t="n">
        <v>333.51342650177</v>
      </c>
      <c r="AC20" t="n">
        <v>301.6833731655743</v>
      </c>
      <c r="AD20" t="n">
        <v>243752.8671863602</v>
      </c>
      <c r="AE20" t="n">
        <v>333513.42650177</v>
      </c>
      <c r="AF20" t="n">
        <v>3.372132152312108e-06</v>
      </c>
      <c r="AG20" t="n">
        <v>13</v>
      </c>
      <c r="AH20" t="n">
        <v>301683.3731655743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4.7059</v>
      </c>
      <c r="E21" t="n">
        <v>21.25</v>
      </c>
      <c r="F21" t="n">
        <v>16.68</v>
      </c>
      <c r="G21" t="n">
        <v>29.43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262.7</v>
      </c>
      <c r="Q21" t="n">
        <v>1364.07</v>
      </c>
      <c r="R21" t="n">
        <v>83.59</v>
      </c>
      <c r="S21" t="n">
        <v>48.96</v>
      </c>
      <c r="T21" t="n">
        <v>14939.53</v>
      </c>
      <c r="U21" t="n">
        <v>0.59</v>
      </c>
      <c r="V21" t="n">
        <v>0.83</v>
      </c>
      <c r="W21" t="n">
        <v>2.3</v>
      </c>
      <c r="X21" t="n">
        <v>0.92</v>
      </c>
      <c r="Y21" t="n">
        <v>1</v>
      </c>
      <c r="Z21" t="n">
        <v>10</v>
      </c>
      <c r="AA21" t="n">
        <v>240.4516121491777</v>
      </c>
      <c r="AB21" t="n">
        <v>328.9965037188057</v>
      </c>
      <c r="AC21" t="n">
        <v>297.5975391534737</v>
      </c>
      <c r="AD21" t="n">
        <v>240451.6121491777</v>
      </c>
      <c r="AE21" t="n">
        <v>328996.5037188057</v>
      </c>
      <c r="AF21" t="n">
        <v>3.405712350158932e-06</v>
      </c>
      <c r="AG21" t="n">
        <v>13</v>
      </c>
      <c r="AH21" t="n">
        <v>297597.5391534737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4.7168</v>
      </c>
      <c r="E22" t="n">
        <v>21.2</v>
      </c>
      <c r="F22" t="n">
        <v>16.68</v>
      </c>
      <c r="G22" t="n">
        <v>30.33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261.15</v>
      </c>
      <c r="Q22" t="n">
        <v>1364.13</v>
      </c>
      <c r="R22" t="n">
        <v>84.16</v>
      </c>
      <c r="S22" t="n">
        <v>48.96</v>
      </c>
      <c r="T22" t="n">
        <v>15228.32</v>
      </c>
      <c r="U22" t="n">
        <v>0.58</v>
      </c>
      <c r="V22" t="n">
        <v>0.83</v>
      </c>
      <c r="W22" t="n">
        <v>2.29</v>
      </c>
      <c r="X22" t="n">
        <v>0.92</v>
      </c>
      <c r="Y22" t="n">
        <v>1</v>
      </c>
      <c r="Z22" t="n">
        <v>10</v>
      </c>
      <c r="AA22" t="n">
        <v>239.3130713967016</v>
      </c>
      <c r="AB22" t="n">
        <v>327.4387020323956</v>
      </c>
      <c r="AC22" t="n">
        <v>296.1884118736257</v>
      </c>
      <c r="AD22" t="n">
        <v>239313.0713967016</v>
      </c>
      <c r="AE22" t="n">
        <v>327438.7020323956</v>
      </c>
      <c r="AF22" t="n">
        <v>3.413600801808294e-06</v>
      </c>
      <c r="AG22" t="n">
        <v>13</v>
      </c>
      <c r="AH22" t="n">
        <v>296188.4118736258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4.7481</v>
      </c>
      <c r="E23" t="n">
        <v>21.06</v>
      </c>
      <c r="F23" t="n">
        <v>16.64</v>
      </c>
      <c r="G23" t="n">
        <v>32.21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260.68</v>
      </c>
      <c r="Q23" t="n">
        <v>1364.08</v>
      </c>
      <c r="R23" t="n">
        <v>82.42</v>
      </c>
      <c r="S23" t="n">
        <v>48.96</v>
      </c>
      <c r="T23" t="n">
        <v>14372.24</v>
      </c>
      <c r="U23" t="n">
        <v>0.59</v>
      </c>
      <c r="V23" t="n">
        <v>0.83</v>
      </c>
      <c r="W23" t="n">
        <v>2.3</v>
      </c>
      <c r="X23" t="n">
        <v>0.88</v>
      </c>
      <c r="Y23" t="n">
        <v>1</v>
      </c>
      <c r="Z23" t="n">
        <v>10</v>
      </c>
      <c r="AA23" t="n">
        <v>238.0679556135206</v>
      </c>
      <c r="AB23" t="n">
        <v>325.7350796872167</v>
      </c>
      <c r="AC23" t="n">
        <v>294.6473808540211</v>
      </c>
      <c r="AD23" t="n">
        <v>238067.9556135205</v>
      </c>
      <c r="AE23" t="n">
        <v>325735.0796872167</v>
      </c>
      <c r="AF23" t="n">
        <v>3.436252961131691e-06</v>
      </c>
      <c r="AG23" t="n">
        <v>13</v>
      </c>
      <c r="AH23" t="n">
        <v>294647.3808540211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4.7716</v>
      </c>
      <c r="E24" t="n">
        <v>20.96</v>
      </c>
      <c r="F24" t="n">
        <v>16.59</v>
      </c>
      <c r="G24" t="n">
        <v>33.17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258.35</v>
      </c>
      <c r="Q24" t="n">
        <v>1364.03</v>
      </c>
      <c r="R24" t="n">
        <v>81.08</v>
      </c>
      <c r="S24" t="n">
        <v>48.96</v>
      </c>
      <c r="T24" t="n">
        <v>13705.32</v>
      </c>
      <c r="U24" t="n">
        <v>0.6</v>
      </c>
      <c r="V24" t="n">
        <v>0.83</v>
      </c>
      <c r="W24" t="n">
        <v>2.28</v>
      </c>
      <c r="X24" t="n">
        <v>0.83</v>
      </c>
      <c r="Y24" t="n">
        <v>1</v>
      </c>
      <c r="Z24" t="n">
        <v>10</v>
      </c>
      <c r="AA24" t="n">
        <v>236.1254754061027</v>
      </c>
      <c r="AB24" t="n">
        <v>323.0772925712503</v>
      </c>
      <c r="AC24" t="n">
        <v>292.2432492101741</v>
      </c>
      <c r="AD24" t="n">
        <v>236125.4754061027</v>
      </c>
      <c r="AE24" t="n">
        <v>323077.2925712503</v>
      </c>
      <c r="AF24" t="n">
        <v>3.453260173403252e-06</v>
      </c>
      <c r="AG24" t="n">
        <v>13</v>
      </c>
      <c r="AH24" t="n">
        <v>292243.2492101741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4.7857</v>
      </c>
      <c r="E25" t="n">
        <v>20.9</v>
      </c>
      <c r="F25" t="n">
        <v>16.58</v>
      </c>
      <c r="G25" t="n">
        <v>34.3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256.66</v>
      </c>
      <c r="Q25" t="n">
        <v>1364.08</v>
      </c>
      <c r="R25" t="n">
        <v>80.52</v>
      </c>
      <c r="S25" t="n">
        <v>48.96</v>
      </c>
      <c r="T25" t="n">
        <v>13430.29</v>
      </c>
      <c r="U25" t="n">
        <v>0.61</v>
      </c>
      <c r="V25" t="n">
        <v>0.84</v>
      </c>
      <c r="W25" t="n">
        <v>2.29</v>
      </c>
      <c r="X25" t="n">
        <v>0.82</v>
      </c>
      <c r="Y25" t="n">
        <v>1</v>
      </c>
      <c r="Z25" t="n">
        <v>10</v>
      </c>
      <c r="AA25" t="n">
        <v>234.8377602249737</v>
      </c>
      <c r="AB25" t="n">
        <v>321.3153838504461</v>
      </c>
      <c r="AC25" t="n">
        <v>290.6494945848285</v>
      </c>
      <c r="AD25" t="n">
        <v>234837.7602249737</v>
      </c>
      <c r="AE25" t="n">
        <v>321315.3838504461</v>
      </c>
      <c r="AF25" t="n">
        <v>3.463464500766188e-06</v>
      </c>
      <c r="AG25" t="n">
        <v>13</v>
      </c>
      <c r="AH25" t="n">
        <v>290649.4945848285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16.53</v>
      </c>
      <c r="G26" t="n">
        <v>35.42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255.45</v>
      </c>
      <c r="Q26" t="n">
        <v>1364.06</v>
      </c>
      <c r="R26" t="n">
        <v>79.02</v>
      </c>
      <c r="S26" t="n">
        <v>48.96</v>
      </c>
      <c r="T26" t="n">
        <v>12687.19</v>
      </c>
      <c r="U26" t="n">
        <v>0.62</v>
      </c>
      <c r="V26" t="n">
        <v>0.84</v>
      </c>
      <c r="W26" t="n">
        <v>2.29</v>
      </c>
      <c r="X26" t="n">
        <v>0.77</v>
      </c>
      <c r="Y26" t="n">
        <v>1</v>
      </c>
      <c r="Z26" t="n">
        <v>10</v>
      </c>
      <c r="AA26" t="n">
        <v>233.5278604317631</v>
      </c>
      <c r="AB26" t="n">
        <v>319.5231211646759</v>
      </c>
      <c r="AC26" t="n">
        <v>289.0282829343311</v>
      </c>
      <c r="AD26" t="n">
        <v>233527.8604317631</v>
      </c>
      <c r="AE26" t="n">
        <v>319523.1211646759</v>
      </c>
      <c r="AF26" t="n">
        <v>3.479530888529109e-06</v>
      </c>
      <c r="AG26" t="n">
        <v>13</v>
      </c>
      <c r="AH26" t="n">
        <v>289028.2829343311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4.8246</v>
      </c>
      <c r="E27" t="n">
        <v>20.73</v>
      </c>
      <c r="F27" t="n">
        <v>16.51</v>
      </c>
      <c r="G27" t="n">
        <v>36.69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254.22</v>
      </c>
      <c r="Q27" t="n">
        <v>1364.02</v>
      </c>
      <c r="R27" t="n">
        <v>78.36</v>
      </c>
      <c r="S27" t="n">
        <v>48.96</v>
      </c>
      <c r="T27" t="n">
        <v>12360.62</v>
      </c>
      <c r="U27" t="n">
        <v>0.62</v>
      </c>
      <c r="V27" t="n">
        <v>0.84</v>
      </c>
      <c r="W27" t="n">
        <v>2.29</v>
      </c>
      <c r="X27" t="n">
        <v>0.75</v>
      </c>
      <c r="Y27" t="n">
        <v>1</v>
      </c>
      <c r="Z27" t="n">
        <v>10</v>
      </c>
      <c r="AA27" t="n">
        <v>225.4626968790264</v>
      </c>
      <c r="AB27" t="n">
        <v>308.488008581923</v>
      </c>
      <c r="AC27" t="n">
        <v>279.0463460085949</v>
      </c>
      <c r="AD27" t="n">
        <v>225462.6968790264</v>
      </c>
      <c r="AE27" t="n">
        <v>308488.008581923</v>
      </c>
      <c r="AF27" t="n">
        <v>3.491616864909324e-06</v>
      </c>
      <c r="AG27" t="n">
        <v>12</v>
      </c>
      <c r="AH27" t="n">
        <v>279046.3460085948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4.8429</v>
      </c>
      <c r="E28" t="n">
        <v>20.65</v>
      </c>
      <c r="F28" t="n">
        <v>16.48</v>
      </c>
      <c r="G28" t="n">
        <v>38.03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252.43</v>
      </c>
      <c r="Q28" t="n">
        <v>1364</v>
      </c>
      <c r="R28" t="n">
        <v>77.62</v>
      </c>
      <c r="S28" t="n">
        <v>48.96</v>
      </c>
      <c r="T28" t="n">
        <v>11993.82</v>
      </c>
      <c r="U28" t="n">
        <v>0.63</v>
      </c>
      <c r="V28" t="n">
        <v>0.84</v>
      </c>
      <c r="W28" t="n">
        <v>2.28</v>
      </c>
      <c r="X28" t="n">
        <v>0.72</v>
      </c>
      <c r="Y28" t="n">
        <v>1</v>
      </c>
      <c r="Z28" t="n">
        <v>10</v>
      </c>
      <c r="AA28" t="n">
        <v>224.0130608762033</v>
      </c>
      <c r="AB28" t="n">
        <v>306.5045526494345</v>
      </c>
      <c r="AC28" t="n">
        <v>277.2521883265046</v>
      </c>
      <c r="AD28" t="n">
        <v>224013.0608762033</v>
      </c>
      <c r="AE28" t="n">
        <v>306504.5526494345</v>
      </c>
      <c r="AF28" t="n">
        <v>3.504860779146326e-06</v>
      </c>
      <c r="AG28" t="n">
        <v>12</v>
      </c>
      <c r="AH28" t="n">
        <v>277252.1883265046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4.8608</v>
      </c>
      <c r="E29" t="n">
        <v>20.57</v>
      </c>
      <c r="F29" t="n">
        <v>16.46</v>
      </c>
      <c r="G29" t="n">
        <v>39.49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251.28</v>
      </c>
      <c r="Q29" t="n">
        <v>1364.04</v>
      </c>
      <c r="R29" t="n">
        <v>76.69</v>
      </c>
      <c r="S29" t="n">
        <v>48.96</v>
      </c>
      <c r="T29" t="n">
        <v>11537.41</v>
      </c>
      <c r="U29" t="n">
        <v>0.64</v>
      </c>
      <c r="V29" t="n">
        <v>0.84</v>
      </c>
      <c r="W29" t="n">
        <v>2.28</v>
      </c>
      <c r="X29" t="n">
        <v>0.7</v>
      </c>
      <c r="Y29" t="n">
        <v>1</v>
      </c>
      <c r="Z29" t="n">
        <v>10</v>
      </c>
      <c r="AA29" t="n">
        <v>222.9121026571712</v>
      </c>
      <c r="AB29" t="n">
        <v>304.9981730433069</v>
      </c>
      <c r="AC29" t="n">
        <v>275.8895754757683</v>
      </c>
      <c r="AD29" t="n">
        <v>222912.1026571712</v>
      </c>
      <c r="AE29" t="n">
        <v>304998.1730433069</v>
      </c>
      <c r="AF29" t="n">
        <v>3.517815208919131e-06</v>
      </c>
      <c r="AG29" t="n">
        <v>12</v>
      </c>
      <c r="AH29" t="n">
        <v>275889.5754757683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4.8818</v>
      </c>
      <c r="E30" t="n">
        <v>20.48</v>
      </c>
      <c r="F30" t="n">
        <v>16.42</v>
      </c>
      <c r="G30" t="n">
        <v>41.04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249.67</v>
      </c>
      <c r="Q30" t="n">
        <v>1364.01</v>
      </c>
      <c r="R30" t="n">
        <v>75.37</v>
      </c>
      <c r="S30" t="n">
        <v>48.96</v>
      </c>
      <c r="T30" t="n">
        <v>10879.48</v>
      </c>
      <c r="U30" t="n">
        <v>0.65</v>
      </c>
      <c r="V30" t="n">
        <v>0.84</v>
      </c>
      <c r="W30" t="n">
        <v>2.28</v>
      </c>
      <c r="X30" t="n">
        <v>0.66</v>
      </c>
      <c r="Y30" t="n">
        <v>1</v>
      </c>
      <c r="Z30" t="n">
        <v>10</v>
      </c>
      <c r="AA30" t="n">
        <v>221.4884150862508</v>
      </c>
      <c r="AB30" t="n">
        <v>303.0502209001118</v>
      </c>
      <c r="AC30" t="n">
        <v>274.1275331511511</v>
      </c>
      <c r="AD30" t="n">
        <v>221488.4150862508</v>
      </c>
      <c r="AE30" t="n">
        <v>303050.2209001118</v>
      </c>
      <c r="AF30" t="n">
        <v>3.533013143289461e-06</v>
      </c>
      <c r="AG30" t="n">
        <v>12</v>
      </c>
      <c r="AH30" t="n">
        <v>274127.5331511511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4.901</v>
      </c>
      <c r="E31" t="n">
        <v>20.4</v>
      </c>
      <c r="F31" t="n">
        <v>16.39</v>
      </c>
      <c r="G31" t="n">
        <v>42.75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248.18</v>
      </c>
      <c r="Q31" t="n">
        <v>1364.04</v>
      </c>
      <c r="R31" t="n">
        <v>74.45999999999999</v>
      </c>
      <c r="S31" t="n">
        <v>48.96</v>
      </c>
      <c r="T31" t="n">
        <v>10429.95</v>
      </c>
      <c r="U31" t="n">
        <v>0.66</v>
      </c>
      <c r="V31" t="n">
        <v>0.85</v>
      </c>
      <c r="W31" t="n">
        <v>2.28</v>
      </c>
      <c r="X31" t="n">
        <v>0.63</v>
      </c>
      <c r="Y31" t="n">
        <v>1</v>
      </c>
      <c r="Z31" t="n">
        <v>10</v>
      </c>
      <c r="AA31" t="n">
        <v>220.193746037053</v>
      </c>
      <c r="AB31" t="n">
        <v>301.2787975902329</v>
      </c>
      <c r="AC31" t="n">
        <v>272.5251719957582</v>
      </c>
      <c r="AD31" t="n">
        <v>220193.746037053</v>
      </c>
      <c r="AE31" t="n">
        <v>301278.7975902329</v>
      </c>
      <c r="AF31" t="n">
        <v>3.546908397570906e-06</v>
      </c>
      <c r="AG31" t="n">
        <v>12</v>
      </c>
      <c r="AH31" t="n">
        <v>272525.1719957583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4.9241</v>
      </c>
      <c r="E32" t="n">
        <v>20.31</v>
      </c>
      <c r="F32" t="n">
        <v>16.34</v>
      </c>
      <c r="G32" t="n">
        <v>44.57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246.64</v>
      </c>
      <c r="Q32" t="n">
        <v>1364</v>
      </c>
      <c r="R32" t="n">
        <v>73.15000000000001</v>
      </c>
      <c r="S32" t="n">
        <v>48.96</v>
      </c>
      <c r="T32" t="n">
        <v>9781.16</v>
      </c>
      <c r="U32" t="n">
        <v>0.67</v>
      </c>
      <c r="V32" t="n">
        <v>0.85</v>
      </c>
      <c r="W32" t="n">
        <v>2.27</v>
      </c>
      <c r="X32" t="n">
        <v>0.58</v>
      </c>
      <c r="Y32" t="n">
        <v>1</v>
      </c>
      <c r="Z32" t="n">
        <v>10</v>
      </c>
      <c r="AA32" t="n">
        <v>218.7626385714766</v>
      </c>
      <c r="AB32" t="n">
        <v>299.3206932198268</v>
      </c>
      <c r="AC32" t="n">
        <v>270.7539463582463</v>
      </c>
      <c r="AD32" t="n">
        <v>218762.6385714766</v>
      </c>
      <c r="AE32" t="n">
        <v>299320.6932198267</v>
      </c>
      <c r="AF32" t="n">
        <v>3.56362612537827e-06</v>
      </c>
      <c r="AG32" t="n">
        <v>12</v>
      </c>
      <c r="AH32" t="n">
        <v>270753.9463582463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4.9406</v>
      </c>
      <c r="E33" t="n">
        <v>20.24</v>
      </c>
      <c r="F33" t="n">
        <v>16.33</v>
      </c>
      <c r="G33" t="n">
        <v>46.65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244.44</v>
      </c>
      <c r="Q33" t="n">
        <v>1364.07</v>
      </c>
      <c r="R33" t="n">
        <v>72.37</v>
      </c>
      <c r="S33" t="n">
        <v>48.96</v>
      </c>
      <c r="T33" t="n">
        <v>9396.4</v>
      </c>
      <c r="U33" t="n">
        <v>0.68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217.2302754754493</v>
      </c>
      <c r="AB33" t="n">
        <v>297.2240464287548</v>
      </c>
      <c r="AC33" t="n">
        <v>268.8574005942513</v>
      </c>
      <c r="AD33" t="n">
        <v>217230.2754754493</v>
      </c>
      <c r="AE33" t="n">
        <v>297224.0464287548</v>
      </c>
      <c r="AF33" t="n">
        <v>3.575567359526386e-06</v>
      </c>
      <c r="AG33" t="n">
        <v>12</v>
      </c>
      <c r="AH33" t="n">
        <v>268857.4005942513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4.9417</v>
      </c>
      <c r="E34" t="n">
        <v>20.24</v>
      </c>
      <c r="F34" t="n">
        <v>16.32</v>
      </c>
      <c r="G34" t="n">
        <v>46.63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243.85</v>
      </c>
      <c r="Q34" t="n">
        <v>1364</v>
      </c>
      <c r="R34" t="n">
        <v>72.25</v>
      </c>
      <c r="S34" t="n">
        <v>48.96</v>
      </c>
      <c r="T34" t="n">
        <v>9336.68</v>
      </c>
      <c r="U34" t="n">
        <v>0.68</v>
      </c>
      <c r="V34" t="n">
        <v>0.85</v>
      </c>
      <c r="W34" t="n">
        <v>2.27</v>
      </c>
      <c r="X34" t="n">
        <v>0.5600000000000001</v>
      </c>
      <c r="Y34" t="n">
        <v>1</v>
      </c>
      <c r="Z34" t="n">
        <v>10</v>
      </c>
      <c r="AA34" t="n">
        <v>216.9041814002189</v>
      </c>
      <c r="AB34" t="n">
        <v>296.7778701287693</v>
      </c>
      <c r="AC34" t="n">
        <v>268.453806734124</v>
      </c>
      <c r="AD34" t="n">
        <v>216904.1814002189</v>
      </c>
      <c r="AE34" t="n">
        <v>296777.8701287693</v>
      </c>
      <c r="AF34" t="n">
        <v>3.576363441802928e-06</v>
      </c>
      <c r="AG34" t="n">
        <v>12</v>
      </c>
      <c r="AH34" t="n">
        <v>268453.806734124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4.9602</v>
      </c>
      <c r="E35" t="n">
        <v>20.16</v>
      </c>
      <c r="F35" t="n">
        <v>16.3</v>
      </c>
      <c r="G35" t="n">
        <v>48.89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241.83</v>
      </c>
      <c r="Q35" t="n">
        <v>1364</v>
      </c>
      <c r="R35" t="n">
        <v>71.41</v>
      </c>
      <c r="S35" t="n">
        <v>48.96</v>
      </c>
      <c r="T35" t="n">
        <v>8921.440000000001</v>
      </c>
      <c r="U35" t="n">
        <v>0.6899999999999999</v>
      </c>
      <c r="V35" t="n">
        <v>0.85</v>
      </c>
      <c r="W35" t="n">
        <v>2.27</v>
      </c>
      <c r="X35" t="n">
        <v>0.54</v>
      </c>
      <c r="Y35" t="n">
        <v>1</v>
      </c>
      <c r="Z35" t="n">
        <v>10</v>
      </c>
      <c r="AA35" t="n">
        <v>215.4107338301418</v>
      </c>
      <c r="AB35" t="n">
        <v>294.7344692771343</v>
      </c>
      <c r="AC35" t="n">
        <v>266.6054251918372</v>
      </c>
      <c r="AD35" t="n">
        <v>215410.7338301418</v>
      </c>
      <c r="AE35" t="n">
        <v>294734.4692771343</v>
      </c>
      <c r="AF35" t="n">
        <v>3.589752098272028e-06</v>
      </c>
      <c r="AG35" t="n">
        <v>12</v>
      </c>
      <c r="AH35" t="n">
        <v>266605.4251918372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4.9569</v>
      </c>
      <c r="E36" t="n">
        <v>20.17</v>
      </c>
      <c r="F36" t="n">
        <v>16.31</v>
      </c>
      <c r="G36" t="n">
        <v>48.93</v>
      </c>
      <c r="H36" t="n">
        <v>0.6</v>
      </c>
      <c r="I36" t="n">
        <v>20</v>
      </c>
      <c r="J36" t="n">
        <v>279.61</v>
      </c>
      <c r="K36" t="n">
        <v>59.89</v>
      </c>
      <c r="L36" t="n">
        <v>9.5</v>
      </c>
      <c r="M36" t="n">
        <v>18</v>
      </c>
      <c r="N36" t="n">
        <v>75.22</v>
      </c>
      <c r="O36" t="n">
        <v>34718.84</v>
      </c>
      <c r="P36" t="n">
        <v>240.91</v>
      </c>
      <c r="Q36" t="n">
        <v>1364</v>
      </c>
      <c r="R36" t="n">
        <v>72.03</v>
      </c>
      <c r="S36" t="n">
        <v>48.96</v>
      </c>
      <c r="T36" t="n">
        <v>9230.370000000001</v>
      </c>
      <c r="U36" t="n">
        <v>0.68</v>
      </c>
      <c r="V36" t="n">
        <v>0.85</v>
      </c>
      <c r="W36" t="n">
        <v>2.27</v>
      </c>
      <c r="X36" t="n">
        <v>0.55</v>
      </c>
      <c r="Y36" t="n">
        <v>1</v>
      </c>
      <c r="Z36" t="n">
        <v>10</v>
      </c>
      <c r="AA36" t="n">
        <v>215.0566270453543</v>
      </c>
      <c r="AB36" t="n">
        <v>294.2499647520993</v>
      </c>
      <c r="AC36" t="n">
        <v>266.1671610986651</v>
      </c>
      <c r="AD36" t="n">
        <v>215056.6270453543</v>
      </c>
      <c r="AE36" t="n">
        <v>294249.9647520994</v>
      </c>
      <c r="AF36" t="n">
        <v>3.587363851442405e-06</v>
      </c>
      <c r="AG36" t="n">
        <v>12</v>
      </c>
      <c r="AH36" t="n">
        <v>266167.1610986651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4.9804</v>
      </c>
      <c r="E37" t="n">
        <v>20.08</v>
      </c>
      <c r="F37" t="n">
        <v>16.27</v>
      </c>
      <c r="G37" t="n">
        <v>51.36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17</v>
      </c>
      <c r="N37" t="n">
        <v>75.45999999999999</v>
      </c>
      <c r="O37" t="n">
        <v>34779.51</v>
      </c>
      <c r="P37" t="n">
        <v>239.71</v>
      </c>
      <c r="Q37" t="n">
        <v>1364</v>
      </c>
      <c r="R37" t="n">
        <v>70.53</v>
      </c>
      <c r="S37" t="n">
        <v>48.96</v>
      </c>
      <c r="T37" t="n">
        <v>8485.190000000001</v>
      </c>
      <c r="U37" t="n">
        <v>0.6899999999999999</v>
      </c>
      <c r="V37" t="n">
        <v>0.85</v>
      </c>
      <c r="W37" t="n">
        <v>2.27</v>
      </c>
      <c r="X37" t="n">
        <v>0.51</v>
      </c>
      <c r="Y37" t="n">
        <v>1</v>
      </c>
      <c r="Z37" t="n">
        <v>10</v>
      </c>
      <c r="AA37" t="n">
        <v>213.8279534048319</v>
      </c>
      <c r="AB37" t="n">
        <v>292.5688392718821</v>
      </c>
      <c r="AC37" t="n">
        <v>264.6464798748048</v>
      </c>
      <c r="AD37" t="n">
        <v>213827.9534048319</v>
      </c>
      <c r="AE37" t="n">
        <v>292568.8392718821</v>
      </c>
      <c r="AF37" t="n">
        <v>3.604371063713965e-06</v>
      </c>
      <c r="AG37" t="n">
        <v>12</v>
      </c>
      <c r="AH37" t="n">
        <v>264646.4798748047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4.9742</v>
      </c>
      <c r="E38" t="n">
        <v>20.1</v>
      </c>
      <c r="F38" t="n">
        <v>16.29</v>
      </c>
      <c r="G38" t="n">
        <v>51.44</v>
      </c>
      <c r="H38" t="n">
        <v>0.63</v>
      </c>
      <c r="I38" t="n">
        <v>19</v>
      </c>
      <c r="J38" t="n">
        <v>280.59</v>
      </c>
      <c r="K38" t="n">
        <v>59.89</v>
      </c>
      <c r="L38" t="n">
        <v>10</v>
      </c>
      <c r="M38" t="n">
        <v>17</v>
      </c>
      <c r="N38" t="n">
        <v>75.7</v>
      </c>
      <c r="O38" t="n">
        <v>34840.27</v>
      </c>
      <c r="P38" t="n">
        <v>238.42</v>
      </c>
      <c r="Q38" t="n">
        <v>1364.01</v>
      </c>
      <c r="R38" t="n">
        <v>71.08</v>
      </c>
      <c r="S38" t="n">
        <v>48.96</v>
      </c>
      <c r="T38" t="n">
        <v>8758.110000000001</v>
      </c>
      <c r="U38" t="n">
        <v>0.6899999999999999</v>
      </c>
      <c r="V38" t="n">
        <v>0.85</v>
      </c>
      <c r="W38" t="n">
        <v>2.28</v>
      </c>
      <c r="X38" t="n">
        <v>0.53</v>
      </c>
      <c r="Y38" t="n">
        <v>1</v>
      </c>
      <c r="Z38" t="n">
        <v>10</v>
      </c>
      <c r="AA38" t="n">
        <v>213.3771552013701</v>
      </c>
      <c r="AB38" t="n">
        <v>291.9520372820929</v>
      </c>
      <c r="AC38" t="n">
        <v>264.0885446012338</v>
      </c>
      <c r="AD38" t="n">
        <v>213377.1552013701</v>
      </c>
      <c r="AE38" t="n">
        <v>291952.0372820928</v>
      </c>
      <c r="AF38" t="n">
        <v>3.599884054518915e-06</v>
      </c>
      <c r="AG38" t="n">
        <v>12</v>
      </c>
      <c r="AH38" t="n">
        <v>264088.5446012338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4.9993</v>
      </c>
      <c r="E39" t="n">
        <v>20</v>
      </c>
      <c r="F39" t="n">
        <v>16.24</v>
      </c>
      <c r="G39" t="n">
        <v>54.13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16</v>
      </c>
      <c r="N39" t="n">
        <v>75.95</v>
      </c>
      <c r="O39" t="n">
        <v>34901.13</v>
      </c>
      <c r="P39" t="n">
        <v>237.76</v>
      </c>
      <c r="Q39" t="n">
        <v>1364.04</v>
      </c>
      <c r="R39" t="n">
        <v>69.73999999999999</v>
      </c>
      <c r="S39" t="n">
        <v>48.96</v>
      </c>
      <c r="T39" t="n">
        <v>8094.27</v>
      </c>
      <c r="U39" t="n">
        <v>0.7</v>
      </c>
      <c r="V39" t="n">
        <v>0.85</v>
      </c>
      <c r="W39" t="n">
        <v>2.27</v>
      </c>
      <c r="X39" t="n">
        <v>0.48</v>
      </c>
      <c r="Y39" t="n">
        <v>1</v>
      </c>
      <c r="Z39" t="n">
        <v>10</v>
      </c>
      <c r="AA39" t="n">
        <v>212.3733597086274</v>
      </c>
      <c r="AB39" t="n">
        <v>290.5786000045914</v>
      </c>
      <c r="AC39" t="n">
        <v>262.8461862498653</v>
      </c>
      <c r="AD39" t="n">
        <v>212373.3597086275</v>
      </c>
      <c r="AE39" t="n">
        <v>290578.6000045913</v>
      </c>
      <c r="AF39" t="n">
        <v>3.618049204647262e-06</v>
      </c>
      <c r="AG39" t="n">
        <v>12</v>
      </c>
      <c r="AH39" t="n">
        <v>262846.1862498653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4.9949</v>
      </c>
      <c r="E40" t="n">
        <v>20.02</v>
      </c>
      <c r="F40" t="n">
        <v>16.26</v>
      </c>
      <c r="G40" t="n">
        <v>54.19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16</v>
      </c>
      <c r="N40" t="n">
        <v>76.19</v>
      </c>
      <c r="O40" t="n">
        <v>34962.08</v>
      </c>
      <c r="P40" t="n">
        <v>235.77</v>
      </c>
      <c r="Q40" t="n">
        <v>1364.1</v>
      </c>
      <c r="R40" t="n">
        <v>70.02</v>
      </c>
      <c r="S40" t="n">
        <v>48.96</v>
      </c>
      <c r="T40" t="n">
        <v>8235.040000000001</v>
      </c>
      <c r="U40" t="n">
        <v>0.7</v>
      </c>
      <c r="V40" t="n">
        <v>0.85</v>
      </c>
      <c r="W40" t="n">
        <v>2.27</v>
      </c>
      <c r="X40" t="n">
        <v>0.5</v>
      </c>
      <c r="Y40" t="n">
        <v>1</v>
      </c>
      <c r="Z40" t="n">
        <v>10</v>
      </c>
      <c r="AA40" t="n">
        <v>211.537680341637</v>
      </c>
      <c r="AB40" t="n">
        <v>289.435186627104</v>
      </c>
      <c r="AC40" t="n">
        <v>261.8118986403342</v>
      </c>
      <c r="AD40" t="n">
        <v>211537.6803416371</v>
      </c>
      <c r="AE40" t="n">
        <v>289435.1866271039</v>
      </c>
      <c r="AF40" t="n">
        <v>3.614864875541098e-06</v>
      </c>
      <c r="AG40" t="n">
        <v>12</v>
      </c>
      <c r="AH40" t="n">
        <v>261811.8986403341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5.0171</v>
      </c>
      <c r="E41" t="n">
        <v>19.93</v>
      </c>
      <c r="F41" t="n">
        <v>16.22</v>
      </c>
      <c r="G41" t="n">
        <v>57.25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15</v>
      </c>
      <c r="N41" t="n">
        <v>76.44</v>
      </c>
      <c r="O41" t="n">
        <v>35023.13</v>
      </c>
      <c r="P41" t="n">
        <v>234.06</v>
      </c>
      <c r="Q41" t="n">
        <v>1364</v>
      </c>
      <c r="R41" t="n">
        <v>68.97</v>
      </c>
      <c r="S41" t="n">
        <v>48.96</v>
      </c>
      <c r="T41" t="n">
        <v>7713.57</v>
      </c>
      <c r="U41" t="n">
        <v>0.71</v>
      </c>
      <c r="V41" t="n">
        <v>0.85</v>
      </c>
      <c r="W41" t="n">
        <v>2.27</v>
      </c>
      <c r="X41" t="n">
        <v>0.46</v>
      </c>
      <c r="Y41" t="n">
        <v>1</v>
      </c>
      <c r="Z41" t="n">
        <v>10</v>
      </c>
      <c r="AA41" t="n">
        <v>210.1214654131201</v>
      </c>
      <c r="AB41" t="n">
        <v>287.4974588829149</v>
      </c>
      <c r="AC41" t="n">
        <v>260.0591049124319</v>
      </c>
      <c r="AD41" t="n">
        <v>210121.4654131201</v>
      </c>
      <c r="AE41" t="n">
        <v>287497.4588829149</v>
      </c>
      <c r="AF41" t="n">
        <v>3.630931263304018e-06</v>
      </c>
      <c r="AG41" t="n">
        <v>12</v>
      </c>
      <c r="AH41" t="n">
        <v>260059.1049124319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5.0144</v>
      </c>
      <c r="E42" t="n">
        <v>19.94</v>
      </c>
      <c r="F42" t="n">
        <v>16.23</v>
      </c>
      <c r="G42" t="n">
        <v>57.28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15</v>
      </c>
      <c r="N42" t="n">
        <v>76.68000000000001</v>
      </c>
      <c r="O42" t="n">
        <v>35084.28</v>
      </c>
      <c r="P42" t="n">
        <v>233</v>
      </c>
      <c r="Q42" t="n">
        <v>1364.1</v>
      </c>
      <c r="R42" t="n">
        <v>69.33</v>
      </c>
      <c r="S42" t="n">
        <v>48.96</v>
      </c>
      <c r="T42" t="n">
        <v>7894.95</v>
      </c>
      <c r="U42" t="n">
        <v>0.71</v>
      </c>
      <c r="V42" t="n">
        <v>0.85</v>
      </c>
      <c r="W42" t="n">
        <v>2.27</v>
      </c>
      <c r="X42" t="n">
        <v>0.47</v>
      </c>
      <c r="Y42" t="n">
        <v>1</v>
      </c>
      <c r="Z42" t="n">
        <v>10</v>
      </c>
      <c r="AA42" t="n">
        <v>209.6854105466565</v>
      </c>
      <c r="AB42" t="n">
        <v>286.9008293772366</v>
      </c>
      <c r="AC42" t="n">
        <v>259.5194168894006</v>
      </c>
      <c r="AD42" t="n">
        <v>209685.4105466565</v>
      </c>
      <c r="AE42" t="n">
        <v>286900.8293772366</v>
      </c>
      <c r="AF42" t="n">
        <v>3.62897724317069e-06</v>
      </c>
      <c r="AG42" t="n">
        <v>12</v>
      </c>
      <c r="AH42" t="n">
        <v>259519.4168894006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5.0402</v>
      </c>
      <c r="E43" t="n">
        <v>19.84</v>
      </c>
      <c r="F43" t="n">
        <v>16.18</v>
      </c>
      <c r="G43" t="n">
        <v>60.67</v>
      </c>
      <c r="H43" t="n">
        <v>0.71</v>
      </c>
      <c r="I43" t="n">
        <v>16</v>
      </c>
      <c r="J43" t="n">
        <v>283.06</v>
      </c>
      <c r="K43" t="n">
        <v>59.89</v>
      </c>
      <c r="L43" t="n">
        <v>11.25</v>
      </c>
      <c r="M43" t="n">
        <v>14</v>
      </c>
      <c r="N43" t="n">
        <v>76.93000000000001</v>
      </c>
      <c r="O43" t="n">
        <v>35145.53</v>
      </c>
      <c r="P43" t="n">
        <v>231.61</v>
      </c>
      <c r="Q43" t="n">
        <v>1364.02</v>
      </c>
      <c r="R43" t="n">
        <v>67.67</v>
      </c>
      <c r="S43" t="n">
        <v>48.96</v>
      </c>
      <c r="T43" t="n">
        <v>7068.49</v>
      </c>
      <c r="U43" t="n">
        <v>0.72</v>
      </c>
      <c r="V43" t="n">
        <v>0.86</v>
      </c>
      <c r="W43" t="n">
        <v>2.26</v>
      </c>
      <c r="X43" t="n">
        <v>0.42</v>
      </c>
      <c r="Y43" t="n">
        <v>1</v>
      </c>
      <c r="Z43" t="n">
        <v>10</v>
      </c>
      <c r="AA43" t="n">
        <v>208.3404892529165</v>
      </c>
      <c r="AB43" t="n">
        <v>285.0606487294027</v>
      </c>
      <c r="AC43" t="n">
        <v>257.8548604998855</v>
      </c>
      <c r="AD43" t="n">
        <v>208340.4892529165</v>
      </c>
      <c r="AE43" t="n">
        <v>285060.6487294026</v>
      </c>
      <c r="AF43" t="n">
        <v>3.647648991111381e-06</v>
      </c>
      <c r="AG43" t="n">
        <v>12</v>
      </c>
      <c r="AH43" t="n">
        <v>257854.8604998855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5.036</v>
      </c>
      <c r="E44" t="n">
        <v>19.86</v>
      </c>
      <c r="F44" t="n">
        <v>16.2</v>
      </c>
      <c r="G44" t="n">
        <v>60.73</v>
      </c>
      <c r="H44" t="n">
        <v>0.72</v>
      </c>
      <c r="I44" t="n">
        <v>16</v>
      </c>
      <c r="J44" t="n">
        <v>283.56</v>
      </c>
      <c r="K44" t="n">
        <v>59.89</v>
      </c>
      <c r="L44" t="n">
        <v>11.5</v>
      </c>
      <c r="M44" t="n">
        <v>14</v>
      </c>
      <c r="N44" t="n">
        <v>77.18000000000001</v>
      </c>
      <c r="O44" t="n">
        <v>35206.88</v>
      </c>
      <c r="P44" t="n">
        <v>230.59</v>
      </c>
      <c r="Q44" t="n">
        <v>1364.01</v>
      </c>
      <c r="R44" t="n">
        <v>68.17</v>
      </c>
      <c r="S44" t="n">
        <v>48.96</v>
      </c>
      <c r="T44" t="n">
        <v>7320.33</v>
      </c>
      <c r="U44" t="n">
        <v>0.72</v>
      </c>
      <c r="V44" t="n">
        <v>0.86</v>
      </c>
      <c r="W44" t="n">
        <v>2.27</v>
      </c>
      <c r="X44" t="n">
        <v>0.44</v>
      </c>
      <c r="Y44" t="n">
        <v>1</v>
      </c>
      <c r="Z44" t="n">
        <v>10</v>
      </c>
      <c r="AA44" t="n">
        <v>207.9690622101959</v>
      </c>
      <c r="AB44" t="n">
        <v>284.5524458633478</v>
      </c>
      <c r="AC44" t="n">
        <v>257.3951598020997</v>
      </c>
      <c r="AD44" t="n">
        <v>207969.0622101959</v>
      </c>
      <c r="AE44" t="n">
        <v>284552.4458633478</v>
      </c>
      <c r="AF44" t="n">
        <v>3.644609404237315e-06</v>
      </c>
      <c r="AG44" t="n">
        <v>12</v>
      </c>
      <c r="AH44" t="n">
        <v>257395.1598020997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5.0593</v>
      </c>
      <c r="E45" t="n">
        <v>19.77</v>
      </c>
      <c r="F45" t="n">
        <v>16.15</v>
      </c>
      <c r="G45" t="n">
        <v>64.62</v>
      </c>
      <c r="H45" t="n">
        <v>0.74</v>
      </c>
      <c r="I45" t="n">
        <v>15</v>
      </c>
      <c r="J45" t="n">
        <v>284.06</v>
      </c>
      <c r="K45" t="n">
        <v>59.89</v>
      </c>
      <c r="L45" t="n">
        <v>11.75</v>
      </c>
      <c r="M45" t="n">
        <v>13</v>
      </c>
      <c r="N45" t="n">
        <v>77.42</v>
      </c>
      <c r="O45" t="n">
        <v>35268.32</v>
      </c>
      <c r="P45" t="n">
        <v>229</v>
      </c>
      <c r="Q45" t="n">
        <v>1364.12</v>
      </c>
      <c r="R45" t="n">
        <v>66.84</v>
      </c>
      <c r="S45" t="n">
        <v>48.96</v>
      </c>
      <c r="T45" t="n">
        <v>6657.61</v>
      </c>
      <c r="U45" t="n">
        <v>0.73</v>
      </c>
      <c r="V45" t="n">
        <v>0.86</v>
      </c>
      <c r="W45" t="n">
        <v>2.26</v>
      </c>
      <c r="X45" t="n">
        <v>0.39</v>
      </c>
      <c r="Y45" t="n">
        <v>1</v>
      </c>
      <c r="Z45" t="n">
        <v>10</v>
      </c>
      <c r="AA45" t="n">
        <v>206.6032408330464</v>
      </c>
      <c r="AB45" t="n">
        <v>282.6836687993464</v>
      </c>
      <c r="AC45" t="n">
        <v>255.7047361982408</v>
      </c>
      <c r="AD45" t="n">
        <v>206603.2408330464</v>
      </c>
      <c r="AE45" t="n">
        <v>282683.6687993464</v>
      </c>
      <c r="AF45" t="n">
        <v>3.661471874276778e-06</v>
      </c>
      <c r="AG45" t="n">
        <v>12</v>
      </c>
      <c r="AH45" t="n">
        <v>255704.7361982408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5.0606</v>
      </c>
      <c r="E46" t="n">
        <v>19.76</v>
      </c>
      <c r="F46" t="n">
        <v>16.15</v>
      </c>
      <c r="G46" t="n">
        <v>64.59999999999999</v>
      </c>
      <c r="H46" t="n">
        <v>0.75</v>
      </c>
      <c r="I46" t="n">
        <v>15</v>
      </c>
      <c r="J46" t="n">
        <v>284.56</v>
      </c>
      <c r="K46" t="n">
        <v>59.89</v>
      </c>
      <c r="L46" t="n">
        <v>12</v>
      </c>
      <c r="M46" t="n">
        <v>13</v>
      </c>
      <c r="N46" t="n">
        <v>77.67</v>
      </c>
      <c r="O46" t="n">
        <v>35329.87</v>
      </c>
      <c r="P46" t="n">
        <v>227.58</v>
      </c>
      <c r="Q46" t="n">
        <v>1364.05</v>
      </c>
      <c r="R46" t="n">
        <v>66.73</v>
      </c>
      <c r="S46" t="n">
        <v>48.96</v>
      </c>
      <c r="T46" t="n">
        <v>6605.52</v>
      </c>
      <c r="U46" t="n">
        <v>0.73</v>
      </c>
      <c r="V46" t="n">
        <v>0.86</v>
      </c>
      <c r="W46" t="n">
        <v>2.26</v>
      </c>
      <c r="X46" t="n">
        <v>0.39</v>
      </c>
      <c r="Y46" t="n">
        <v>1</v>
      </c>
      <c r="Z46" t="n">
        <v>10</v>
      </c>
      <c r="AA46" t="n">
        <v>205.8932705945724</v>
      </c>
      <c r="AB46" t="n">
        <v>281.7122561973904</v>
      </c>
      <c r="AC46" t="n">
        <v>254.826033851629</v>
      </c>
      <c r="AD46" t="n">
        <v>205893.2705945724</v>
      </c>
      <c r="AE46" t="n">
        <v>281712.2561973904</v>
      </c>
      <c r="AF46" t="n">
        <v>3.662412698785417e-06</v>
      </c>
      <c r="AG46" t="n">
        <v>12</v>
      </c>
      <c r="AH46" t="n">
        <v>254826.033851629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5.0585</v>
      </c>
      <c r="E47" t="n">
        <v>19.77</v>
      </c>
      <c r="F47" t="n">
        <v>16.16</v>
      </c>
      <c r="G47" t="n">
        <v>64.63</v>
      </c>
      <c r="H47" t="n">
        <v>0.77</v>
      </c>
      <c r="I47" t="n">
        <v>15</v>
      </c>
      <c r="J47" t="n">
        <v>285.06</v>
      </c>
      <c r="K47" t="n">
        <v>59.89</v>
      </c>
      <c r="L47" t="n">
        <v>12.25</v>
      </c>
      <c r="M47" t="n">
        <v>13</v>
      </c>
      <c r="N47" t="n">
        <v>77.92</v>
      </c>
      <c r="O47" t="n">
        <v>35391.51</v>
      </c>
      <c r="P47" t="n">
        <v>225.38</v>
      </c>
      <c r="Q47" t="n">
        <v>1364.03</v>
      </c>
      <c r="R47" t="n">
        <v>66.88</v>
      </c>
      <c r="S47" t="n">
        <v>48.96</v>
      </c>
      <c r="T47" t="n">
        <v>6680.45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204.8993182374305</v>
      </c>
      <c r="AB47" t="n">
        <v>280.3522867322664</v>
      </c>
      <c r="AC47" t="n">
        <v>253.595857963527</v>
      </c>
      <c r="AD47" t="n">
        <v>204899.3182374306</v>
      </c>
      <c r="AE47" t="n">
        <v>280352.2867322664</v>
      </c>
      <c r="AF47" t="n">
        <v>3.660892905348384e-06</v>
      </c>
      <c r="AG47" t="n">
        <v>12</v>
      </c>
      <c r="AH47" t="n">
        <v>253595.8579635269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5.0781</v>
      </c>
      <c r="E48" t="n">
        <v>19.69</v>
      </c>
      <c r="F48" t="n">
        <v>16.13</v>
      </c>
      <c r="G48" t="n">
        <v>69.14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12</v>
      </c>
      <c r="N48" t="n">
        <v>78.17</v>
      </c>
      <c r="O48" t="n">
        <v>35453.26</v>
      </c>
      <c r="P48" t="n">
        <v>223.96</v>
      </c>
      <c r="Q48" t="n">
        <v>1364.02</v>
      </c>
      <c r="R48" t="n">
        <v>66.04000000000001</v>
      </c>
      <c r="S48" t="n">
        <v>48.96</v>
      </c>
      <c r="T48" t="n">
        <v>6266.05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203.7364005541768</v>
      </c>
      <c r="AB48" t="n">
        <v>278.7611314537321</v>
      </c>
      <c r="AC48" t="n">
        <v>252.156560311575</v>
      </c>
      <c r="AD48" t="n">
        <v>203736.4005541768</v>
      </c>
      <c r="AE48" t="n">
        <v>278761.1314537321</v>
      </c>
      <c r="AF48" t="n">
        <v>3.675077644094025e-06</v>
      </c>
      <c r="AG48" t="n">
        <v>12</v>
      </c>
      <c r="AH48" t="n">
        <v>252156.560311575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5.0806</v>
      </c>
      <c r="E49" t="n">
        <v>19.68</v>
      </c>
      <c r="F49" t="n">
        <v>16.12</v>
      </c>
      <c r="G49" t="n">
        <v>69.09</v>
      </c>
      <c r="H49" t="n">
        <v>0.79</v>
      </c>
      <c r="I49" t="n">
        <v>14</v>
      </c>
      <c r="J49" t="n">
        <v>286.06</v>
      </c>
      <c r="K49" t="n">
        <v>59.89</v>
      </c>
      <c r="L49" t="n">
        <v>12.75</v>
      </c>
      <c r="M49" t="n">
        <v>12</v>
      </c>
      <c r="N49" t="n">
        <v>78.42</v>
      </c>
      <c r="O49" t="n">
        <v>35515.1</v>
      </c>
      <c r="P49" t="n">
        <v>222.87</v>
      </c>
      <c r="Q49" t="n">
        <v>1364.08</v>
      </c>
      <c r="R49" t="n">
        <v>65.90000000000001</v>
      </c>
      <c r="S49" t="n">
        <v>48.96</v>
      </c>
      <c r="T49" t="n">
        <v>6193.31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203.1513307847385</v>
      </c>
      <c r="AB49" t="n">
        <v>277.9606131837306</v>
      </c>
      <c r="AC49" t="n">
        <v>251.4324423817277</v>
      </c>
      <c r="AD49" t="n">
        <v>203151.3307847385</v>
      </c>
      <c r="AE49" t="n">
        <v>277960.6131837306</v>
      </c>
      <c r="AF49" t="n">
        <v>3.676886921995255e-06</v>
      </c>
      <c r="AG49" t="n">
        <v>12</v>
      </c>
      <c r="AH49" t="n">
        <v>251432.4423817277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5.0791</v>
      </c>
      <c r="E50" t="n">
        <v>19.69</v>
      </c>
      <c r="F50" t="n">
        <v>16.13</v>
      </c>
      <c r="G50" t="n">
        <v>69.12</v>
      </c>
      <c r="H50" t="n">
        <v>0.8100000000000001</v>
      </c>
      <c r="I50" t="n">
        <v>14</v>
      </c>
      <c r="J50" t="n">
        <v>286.56</v>
      </c>
      <c r="K50" t="n">
        <v>59.89</v>
      </c>
      <c r="L50" t="n">
        <v>13</v>
      </c>
      <c r="M50" t="n">
        <v>12</v>
      </c>
      <c r="N50" t="n">
        <v>78.68000000000001</v>
      </c>
      <c r="O50" t="n">
        <v>35577.18</v>
      </c>
      <c r="P50" t="n">
        <v>221.54</v>
      </c>
      <c r="Q50" t="n">
        <v>1364.05</v>
      </c>
      <c r="R50" t="n">
        <v>66.16</v>
      </c>
      <c r="S50" t="n">
        <v>48.96</v>
      </c>
      <c r="T50" t="n">
        <v>6325.87</v>
      </c>
      <c r="U50" t="n">
        <v>0.74</v>
      </c>
      <c r="V50" t="n">
        <v>0.86</v>
      </c>
      <c r="W50" t="n">
        <v>2.26</v>
      </c>
      <c r="X50" t="n">
        <v>0.37</v>
      </c>
      <c r="Y50" t="n">
        <v>1</v>
      </c>
      <c r="Z50" t="n">
        <v>10</v>
      </c>
      <c r="AA50" t="n">
        <v>202.5605811889381</v>
      </c>
      <c r="AB50" t="n">
        <v>277.152323524724</v>
      </c>
      <c r="AC50" t="n">
        <v>250.7012947533347</v>
      </c>
      <c r="AD50" t="n">
        <v>202560.5811889381</v>
      </c>
      <c r="AE50" t="n">
        <v>277152.3235247239</v>
      </c>
      <c r="AF50" t="n">
        <v>3.675801355254518e-06</v>
      </c>
      <c r="AG50" t="n">
        <v>12</v>
      </c>
      <c r="AH50" t="n">
        <v>250701.2947533347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5.0935</v>
      </c>
      <c r="E51" t="n">
        <v>19.63</v>
      </c>
      <c r="F51" t="n">
        <v>16.12</v>
      </c>
      <c r="G51" t="n">
        <v>74.41</v>
      </c>
      <c r="H51" t="n">
        <v>0.82</v>
      </c>
      <c r="I51" t="n">
        <v>13</v>
      </c>
      <c r="J51" t="n">
        <v>287.07</v>
      </c>
      <c r="K51" t="n">
        <v>59.89</v>
      </c>
      <c r="L51" t="n">
        <v>13.25</v>
      </c>
      <c r="M51" t="n">
        <v>11</v>
      </c>
      <c r="N51" t="n">
        <v>78.93000000000001</v>
      </c>
      <c r="O51" t="n">
        <v>35639.23</v>
      </c>
      <c r="P51" t="n">
        <v>220.92</v>
      </c>
      <c r="Q51" t="n">
        <v>1364.06</v>
      </c>
      <c r="R51" t="n">
        <v>65.92</v>
      </c>
      <c r="S51" t="n">
        <v>48.96</v>
      </c>
      <c r="T51" t="n">
        <v>6212.03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201.9255334074989</v>
      </c>
      <c r="AB51" t="n">
        <v>276.2834231338285</v>
      </c>
      <c r="AC51" t="n">
        <v>249.9153209962367</v>
      </c>
      <c r="AD51" t="n">
        <v>201925.5334074989</v>
      </c>
      <c r="AE51" t="n">
        <v>276283.4231338286</v>
      </c>
      <c r="AF51" t="n">
        <v>3.686222795965601e-06</v>
      </c>
      <c r="AG51" t="n">
        <v>12</v>
      </c>
      <c r="AH51" t="n">
        <v>249915.3209962367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5.0968</v>
      </c>
      <c r="E52" t="n">
        <v>19.62</v>
      </c>
      <c r="F52" t="n">
        <v>16.11</v>
      </c>
      <c r="G52" t="n">
        <v>74.34999999999999</v>
      </c>
      <c r="H52" t="n">
        <v>0.84</v>
      </c>
      <c r="I52" t="n">
        <v>13</v>
      </c>
      <c r="J52" t="n">
        <v>287.57</v>
      </c>
      <c r="K52" t="n">
        <v>59.89</v>
      </c>
      <c r="L52" t="n">
        <v>13.5</v>
      </c>
      <c r="M52" t="n">
        <v>11</v>
      </c>
      <c r="N52" t="n">
        <v>79.18000000000001</v>
      </c>
      <c r="O52" t="n">
        <v>35701.38</v>
      </c>
      <c r="P52" t="n">
        <v>220.51</v>
      </c>
      <c r="Q52" t="n">
        <v>1364.15</v>
      </c>
      <c r="R52" t="n">
        <v>65.22</v>
      </c>
      <c r="S52" t="n">
        <v>48.96</v>
      </c>
      <c r="T52" t="n">
        <v>5860.94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201.6475101199013</v>
      </c>
      <c r="AB52" t="n">
        <v>275.9030194062159</v>
      </c>
      <c r="AC52" t="n">
        <v>249.5712224664874</v>
      </c>
      <c r="AD52" t="n">
        <v>201647.5101199013</v>
      </c>
      <c r="AE52" t="n">
        <v>275903.0194062159</v>
      </c>
      <c r="AF52" t="n">
        <v>3.688611042795225e-06</v>
      </c>
      <c r="AG52" t="n">
        <v>12</v>
      </c>
      <c r="AH52" t="n">
        <v>249571.2224664874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5.0991</v>
      </c>
      <c r="E53" t="n">
        <v>19.61</v>
      </c>
      <c r="F53" t="n">
        <v>16.1</v>
      </c>
      <c r="G53" t="n">
        <v>74.31</v>
      </c>
      <c r="H53" t="n">
        <v>0.85</v>
      </c>
      <c r="I53" t="n">
        <v>13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219.32</v>
      </c>
      <c r="Q53" t="n">
        <v>1364.01</v>
      </c>
      <c r="R53" t="n">
        <v>65.12</v>
      </c>
      <c r="S53" t="n">
        <v>48.96</v>
      </c>
      <c r="T53" t="n">
        <v>5809.67</v>
      </c>
      <c r="U53" t="n">
        <v>0.75</v>
      </c>
      <c r="V53" t="n">
        <v>0.86</v>
      </c>
      <c r="W53" t="n">
        <v>2.26</v>
      </c>
      <c r="X53" t="n">
        <v>0.34</v>
      </c>
      <c r="Y53" t="n">
        <v>1</v>
      </c>
      <c r="Z53" t="n">
        <v>10</v>
      </c>
      <c r="AA53" t="n">
        <v>201.0227389300503</v>
      </c>
      <c r="AB53" t="n">
        <v>275.0481799013024</v>
      </c>
      <c r="AC53" t="n">
        <v>248.7979676441478</v>
      </c>
      <c r="AD53" t="n">
        <v>201022.7389300503</v>
      </c>
      <c r="AE53" t="n">
        <v>275048.1799013024</v>
      </c>
      <c r="AF53" t="n">
        <v>3.690275578464356e-06</v>
      </c>
      <c r="AG53" t="n">
        <v>12</v>
      </c>
      <c r="AH53" t="n">
        <v>248797.9676441478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5.0978</v>
      </c>
      <c r="E54" t="n">
        <v>19.62</v>
      </c>
      <c r="F54" t="n">
        <v>16.11</v>
      </c>
      <c r="G54" t="n">
        <v>74.34</v>
      </c>
      <c r="H54" t="n">
        <v>0.86</v>
      </c>
      <c r="I54" t="n">
        <v>13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218.23</v>
      </c>
      <c r="Q54" t="n">
        <v>1364</v>
      </c>
      <c r="R54" t="n">
        <v>65.20999999999999</v>
      </c>
      <c r="S54" t="n">
        <v>48.96</v>
      </c>
      <c r="T54" t="n">
        <v>5854</v>
      </c>
      <c r="U54" t="n">
        <v>0.75</v>
      </c>
      <c r="V54" t="n">
        <v>0.86</v>
      </c>
      <c r="W54" t="n">
        <v>2.26</v>
      </c>
      <c r="X54" t="n">
        <v>0.35</v>
      </c>
      <c r="Y54" t="n">
        <v>1</v>
      </c>
      <c r="Z54" t="n">
        <v>10</v>
      </c>
      <c r="AA54" t="n">
        <v>200.5428366348152</v>
      </c>
      <c r="AB54" t="n">
        <v>274.3915564091672</v>
      </c>
      <c r="AC54" t="n">
        <v>248.2040113765248</v>
      </c>
      <c r="AD54" t="n">
        <v>200542.8366348152</v>
      </c>
      <c r="AE54" t="n">
        <v>274391.5564091671</v>
      </c>
      <c r="AF54" t="n">
        <v>3.689334753955716e-06</v>
      </c>
      <c r="AG54" t="n">
        <v>12</v>
      </c>
      <c r="AH54" t="n">
        <v>248204.0113765248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5.1226</v>
      </c>
      <c r="E55" t="n">
        <v>19.52</v>
      </c>
      <c r="F55" t="n">
        <v>16.06</v>
      </c>
      <c r="G55" t="n">
        <v>80.31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7</v>
      </c>
      <c r="N55" t="n">
        <v>79.95</v>
      </c>
      <c r="O55" t="n">
        <v>35888.47</v>
      </c>
      <c r="P55" t="n">
        <v>215.41</v>
      </c>
      <c r="Q55" t="n">
        <v>1364.07</v>
      </c>
      <c r="R55" t="n">
        <v>63.66</v>
      </c>
      <c r="S55" t="n">
        <v>48.96</v>
      </c>
      <c r="T55" t="n">
        <v>5084.19</v>
      </c>
      <c r="U55" t="n">
        <v>0.77</v>
      </c>
      <c r="V55" t="n">
        <v>0.86</v>
      </c>
      <c r="W55" t="n">
        <v>2.26</v>
      </c>
      <c r="X55" t="n">
        <v>0.3</v>
      </c>
      <c r="Y55" t="n">
        <v>1</v>
      </c>
      <c r="Z55" t="n">
        <v>10</v>
      </c>
      <c r="AA55" t="n">
        <v>198.6130199218477</v>
      </c>
      <c r="AB55" t="n">
        <v>271.7510960449817</v>
      </c>
      <c r="AC55" t="n">
        <v>245.815552843587</v>
      </c>
      <c r="AD55" t="n">
        <v>198613.0199218477</v>
      </c>
      <c r="AE55" t="n">
        <v>271751.0960449817</v>
      </c>
      <c r="AF55" t="n">
        <v>3.707282790735916e-06</v>
      </c>
      <c r="AG55" t="n">
        <v>12</v>
      </c>
      <c r="AH55" t="n">
        <v>245815.552843587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5.1209</v>
      </c>
      <c r="E56" t="n">
        <v>19.53</v>
      </c>
      <c r="F56" t="n">
        <v>16.07</v>
      </c>
      <c r="G56" t="n">
        <v>80.34</v>
      </c>
      <c r="H56" t="n">
        <v>0.89</v>
      </c>
      <c r="I56" t="n">
        <v>12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215.08</v>
      </c>
      <c r="Q56" t="n">
        <v>1364.07</v>
      </c>
      <c r="R56" t="n">
        <v>63.77</v>
      </c>
      <c r="S56" t="n">
        <v>48.96</v>
      </c>
      <c r="T56" t="n">
        <v>5137.64</v>
      </c>
      <c r="U56" t="n">
        <v>0.77</v>
      </c>
      <c r="V56" t="n">
        <v>0.86</v>
      </c>
      <c r="W56" t="n">
        <v>2.27</v>
      </c>
      <c r="X56" t="n">
        <v>0.31</v>
      </c>
      <c r="Y56" t="n">
        <v>1</v>
      </c>
      <c r="Z56" t="n">
        <v>10</v>
      </c>
      <c r="AA56" t="n">
        <v>198.502518820707</v>
      </c>
      <c r="AB56" t="n">
        <v>271.5999035634366</v>
      </c>
      <c r="AC56" t="n">
        <v>245.6787899602805</v>
      </c>
      <c r="AD56" t="n">
        <v>198502.518820707</v>
      </c>
      <c r="AE56" t="n">
        <v>271599.9035634366</v>
      </c>
      <c r="AF56" t="n">
        <v>3.70605248176308e-06</v>
      </c>
      <c r="AG56" t="n">
        <v>12</v>
      </c>
      <c r="AH56" t="n">
        <v>245678.7899602805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5.1197</v>
      </c>
      <c r="E57" t="n">
        <v>19.53</v>
      </c>
      <c r="F57" t="n">
        <v>16.07</v>
      </c>
      <c r="G57" t="n">
        <v>80.36</v>
      </c>
      <c r="H57" t="n">
        <v>0.91</v>
      </c>
      <c r="I57" t="n">
        <v>12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214.58</v>
      </c>
      <c r="Q57" t="n">
        <v>1364</v>
      </c>
      <c r="R57" t="n">
        <v>64.04000000000001</v>
      </c>
      <c r="S57" t="n">
        <v>48.96</v>
      </c>
      <c r="T57" t="n">
        <v>5273.08</v>
      </c>
      <c r="U57" t="n">
        <v>0.76</v>
      </c>
      <c r="V57" t="n">
        <v>0.86</v>
      </c>
      <c r="W57" t="n">
        <v>2.26</v>
      </c>
      <c r="X57" t="n">
        <v>0.31</v>
      </c>
      <c r="Y57" t="n">
        <v>1</v>
      </c>
      <c r="Z57" t="n">
        <v>10</v>
      </c>
      <c r="AA57" t="n">
        <v>198.2929685849032</v>
      </c>
      <c r="AB57" t="n">
        <v>271.3131876861059</v>
      </c>
      <c r="AC57" t="n">
        <v>245.419437843874</v>
      </c>
      <c r="AD57" t="n">
        <v>198292.9685849032</v>
      </c>
      <c r="AE57" t="n">
        <v>271313.187686106</v>
      </c>
      <c r="AF57" t="n">
        <v>3.705184028370489e-06</v>
      </c>
      <c r="AG57" t="n">
        <v>12</v>
      </c>
      <c r="AH57" t="n">
        <v>245419.437843874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5.1212</v>
      </c>
      <c r="E58" t="n">
        <v>19.53</v>
      </c>
      <c r="F58" t="n">
        <v>16.07</v>
      </c>
      <c r="G58" t="n">
        <v>80.33</v>
      </c>
      <c r="H58" t="n">
        <v>0.92</v>
      </c>
      <c r="I58" t="n">
        <v>12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215.08</v>
      </c>
      <c r="Q58" t="n">
        <v>1364</v>
      </c>
      <c r="R58" t="n">
        <v>63.67</v>
      </c>
      <c r="S58" t="n">
        <v>48.96</v>
      </c>
      <c r="T58" t="n">
        <v>5090.96</v>
      </c>
      <c r="U58" t="n">
        <v>0.77</v>
      </c>
      <c r="V58" t="n">
        <v>0.86</v>
      </c>
      <c r="W58" t="n">
        <v>2.27</v>
      </c>
      <c r="X58" t="n">
        <v>0.31</v>
      </c>
      <c r="Y58" t="n">
        <v>1</v>
      </c>
      <c r="Z58" t="n">
        <v>10</v>
      </c>
      <c r="AA58" t="n">
        <v>198.4958558421206</v>
      </c>
      <c r="AB58" t="n">
        <v>271.5907869821848</v>
      </c>
      <c r="AC58" t="n">
        <v>245.6705434527482</v>
      </c>
      <c r="AD58" t="n">
        <v>198495.8558421206</v>
      </c>
      <c r="AE58" t="n">
        <v>271590.7869821848</v>
      </c>
      <c r="AF58" t="n">
        <v>3.706269595111227e-06</v>
      </c>
      <c r="AG58" t="n">
        <v>12</v>
      </c>
      <c r="AH58" t="n">
        <v>245670.5434527482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5.1174</v>
      </c>
      <c r="E59" t="n">
        <v>19.54</v>
      </c>
      <c r="F59" t="n">
        <v>16.08</v>
      </c>
      <c r="G59" t="n">
        <v>80.41</v>
      </c>
      <c r="H59" t="n">
        <v>0.93</v>
      </c>
      <c r="I59" t="n">
        <v>12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215.61</v>
      </c>
      <c r="Q59" t="n">
        <v>1364.03</v>
      </c>
      <c r="R59" t="n">
        <v>64.13</v>
      </c>
      <c r="S59" t="n">
        <v>48.96</v>
      </c>
      <c r="T59" t="n">
        <v>5318.43</v>
      </c>
      <c r="U59" t="n">
        <v>0.76</v>
      </c>
      <c r="V59" t="n">
        <v>0.86</v>
      </c>
      <c r="W59" t="n">
        <v>2.27</v>
      </c>
      <c r="X59" t="n">
        <v>0.32</v>
      </c>
      <c r="Y59" t="n">
        <v>1</v>
      </c>
      <c r="Z59" t="n">
        <v>10</v>
      </c>
      <c r="AA59" t="n">
        <v>198.838376723474</v>
      </c>
      <c r="AB59" t="n">
        <v>272.059439163007</v>
      </c>
      <c r="AC59" t="n">
        <v>246.0944681271904</v>
      </c>
      <c r="AD59" t="n">
        <v>198838.376723474</v>
      </c>
      <c r="AE59" t="n">
        <v>272059.439163007</v>
      </c>
      <c r="AF59" t="n">
        <v>3.703519492701358e-06</v>
      </c>
      <c r="AG59" t="n">
        <v>12</v>
      </c>
      <c r="AH59" t="n">
        <v>246094.4681271904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5.1181</v>
      </c>
      <c r="E60" t="n">
        <v>19.54</v>
      </c>
      <c r="F60" t="n">
        <v>16.08</v>
      </c>
      <c r="G60" t="n">
        <v>80.39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215.71</v>
      </c>
      <c r="Q60" t="n">
        <v>1364</v>
      </c>
      <c r="R60" t="n">
        <v>64.12</v>
      </c>
      <c r="S60" t="n">
        <v>48.96</v>
      </c>
      <c r="T60" t="n">
        <v>5317.27</v>
      </c>
      <c r="U60" t="n">
        <v>0.76</v>
      </c>
      <c r="V60" t="n">
        <v>0.86</v>
      </c>
      <c r="W60" t="n">
        <v>2.27</v>
      </c>
      <c r="X60" t="n">
        <v>0.32</v>
      </c>
      <c r="Y60" t="n">
        <v>1</v>
      </c>
      <c r="Z60" t="n">
        <v>10</v>
      </c>
      <c r="AA60" t="n">
        <v>198.8700311819933</v>
      </c>
      <c r="AB60" t="n">
        <v>272.1027501896493</v>
      </c>
      <c r="AC60" t="n">
        <v>246.1336456102373</v>
      </c>
      <c r="AD60" t="n">
        <v>198870.0311819933</v>
      </c>
      <c r="AE60" t="n">
        <v>272102.7501896493</v>
      </c>
      <c r="AF60" t="n">
        <v>3.704026090513703e-06</v>
      </c>
      <c r="AG60" t="n">
        <v>12</v>
      </c>
      <c r="AH60" t="n">
        <v>246133.6456102373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5.1176</v>
      </c>
      <c r="E61" t="n">
        <v>19.54</v>
      </c>
      <c r="F61" t="n">
        <v>16.08</v>
      </c>
      <c r="G61" t="n">
        <v>80.40000000000001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213.6</v>
      </c>
      <c r="Q61" t="n">
        <v>1364</v>
      </c>
      <c r="R61" t="n">
        <v>63.99</v>
      </c>
      <c r="S61" t="n">
        <v>48.96</v>
      </c>
      <c r="T61" t="n">
        <v>5247.65</v>
      </c>
      <c r="U61" t="n">
        <v>0.77</v>
      </c>
      <c r="V61" t="n">
        <v>0.86</v>
      </c>
      <c r="W61" t="n">
        <v>2.27</v>
      </c>
      <c r="X61" t="n">
        <v>0.32</v>
      </c>
      <c r="Y61" t="n">
        <v>1</v>
      </c>
      <c r="Z61" t="n">
        <v>10</v>
      </c>
      <c r="AA61" t="n">
        <v>197.8839648008238</v>
      </c>
      <c r="AB61" t="n">
        <v>270.7535706647553</v>
      </c>
      <c r="AC61" t="n">
        <v>244.9132298856134</v>
      </c>
      <c r="AD61" t="n">
        <v>197883.9648008238</v>
      </c>
      <c r="AE61" t="n">
        <v>270753.5706647553</v>
      </c>
      <c r="AF61" t="n">
        <v>3.703664234933456e-06</v>
      </c>
      <c r="AG61" t="n">
        <v>12</v>
      </c>
      <c r="AH61" t="n">
        <v>244913.2298856134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5.1197</v>
      </c>
      <c r="E62" t="n">
        <v>19.53</v>
      </c>
      <c r="F62" t="n">
        <v>16.07</v>
      </c>
      <c r="G62" t="n">
        <v>80.36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213.04</v>
      </c>
      <c r="Q62" t="n">
        <v>1364.01</v>
      </c>
      <c r="R62" t="n">
        <v>63.93</v>
      </c>
      <c r="S62" t="n">
        <v>48.96</v>
      </c>
      <c r="T62" t="n">
        <v>5219.27</v>
      </c>
      <c r="U62" t="n">
        <v>0.77</v>
      </c>
      <c r="V62" t="n">
        <v>0.86</v>
      </c>
      <c r="W62" t="n">
        <v>2.27</v>
      </c>
      <c r="X62" t="n">
        <v>0.31</v>
      </c>
      <c r="Y62" t="n">
        <v>1</v>
      </c>
      <c r="Z62" t="n">
        <v>10</v>
      </c>
      <c r="AA62" t="n">
        <v>197.5654419118459</v>
      </c>
      <c r="AB62" t="n">
        <v>270.3177535958179</v>
      </c>
      <c r="AC62" t="n">
        <v>244.5190065860621</v>
      </c>
      <c r="AD62" t="n">
        <v>197565.4419118459</v>
      </c>
      <c r="AE62" t="n">
        <v>270317.7535958178</v>
      </c>
      <c r="AF62" t="n">
        <v>3.705184028370489e-06</v>
      </c>
      <c r="AG62" t="n">
        <v>12</v>
      </c>
      <c r="AH62" t="n">
        <v>244519.0065860621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5.1196</v>
      </c>
      <c r="E63" t="n">
        <v>19.53</v>
      </c>
      <c r="F63" t="n">
        <v>16.07</v>
      </c>
      <c r="G63" t="n">
        <v>80.37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0</v>
      </c>
      <c r="N63" t="n">
        <v>82.03</v>
      </c>
      <c r="O63" t="n">
        <v>36392.01</v>
      </c>
      <c r="P63" t="n">
        <v>213.05</v>
      </c>
      <c r="Q63" t="n">
        <v>1364.02</v>
      </c>
      <c r="R63" t="n">
        <v>63.88</v>
      </c>
      <c r="S63" t="n">
        <v>48.96</v>
      </c>
      <c r="T63" t="n">
        <v>5193.71</v>
      </c>
      <c r="U63" t="n">
        <v>0.77</v>
      </c>
      <c r="V63" t="n">
        <v>0.86</v>
      </c>
      <c r="W63" t="n">
        <v>2.27</v>
      </c>
      <c r="X63" t="n">
        <v>0.31</v>
      </c>
      <c r="Y63" t="n">
        <v>1</v>
      </c>
      <c r="Z63" t="n">
        <v>10</v>
      </c>
      <c r="AA63" t="n">
        <v>197.5723695865615</v>
      </c>
      <c r="AB63" t="n">
        <v>270.3272323459913</v>
      </c>
      <c r="AC63" t="n">
        <v>244.5275806976225</v>
      </c>
      <c r="AD63" t="n">
        <v>197572.3695865615</v>
      </c>
      <c r="AE63" t="n">
        <v>270327.2323459912</v>
      </c>
      <c r="AF63" t="n">
        <v>3.70511165725444e-06</v>
      </c>
      <c r="AG63" t="n">
        <v>12</v>
      </c>
      <c r="AH63" t="n">
        <v>244527.5806976225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3.3814</v>
      </c>
      <c r="E2" t="n">
        <v>29.57</v>
      </c>
      <c r="F2" t="n">
        <v>21.26</v>
      </c>
      <c r="G2" t="n">
        <v>6.86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256.13</v>
      </c>
      <c r="Q2" t="n">
        <v>1364.43</v>
      </c>
      <c r="R2" t="n">
        <v>233.23</v>
      </c>
      <c r="S2" t="n">
        <v>48.96</v>
      </c>
      <c r="T2" t="n">
        <v>89001.25</v>
      </c>
      <c r="U2" t="n">
        <v>0.21</v>
      </c>
      <c r="V2" t="n">
        <v>0.65</v>
      </c>
      <c r="W2" t="n">
        <v>2.55</v>
      </c>
      <c r="X2" t="n">
        <v>5.49</v>
      </c>
      <c r="Y2" t="n">
        <v>1</v>
      </c>
      <c r="Z2" t="n">
        <v>10</v>
      </c>
      <c r="AA2" t="n">
        <v>326.8311414736114</v>
      </c>
      <c r="AB2" t="n">
        <v>447.184786536532</v>
      </c>
      <c r="AC2" t="n">
        <v>404.5060981372744</v>
      </c>
      <c r="AD2" t="n">
        <v>326831.1414736114</v>
      </c>
      <c r="AE2" t="n">
        <v>447184.786536532</v>
      </c>
      <c r="AF2" t="n">
        <v>2.521860479446847e-06</v>
      </c>
      <c r="AG2" t="n">
        <v>18</v>
      </c>
      <c r="AH2" t="n">
        <v>404506.0981372744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3.775</v>
      </c>
      <c r="E3" t="n">
        <v>26.49</v>
      </c>
      <c r="F3" t="n">
        <v>19.75</v>
      </c>
      <c r="G3" t="n">
        <v>8.65</v>
      </c>
      <c r="H3" t="n">
        <v>0.14</v>
      </c>
      <c r="I3" t="n">
        <v>137</v>
      </c>
      <c r="J3" t="n">
        <v>159.48</v>
      </c>
      <c r="K3" t="n">
        <v>50.28</v>
      </c>
      <c r="L3" t="n">
        <v>1.25</v>
      </c>
      <c r="M3" t="n">
        <v>135</v>
      </c>
      <c r="N3" t="n">
        <v>27.95</v>
      </c>
      <c r="O3" t="n">
        <v>19902.91</v>
      </c>
      <c r="P3" t="n">
        <v>236.01</v>
      </c>
      <c r="Q3" t="n">
        <v>1364.12</v>
      </c>
      <c r="R3" t="n">
        <v>184.08</v>
      </c>
      <c r="S3" t="n">
        <v>48.96</v>
      </c>
      <c r="T3" t="n">
        <v>64671.3</v>
      </c>
      <c r="U3" t="n">
        <v>0.27</v>
      </c>
      <c r="V3" t="n">
        <v>0.7</v>
      </c>
      <c r="W3" t="n">
        <v>2.46</v>
      </c>
      <c r="X3" t="n">
        <v>3.99</v>
      </c>
      <c r="Y3" t="n">
        <v>1</v>
      </c>
      <c r="Z3" t="n">
        <v>10</v>
      </c>
      <c r="AA3" t="n">
        <v>277.9226640252353</v>
      </c>
      <c r="AB3" t="n">
        <v>380.266050001921</v>
      </c>
      <c r="AC3" t="n">
        <v>343.97399189649</v>
      </c>
      <c r="AD3" t="n">
        <v>277922.6640252353</v>
      </c>
      <c r="AE3" t="n">
        <v>380266.050001921</v>
      </c>
      <c r="AF3" t="n">
        <v>2.815408798104881e-06</v>
      </c>
      <c r="AG3" t="n">
        <v>16</v>
      </c>
      <c r="AH3" t="n">
        <v>343973.99189649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4.0451</v>
      </c>
      <c r="E4" t="n">
        <v>24.72</v>
      </c>
      <c r="F4" t="n">
        <v>18.88</v>
      </c>
      <c r="G4" t="n">
        <v>10.4</v>
      </c>
      <c r="H4" t="n">
        <v>0.17</v>
      </c>
      <c r="I4" t="n">
        <v>109</v>
      </c>
      <c r="J4" t="n">
        <v>159.83</v>
      </c>
      <c r="K4" t="n">
        <v>50.28</v>
      </c>
      <c r="L4" t="n">
        <v>1.5</v>
      </c>
      <c r="M4" t="n">
        <v>107</v>
      </c>
      <c r="N4" t="n">
        <v>28.05</v>
      </c>
      <c r="O4" t="n">
        <v>19946.71</v>
      </c>
      <c r="P4" t="n">
        <v>223.8</v>
      </c>
      <c r="Q4" t="n">
        <v>1364.29</v>
      </c>
      <c r="R4" t="n">
        <v>156.2</v>
      </c>
      <c r="S4" t="n">
        <v>48.96</v>
      </c>
      <c r="T4" t="n">
        <v>50867.97</v>
      </c>
      <c r="U4" t="n">
        <v>0.31</v>
      </c>
      <c r="V4" t="n">
        <v>0.73</v>
      </c>
      <c r="W4" t="n">
        <v>2.41</v>
      </c>
      <c r="X4" t="n">
        <v>3.12</v>
      </c>
      <c r="Y4" t="n">
        <v>1</v>
      </c>
      <c r="Z4" t="n">
        <v>10</v>
      </c>
      <c r="AA4" t="n">
        <v>251.9525063651975</v>
      </c>
      <c r="AB4" t="n">
        <v>344.7325345687996</v>
      </c>
      <c r="AC4" t="n">
        <v>311.8317453048073</v>
      </c>
      <c r="AD4" t="n">
        <v>251952.5063651975</v>
      </c>
      <c r="AE4" t="n">
        <v>344732.5345687996</v>
      </c>
      <c r="AF4" t="n">
        <v>3.016850365354716e-06</v>
      </c>
      <c r="AG4" t="n">
        <v>15</v>
      </c>
      <c r="AH4" t="n">
        <v>311831.7453048073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4.2424</v>
      </c>
      <c r="E5" t="n">
        <v>23.57</v>
      </c>
      <c r="F5" t="n">
        <v>18.35</v>
      </c>
      <c r="G5" t="n">
        <v>12.23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215.44</v>
      </c>
      <c r="Q5" t="n">
        <v>1364.24</v>
      </c>
      <c r="R5" t="n">
        <v>138.37</v>
      </c>
      <c r="S5" t="n">
        <v>48.96</v>
      </c>
      <c r="T5" t="n">
        <v>42048.71</v>
      </c>
      <c r="U5" t="n">
        <v>0.35</v>
      </c>
      <c r="V5" t="n">
        <v>0.76</v>
      </c>
      <c r="W5" t="n">
        <v>2.38</v>
      </c>
      <c r="X5" t="n">
        <v>2.58</v>
      </c>
      <c r="Y5" t="n">
        <v>1</v>
      </c>
      <c r="Z5" t="n">
        <v>10</v>
      </c>
      <c r="AA5" t="n">
        <v>233.0879809704994</v>
      </c>
      <c r="AB5" t="n">
        <v>318.921258679663</v>
      </c>
      <c r="AC5" t="n">
        <v>288.4838613601683</v>
      </c>
      <c r="AD5" t="n">
        <v>233087.9809704994</v>
      </c>
      <c r="AE5" t="n">
        <v>318921.2586796629</v>
      </c>
      <c r="AF5" t="n">
        <v>3.163997426511297e-06</v>
      </c>
      <c r="AG5" t="n">
        <v>14</v>
      </c>
      <c r="AH5" t="n">
        <v>288483.8613601683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4.4043</v>
      </c>
      <c r="E6" t="n">
        <v>22.71</v>
      </c>
      <c r="F6" t="n">
        <v>17.93</v>
      </c>
      <c r="G6" t="n">
        <v>14.16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208.69</v>
      </c>
      <c r="Q6" t="n">
        <v>1364.13</v>
      </c>
      <c r="R6" t="n">
        <v>124.81</v>
      </c>
      <c r="S6" t="n">
        <v>48.96</v>
      </c>
      <c r="T6" t="n">
        <v>35342.22</v>
      </c>
      <c r="U6" t="n">
        <v>0.39</v>
      </c>
      <c r="V6" t="n">
        <v>0.77</v>
      </c>
      <c r="W6" t="n">
        <v>2.36</v>
      </c>
      <c r="X6" t="n">
        <v>2.17</v>
      </c>
      <c r="Y6" t="n">
        <v>1</v>
      </c>
      <c r="Z6" t="n">
        <v>10</v>
      </c>
      <c r="AA6" t="n">
        <v>224.0682891665369</v>
      </c>
      <c r="AB6" t="n">
        <v>306.5801184327692</v>
      </c>
      <c r="AC6" t="n">
        <v>277.320542217535</v>
      </c>
      <c r="AD6" t="n">
        <v>224068.2891665369</v>
      </c>
      <c r="AE6" t="n">
        <v>306580.1184327691</v>
      </c>
      <c r="AF6" t="n">
        <v>3.284743038276379e-06</v>
      </c>
      <c r="AG6" t="n">
        <v>14</v>
      </c>
      <c r="AH6" t="n">
        <v>277320.542217535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4.5239</v>
      </c>
      <c r="E7" t="n">
        <v>22.1</v>
      </c>
      <c r="F7" t="n">
        <v>17.65</v>
      </c>
      <c r="G7" t="n">
        <v>16.05</v>
      </c>
      <c r="H7" t="n">
        <v>0.25</v>
      </c>
      <c r="I7" t="n">
        <v>66</v>
      </c>
      <c r="J7" t="n">
        <v>160.9</v>
      </c>
      <c r="K7" t="n">
        <v>50.28</v>
      </c>
      <c r="L7" t="n">
        <v>2.25</v>
      </c>
      <c r="M7" t="n">
        <v>64</v>
      </c>
      <c r="N7" t="n">
        <v>28.37</v>
      </c>
      <c r="O7" t="n">
        <v>20078.3</v>
      </c>
      <c r="P7" t="n">
        <v>203.47</v>
      </c>
      <c r="Q7" t="n">
        <v>1364.12</v>
      </c>
      <c r="R7" t="n">
        <v>115.51</v>
      </c>
      <c r="S7" t="n">
        <v>48.96</v>
      </c>
      <c r="T7" t="n">
        <v>30739.01</v>
      </c>
      <c r="U7" t="n">
        <v>0.42</v>
      </c>
      <c r="V7" t="n">
        <v>0.78</v>
      </c>
      <c r="W7" t="n">
        <v>2.35</v>
      </c>
      <c r="X7" t="n">
        <v>1.89</v>
      </c>
      <c r="Y7" t="n">
        <v>1</v>
      </c>
      <c r="Z7" t="n">
        <v>10</v>
      </c>
      <c r="AA7" t="n">
        <v>210.9135865614235</v>
      </c>
      <c r="AB7" t="n">
        <v>288.5812739839417</v>
      </c>
      <c r="AC7" t="n">
        <v>261.0394822213612</v>
      </c>
      <c r="AD7" t="n">
        <v>210913.5865614235</v>
      </c>
      <c r="AE7" t="n">
        <v>288581.2739839418</v>
      </c>
      <c r="AF7" t="n">
        <v>3.373941155429582e-06</v>
      </c>
      <c r="AG7" t="n">
        <v>13</v>
      </c>
      <c r="AH7" t="n">
        <v>261039.4822213612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17.39</v>
      </c>
      <c r="G8" t="n">
        <v>17.99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198.5</v>
      </c>
      <c r="Q8" t="n">
        <v>1364.14</v>
      </c>
      <c r="R8" t="n">
        <v>107.05</v>
      </c>
      <c r="S8" t="n">
        <v>48.96</v>
      </c>
      <c r="T8" t="n">
        <v>26551.94</v>
      </c>
      <c r="U8" t="n">
        <v>0.46</v>
      </c>
      <c r="V8" t="n">
        <v>0.8</v>
      </c>
      <c r="W8" t="n">
        <v>2.33</v>
      </c>
      <c r="X8" t="n">
        <v>1.63</v>
      </c>
      <c r="Y8" t="n">
        <v>1</v>
      </c>
      <c r="Z8" t="n">
        <v>10</v>
      </c>
      <c r="AA8" t="n">
        <v>205.2706944270308</v>
      </c>
      <c r="AB8" t="n">
        <v>280.8604200188383</v>
      </c>
      <c r="AC8" t="n">
        <v>254.0554957223981</v>
      </c>
      <c r="AD8" t="n">
        <v>205270.6944270308</v>
      </c>
      <c r="AE8" t="n">
        <v>280860.4200188383</v>
      </c>
      <c r="AF8" t="n">
        <v>3.455979557493565e-06</v>
      </c>
      <c r="AG8" t="n">
        <v>13</v>
      </c>
      <c r="AH8" t="n">
        <v>254055.4957223982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4.7112</v>
      </c>
      <c r="E9" t="n">
        <v>21.23</v>
      </c>
      <c r="F9" t="n">
        <v>17.23</v>
      </c>
      <c r="G9" t="n">
        <v>19.88</v>
      </c>
      <c r="H9" t="n">
        <v>0.3</v>
      </c>
      <c r="I9" t="n">
        <v>52</v>
      </c>
      <c r="J9" t="n">
        <v>161.61</v>
      </c>
      <c r="K9" t="n">
        <v>50.28</v>
      </c>
      <c r="L9" t="n">
        <v>2.75</v>
      </c>
      <c r="M9" t="n">
        <v>50</v>
      </c>
      <c r="N9" t="n">
        <v>28.58</v>
      </c>
      <c r="O9" t="n">
        <v>20166.2</v>
      </c>
      <c r="P9" t="n">
        <v>194.73</v>
      </c>
      <c r="Q9" t="n">
        <v>1364.04</v>
      </c>
      <c r="R9" t="n">
        <v>101.74</v>
      </c>
      <c r="S9" t="n">
        <v>48.96</v>
      </c>
      <c r="T9" t="n">
        <v>23923.48</v>
      </c>
      <c r="U9" t="n">
        <v>0.48</v>
      </c>
      <c r="V9" t="n">
        <v>0.8</v>
      </c>
      <c r="W9" t="n">
        <v>2.32</v>
      </c>
      <c r="X9" t="n">
        <v>1.47</v>
      </c>
      <c r="Y9" t="n">
        <v>1</v>
      </c>
      <c r="Z9" t="n">
        <v>10</v>
      </c>
      <c r="AA9" t="n">
        <v>201.3356152296421</v>
      </c>
      <c r="AB9" t="n">
        <v>275.476271057532</v>
      </c>
      <c r="AC9" t="n">
        <v>249.1852023812566</v>
      </c>
      <c r="AD9" t="n">
        <v>201335.6152296421</v>
      </c>
      <c r="AE9" t="n">
        <v>275476.2710575319</v>
      </c>
      <c r="AF9" t="n">
        <v>3.513630180034892e-06</v>
      </c>
      <c r="AG9" t="n">
        <v>13</v>
      </c>
      <c r="AH9" t="n">
        <v>249185.2023812566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4.7782</v>
      </c>
      <c r="E10" t="n">
        <v>20.93</v>
      </c>
      <c r="F10" t="n">
        <v>17.09</v>
      </c>
      <c r="G10" t="n">
        <v>21.82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191.11</v>
      </c>
      <c r="Q10" t="n">
        <v>1364.29</v>
      </c>
      <c r="R10" t="n">
        <v>97.22</v>
      </c>
      <c r="S10" t="n">
        <v>48.96</v>
      </c>
      <c r="T10" t="n">
        <v>21688.39</v>
      </c>
      <c r="U10" t="n">
        <v>0.5</v>
      </c>
      <c r="V10" t="n">
        <v>0.8100000000000001</v>
      </c>
      <c r="W10" t="n">
        <v>2.32</v>
      </c>
      <c r="X10" t="n">
        <v>1.33</v>
      </c>
      <c r="Y10" t="n">
        <v>1</v>
      </c>
      <c r="Z10" t="n">
        <v>10</v>
      </c>
      <c r="AA10" t="n">
        <v>197.8486612008848</v>
      </c>
      <c r="AB10" t="n">
        <v>270.7052667218339</v>
      </c>
      <c r="AC10" t="n">
        <v>244.8695360032095</v>
      </c>
      <c r="AD10" t="n">
        <v>197848.6612008848</v>
      </c>
      <c r="AE10" t="n">
        <v>270705.266721834</v>
      </c>
      <c r="AF10" t="n">
        <v>3.563599024928409e-06</v>
      </c>
      <c r="AG10" t="n">
        <v>13</v>
      </c>
      <c r="AH10" t="n">
        <v>244869.5360032095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4.8349</v>
      </c>
      <c r="E11" t="n">
        <v>20.68</v>
      </c>
      <c r="F11" t="n">
        <v>16.97</v>
      </c>
      <c r="G11" t="n">
        <v>23.68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188.16</v>
      </c>
      <c r="Q11" t="n">
        <v>1364.11</v>
      </c>
      <c r="R11" t="n">
        <v>93.41</v>
      </c>
      <c r="S11" t="n">
        <v>48.96</v>
      </c>
      <c r="T11" t="n">
        <v>19802.7</v>
      </c>
      <c r="U11" t="n">
        <v>0.52</v>
      </c>
      <c r="V11" t="n">
        <v>0.82</v>
      </c>
      <c r="W11" t="n">
        <v>2.31</v>
      </c>
      <c r="X11" t="n">
        <v>1.21</v>
      </c>
      <c r="Y11" t="n">
        <v>1</v>
      </c>
      <c r="Z11" t="n">
        <v>10</v>
      </c>
      <c r="AA11" t="n">
        <v>188.2267266437954</v>
      </c>
      <c r="AB11" t="n">
        <v>257.5401113710372</v>
      </c>
      <c r="AC11" t="n">
        <v>232.960844601677</v>
      </c>
      <c r="AD11" t="n">
        <v>188226.7266437954</v>
      </c>
      <c r="AE11" t="n">
        <v>257540.1113710372</v>
      </c>
      <c r="AF11" t="n">
        <v>3.605886092174117e-06</v>
      </c>
      <c r="AG11" t="n">
        <v>12</v>
      </c>
      <c r="AH11" t="n">
        <v>232960.844601677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4.8902</v>
      </c>
      <c r="E12" t="n">
        <v>20.45</v>
      </c>
      <c r="F12" t="n">
        <v>16.87</v>
      </c>
      <c r="G12" t="n">
        <v>25.95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184.91</v>
      </c>
      <c r="Q12" t="n">
        <v>1364.07</v>
      </c>
      <c r="R12" t="n">
        <v>89.97</v>
      </c>
      <c r="S12" t="n">
        <v>48.96</v>
      </c>
      <c r="T12" t="n">
        <v>18102.84</v>
      </c>
      <c r="U12" t="n">
        <v>0.54</v>
      </c>
      <c r="V12" t="n">
        <v>0.82</v>
      </c>
      <c r="W12" t="n">
        <v>2.31</v>
      </c>
      <c r="X12" t="n">
        <v>1.11</v>
      </c>
      <c r="Y12" t="n">
        <v>1</v>
      </c>
      <c r="Z12" t="n">
        <v>10</v>
      </c>
      <c r="AA12" t="n">
        <v>185.3662402740055</v>
      </c>
      <c r="AB12" t="n">
        <v>253.6262677241403</v>
      </c>
      <c r="AC12" t="n">
        <v>229.4205326993246</v>
      </c>
      <c r="AD12" t="n">
        <v>185366.2402740055</v>
      </c>
      <c r="AE12" t="n">
        <v>253626.2677241403</v>
      </c>
      <c r="AF12" t="n">
        <v>3.647129034302646e-06</v>
      </c>
      <c r="AG12" t="n">
        <v>12</v>
      </c>
      <c r="AH12" t="n">
        <v>229420.5326993246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4.9348</v>
      </c>
      <c r="E13" t="n">
        <v>20.26</v>
      </c>
      <c r="F13" t="n">
        <v>16.78</v>
      </c>
      <c r="G13" t="n">
        <v>27.97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182.24</v>
      </c>
      <c r="Q13" t="n">
        <v>1364.08</v>
      </c>
      <c r="R13" t="n">
        <v>87.26000000000001</v>
      </c>
      <c r="S13" t="n">
        <v>48.96</v>
      </c>
      <c r="T13" t="n">
        <v>16766.26</v>
      </c>
      <c r="U13" t="n">
        <v>0.5600000000000001</v>
      </c>
      <c r="V13" t="n">
        <v>0.83</v>
      </c>
      <c r="W13" t="n">
        <v>2.3</v>
      </c>
      <c r="X13" t="n">
        <v>1.02</v>
      </c>
      <c r="Y13" t="n">
        <v>1</v>
      </c>
      <c r="Z13" t="n">
        <v>10</v>
      </c>
      <c r="AA13" t="n">
        <v>183.076051045622</v>
      </c>
      <c r="AB13" t="n">
        <v>250.4927297858496</v>
      </c>
      <c r="AC13" t="n">
        <v>226.5860552239153</v>
      </c>
      <c r="AD13" t="n">
        <v>183076.051045622</v>
      </c>
      <c r="AE13" t="n">
        <v>250492.7297858496</v>
      </c>
      <c r="AF13" t="n">
        <v>3.680391877321316e-06</v>
      </c>
      <c r="AG13" t="n">
        <v>12</v>
      </c>
      <c r="AH13" t="n">
        <v>226586.0552239153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4.9816</v>
      </c>
      <c r="E14" t="n">
        <v>20.07</v>
      </c>
      <c r="F14" t="n">
        <v>16.69</v>
      </c>
      <c r="G14" t="n">
        <v>30.34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178.3</v>
      </c>
      <c r="Q14" t="n">
        <v>1364.02</v>
      </c>
      <c r="R14" t="n">
        <v>84.16</v>
      </c>
      <c r="S14" t="n">
        <v>48.96</v>
      </c>
      <c r="T14" t="n">
        <v>15230.81</v>
      </c>
      <c r="U14" t="n">
        <v>0.58</v>
      </c>
      <c r="V14" t="n">
        <v>0.83</v>
      </c>
      <c r="W14" t="n">
        <v>2.29</v>
      </c>
      <c r="X14" t="n">
        <v>0.93</v>
      </c>
      <c r="Y14" t="n">
        <v>1</v>
      </c>
      <c r="Z14" t="n">
        <v>10</v>
      </c>
      <c r="AA14" t="n">
        <v>180.167119007849</v>
      </c>
      <c r="AB14" t="n">
        <v>246.5126006387463</v>
      </c>
      <c r="AC14" t="n">
        <v>222.985784016464</v>
      </c>
      <c r="AD14" t="n">
        <v>180167.119007849</v>
      </c>
      <c r="AE14" t="n">
        <v>246512.6006387463</v>
      </c>
      <c r="AF14" t="n">
        <v>3.715295488381266e-06</v>
      </c>
      <c r="AG14" t="n">
        <v>12</v>
      </c>
      <c r="AH14" t="n">
        <v>222985.784016464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5.0113</v>
      </c>
      <c r="E15" t="n">
        <v>19.95</v>
      </c>
      <c r="F15" t="n">
        <v>16.63</v>
      </c>
      <c r="G15" t="n">
        <v>32.19</v>
      </c>
      <c r="H15" t="n">
        <v>0.46</v>
      </c>
      <c r="I15" t="n">
        <v>31</v>
      </c>
      <c r="J15" t="n">
        <v>163.76</v>
      </c>
      <c r="K15" t="n">
        <v>50.28</v>
      </c>
      <c r="L15" t="n">
        <v>4.25</v>
      </c>
      <c r="M15" t="n">
        <v>29</v>
      </c>
      <c r="N15" t="n">
        <v>29.23</v>
      </c>
      <c r="O15" t="n">
        <v>20430.81</v>
      </c>
      <c r="P15" t="n">
        <v>176.27</v>
      </c>
      <c r="Q15" t="n">
        <v>1364.15</v>
      </c>
      <c r="R15" t="n">
        <v>82.45</v>
      </c>
      <c r="S15" t="n">
        <v>48.96</v>
      </c>
      <c r="T15" t="n">
        <v>14385.51</v>
      </c>
      <c r="U15" t="n">
        <v>0.59</v>
      </c>
      <c r="V15" t="n">
        <v>0.83</v>
      </c>
      <c r="W15" t="n">
        <v>2.29</v>
      </c>
      <c r="X15" t="n">
        <v>0.87</v>
      </c>
      <c r="Y15" t="n">
        <v>1</v>
      </c>
      <c r="Z15" t="n">
        <v>10</v>
      </c>
      <c r="AA15" t="n">
        <v>178.5744671694077</v>
      </c>
      <c r="AB15" t="n">
        <v>244.3334641305519</v>
      </c>
      <c r="AC15" t="n">
        <v>221.0146212381736</v>
      </c>
      <c r="AD15" t="n">
        <v>178574.4671694077</v>
      </c>
      <c r="AE15" t="n">
        <v>244333.4641305519</v>
      </c>
      <c r="AF15" t="n">
        <v>3.737445856938541e-06</v>
      </c>
      <c r="AG15" t="n">
        <v>12</v>
      </c>
      <c r="AH15" t="n">
        <v>221014.6212381736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5.0419</v>
      </c>
      <c r="E16" t="n">
        <v>19.83</v>
      </c>
      <c r="F16" t="n">
        <v>16.57</v>
      </c>
      <c r="G16" t="n">
        <v>34.29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27</v>
      </c>
      <c r="N16" t="n">
        <v>29.34</v>
      </c>
      <c r="O16" t="n">
        <v>20475.04</v>
      </c>
      <c r="P16" t="n">
        <v>172.65</v>
      </c>
      <c r="Q16" t="n">
        <v>1364.02</v>
      </c>
      <c r="R16" t="n">
        <v>80.48999999999999</v>
      </c>
      <c r="S16" t="n">
        <v>48.96</v>
      </c>
      <c r="T16" t="n">
        <v>13413.17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176.2210803328226</v>
      </c>
      <c r="AB16" t="n">
        <v>241.1134564366381</v>
      </c>
      <c r="AC16" t="n">
        <v>218.1019265592567</v>
      </c>
      <c r="AD16" t="n">
        <v>176221.0803328226</v>
      </c>
      <c r="AE16" t="n">
        <v>241113.4564366381</v>
      </c>
      <c r="AF16" t="n">
        <v>3.760267448785431e-06</v>
      </c>
      <c r="AG16" t="n">
        <v>12</v>
      </c>
      <c r="AH16" t="n">
        <v>218101.9265592567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5.0742</v>
      </c>
      <c r="E17" t="n">
        <v>19.71</v>
      </c>
      <c r="F17" t="n">
        <v>16.51</v>
      </c>
      <c r="G17" t="n">
        <v>36.7</v>
      </c>
      <c r="H17" t="n">
        <v>0.51</v>
      </c>
      <c r="I17" t="n">
        <v>27</v>
      </c>
      <c r="J17" t="n">
        <v>164.48</v>
      </c>
      <c r="K17" t="n">
        <v>50.28</v>
      </c>
      <c r="L17" t="n">
        <v>4.75</v>
      </c>
      <c r="M17" t="n">
        <v>25</v>
      </c>
      <c r="N17" t="n">
        <v>29.45</v>
      </c>
      <c r="O17" t="n">
        <v>20519.3</v>
      </c>
      <c r="P17" t="n">
        <v>170</v>
      </c>
      <c r="Q17" t="n">
        <v>1364.06</v>
      </c>
      <c r="R17" t="n">
        <v>78.69</v>
      </c>
      <c r="S17" t="n">
        <v>48.96</v>
      </c>
      <c r="T17" t="n">
        <v>12525.34</v>
      </c>
      <c r="U17" t="n">
        <v>0.62</v>
      </c>
      <c r="V17" t="n">
        <v>0.84</v>
      </c>
      <c r="W17" t="n">
        <v>2.28</v>
      </c>
      <c r="X17" t="n">
        <v>0.75</v>
      </c>
      <c r="Y17" t="n">
        <v>1</v>
      </c>
      <c r="Z17" t="n">
        <v>10</v>
      </c>
      <c r="AA17" t="n">
        <v>174.3280210534369</v>
      </c>
      <c r="AB17" t="n">
        <v>238.5232892147026</v>
      </c>
      <c r="AC17" t="n">
        <v>215.7589612616595</v>
      </c>
      <c r="AD17" t="n">
        <v>174328.0210534369</v>
      </c>
      <c r="AE17" t="n">
        <v>238523.2892147026</v>
      </c>
      <c r="AF17" t="n">
        <v>3.784356906846037e-06</v>
      </c>
      <c r="AG17" t="n">
        <v>12</v>
      </c>
      <c r="AH17" t="n">
        <v>215758.9612616595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5.1073</v>
      </c>
      <c r="E18" t="n">
        <v>19.58</v>
      </c>
      <c r="F18" t="n">
        <v>16.45</v>
      </c>
      <c r="G18" t="n">
        <v>39.48</v>
      </c>
      <c r="H18" t="n">
        <v>0.54</v>
      </c>
      <c r="I18" t="n">
        <v>25</v>
      </c>
      <c r="J18" t="n">
        <v>164.83</v>
      </c>
      <c r="K18" t="n">
        <v>50.28</v>
      </c>
      <c r="L18" t="n">
        <v>5</v>
      </c>
      <c r="M18" t="n">
        <v>23</v>
      </c>
      <c r="N18" t="n">
        <v>29.55</v>
      </c>
      <c r="O18" t="n">
        <v>20563.61</v>
      </c>
      <c r="P18" t="n">
        <v>167.35</v>
      </c>
      <c r="Q18" t="n">
        <v>1364.02</v>
      </c>
      <c r="R18" t="n">
        <v>76.33</v>
      </c>
      <c r="S18" t="n">
        <v>48.96</v>
      </c>
      <c r="T18" t="n">
        <v>11355.81</v>
      </c>
      <c r="U18" t="n">
        <v>0.64</v>
      </c>
      <c r="V18" t="n">
        <v>0.84</v>
      </c>
      <c r="W18" t="n">
        <v>2.28</v>
      </c>
      <c r="X18" t="n">
        <v>0.6899999999999999</v>
      </c>
      <c r="Y18" t="n">
        <v>1</v>
      </c>
      <c r="Z18" t="n">
        <v>10</v>
      </c>
      <c r="AA18" t="n">
        <v>172.4449113957275</v>
      </c>
      <c r="AB18" t="n">
        <v>235.9467355040912</v>
      </c>
      <c r="AC18" t="n">
        <v>213.4283102209721</v>
      </c>
      <c r="AD18" t="n">
        <v>172444.9113957275</v>
      </c>
      <c r="AE18" t="n">
        <v>235946.7355040912</v>
      </c>
      <c r="AF18" t="n">
        <v>3.809043007830745e-06</v>
      </c>
      <c r="AG18" t="n">
        <v>12</v>
      </c>
      <c r="AH18" t="n">
        <v>213428.3102209721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5.1242</v>
      </c>
      <c r="E19" t="n">
        <v>19.52</v>
      </c>
      <c r="F19" t="n">
        <v>16.42</v>
      </c>
      <c r="G19" t="n">
        <v>41.04</v>
      </c>
      <c r="H19" t="n">
        <v>0.5600000000000001</v>
      </c>
      <c r="I19" t="n">
        <v>24</v>
      </c>
      <c r="J19" t="n">
        <v>165.19</v>
      </c>
      <c r="K19" t="n">
        <v>50.28</v>
      </c>
      <c r="L19" t="n">
        <v>5.25</v>
      </c>
      <c r="M19" t="n">
        <v>22</v>
      </c>
      <c r="N19" t="n">
        <v>29.66</v>
      </c>
      <c r="O19" t="n">
        <v>20607.95</v>
      </c>
      <c r="P19" t="n">
        <v>165.33</v>
      </c>
      <c r="Q19" t="n">
        <v>1364.02</v>
      </c>
      <c r="R19" t="n">
        <v>75.54000000000001</v>
      </c>
      <c r="S19" t="n">
        <v>48.96</v>
      </c>
      <c r="T19" t="n">
        <v>10965.18</v>
      </c>
      <c r="U19" t="n">
        <v>0.65</v>
      </c>
      <c r="V19" t="n">
        <v>0.84</v>
      </c>
      <c r="W19" t="n">
        <v>2.28</v>
      </c>
      <c r="X19" t="n">
        <v>0.66</v>
      </c>
      <c r="Y19" t="n">
        <v>1</v>
      </c>
      <c r="Z19" t="n">
        <v>10</v>
      </c>
      <c r="AA19" t="n">
        <v>171.1783971597525</v>
      </c>
      <c r="AB19" t="n">
        <v>234.2138348517664</v>
      </c>
      <c r="AC19" t="n">
        <v>211.8607951747633</v>
      </c>
      <c r="AD19" t="n">
        <v>171178.3971597525</v>
      </c>
      <c r="AE19" t="n">
        <v>234213.8348517664</v>
      </c>
      <c r="AF19" t="n">
        <v>3.821647089602393e-06</v>
      </c>
      <c r="AG19" t="n">
        <v>12</v>
      </c>
      <c r="AH19" t="n">
        <v>211860.7951747633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5.1558</v>
      </c>
      <c r="E20" t="n">
        <v>19.4</v>
      </c>
      <c r="F20" t="n">
        <v>16.36</v>
      </c>
      <c r="G20" t="n">
        <v>44.62</v>
      </c>
      <c r="H20" t="n">
        <v>0.59</v>
      </c>
      <c r="I20" t="n">
        <v>22</v>
      </c>
      <c r="J20" t="n">
        <v>165.55</v>
      </c>
      <c r="K20" t="n">
        <v>50.28</v>
      </c>
      <c r="L20" t="n">
        <v>5.5</v>
      </c>
      <c r="M20" t="n">
        <v>20</v>
      </c>
      <c r="N20" t="n">
        <v>29.77</v>
      </c>
      <c r="O20" t="n">
        <v>20652.33</v>
      </c>
      <c r="P20" t="n">
        <v>161.39</v>
      </c>
      <c r="Q20" t="n">
        <v>1364.08</v>
      </c>
      <c r="R20" t="n">
        <v>73.53</v>
      </c>
      <c r="S20" t="n">
        <v>48.96</v>
      </c>
      <c r="T20" t="n">
        <v>9971.379999999999</v>
      </c>
      <c r="U20" t="n">
        <v>0.67</v>
      </c>
      <c r="V20" t="n">
        <v>0.85</v>
      </c>
      <c r="W20" t="n">
        <v>2.28</v>
      </c>
      <c r="X20" t="n">
        <v>0.6</v>
      </c>
      <c r="Y20" t="n">
        <v>1</v>
      </c>
      <c r="Z20" t="n">
        <v>10</v>
      </c>
      <c r="AA20" t="n">
        <v>168.7536954386951</v>
      </c>
      <c r="AB20" t="n">
        <v>230.896250986727</v>
      </c>
      <c r="AC20" t="n">
        <v>208.859836857544</v>
      </c>
      <c r="AD20" t="n">
        <v>168753.6954386951</v>
      </c>
      <c r="AE20" t="n">
        <v>230896.250986727</v>
      </c>
      <c r="AF20" t="n">
        <v>3.845214485104409e-06</v>
      </c>
      <c r="AG20" t="n">
        <v>12</v>
      </c>
      <c r="AH20" t="n">
        <v>208859.836857544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5.1716</v>
      </c>
      <c r="E21" t="n">
        <v>19.34</v>
      </c>
      <c r="F21" t="n">
        <v>16.34</v>
      </c>
      <c r="G21" t="n">
        <v>46.67</v>
      </c>
      <c r="H21" t="n">
        <v>0.61</v>
      </c>
      <c r="I21" t="n">
        <v>21</v>
      </c>
      <c r="J21" t="n">
        <v>165.91</v>
      </c>
      <c r="K21" t="n">
        <v>50.28</v>
      </c>
      <c r="L21" t="n">
        <v>5.75</v>
      </c>
      <c r="M21" t="n">
        <v>18</v>
      </c>
      <c r="N21" t="n">
        <v>29.88</v>
      </c>
      <c r="O21" t="n">
        <v>20696.74</v>
      </c>
      <c r="P21" t="n">
        <v>158.46</v>
      </c>
      <c r="Q21" t="n">
        <v>1364</v>
      </c>
      <c r="R21" t="n">
        <v>72.64</v>
      </c>
      <c r="S21" t="n">
        <v>48.96</v>
      </c>
      <c r="T21" t="n">
        <v>9529.92</v>
      </c>
      <c r="U21" t="n">
        <v>0.67</v>
      </c>
      <c r="V21" t="n">
        <v>0.85</v>
      </c>
      <c r="W21" t="n">
        <v>2.28</v>
      </c>
      <c r="X21" t="n">
        <v>0.58</v>
      </c>
      <c r="Y21" t="n">
        <v>1</v>
      </c>
      <c r="Z21" t="n">
        <v>10</v>
      </c>
      <c r="AA21" t="n">
        <v>167.1095500984656</v>
      </c>
      <c r="AB21" t="n">
        <v>228.6466587976529</v>
      </c>
      <c r="AC21" t="n">
        <v>206.8249425896719</v>
      </c>
      <c r="AD21" t="n">
        <v>167109.5500984656</v>
      </c>
      <c r="AE21" t="n">
        <v>228646.6587976529</v>
      </c>
      <c r="AF21" t="n">
        <v>3.856998182855418e-06</v>
      </c>
      <c r="AG21" t="n">
        <v>12</v>
      </c>
      <c r="AH21" t="n">
        <v>206824.9425896719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5.1871</v>
      </c>
      <c r="E22" t="n">
        <v>19.28</v>
      </c>
      <c r="F22" t="n">
        <v>16.31</v>
      </c>
      <c r="G22" t="n">
        <v>48.93</v>
      </c>
      <c r="H22" t="n">
        <v>0.64</v>
      </c>
      <c r="I22" t="n">
        <v>20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155.89</v>
      </c>
      <c r="Q22" t="n">
        <v>1364.11</v>
      </c>
      <c r="R22" t="n">
        <v>71.55</v>
      </c>
      <c r="S22" t="n">
        <v>48.96</v>
      </c>
      <c r="T22" t="n">
        <v>8987.77</v>
      </c>
      <c r="U22" t="n">
        <v>0.68</v>
      </c>
      <c r="V22" t="n">
        <v>0.85</v>
      </c>
      <c r="W22" t="n">
        <v>2.28</v>
      </c>
      <c r="X22" t="n">
        <v>0.55</v>
      </c>
      <c r="Y22" t="n">
        <v>1</v>
      </c>
      <c r="Z22" t="n">
        <v>10</v>
      </c>
      <c r="AA22" t="n">
        <v>165.6419990804903</v>
      </c>
      <c r="AB22" t="n">
        <v>226.6386907510786</v>
      </c>
      <c r="AC22" t="n">
        <v>205.0086121952612</v>
      </c>
      <c r="AD22" t="n">
        <v>165641.9990804903</v>
      </c>
      <c r="AE22" t="n">
        <v>226638.6907510786</v>
      </c>
      <c r="AF22" t="n">
        <v>3.868558139509889e-06</v>
      </c>
      <c r="AG22" t="n">
        <v>12</v>
      </c>
      <c r="AH22" t="n">
        <v>205008.6121952612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5.1839</v>
      </c>
      <c r="E23" t="n">
        <v>19.29</v>
      </c>
      <c r="F23" t="n">
        <v>16.32</v>
      </c>
      <c r="G23" t="n">
        <v>48.97</v>
      </c>
      <c r="H23" t="n">
        <v>0.66</v>
      </c>
      <c r="I23" t="n">
        <v>20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155.63</v>
      </c>
      <c r="Q23" t="n">
        <v>1364</v>
      </c>
      <c r="R23" t="n">
        <v>71.8</v>
      </c>
      <c r="S23" t="n">
        <v>48.96</v>
      </c>
      <c r="T23" t="n">
        <v>9112.559999999999</v>
      </c>
      <c r="U23" t="n">
        <v>0.68</v>
      </c>
      <c r="V23" t="n">
        <v>0.85</v>
      </c>
      <c r="W23" t="n">
        <v>2.29</v>
      </c>
      <c r="X23" t="n">
        <v>0.5600000000000001</v>
      </c>
      <c r="Y23" t="n">
        <v>1</v>
      </c>
      <c r="Z23" t="n">
        <v>10</v>
      </c>
      <c r="AA23" t="n">
        <v>165.5777012044508</v>
      </c>
      <c r="AB23" t="n">
        <v>226.5507155604593</v>
      </c>
      <c r="AC23" t="n">
        <v>204.9290332333606</v>
      </c>
      <c r="AD23" t="n">
        <v>165577.7012044508</v>
      </c>
      <c r="AE23" t="n">
        <v>226550.7155604593</v>
      </c>
      <c r="AF23" t="n">
        <v>3.866171567813482e-06</v>
      </c>
      <c r="AG23" t="n">
        <v>12</v>
      </c>
      <c r="AH23" t="n">
        <v>204929.0332333606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5.2001</v>
      </c>
      <c r="E24" t="n">
        <v>19.23</v>
      </c>
      <c r="F24" t="n">
        <v>16.29</v>
      </c>
      <c r="G24" t="n">
        <v>51.45</v>
      </c>
      <c r="H24" t="n">
        <v>0.6899999999999999</v>
      </c>
      <c r="I24" t="n">
        <v>19</v>
      </c>
      <c r="J24" t="n">
        <v>167</v>
      </c>
      <c r="K24" t="n">
        <v>50.28</v>
      </c>
      <c r="L24" t="n">
        <v>6.5</v>
      </c>
      <c r="M24" t="n">
        <v>7</v>
      </c>
      <c r="N24" t="n">
        <v>30.22</v>
      </c>
      <c r="O24" t="n">
        <v>20830.22</v>
      </c>
      <c r="P24" t="n">
        <v>152.73</v>
      </c>
      <c r="Q24" t="n">
        <v>1364</v>
      </c>
      <c r="R24" t="n">
        <v>70.94</v>
      </c>
      <c r="S24" t="n">
        <v>48.96</v>
      </c>
      <c r="T24" t="n">
        <v>8690.02</v>
      </c>
      <c r="U24" t="n">
        <v>0.6899999999999999</v>
      </c>
      <c r="V24" t="n">
        <v>0.85</v>
      </c>
      <c r="W24" t="n">
        <v>2.29</v>
      </c>
      <c r="X24" t="n">
        <v>0.53</v>
      </c>
      <c r="Y24" t="n">
        <v>1</v>
      </c>
      <c r="Z24" t="n">
        <v>10</v>
      </c>
      <c r="AA24" t="n">
        <v>163.9537929134438</v>
      </c>
      <c r="AB24" t="n">
        <v>224.3288125949271</v>
      </c>
      <c r="AC24" t="n">
        <v>202.9191855683977</v>
      </c>
      <c r="AD24" t="n">
        <v>163953.7929134438</v>
      </c>
      <c r="AE24" t="n">
        <v>224328.8125949271</v>
      </c>
      <c r="AF24" t="n">
        <v>3.878253587026541e-06</v>
      </c>
      <c r="AG24" t="n">
        <v>12</v>
      </c>
      <c r="AH24" t="n">
        <v>202919.1855683977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5.1977</v>
      </c>
      <c r="E25" t="n">
        <v>19.24</v>
      </c>
      <c r="F25" t="n">
        <v>16.3</v>
      </c>
      <c r="G25" t="n">
        <v>51.48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3</v>
      </c>
      <c r="N25" t="n">
        <v>30.33</v>
      </c>
      <c r="O25" t="n">
        <v>20874.78</v>
      </c>
      <c r="P25" t="n">
        <v>152.81</v>
      </c>
      <c r="Q25" t="n">
        <v>1364.07</v>
      </c>
      <c r="R25" t="n">
        <v>70.97</v>
      </c>
      <c r="S25" t="n">
        <v>48.96</v>
      </c>
      <c r="T25" t="n">
        <v>8704.049999999999</v>
      </c>
      <c r="U25" t="n">
        <v>0.6899999999999999</v>
      </c>
      <c r="V25" t="n">
        <v>0.85</v>
      </c>
      <c r="W25" t="n">
        <v>2.29</v>
      </c>
      <c r="X25" t="n">
        <v>0.54</v>
      </c>
      <c r="Y25" t="n">
        <v>1</v>
      </c>
      <c r="Z25" t="n">
        <v>10</v>
      </c>
      <c r="AA25" t="n">
        <v>164.0343926777177</v>
      </c>
      <c r="AB25" t="n">
        <v>224.4390927482172</v>
      </c>
      <c r="AC25" t="n">
        <v>203.0189407386369</v>
      </c>
      <c r="AD25" t="n">
        <v>164034.3926777177</v>
      </c>
      <c r="AE25" t="n">
        <v>224439.0927482172</v>
      </c>
      <c r="AF25" t="n">
        <v>3.876463658254236e-06</v>
      </c>
      <c r="AG25" t="n">
        <v>12</v>
      </c>
      <c r="AH25" t="n">
        <v>203018.9407386369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5.1973</v>
      </c>
      <c r="E26" t="n">
        <v>19.24</v>
      </c>
      <c r="F26" t="n">
        <v>16.3</v>
      </c>
      <c r="G26" t="n">
        <v>51.49</v>
      </c>
      <c r="H26" t="n">
        <v>0.74</v>
      </c>
      <c r="I26" t="n">
        <v>19</v>
      </c>
      <c r="J26" t="n">
        <v>167.72</v>
      </c>
      <c r="K26" t="n">
        <v>50.28</v>
      </c>
      <c r="L26" t="n">
        <v>7</v>
      </c>
      <c r="M26" t="n">
        <v>1</v>
      </c>
      <c r="N26" t="n">
        <v>30.44</v>
      </c>
      <c r="O26" t="n">
        <v>20919.39</v>
      </c>
      <c r="P26" t="n">
        <v>152.85</v>
      </c>
      <c r="Q26" t="n">
        <v>1364.05</v>
      </c>
      <c r="R26" t="n">
        <v>71.04000000000001</v>
      </c>
      <c r="S26" t="n">
        <v>48.96</v>
      </c>
      <c r="T26" t="n">
        <v>8739.33</v>
      </c>
      <c r="U26" t="n">
        <v>0.6899999999999999</v>
      </c>
      <c r="V26" t="n">
        <v>0.85</v>
      </c>
      <c r="W26" t="n">
        <v>2.29</v>
      </c>
      <c r="X26" t="n">
        <v>0.54</v>
      </c>
      <c r="Y26" t="n">
        <v>1</v>
      </c>
      <c r="Z26" t="n">
        <v>10</v>
      </c>
      <c r="AA26" t="n">
        <v>164.0592370518679</v>
      </c>
      <c r="AB26" t="n">
        <v>224.4730859169859</v>
      </c>
      <c r="AC26" t="n">
        <v>203.0496896470881</v>
      </c>
      <c r="AD26" t="n">
        <v>164059.2370518679</v>
      </c>
      <c r="AE26" t="n">
        <v>224473.0859169859</v>
      </c>
      <c r="AF26" t="n">
        <v>3.876165336792185e-06</v>
      </c>
      <c r="AG26" t="n">
        <v>12</v>
      </c>
      <c r="AH26" t="n">
        <v>203049.6896470881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5.1968</v>
      </c>
      <c r="E27" t="n">
        <v>19.24</v>
      </c>
      <c r="F27" t="n">
        <v>16.31</v>
      </c>
      <c r="G27" t="n">
        <v>51.49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0</v>
      </c>
      <c r="N27" t="n">
        <v>30.55</v>
      </c>
      <c r="O27" t="n">
        <v>20964.03</v>
      </c>
      <c r="P27" t="n">
        <v>152.91</v>
      </c>
      <c r="Q27" t="n">
        <v>1364.07</v>
      </c>
      <c r="R27" t="n">
        <v>71.09</v>
      </c>
      <c r="S27" t="n">
        <v>48.96</v>
      </c>
      <c r="T27" t="n">
        <v>8763.639999999999</v>
      </c>
      <c r="U27" t="n">
        <v>0.6899999999999999</v>
      </c>
      <c r="V27" t="n">
        <v>0.85</v>
      </c>
      <c r="W27" t="n">
        <v>2.29</v>
      </c>
      <c r="X27" t="n">
        <v>0.55</v>
      </c>
      <c r="Y27" t="n">
        <v>1</v>
      </c>
      <c r="Z27" t="n">
        <v>10</v>
      </c>
      <c r="AA27" t="n">
        <v>164.1009881384621</v>
      </c>
      <c r="AB27" t="n">
        <v>224.530211595592</v>
      </c>
      <c r="AC27" t="n">
        <v>203.1013633311045</v>
      </c>
      <c r="AD27" t="n">
        <v>164100.9881384621</v>
      </c>
      <c r="AE27" t="n">
        <v>224530.211595592</v>
      </c>
      <c r="AF27" t="n">
        <v>3.875792434964621e-06</v>
      </c>
      <c r="AG27" t="n">
        <v>12</v>
      </c>
      <c r="AH27" t="n">
        <v>203101.3633311045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2.6681</v>
      </c>
      <c r="E2" t="n">
        <v>37.48</v>
      </c>
      <c r="F2" t="n">
        <v>23.5</v>
      </c>
      <c r="G2" t="n">
        <v>5.46</v>
      </c>
      <c r="H2" t="n">
        <v>0.08</v>
      </c>
      <c r="I2" t="n">
        <v>258</v>
      </c>
      <c r="J2" t="n">
        <v>222.93</v>
      </c>
      <c r="K2" t="n">
        <v>56.94</v>
      </c>
      <c r="L2" t="n">
        <v>1</v>
      </c>
      <c r="M2" t="n">
        <v>256</v>
      </c>
      <c r="N2" t="n">
        <v>49.99</v>
      </c>
      <c r="O2" t="n">
        <v>27728.69</v>
      </c>
      <c r="P2" t="n">
        <v>354.73</v>
      </c>
      <c r="Q2" t="n">
        <v>1364.6</v>
      </c>
      <c r="R2" t="n">
        <v>306.54</v>
      </c>
      <c r="S2" t="n">
        <v>48.96</v>
      </c>
      <c r="T2" t="n">
        <v>125293.91</v>
      </c>
      <c r="U2" t="n">
        <v>0.16</v>
      </c>
      <c r="V2" t="n">
        <v>0.59</v>
      </c>
      <c r="W2" t="n">
        <v>2.66</v>
      </c>
      <c r="X2" t="n">
        <v>7.73</v>
      </c>
      <c r="Y2" t="n">
        <v>1</v>
      </c>
      <c r="Z2" t="n">
        <v>10</v>
      </c>
      <c r="AA2" t="n">
        <v>506.7176595487716</v>
      </c>
      <c r="AB2" t="n">
        <v>693.3134566000464</v>
      </c>
      <c r="AC2" t="n">
        <v>627.144593373685</v>
      </c>
      <c r="AD2" t="n">
        <v>506717.6595487716</v>
      </c>
      <c r="AE2" t="n">
        <v>693313.4566000464</v>
      </c>
      <c r="AF2" t="n">
        <v>1.949946437428156e-06</v>
      </c>
      <c r="AG2" t="n">
        <v>22</v>
      </c>
      <c r="AH2" t="n">
        <v>627144.593373685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3.1264</v>
      </c>
      <c r="E3" t="n">
        <v>31.99</v>
      </c>
      <c r="F3" t="n">
        <v>21.21</v>
      </c>
      <c r="G3" t="n">
        <v>6.88</v>
      </c>
      <c r="H3" t="n">
        <v>0.1</v>
      </c>
      <c r="I3" t="n">
        <v>185</v>
      </c>
      <c r="J3" t="n">
        <v>223.35</v>
      </c>
      <c r="K3" t="n">
        <v>56.94</v>
      </c>
      <c r="L3" t="n">
        <v>1.25</v>
      </c>
      <c r="M3" t="n">
        <v>183</v>
      </c>
      <c r="N3" t="n">
        <v>50.15</v>
      </c>
      <c r="O3" t="n">
        <v>27780.03</v>
      </c>
      <c r="P3" t="n">
        <v>318.7</v>
      </c>
      <c r="Q3" t="n">
        <v>1364.54</v>
      </c>
      <c r="R3" t="n">
        <v>231.94</v>
      </c>
      <c r="S3" t="n">
        <v>48.96</v>
      </c>
      <c r="T3" t="n">
        <v>88360.38</v>
      </c>
      <c r="U3" t="n">
        <v>0.21</v>
      </c>
      <c r="V3" t="n">
        <v>0.65</v>
      </c>
      <c r="W3" t="n">
        <v>2.53</v>
      </c>
      <c r="X3" t="n">
        <v>5.44</v>
      </c>
      <c r="Y3" t="n">
        <v>1</v>
      </c>
      <c r="Z3" t="n">
        <v>10</v>
      </c>
      <c r="AA3" t="n">
        <v>403.6700960725929</v>
      </c>
      <c r="AB3" t="n">
        <v>552.3192341142886</v>
      </c>
      <c r="AC3" t="n">
        <v>499.6066615953338</v>
      </c>
      <c r="AD3" t="n">
        <v>403670.0960725929</v>
      </c>
      <c r="AE3" t="n">
        <v>552319.2341142886</v>
      </c>
      <c r="AF3" t="n">
        <v>2.284889075362763e-06</v>
      </c>
      <c r="AG3" t="n">
        <v>19</v>
      </c>
      <c r="AH3" t="n">
        <v>499606.6615953338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3.4449</v>
      </c>
      <c r="E4" t="n">
        <v>29.03</v>
      </c>
      <c r="F4" t="n">
        <v>20</v>
      </c>
      <c r="G4" t="n">
        <v>8.279999999999999</v>
      </c>
      <c r="H4" t="n">
        <v>0.12</v>
      </c>
      <c r="I4" t="n">
        <v>145</v>
      </c>
      <c r="J4" t="n">
        <v>223.76</v>
      </c>
      <c r="K4" t="n">
        <v>56.94</v>
      </c>
      <c r="L4" t="n">
        <v>1.5</v>
      </c>
      <c r="M4" t="n">
        <v>143</v>
      </c>
      <c r="N4" t="n">
        <v>50.32</v>
      </c>
      <c r="O4" t="n">
        <v>27831.42</v>
      </c>
      <c r="P4" t="n">
        <v>299.29</v>
      </c>
      <c r="Q4" t="n">
        <v>1364.32</v>
      </c>
      <c r="R4" t="n">
        <v>192.64</v>
      </c>
      <c r="S4" t="n">
        <v>48.96</v>
      </c>
      <c r="T4" t="n">
        <v>68910.42999999999</v>
      </c>
      <c r="U4" t="n">
        <v>0.25</v>
      </c>
      <c r="V4" t="n">
        <v>0.6899999999999999</v>
      </c>
      <c r="W4" t="n">
        <v>2.47</v>
      </c>
      <c r="X4" t="n">
        <v>4.24</v>
      </c>
      <c r="Y4" t="n">
        <v>1</v>
      </c>
      <c r="Z4" t="n">
        <v>10</v>
      </c>
      <c r="AA4" t="n">
        <v>349.90254003045</v>
      </c>
      <c r="AB4" t="n">
        <v>478.7520918802676</v>
      </c>
      <c r="AC4" t="n">
        <v>433.0606641639952</v>
      </c>
      <c r="AD4" t="n">
        <v>349902.54003045</v>
      </c>
      <c r="AE4" t="n">
        <v>478752.0918802676</v>
      </c>
      <c r="AF4" t="n">
        <v>2.517660688241167e-06</v>
      </c>
      <c r="AG4" t="n">
        <v>17</v>
      </c>
      <c r="AH4" t="n">
        <v>433060.6641639952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3.6948</v>
      </c>
      <c r="E5" t="n">
        <v>27.07</v>
      </c>
      <c r="F5" t="n">
        <v>19.18</v>
      </c>
      <c r="G5" t="n">
        <v>9.67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285.81</v>
      </c>
      <c r="Q5" t="n">
        <v>1364.23</v>
      </c>
      <c r="R5" t="n">
        <v>165.83</v>
      </c>
      <c r="S5" t="n">
        <v>48.96</v>
      </c>
      <c r="T5" t="n">
        <v>55634.78</v>
      </c>
      <c r="U5" t="n">
        <v>0.3</v>
      </c>
      <c r="V5" t="n">
        <v>0.72</v>
      </c>
      <c r="W5" t="n">
        <v>2.42</v>
      </c>
      <c r="X5" t="n">
        <v>3.42</v>
      </c>
      <c r="Y5" t="n">
        <v>1</v>
      </c>
      <c r="Z5" t="n">
        <v>10</v>
      </c>
      <c r="AA5" t="n">
        <v>317.7385336524958</v>
      </c>
      <c r="AB5" t="n">
        <v>434.7438793781355</v>
      </c>
      <c r="AC5" t="n">
        <v>393.2525336971524</v>
      </c>
      <c r="AD5" t="n">
        <v>317738.5336524958</v>
      </c>
      <c r="AE5" t="n">
        <v>434743.8793781355</v>
      </c>
      <c r="AF5" t="n">
        <v>2.700296876807298e-06</v>
      </c>
      <c r="AG5" t="n">
        <v>16</v>
      </c>
      <c r="AH5" t="n">
        <v>393252.5336971525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3.8826</v>
      </c>
      <c r="E6" t="n">
        <v>25.76</v>
      </c>
      <c r="F6" t="n">
        <v>18.66</v>
      </c>
      <c r="G6" t="n">
        <v>11.09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276.54</v>
      </c>
      <c r="Q6" t="n">
        <v>1364.16</v>
      </c>
      <c r="R6" t="n">
        <v>148.7</v>
      </c>
      <c r="S6" t="n">
        <v>48.96</v>
      </c>
      <c r="T6" t="n">
        <v>47159.89</v>
      </c>
      <c r="U6" t="n">
        <v>0.33</v>
      </c>
      <c r="V6" t="n">
        <v>0.74</v>
      </c>
      <c r="W6" t="n">
        <v>2.4</v>
      </c>
      <c r="X6" t="n">
        <v>2.9</v>
      </c>
      <c r="Y6" t="n">
        <v>1</v>
      </c>
      <c r="Z6" t="n">
        <v>10</v>
      </c>
      <c r="AA6" t="n">
        <v>294.6202721987502</v>
      </c>
      <c r="AB6" t="n">
        <v>403.1124541514068</v>
      </c>
      <c r="AC6" t="n">
        <v>364.6399672990785</v>
      </c>
      <c r="AD6" t="n">
        <v>294620.2721987502</v>
      </c>
      <c r="AE6" t="n">
        <v>403112.4541514068</v>
      </c>
      <c r="AF6" t="n">
        <v>2.837548082140309e-06</v>
      </c>
      <c r="AG6" t="n">
        <v>15</v>
      </c>
      <c r="AH6" t="n">
        <v>364639.9672990785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4.0254</v>
      </c>
      <c r="E7" t="n">
        <v>24.84</v>
      </c>
      <c r="F7" t="n">
        <v>18.32</v>
      </c>
      <c r="G7" t="n">
        <v>12.49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270.33</v>
      </c>
      <c r="Q7" t="n">
        <v>1364.14</v>
      </c>
      <c r="R7" t="n">
        <v>137.27</v>
      </c>
      <c r="S7" t="n">
        <v>48.96</v>
      </c>
      <c r="T7" t="n">
        <v>41512.02</v>
      </c>
      <c r="U7" t="n">
        <v>0.36</v>
      </c>
      <c r="V7" t="n">
        <v>0.76</v>
      </c>
      <c r="W7" t="n">
        <v>2.39</v>
      </c>
      <c r="X7" t="n">
        <v>2.56</v>
      </c>
      <c r="Y7" t="n">
        <v>1</v>
      </c>
      <c r="Z7" t="n">
        <v>10</v>
      </c>
      <c r="AA7" t="n">
        <v>283.8519537596138</v>
      </c>
      <c r="AB7" t="n">
        <v>388.3787657982991</v>
      </c>
      <c r="AC7" t="n">
        <v>351.31244148353</v>
      </c>
      <c r="AD7" t="n">
        <v>283851.9537596137</v>
      </c>
      <c r="AE7" t="n">
        <v>388378.7657982991</v>
      </c>
      <c r="AF7" t="n">
        <v>2.941911618463813e-06</v>
      </c>
      <c r="AG7" t="n">
        <v>15</v>
      </c>
      <c r="AH7" t="n">
        <v>351312.44148353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4.1687</v>
      </c>
      <c r="E8" t="n">
        <v>23.99</v>
      </c>
      <c r="F8" t="n">
        <v>17.95</v>
      </c>
      <c r="G8" t="n">
        <v>13.99</v>
      </c>
      <c r="H8" t="n">
        <v>0.2</v>
      </c>
      <c r="I8" t="n">
        <v>77</v>
      </c>
      <c r="J8" t="n">
        <v>225.43</v>
      </c>
      <c r="K8" t="n">
        <v>56.94</v>
      </c>
      <c r="L8" t="n">
        <v>2.5</v>
      </c>
      <c r="M8" t="n">
        <v>75</v>
      </c>
      <c r="N8" t="n">
        <v>50.99</v>
      </c>
      <c r="O8" t="n">
        <v>28037.57</v>
      </c>
      <c r="P8" t="n">
        <v>263.7</v>
      </c>
      <c r="Q8" t="n">
        <v>1364.18</v>
      </c>
      <c r="R8" t="n">
        <v>125.04</v>
      </c>
      <c r="S8" t="n">
        <v>48.96</v>
      </c>
      <c r="T8" t="n">
        <v>35450.59</v>
      </c>
      <c r="U8" t="n">
        <v>0.39</v>
      </c>
      <c r="V8" t="n">
        <v>0.77</v>
      </c>
      <c r="W8" t="n">
        <v>2.37</v>
      </c>
      <c r="X8" t="n">
        <v>2.19</v>
      </c>
      <c r="Y8" t="n">
        <v>1</v>
      </c>
      <c r="Z8" t="n">
        <v>10</v>
      </c>
      <c r="AA8" t="n">
        <v>266.6356588733353</v>
      </c>
      <c r="AB8" t="n">
        <v>364.8226716055676</v>
      </c>
      <c r="AC8" t="n">
        <v>330.0045078593669</v>
      </c>
      <c r="AD8" t="n">
        <v>266635.6588733353</v>
      </c>
      <c r="AE8" t="n">
        <v>364822.6716055676</v>
      </c>
      <c r="AF8" t="n">
        <v>3.046640573331867e-06</v>
      </c>
      <c r="AG8" t="n">
        <v>14</v>
      </c>
      <c r="AH8" t="n">
        <v>330004.5078593669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4.2695</v>
      </c>
      <c r="E9" t="n">
        <v>23.42</v>
      </c>
      <c r="F9" t="n">
        <v>17.73</v>
      </c>
      <c r="G9" t="n">
        <v>15.42</v>
      </c>
      <c r="H9" t="n">
        <v>0.22</v>
      </c>
      <c r="I9" t="n">
        <v>69</v>
      </c>
      <c r="J9" t="n">
        <v>225.85</v>
      </c>
      <c r="K9" t="n">
        <v>56.94</v>
      </c>
      <c r="L9" t="n">
        <v>2.75</v>
      </c>
      <c r="M9" t="n">
        <v>67</v>
      </c>
      <c r="N9" t="n">
        <v>51.16</v>
      </c>
      <c r="O9" t="n">
        <v>28089.25</v>
      </c>
      <c r="P9" t="n">
        <v>259.25</v>
      </c>
      <c r="Q9" t="n">
        <v>1364.3</v>
      </c>
      <c r="R9" t="n">
        <v>118.17</v>
      </c>
      <c r="S9" t="n">
        <v>48.96</v>
      </c>
      <c r="T9" t="n">
        <v>32053.16</v>
      </c>
      <c r="U9" t="n">
        <v>0.41</v>
      </c>
      <c r="V9" t="n">
        <v>0.78</v>
      </c>
      <c r="W9" t="n">
        <v>2.35</v>
      </c>
      <c r="X9" t="n">
        <v>1.97</v>
      </c>
      <c r="Y9" t="n">
        <v>1</v>
      </c>
      <c r="Z9" t="n">
        <v>10</v>
      </c>
      <c r="AA9" t="n">
        <v>259.9463239595269</v>
      </c>
      <c r="AB9" t="n">
        <v>355.6700284638665</v>
      </c>
      <c r="AC9" t="n">
        <v>321.7253801332944</v>
      </c>
      <c r="AD9" t="n">
        <v>259946.3239595268</v>
      </c>
      <c r="AE9" t="n">
        <v>355670.0284638664</v>
      </c>
      <c r="AF9" t="n">
        <v>3.120308951913164e-06</v>
      </c>
      <c r="AG9" t="n">
        <v>14</v>
      </c>
      <c r="AH9" t="n">
        <v>321725.3801332944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4.3696</v>
      </c>
      <c r="E10" t="n">
        <v>22.89</v>
      </c>
      <c r="F10" t="n">
        <v>17.5</v>
      </c>
      <c r="G10" t="n">
        <v>16.94</v>
      </c>
      <c r="H10" t="n">
        <v>0.24</v>
      </c>
      <c r="I10" t="n">
        <v>62</v>
      </c>
      <c r="J10" t="n">
        <v>226.27</v>
      </c>
      <c r="K10" t="n">
        <v>56.94</v>
      </c>
      <c r="L10" t="n">
        <v>3</v>
      </c>
      <c r="M10" t="n">
        <v>60</v>
      </c>
      <c r="N10" t="n">
        <v>51.33</v>
      </c>
      <c r="O10" t="n">
        <v>28140.99</v>
      </c>
      <c r="P10" t="n">
        <v>254.42</v>
      </c>
      <c r="Q10" t="n">
        <v>1364.11</v>
      </c>
      <c r="R10" t="n">
        <v>110.78</v>
      </c>
      <c r="S10" t="n">
        <v>48.96</v>
      </c>
      <c r="T10" t="n">
        <v>28397.43</v>
      </c>
      <c r="U10" t="n">
        <v>0.44</v>
      </c>
      <c r="V10" t="n">
        <v>0.79</v>
      </c>
      <c r="W10" t="n">
        <v>2.34</v>
      </c>
      <c r="X10" t="n">
        <v>1.74</v>
      </c>
      <c r="Y10" t="n">
        <v>1</v>
      </c>
      <c r="Z10" t="n">
        <v>10</v>
      </c>
      <c r="AA10" t="n">
        <v>253.3718388661452</v>
      </c>
      <c r="AB10" t="n">
        <v>346.674527913126</v>
      </c>
      <c r="AC10" t="n">
        <v>313.5883975299565</v>
      </c>
      <c r="AD10" t="n">
        <v>253371.8388661452</v>
      </c>
      <c r="AE10" t="n">
        <v>346674.527913126</v>
      </c>
      <c r="AF10" t="n">
        <v>3.193465744532091e-06</v>
      </c>
      <c r="AG10" t="n">
        <v>14</v>
      </c>
      <c r="AH10" t="n">
        <v>313588.3975299565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4.4374</v>
      </c>
      <c r="E11" t="n">
        <v>22.54</v>
      </c>
      <c r="F11" t="n">
        <v>17.37</v>
      </c>
      <c r="G11" t="n">
        <v>18.29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251.59</v>
      </c>
      <c r="Q11" t="n">
        <v>1364.18</v>
      </c>
      <c r="R11" t="n">
        <v>106.58</v>
      </c>
      <c r="S11" t="n">
        <v>48.96</v>
      </c>
      <c r="T11" t="n">
        <v>26317.98</v>
      </c>
      <c r="U11" t="n">
        <v>0.46</v>
      </c>
      <c r="V11" t="n">
        <v>0.8</v>
      </c>
      <c r="W11" t="n">
        <v>2.33</v>
      </c>
      <c r="X11" t="n">
        <v>1.61</v>
      </c>
      <c r="Y11" t="n">
        <v>1</v>
      </c>
      <c r="Z11" t="n">
        <v>10</v>
      </c>
      <c r="AA11" t="n">
        <v>249.3490106354448</v>
      </c>
      <c r="AB11" t="n">
        <v>341.1703168532285</v>
      </c>
      <c r="AC11" t="n">
        <v>308.6095006484051</v>
      </c>
      <c r="AD11" t="n">
        <v>249349.0106354448</v>
      </c>
      <c r="AE11" t="n">
        <v>341170.3168532285</v>
      </c>
      <c r="AF11" t="n">
        <v>3.243016499173082e-06</v>
      </c>
      <c r="AG11" t="n">
        <v>14</v>
      </c>
      <c r="AH11" t="n">
        <v>308609.5006484051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17.21</v>
      </c>
      <c r="G12" t="n">
        <v>19.86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247.92</v>
      </c>
      <c r="Q12" t="n">
        <v>1364.23</v>
      </c>
      <c r="R12" t="n">
        <v>101.58</v>
      </c>
      <c r="S12" t="n">
        <v>48.96</v>
      </c>
      <c r="T12" t="n">
        <v>23845.4</v>
      </c>
      <c r="U12" t="n">
        <v>0.48</v>
      </c>
      <c r="V12" t="n">
        <v>0.8</v>
      </c>
      <c r="W12" t="n">
        <v>2.32</v>
      </c>
      <c r="X12" t="n">
        <v>1.45</v>
      </c>
      <c r="Y12" t="n">
        <v>1</v>
      </c>
      <c r="Z12" t="n">
        <v>10</v>
      </c>
      <c r="AA12" t="n">
        <v>237.8191245020423</v>
      </c>
      <c r="AB12" t="n">
        <v>325.3946179828383</v>
      </c>
      <c r="AC12" t="n">
        <v>294.3394123368676</v>
      </c>
      <c r="AD12" t="n">
        <v>237819.1245020423</v>
      </c>
      <c r="AE12" t="n">
        <v>325394.6179828383</v>
      </c>
      <c r="AF12" t="n">
        <v>3.298340866817965e-06</v>
      </c>
      <c r="AG12" t="n">
        <v>13</v>
      </c>
      <c r="AH12" t="n">
        <v>294339.4123368675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4.568</v>
      </c>
      <c r="E13" t="n">
        <v>21.89</v>
      </c>
      <c r="F13" t="n">
        <v>17.12</v>
      </c>
      <c r="G13" t="n">
        <v>21.4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245.27</v>
      </c>
      <c r="Q13" t="n">
        <v>1364.1</v>
      </c>
      <c r="R13" t="n">
        <v>98.23999999999999</v>
      </c>
      <c r="S13" t="n">
        <v>48.96</v>
      </c>
      <c r="T13" t="n">
        <v>22197.35</v>
      </c>
      <c r="U13" t="n">
        <v>0.5</v>
      </c>
      <c r="V13" t="n">
        <v>0.8100000000000001</v>
      </c>
      <c r="W13" t="n">
        <v>2.32</v>
      </c>
      <c r="X13" t="n">
        <v>1.36</v>
      </c>
      <c r="Y13" t="n">
        <v>1</v>
      </c>
      <c r="Z13" t="n">
        <v>10</v>
      </c>
      <c r="AA13" t="n">
        <v>234.5812189417171</v>
      </c>
      <c r="AB13" t="n">
        <v>320.9643727488921</v>
      </c>
      <c r="AC13" t="n">
        <v>290.3319834901594</v>
      </c>
      <c r="AD13" t="n">
        <v>234581.2189417171</v>
      </c>
      <c r="AE13" t="n">
        <v>320964.3727488921</v>
      </c>
      <c r="AF13" t="n">
        <v>3.338463823009564e-06</v>
      </c>
      <c r="AG13" t="n">
        <v>13</v>
      </c>
      <c r="AH13" t="n">
        <v>290331.9834901594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4.615</v>
      </c>
      <c r="E14" t="n">
        <v>21.67</v>
      </c>
      <c r="F14" t="n">
        <v>17.03</v>
      </c>
      <c r="G14" t="n">
        <v>22.71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242.93</v>
      </c>
      <c r="Q14" t="n">
        <v>1364.16</v>
      </c>
      <c r="R14" t="n">
        <v>95.41</v>
      </c>
      <c r="S14" t="n">
        <v>48.96</v>
      </c>
      <c r="T14" t="n">
        <v>20795.44</v>
      </c>
      <c r="U14" t="n">
        <v>0.51</v>
      </c>
      <c r="V14" t="n">
        <v>0.8100000000000001</v>
      </c>
      <c r="W14" t="n">
        <v>2.31</v>
      </c>
      <c r="X14" t="n">
        <v>1.27</v>
      </c>
      <c r="Y14" t="n">
        <v>1</v>
      </c>
      <c r="Z14" t="n">
        <v>10</v>
      </c>
      <c r="AA14" t="n">
        <v>231.8228739021064</v>
      </c>
      <c r="AB14" t="n">
        <v>317.1902833761038</v>
      </c>
      <c r="AC14" t="n">
        <v>286.9180879101412</v>
      </c>
      <c r="AD14" t="n">
        <v>231822.8739021064</v>
      </c>
      <c r="AE14" t="n">
        <v>317190.2833761038</v>
      </c>
      <c r="AF14" t="n">
        <v>3.372813166197272e-06</v>
      </c>
      <c r="AG14" t="n">
        <v>13</v>
      </c>
      <c r="AH14" t="n">
        <v>286918.0879101412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4.6651</v>
      </c>
      <c r="E15" t="n">
        <v>21.44</v>
      </c>
      <c r="F15" t="n">
        <v>16.93</v>
      </c>
      <c r="G15" t="n">
        <v>24.19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240.46</v>
      </c>
      <c r="Q15" t="n">
        <v>1364.07</v>
      </c>
      <c r="R15" t="n">
        <v>92.06999999999999</v>
      </c>
      <c r="S15" t="n">
        <v>48.96</v>
      </c>
      <c r="T15" t="n">
        <v>19140.5</v>
      </c>
      <c r="U15" t="n">
        <v>0.53</v>
      </c>
      <c r="V15" t="n">
        <v>0.82</v>
      </c>
      <c r="W15" t="n">
        <v>2.31</v>
      </c>
      <c r="X15" t="n">
        <v>1.17</v>
      </c>
      <c r="Y15" t="n">
        <v>1</v>
      </c>
      <c r="Z15" t="n">
        <v>10</v>
      </c>
      <c r="AA15" t="n">
        <v>228.9532508840045</v>
      </c>
      <c r="AB15" t="n">
        <v>313.2639385639061</v>
      </c>
      <c r="AC15" t="n">
        <v>283.3664679361589</v>
      </c>
      <c r="AD15" t="n">
        <v>228953.2508840045</v>
      </c>
      <c r="AE15" t="n">
        <v>313263.9385639061</v>
      </c>
      <c r="AF15" t="n">
        <v>3.40942810436119e-06</v>
      </c>
      <c r="AG15" t="n">
        <v>13</v>
      </c>
      <c r="AH15" t="n">
        <v>283366.4679361589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4.7078</v>
      </c>
      <c r="E16" t="n">
        <v>21.24</v>
      </c>
      <c r="F16" t="n">
        <v>16.87</v>
      </c>
      <c r="G16" t="n">
        <v>25.95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237.95</v>
      </c>
      <c r="Q16" t="n">
        <v>1364.14</v>
      </c>
      <c r="R16" t="n">
        <v>89.84999999999999</v>
      </c>
      <c r="S16" t="n">
        <v>48.96</v>
      </c>
      <c r="T16" t="n">
        <v>18045.92</v>
      </c>
      <c r="U16" t="n">
        <v>0.54</v>
      </c>
      <c r="V16" t="n">
        <v>0.82</v>
      </c>
      <c r="W16" t="n">
        <v>2.31</v>
      </c>
      <c r="X16" t="n">
        <v>1.11</v>
      </c>
      <c r="Y16" t="n">
        <v>1</v>
      </c>
      <c r="Z16" t="n">
        <v>10</v>
      </c>
      <c r="AA16" t="n">
        <v>226.3671732568054</v>
      </c>
      <c r="AB16" t="n">
        <v>309.7255530646812</v>
      </c>
      <c r="AC16" t="n">
        <v>280.1657809828235</v>
      </c>
      <c r="AD16" t="n">
        <v>226367.1732568054</v>
      </c>
      <c r="AE16" t="n">
        <v>309725.5530646811</v>
      </c>
      <c r="AF16" t="n">
        <v>3.440634848065767e-06</v>
      </c>
      <c r="AG16" t="n">
        <v>13</v>
      </c>
      <c r="AH16" t="n">
        <v>280165.7809828236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4.7384</v>
      </c>
      <c r="E17" t="n">
        <v>21.1</v>
      </c>
      <c r="F17" t="n">
        <v>16.82</v>
      </c>
      <c r="G17" t="n">
        <v>27.27</v>
      </c>
      <c r="H17" t="n">
        <v>0.37</v>
      </c>
      <c r="I17" t="n">
        <v>37</v>
      </c>
      <c r="J17" t="n">
        <v>229.22</v>
      </c>
      <c r="K17" t="n">
        <v>56.94</v>
      </c>
      <c r="L17" t="n">
        <v>4.75</v>
      </c>
      <c r="M17" t="n">
        <v>35</v>
      </c>
      <c r="N17" t="n">
        <v>52.53</v>
      </c>
      <c r="O17" t="n">
        <v>28504.87</v>
      </c>
      <c r="P17" t="n">
        <v>236.82</v>
      </c>
      <c r="Q17" t="n">
        <v>1364.06</v>
      </c>
      <c r="R17" t="n">
        <v>88.12</v>
      </c>
      <c r="S17" t="n">
        <v>48.96</v>
      </c>
      <c r="T17" t="n">
        <v>17190.37</v>
      </c>
      <c r="U17" t="n">
        <v>0.5600000000000001</v>
      </c>
      <c r="V17" t="n">
        <v>0.82</v>
      </c>
      <c r="W17" t="n">
        <v>2.31</v>
      </c>
      <c r="X17" t="n">
        <v>1.06</v>
      </c>
      <c r="Y17" t="n">
        <v>1</v>
      </c>
      <c r="Z17" t="n">
        <v>10</v>
      </c>
      <c r="AA17" t="n">
        <v>224.878567160474</v>
      </c>
      <c r="AB17" t="n">
        <v>307.6887765310156</v>
      </c>
      <c r="AC17" t="n">
        <v>278.3233915428966</v>
      </c>
      <c r="AD17" t="n">
        <v>224878.567160474</v>
      </c>
      <c r="AE17" t="n">
        <v>307688.7765310156</v>
      </c>
      <c r="AF17" t="n">
        <v>3.462998462992233e-06</v>
      </c>
      <c r="AG17" t="n">
        <v>13</v>
      </c>
      <c r="AH17" t="n">
        <v>278323.3915428966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4.7755</v>
      </c>
      <c r="E18" t="n">
        <v>20.94</v>
      </c>
      <c r="F18" t="n">
        <v>16.74</v>
      </c>
      <c r="G18" t="n">
        <v>28.7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233.88</v>
      </c>
      <c r="Q18" t="n">
        <v>1364.05</v>
      </c>
      <c r="R18" t="n">
        <v>86.29000000000001</v>
      </c>
      <c r="S18" t="n">
        <v>48.96</v>
      </c>
      <c r="T18" t="n">
        <v>16285.9</v>
      </c>
      <c r="U18" t="n">
        <v>0.57</v>
      </c>
      <c r="V18" t="n">
        <v>0.83</v>
      </c>
      <c r="W18" t="n">
        <v>2.29</v>
      </c>
      <c r="X18" t="n">
        <v>0.98</v>
      </c>
      <c r="Y18" t="n">
        <v>1</v>
      </c>
      <c r="Z18" t="n">
        <v>10</v>
      </c>
      <c r="AA18" t="n">
        <v>222.2894619834998</v>
      </c>
      <c r="AB18" t="n">
        <v>304.1462486046223</v>
      </c>
      <c r="AC18" t="n">
        <v>275.118957509828</v>
      </c>
      <c r="AD18" t="n">
        <v>222289.4619834998</v>
      </c>
      <c r="AE18" t="n">
        <v>304146.2486046223</v>
      </c>
      <c r="AF18" t="n">
        <v>3.490112518997849e-06</v>
      </c>
      <c r="AG18" t="n">
        <v>13</v>
      </c>
      <c r="AH18" t="n">
        <v>275118.957509828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4.8154</v>
      </c>
      <c r="E19" t="n">
        <v>20.77</v>
      </c>
      <c r="F19" t="n">
        <v>16.66</v>
      </c>
      <c r="G19" t="n">
        <v>30.29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231.38</v>
      </c>
      <c r="Q19" t="n">
        <v>1364</v>
      </c>
      <c r="R19" t="n">
        <v>83.26000000000001</v>
      </c>
      <c r="S19" t="n">
        <v>48.96</v>
      </c>
      <c r="T19" t="n">
        <v>14779.38</v>
      </c>
      <c r="U19" t="n">
        <v>0.59</v>
      </c>
      <c r="V19" t="n">
        <v>0.83</v>
      </c>
      <c r="W19" t="n">
        <v>2.29</v>
      </c>
      <c r="X19" t="n">
        <v>0.9</v>
      </c>
      <c r="Y19" t="n">
        <v>1</v>
      </c>
      <c r="Z19" t="n">
        <v>10</v>
      </c>
      <c r="AA19" t="n">
        <v>219.886479402529</v>
      </c>
      <c r="AB19" t="n">
        <v>300.8583818252302</v>
      </c>
      <c r="AC19" t="n">
        <v>272.14488012131</v>
      </c>
      <c r="AD19" t="n">
        <v>219886.479402529</v>
      </c>
      <c r="AE19" t="n">
        <v>300858.3818252302</v>
      </c>
      <c r="AF19" t="n">
        <v>3.519272918852946e-06</v>
      </c>
      <c r="AG19" t="n">
        <v>13</v>
      </c>
      <c r="AH19" t="n">
        <v>272144.88012131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4.8427</v>
      </c>
      <c r="E20" t="n">
        <v>20.65</v>
      </c>
      <c r="F20" t="n">
        <v>16.63</v>
      </c>
      <c r="G20" t="n">
        <v>32.18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229.85</v>
      </c>
      <c r="Q20" t="n">
        <v>1364.13</v>
      </c>
      <c r="R20" t="n">
        <v>82.25</v>
      </c>
      <c r="S20" t="n">
        <v>48.96</v>
      </c>
      <c r="T20" t="n">
        <v>14287.05</v>
      </c>
      <c r="U20" t="n">
        <v>0.6</v>
      </c>
      <c r="V20" t="n">
        <v>0.83</v>
      </c>
      <c r="W20" t="n">
        <v>2.29</v>
      </c>
      <c r="X20" t="n">
        <v>0.87</v>
      </c>
      <c r="Y20" t="n">
        <v>1</v>
      </c>
      <c r="Z20" t="n">
        <v>10</v>
      </c>
      <c r="AA20" t="n">
        <v>211.4781268528276</v>
      </c>
      <c r="AB20" t="n">
        <v>289.3537029164004</v>
      </c>
      <c r="AC20" t="n">
        <v>261.738191620617</v>
      </c>
      <c r="AD20" t="n">
        <v>211478.1268528276</v>
      </c>
      <c r="AE20" t="n">
        <v>289353.7029164004</v>
      </c>
      <c r="AF20" t="n">
        <v>3.53922477138538e-06</v>
      </c>
      <c r="AG20" t="n">
        <v>12</v>
      </c>
      <c r="AH20" t="n">
        <v>261738.191620617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4.8626</v>
      </c>
      <c r="E21" t="n">
        <v>20.57</v>
      </c>
      <c r="F21" t="n">
        <v>16.59</v>
      </c>
      <c r="G21" t="n">
        <v>33.18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227.77</v>
      </c>
      <c r="Q21" t="n">
        <v>1364.03</v>
      </c>
      <c r="R21" t="n">
        <v>81.09</v>
      </c>
      <c r="S21" t="n">
        <v>48.96</v>
      </c>
      <c r="T21" t="n">
        <v>13709.35</v>
      </c>
      <c r="U21" t="n">
        <v>0.6</v>
      </c>
      <c r="V21" t="n">
        <v>0.83</v>
      </c>
      <c r="W21" t="n">
        <v>2.28</v>
      </c>
      <c r="X21" t="n">
        <v>0.83</v>
      </c>
      <c r="Y21" t="n">
        <v>1</v>
      </c>
      <c r="Z21" t="n">
        <v>10</v>
      </c>
      <c r="AA21" t="n">
        <v>209.8928310024851</v>
      </c>
      <c r="AB21" t="n">
        <v>287.184631195646</v>
      </c>
      <c r="AC21" t="n">
        <v>259.7761330605795</v>
      </c>
      <c r="AD21" t="n">
        <v>209892.8310024851</v>
      </c>
      <c r="AE21" t="n">
        <v>287184.631195646</v>
      </c>
      <c r="AF21" t="n">
        <v>3.553768429458473e-06</v>
      </c>
      <c r="AG21" t="n">
        <v>12</v>
      </c>
      <c r="AH21" t="n">
        <v>259776.1330605795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4.8973</v>
      </c>
      <c r="E22" t="n">
        <v>20.42</v>
      </c>
      <c r="F22" t="n">
        <v>16.53</v>
      </c>
      <c r="G22" t="n">
        <v>35.42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225.6</v>
      </c>
      <c r="Q22" t="n">
        <v>1364.07</v>
      </c>
      <c r="R22" t="n">
        <v>79.3</v>
      </c>
      <c r="S22" t="n">
        <v>48.96</v>
      </c>
      <c r="T22" t="n">
        <v>12825.86</v>
      </c>
      <c r="U22" t="n">
        <v>0.62</v>
      </c>
      <c r="V22" t="n">
        <v>0.84</v>
      </c>
      <c r="W22" t="n">
        <v>2.28</v>
      </c>
      <c r="X22" t="n">
        <v>0.77</v>
      </c>
      <c r="Y22" t="n">
        <v>1</v>
      </c>
      <c r="Z22" t="n">
        <v>10</v>
      </c>
      <c r="AA22" t="n">
        <v>207.8861111240904</v>
      </c>
      <c r="AB22" t="n">
        <v>284.4389485277948</v>
      </c>
      <c r="AC22" t="n">
        <v>257.2924944929573</v>
      </c>
      <c r="AD22" t="n">
        <v>207886.1111240904</v>
      </c>
      <c r="AE22" t="n">
        <v>284438.9485277948</v>
      </c>
      <c r="AF22" t="n">
        <v>3.579128476450249e-06</v>
      </c>
      <c r="AG22" t="n">
        <v>12</v>
      </c>
      <c r="AH22" t="n">
        <v>257292.4944929573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4.9129</v>
      </c>
      <c r="E23" t="n">
        <v>20.35</v>
      </c>
      <c r="F23" t="n">
        <v>16.51</v>
      </c>
      <c r="G23" t="n">
        <v>36.69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223.5</v>
      </c>
      <c r="Q23" t="n">
        <v>1364.01</v>
      </c>
      <c r="R23" t="n">
        <v>78.43000000000001</v>
      </c>
      <c r="S23" t="n">
        <v>48.96</v>
      </c>
      <c r="T23" t="n">
        <v>12393.33</v>
      </c>
      <c r="U23" t="n">
        <v>0.62</v>
      </c>
      <c r="V23" t="n">
        <v>0.84</v>
      </c>
      <c r="W23" t="n">
        <v>2.28</v>
      </c>
      <c r="X23" t="n">
        <v>0.75</v>
      </c>
      <c r="Y23" t="n">
        <v>1</v>
      </c>
      <c r="Z23" t="n">
        <v>10</v>
      </c>
      <c r="AA23" t="n">
        <v>206.4447789882168</v>
      </c>
      <c r="AB23" t="n">
        <v>282.4668543124075</v>
      </c>
      <c r="AC23" t="n">
        <v>255.5086141816342</v>
      </c>
      <c r="AD23" t="n">
        <v>206444.7789882168</v>
      </c>
      <c r="AE23" t="n">
        <v>282466.8543124074</v>
      </c>
      <c r="AF23" t="n">
        <v>3.590529535040212e-06</v>
      </c>
      <c r="AG23" t="n">
        <v>12</v>
      </c>
      <c r="AH23" t="n">
        <v>255508.6141816342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4.9293</v>
      </c>
      <c r="E24" t="n">
        <v>20.29</v>
      </c>
      <c r="F24" t="n">
        <v>16.48</v>
      </c>
      <c r="G24" t="n">
        <v>38.04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222.55</v>
      </c>
      <c r="Q24" t="n">
        <v>1364.07</v>
      </c>
      <c r="R24" t="n">
        <v>77.33</v>
      </c>
      <c r="S24" t="n">
        <v>48.96</v>
      </c>
      <c r="T24" t="n">
        <v>11852.23</v>
      </c>
      <c r="U24" t="n">
        <v>0.63</v>
      </c>
      <c r="V24" t="n">
        <v>0.84</v>
      </c>
      <c r="W24" t="n">
        <v>2.29</v>
      </c>
      <c r="X24" t="n">
        <v>0.72</v>
      </c>
      <c r="Y24" t="n">
        <v>1</v>
      </c>
      <c r="Z24" t="n">
        <v>10</v>
      </c>
      <c r="AA24" t="n">
        <v>205.5498666591345</v>
      </c>
      <c r="AB24" t="n">
        <v>281.2423957830122</v>
      </c>
      <c r="AC24" t="n">
        <v>254.4010162557457</v>
      </c>
      <c r="AD24" t="n">
        <v>205549.8666591345</v>
      </c>
      <c r="AE24" t="n">
        <v>281242.3957830122</v>
      </c>
      <c r="AF24" t="n">
        <v>3.602515263301454e-06</v>
      </c>
      <c r="AG24" t="n">
        <v>12</v>
      </c>
      <c r="AH24" t="n">
        <v>254401.0162557457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4.9463</v>
      </c>
      <c r="E25" t="n">
        <v>20.22</v>
      </c>
      <c r="F25" t="n">
        <v>16.46</v>
      </c>
      <c r="G25" t="n">
        <v>39.5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220.39</v>
      </c>
      <c r="Q25" t="n">
        <v>1364</v>
      </c>
      <c r="R25" t="n">
        <v>76.69</v>
      </c>
      <c r="S25" t="n">
        <v>48.96</v>
      </c>
      <c r="T25" t="n">
        <v>11532.71</v>
      </c>
      <c r="U25" t="n">
        <v>0.64</v>
      </c>
      <c r="V25" t="n">
        <v>0.84</v>
      </c>
      <c r="W25" t="n">
        <v>2.28</v>
      </c>
      <c r="X25" t="n">
        <v>0.7</v>
      </c>
      <c r="Y25" t="n">
        <v>1</v>
      </c>
      <c r="Z25" t="n">
        <v>10</v>
      </c>
      <c r="AA25" t="n">
        <v>204.0619527607414</v>
      </c>
      <c r="AB25" t="n">
        <v>279.2065663451034</v>
      </c>
      <c r="AC25" t="n">
        <v>252.5594835220857</v>
      </c>
      <c r="AD25" t="n">
        <v>204061.9527607414</v>
      </c>
      <c r="AE25" t="n">
        <v>279206.5663451034</v>
      </c>
      <c r="AF25" t="n">
        <v>3.614939493816157e-06</v>
      </c>
      <c r="AG25" t="n">
        <v>12</v>
      </c>
      <c r="AH25" t="n">
        <v>252559.4835220857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4.9676</v>
      </c>
      <c r="E26" t="n">
        <v>20.13</v>
      </c>
      <c r="F26" t="n">
        <v>16.42</v>
      </c>
      <c r="G26" t="n">
        <v>41.04</v>
      </c>
      <c r="H26" t="n">
        <v>0.53</v>
      </c>
      <c r="I26" t="n">
        <v>24</v>
      </c>
      <c r="J26" t="n">
        <v>233.05</v>
      </c>
      <c r="K26" t="n">
        <v>56.94</v>
      </c>
      <c r="L26" t="n">
        <v>7</v>
      </c>
      <c r="M26" t="n">
        <v>22</v>
      </c>
      <c r="N26" t="n">
        <v>54.11</v>
      </c>
      <c r="O26" t="n">
        <v>28977.11</v>
      </c>
      <c r="P26" t="n">
        <v>218.87</v>
      </c>
      <c r="Q26" t="n">
        <v>1364.14</v>
      </c>
      <c r="R26" t="n">
        <v>75.36</v>
      </c>
      <c r="S26" t="n">
        <v>48.96</v>
      </c>
      <c r="T26" t="n">
        <v>10875.57</v>
      </c>
      <c r="U26" t="n">
        <v>0.65</v>
      </c>
      <c r="V26" t="n">
        <v>0.84</v>
      </c>
      <c r="W26" t="n">
        <v>2.28</v>
      </c>
      <c r="X26" t="n">
        <v>0.66</v>
      </c>
      <c r="Y26" t="n">
        <v>1</v>
      </c>
      <c r="Z26" t="n">
        <v>10</v>
      </c>
      <c r="AA26" t="n">
        <v>202.7787524183834</v>
      </c>
      <c r="AB26" t="n">
        <v>277.4508350258862</v>
      </c>
      <c r="AC26" t="n">
        <v>250.9713167357897</v>
      </c>
      <c r="AD26" t="n">
        <v>202778.7524183834</v>
      </c>
      <c r="AE26" t="n">
        <v>277450.8350258862</v>
      </c>
      <c r="AF26" t="n">
        <v>3.630506323813991e-06</v>
      </c>
      <c r="AG26" t="n">
        <v>12</v>
      </c>
      <c r="AH26" t="n">
        <v>250971.3167357897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4.9869</v>
      </c>
      <c r="E27" t="n">
        <v>20.05</v>
      </c>
      <c r="F27" t="n">
        <v>16.38</v>
      </c>
      <c r="G27" t="n">
        <v>42.74</v>
      </c>
      <c r="H27" t="n">
        <v>0.55</v>
      </c>
      <c r="I27" t="n">
        <v>23</v>
      </c>
      <c r="J27" t="n">
        <v>233.48</v>
      </c>
      <c r="K27" t="n">
        <v>56.94</v>
      </c>
      <c r="L27" t="n">
        <v>7.25</v>
      </c>
      <c r="M27" t="n">
        <v>21</v>
      </c>
      <c r="N27" t="n">
        <v>54.29</v>
      </c>
      <c r="O27" t="n">
        <v>29029.89</v>
      </c>
      <c r="P27" t="n">
        <v>216.59</v>
      </c>
      <c r="Q27" t="n">
        <v>1364.02</v>
      </c>
      <c r="R27" t="n">
        <v>74.18000000000001</v>
      </c>
      <c r="S27" t="n">
        <v>48.96</v>
      </c>
      <c r="T27" t="n">
        <v>10289.18</v>
      </c>
      <c r="U27" t="n">
        <v>0.66</v>
      </c>
      <c r="V27" t="n">
        <v>0.85</v>
      </c>
      <c r="W27" t="n">
        <v>2.28</v>
      </c>
      <c r="X27" t="n">
        <v>0.62</v>
      </c>
      <c r="Y27" t="n">
        <v>1</v>
      </c>
      <c r="Z27" t="n">
        <v>10</v>
      </c>
      <c r="AA27" t="n">
        <v>201.1849504447688</v>
      </c>
      <c r="AB27" t="n">
        <v>275.2701248520073</v>
      </c>
      <c r="AC27" t="n">
        <v>248.9987304802592</v>
      </c>
      <c r="AD27" t="n">
        <v>201184.9504447688</v>
      </c>
      <c r="AE27" t="n">
        <v>275270.1248520073</v>
      </c>
      <c r="AF27" t="n">
        <v>3.644611479633625e-06</v>
      </c>
      <c r="AG27" t="n">
        <v>12</v>
      </c>
      <c r="AH27" t="n">
        <v>248998.7304802592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5.0035</v>
      </c>
      <c r="E28" t="n">
        <v>19.99</v>
      </c>
      <c r="F28" t="n">
        <v>16.36</v>
      </c>
      <c r="G28" t="n">
        <v>44.62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20</v>
      </c>
      <c r="N28" t="n">
        <v>54.46</v>
      </c>
      <c r="O28" t="n">
        <v>29082.74</v>
      </c>
      <c r="P28" t="n">
        <v>215.17</v>
      </c>
      <c r="Q28" t="n">
        <v>1364.08</v>
      </c>
      <c r="R28" t="n">
        <v>73.51000000000001</v>
      </c>
      <c r="S28" t="n">
        <v>48.96</v>
      </c>
      <c r="T28" t="n">
        <v>9959.49</v>
      </c>
      <c r="U28" t="n">
        <v>0.67</v>
      </c>
      <c r="V28" t="n">
        <v>0.85</v>
      </c>
      <c r="W28" t="n">
        <v>2.27</v>
      </c>
      <c r="X28" t="n">
        <v>0.6</v>
      </c>
      <c r="Y28" t="n">
        <v>1</v>
      </c>
      <c r="Z28" t="n">
        <v>10</v>
      </c>
      <c r="AA28" t="n">
        <v>200.0959376213929</v>
      </c>
      <c r="AB28" t="n">
        <v>273.7800894632101</v>
      </c>
      <c r="AC28" t="n">
        <v>247.6509019776904</v>
      </c>
      <c r="AD28" t="n">
        <v>200095.9376213929</v>
      </c>
      <c r="AE28" t="n">
        <v>273780.0894632101</v>
      </c>
      <c r="AF28" t="n">
        <v>3.656743375312687e-06</v>
      </c>
      <c r="AG28" t="n">
        <v>12</v>
      </c>
      <c r="AH28" t="n">
        <v>247650.9019776904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5.0184</v>
      </c>
      <c r="E29" t="n">
        <v>19.93</v>
      </c>
      <c r="F29" t="n">
        <v>16.34</v>
      </c>
      <c r="G29" t="n">
        <v>46.7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19</v>
      </c>
      <c r="N29" t="n">
        <v>54.64</v>
      </c>
      <c r="O29" t="n">
        <v>29135.65</v>
      </c>
      <c r="P29" t="n">
        <v>212.95</v>
      </c>
      <c r="Q29" t="n">
        <v>1364.03</v>
      </c>
      <c r="R29" t="n">
        <v>73.02</v>
      </c>
      <c r="S29" t="n">
        <v>48.96</v>
      </c>
      <c r="T29" t="n">
        <v>9718.09</v>
      </c>
      <c r="U29" t="n">
        <v>0.67</v>
      </c>
      <c r="V29" t="n">
        <v>0.85</v>
      </c>
      <c r="W29" t="n">
        <v>2.27</v>
      </c>
      <c r="X29" t="n">
        <v>0.58</v>
      </c>
      <c r="Y29" t="n">
        <v>1</v>
      </c>
      <c r="Z29" t="n">
        <v>10</v>
      </c>
      <c r="AA29" t="n">
        <v>198.6674519900473</v>
      </c>
      <c r="AB29" t="n">
        <v>271.8255724020658</v>
      </c>
      <c r="AC29" t="n">
        <v>245.8829212816792</v>
      </c>
      <c r="AD29" t="n">
        <v>198667.4519900474</v>
      </c>
      <c r="AE29" t="n">
        <v>271825.5724020658</v>
      </c>
      <c r="AF29" t="n">
        <v>3.667632847940279e-06</v>
      </c>
      <c r="AG29" t="n">
        <v>12</v>
      </c>
      <c r="AH29" t="n">
        <v>245882.9212816792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5.0391</v>
      </c>
      <c r="E30" t="n">
        <v>19.84</v>
      </c>
      <c r="F30" t="n">
        <v>16.31</v>
      </c>
      <c r="G30" t="n">
        <v>48.92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18</v>
      </c>
      <c r="N30" t="n">
        <v>54.82</v>
      </c>
      <c r="O30" t="n">
        <v>29188.62</v>
      </c>
      <c r="P30" t="n">
        <v>211.01</v>
      </c>
      <c r="Q30" t="n">
        <v>1364.01</v>
      </c>
      <c r="R30" t="n">
        <v>71.73</v>
      </c>
      <c r="S30" t="n">
        <v>48.96</v>
      </c>
      <c r="T30" t="n">
        <v>9079.98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197.2445059077338</v>
      </c>
      <c r="AB30" t="n">
        <v>269.8786347962946</v>
      </c>
      <c r="AC30" t="n">
        <v>244.1217966684582</v>
      </c>
      <c r="AD30" t="n">
        <v>197244.5059077338</v>
      </c>
      <c r="AE30" t="n">
        <v>269878.6347962947</v>
      </c>
      <c r="AF30" t="n">
        <v>3.682761175684653e-06</v>
      </c>
      <c r="AG30" t="n">
        <v>12</v>
      </c>
      <c r="AH30" t="n">
        <v>244121.7966684582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5.0364</v>
      </c>
      <c r="E31" t="n">
        <v>19.86</v>
      </c>
      <c r="F31" t="n">
        <v>16.32</v>
      </c>
      <c r="G31" t="n">
        <v>48.95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18</v>
      </c>
      <c r="N31" t="n">
        <v>55</v>
      </c>
      <c r="O31" t="n">
        <v>29241.66</v>
      </c>
      <c r="P31" t="n">
        <v>209.59</v>
      </c>
      <c r="Q31" t="n">
        <v>1364.12</v>
      </c>
      <c r="R31" t="n">
        <v>72</v>
      </c>
      <c r="S31" t="n">
        <v>48.96</v>
      </c>
      <c r="T31" t="n">
        <v>9214.559999999999</v>
      </c>
      <c r="U31" t="n">
        <v>0.68</v>
      </c>
      <c r="V31" t="n">
        <v>0.85</v>
      </c>
      <c r="W31" t="n">
        <v>2.28</v>
      </c>
      <c r="X31" t="n">
        <v>0.5600000000000001</v>
      </c>
      <c r="Y31" t="n">
        <v>1</v>
      </c>
      <c r="Z31" t="n">
        <v>10</v>
      </c>
      <c r="AA31" t="n">
        <v>196.6303815032823</v>
      </c>
      <c r="AB31" t="n">
        <v>269.038362692868</v>
      </c>
      <c r="AC31" t="n">
        <v>243.3617189552531</v>
      </c>
      <c r="AD31" t="n">
        <v>196630.3815032823</v>
      </c>
      <c r="AE31" t="n">
        <v>269038.362692868</v>
      </c>
      <c r="AF31" t="n">
        <v>3.680787915544083e-06</v>
      </c>
      <c r="AG31" t="n">
        <v>12</v>
      </c>
      <c r="AH31" t="n">
        <v>243361.718955253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5.0588</v>
      </c>
      <c r="E32" t="n">
        <v>19.77</v>
      </c>
      <c r="F32" t="n">
        <v>16.27</v>
      </c>
      <c r="G32" t="n">
        <v>51.39</v>
      </c>
      <c r="H32" t="n">
        <v>0.64</v>
      </c>
      <c r="I32" t="n">
        <v>19</v>
      </c>
      <c r="J32" t="n">
        <v>235.63</v>
      </c>
      <c r="K32" t="n">
        <v>56.94</v>
      </c>
      <c r="L32" t="n">
        <v>8.5</v>
      </c>
      <c r="M32" t="n">
        <v>17</v>
      </c>
      <c r="N32" t="n">
        <v>55.18</v>
      </c>
      <c r="O32" t="n">
        <v>29294.76</v>
      </c>
      <c r="P32" t="n">
        <v>207.77</v>
      </c>
      <c r="Q32" t="n">
        <v>1364.13</v>
      </c>
      <c r="R32" t="n">
        <v>70.68000000000001</v>
      </c>
      <c r="S32" t="n">
        <v>48.96</v>
      </c>
      <c r="T32" t="n">
        <v>8560.65</v>
      </c>
      <c r="U32" t="n">
        <v>0.6899999999999999</v>
      </c>
      <c r="V32" t="n">
        <v>0.85</v>
      </c>
      <c r="W32" t="n">
        <v>2.27</v>
      </c>
      <c r="X32" t="n">
        <v>0.51</v>
      </c>
      <c r="Y32" t="n">
        <v>1</v>
      </c>
      <c r="Z32" t="n">
        <v>10</v>
      </c>
      <c r="AA32" t="n">
        <v>195.2265499062316</v>
      </c>
      <c r="AB32" t="n">
        <v>267.117578369105</v>
      </c>
      <c r="AC32" t="n">
        <v>241.6242515915117</v>
      </c>
      <c r="AD32" t="n">
        <v>195226.5499062316</v>
      </c>
      <c r="AE32" t="n">
        <v>267117.5783691051</v>
      </c>
      <c r="AF32" t="n">
        <v>3.697158666339926e-06</v>
      </c>
      <c r="AG32" t="n">
        <v>12</v>
      </c>
      <c r="AH32" t="n">
        <v>241624.2515915117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5.0762</v>
      </c>
      <c r="E33" t="n">
        <v>19.7</v>
      </c>
      <c r="F33" t="n">
        <v>16.25</v>
      </c>
      <c r="G33" t="n">
        <v>54.16</v>
      </c>
      <c r="H33" t="n">
        <v>0.66</v>
      </c>
      <c r="I33" t="n">
        <v>18</v>
      </c>
      <c r="J33" t="n">
        <v>236.06</v>
      </c>
      <c r="K33" t="n">
        <v>56.94</v>
      </c>
      <c r="L33" t="n">
        <v>8.75</v>
      </c>
      <c r="M33" t="n">
        <v>16</v>
      </c>
      <c r="N33" t="n">
        <v>55.36</v>
      </c>
      <c r="O33" t="n">
        <v>29347.92</v>
      </c>
      <c r="P33" t="n">
        <v>206.13</v>
      </c>
      <c r="Q33" t="n">
        <v>1364.05</v>
      </c>
      <c r="R33" t="n">
        <v>69.91</v>
      </c>
      <c r="S33" t="n">
        <v>48.96</v>
      </c>
      <c r="T33" t="n">
        <v>8180.19</v>
      </c>
      <c r="U33" t="n">
        <v>0.7</v>
      </c>
      <c r="V33" t="n">
        <v>0.85</v>
      </c>
      <c r="W33" t="n">
        <v>2.27</v>
      </c>
      <c r="X33" t="n">
        <v>0.49</v>
      </c>
      <c r="Y33" t="n">
        <v>1</v>
      </c>
      <c r="Z33" t="n">
        <v>10</v>
      </c>
      <c r="AA33" t="n">
        <v>194.0502997089727</v>
      </c>
      <c r="AB33" t="n">
        <v>265.50818095672</v>
      </c>
      <c r="AC33" t="n">
        <v>240.1684528093606</v>
      </c>
      <c r="AD33" t="n">
        <v>194050.2997089727</v>
      </c>
      <c r="AE33" t="n">
        <v>265508.18095672</v>
      </c>
      <c r="AF33" t="n">
        <v>3.709875231690269e-06</v>
      </c>
      <c r="AG33" t="n">
        <v>12</v>
      </c>
      <c r="AH33" t="n">
        <v>240168.4528093606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5.0794</v>
      </c>
      <c r="E34" t="n">
        <v>19.69</v>
      </c>
      <c r="F34" t="n">
        <v>16.24</v>
      </c>
      <c r="G34" t="n">
        <v>54.12</v>
      </c>
      <c r="H34" t="n">
        <v>0.68</v>
      </c>
      <c r="I34" t="n">
        <v>18</v>
      </c>
      <c r="J34" t="n">
        <v>236.49</v>
      </c>
      <c r="K34" t="n">
        <v>56.94</v>
      </c>
      <c r="L34" t="n">
        <v>9</v>
      </c>
      <c r="M34" t="n">
        <v>16</v>
      </c>
      <c r="N34" t="n">
        <v>55.55</v>
      </c>
      <c r="O34" t="n">
        <v>29401.15</v>
      </c>
      <c r="P34" t="n">
        <v>205.11</v>
      </c>
      <c r="Q34" t="n">
        <v>1364.05</v>
      </c>
      <c r="R34" t="n">
        <v>69.39</v>
      </c>
      <c r="S34" t="n">
        <v>48.96</v>
      </c>
      <c r="T34" t="n">
        <v>7917.77</v>
      </c>
      <c r="U34" t="n">
        <v>0.71</v>
      </c>
      <c r="V34" t="n">
        <v>0.85</v>
      </c>
      <c r="W34" t="n">
        <v>2.27</v>
      </c>
      <c r="X34" t="n">
        <v>0.48</v>
      </c>
      <c r="Y34" t="n">
        <v>1</v>
      </c>
      <c r="Z34" t="n">
        <v>10</v>
      </c>
      <c r="AA34" t="n">
        <v>193.4882607148321</v>
      </c>
      <c r="AB34" t="n">
        <v>264.7391744095268</v>
      </c>
      <c r="AC34" t="n">
        <v>239.4728391677238</v>
      </c>
      <c r="AD34" t="n">
        <v>193488.2607148321</v>
      </c>
      <c r="AE34" t="n">
        <v>264739.1744095267</v>
      </c>
      <c r="AF34" t="n">
        <v>3.712213910375389e-06</v>
      </c>
      <c r="AG34" t="n">
        <v>12</v>
      </c>
      <c r="AH34" t="n">
        <v>239472.8391677238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5.0951</v>
      </c>
      <c r="E35" t="n">
        <v>19.63</v>
      </c>
      <c r="F35" t="n">
        <v>16.22</v>
      </c>
      <c r="G35" t="n">
        <v>57.25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15</v>
      </c>
      <c r="N35" t="n">
        <v>55.73</v>
      </c>
      <c r="O35" t="n">
        <v>29454.44</v>
      </c>
      <c r="P35" t="n">
        <v>202.03</v>
      </c>
      <c r="Q35" t="n">
        <v>1364.04</v>
      </c>
      <c r="R35" t="n">
        <v>68.97</v>
      </c>
      <c r="S35" t="n">
        <v>48.96</v>
      </c>
      <c r="T35" t="n">
        <v>7714.1</v>
      </c>
      <c r="U35" t="n">
        <v>0.71</v>
      </c>
      <c r="V35" t="n">
        <v>0.85</v>
      </c>
      <c r="W35" t="n">
        <v>2.27</v>
      </c>
      <c r="X35" t="n">
        <v>0.46</v>
      </c>
      <c r="Y35" t="n">
        <v>1</v>
      </c>
      <c r="Z35" t="n">
        <v>10</v>
      </c>
      <c r="AA35" t="n">
        <v>191.675201659101</v>
      </c>
      <c r="AB35" t="n">
        <v>262.2584670229564</v>
      </c>
      <c r="AC35" t="n">
        <v>237.2288870124322</v>
      </c>
      <c r="AD35" t="n">
        <v>191675.201659101</v>
      </c>
      <c r="AE35" t="n">
        <v>262258.4670229564</v>
      </c>
      <c r="AF35" t="n">
        <v>3.723688052674262e-06</v>
      </c>
      <c r="AG35" t="n">
        <v>12</v>
      </c>
      <c r="AH35" t="n">
        <v>237228.8870124322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5.0979</v>
      </c>
      <c r="E36" t="n">
        <v>19.62</v>
      </c>
      <c r="F36" t="n">
        <v>16.21</v>
      </c>
      <c r="G36" t="n">
        <v>57.21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15</v>
      </c>
      <c r="N36" t="n">
        <v>55.91</v>
      </c>
      <c r="O36" t="n">
        <v>29507.8</v>
      </c>
      <c r="P36" t="n">
        <v>200.87</v>
      </c>
      <c r="Q36" t="n">
        <v>1364.02</v>
      </c>
      <c r="R36" t="n">
        <v>68.79000000000001</v>
      </c>
      <c r="S36" t="n">
        <v>48.96</v>
      </c>
      <c r="T36" t="n">
        <v>7622.64</v>
      </c>
      <c r="U36" t="n">
        <v>0.71</v>
      </c>
      <c r="V36" t="n">
        <v>0.85</v>
      </c>
      <c r="W36" t="n">
        <v>2.26</v>
      </c>
      <c r="X36" t="n">
        <v>0.45</v>
      </c>
      <c r="Y36" t="n">
        <v>1</v>
      </c>
      <c r="Z36" t="n">
        <v>10</v>
      </c>
      <c r="AA36" t="n">
        <v>191.0587035645679</v>
      </c>
      <c r="AB36" t="n">
        <v>261.4149471320401</v>
      </c>
      <c r="AC36" t="n">
        <v>236.4658714760172</v>
      </c>
      <c r="AD36" t="n">
        <v>191058.7035645679</v>
      </c>
      <c r="AE36" t="n">
        <v>261414.9471320402</v>
      </c>
      <c r="AF36" t="n">
        <v>3.725734396523743e-06</v>
      </c>
      <c r="AG36" t="n">
        <v>12</v>
      </c>
      <c r="AH36" t="n">
        <v>236465.8714760172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5.1149</v>
      </c>
      <c r="E37" t="n">
        <v>19.55</v>
      </c>
      <c r="F37" t="n">
        <v>16.19</v>
      </c>
      <c r="G37" t="n">
        <v>60.7</v>
      </c>
      <c r="H37" t="n">
        <v>0.73</v>
      </c>
      <c r="I37" t="n">
        <v>16</v>
      </c>
      <c r="J37" t="n">
        <v>237.79</v>
      </c>
      <c r="K37" t="n">
        <v>56.94</v>
      </c>
      <c r="L37" t="n">
        <v>9.75</v>
      </c>
      <c r="M37" t="n">
        <v>14</v>
      </c>
      <c r="N37" t="n">
        <v>56.09</v>
      </c>
      <c r="O37" t="n">
        <v>29561.22</v>
      </c>
      <c r="P37" t="n">
        <v>199.14</v>
      </c>
      <c r="Q37" t="n">
        <v>1364.05</v>
      </c>
      <c r="R37" t="n">
        <v>67.92</v>
      </c>
      <c r="S37" t="n">
        <v>48.96</v>
      </c>
      <c r="T37" t="n">
        <v>7197.24</v>
      </c>
      <c r="U37" t="n">
        <v>0.72</v>
      </c>
      <c r="V37" t="n">
        <v>0.86</v>
      </c>
      <c r="W37" t="n">
        <v>2.27</v>
      </c>
      <c r="X37" t="n">
        <v>0.43</v>
      </c>
      <c r="Y37" t="n">
        <v>1</v>
      </c>
      <c r="Z37" t="n">
        <v>10</v>
      </c>
      <c r="AA37" t="n">
        <v>189.8713294233995</v>
      </c>
      <c r="AB37" t="n">
        <v>259.7903294488444</v>
      </c>
      <c r="AC37" t="n">
        <v>234.9963050243399</v>
      </c>
      <c r="AD37" t="n">
        <v>189871.3294233995</v>
      </c>
      <c r="AE37" t="n">
        <v>259790.3294488444</v>
      </c>
      <c r="AF37" t="n">
        <v>3.738158627038445e-06</v>
      </c>
      <c r="AG37" t="n">
        <v>12</v>
      </c>
      <c r="AH37" t="n">
        <v>234996.3050243399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5.1146</v>
      </c>
      <c r="E38" t="n">
        <v>19.55</v>
      </c>
      <c r="F38" t="n">
        <v>16.19</v>
      </c>
      <c r="G38" t="n">
        <v>60.71</v>
      </c>
      <c r="H38" t="n">
        <v>0.75</v>
      </c>
      <c r="I38" t="n">
        <v>16</v>
      </c>
      <c r="J38" t="n">
        <v>238.22</v>
      </c>
      <c r="K38" t="n">
        <v>56.94</v>
      </c>
      <c r="L38" t="n">
        <v>10</v>
      </c>
      <c r="M38" t="n">
        <v>14</v>
      </c>
      <c r="N38" t="n">
        <v>56.28</v>
      </c>
      <c r="O38" t="n">
        <v>29614.71</v>
      </c>
      <c r="P38" t="n">
        <v>198.27</v>
      </c>
      <c r="Q38" t="n">
        <v>1364.02</v>
      </c>
      <c r="R38" t="n">
        <v>67.95999999999999</v>
      </c>
      <c r="S38" t="n">
        <v>48.96</v>
      </c>
      <c r="T38" t="n">
        <v>7214.82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189.4661118332227</v>
      </c>
      <c r="AB38" t="n">
        <v>259.2358928650263</v>
      </c>
      <c r="AC38" t="n">
        <v>234.4947830899246</v>
      </c>
      <c r="AD38" t="n">
        <v>189466.1118332227</v>
      </c>
      <c r="AE38" t="n">
        <v>259235.8928650263</v>
      </c>
      <c r="AF38" t="n">
        <v>3.737939375911716e-06</v>
      </c>
      <c r="AG38" t="n">
        <v>12</v>
      </c>
      <c r="AH38" t="n">
        <v>234494.7830899246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5.1337</v>
      </c>
      <c r="E39" t="n">
        <v>19.48</v>
      </c>
      <c r="F39" t="n">
        <v>16.16</v>
      </c>
      <c r="G39" t="n">
        <v>64.64</v>
      </c>
      <c r="H39" t="n">
        <v>0.76</v>
      </c>
      <c r="I39" t="n">
        <v>15</v>
      </c>
      <c r="J39" t="n">
        <v>238.66</v>
      </c>
      <c r="K39" t="n">
        <v>56.94</v>
      </c>
      <c r="L39" t="n">
        <v>10.25</v>
      </c>
      <c r="M39" t="n">
        <v>12</v>
      </c>
      <c r="N39" t="n">
        <v>56.46</v>
      </c>
      <c r="O39" t="n">
        <v>29668.27</v>
      </c>
      <c r="P39" t="n">
        <v>195.29</v>
      </c>
      <c r="Q39" t="n">
        <v>1364.12</v>
      </c>
      <c r="R39" t="n">
        <v>66.81999999999999</v>
      </c>
      <c r="S39" t="n">
        <v>48.96</v>
      </c>
      <c r="T39" t="n">
        <v>6648.21</v>
      </c>
      <c r="U39" t="n">
        <v>0.73</v>
      </c>
      <c r="V39" t="n">
        <v>0.86</v>
      </c>
      <c r="W39" t="n">
        <v>2.27</v>
      </c>
      <c r="X39" t="n">
        <v>0.4</v>
      </c>
      <c r="Y39" t="n">
        <v>1</v>
      </c>
      <c r="Z39" t="n">
        <v>10</v>
      </c>
      <c r="AA39" t="n">
        <v>187.6493157798923</v>
      </c>
      <c r="AB39" t="n">
        <v>256.7500723534758</v>
      </c>
      <c r="AC39" t="n">
        <v>232.2462057991247</v>
      </c>
      <c r="AD39" t="n">
        <v>187649.3157798923</v>
      </c>
      <c r="AE39" t="n">
        <v>256750.0723534758</v>
      </c>
      <c r="AF39" t="n">
        <v>3.751898364313529e-06</v>
      </c>
      <c r="AG39" t="n">
        <v>12</v>
      </c>
      <c r="AH39" t="n">
        <v>232246.2057991247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5.1314</v>
      </c>
      <c r="E40" t="n">
        <v>19.49</v>
      </c>
      <c r="F40" t="n">
        <v>16.17</v>
      </c>
      <c r="G40" t="n">
        <v>64.67</v>
      </c>
      <c r="H40" t="n">
        <v>0.78</v>
      </c>
      <c r="I40" t="n">
        <v>15</v>
      </c>
      <c r="J40" t="n">
        <v>239.09</v>
      </c>
      <c r="K40" t="n">
        <v>56.94</v>
      </c>
      <c r="L40" t="n">
        <v>10.5</v>
      </c>
      <c r="M40" t="n">
        <v>12</v>
      </c>
      <c r="N40" t="n">
        <v>56.65</v>
      </c>
      <c r="O40" t="n">
        <v>29721.89</v>
      </c>
      <c r="P40" t="n">
        <v>191.92</v>
      </c>
      <c r="Q40" t="n">
        <v>1364.02</v>
      </c>
      <c r="R40" t="n">
        <v>67.28</v>
      </c>
      <c r="S40" t="n">
        <v>48.96</v>
      </c>
      <c r="T40" t="n">
        <v>6880.16</v>
      </c>
      <c r="U40" t="n">
        <v>0.73</v>
      </c>
      <c r="V40" t="n">
        <v>0.86</v>
      </c>
      <c r="W40" t="n">
        <v>2.27</v>
      </c>
      <c r="X40" t="n">
        <v>0.41</v>
      </c>
      <c r="Y40" t="n">
        <v>1</v>
      </c>
      <c r="Z40" t="n">
        <v>10</v>
      </c>
      <c r="AA40" t="n">
        <v>186.1143306738449</v>
      </c>
      <c r="AB40" t="n">
        <v>254.6498380126193</v>
      </c>
      <c r="AC40" t="n">
        <v>230.3464148760614</v>
      </c>
      <c r="AD40" t="n">
        <v>186114.3306738449</v>
      </c>
      <c r="AE40" t="n">
        <v>254649.8380126193</v>
      </c>
      <c r="AF40" t="n">
        <v>3.750217439008599e-06</v>
      </c>
      <c r="AG40" t="n">
        <v>12</v>
      </c>
      <c r="AH40" t="n">
        <v>230346.4148760614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5.155</v>
      </c>
      <c r="E41" t="n">
        <v>19.4</v>
      </c>
      <c r="F41" t="n">
        <v>16.12</v>
      </c>
      <c r="G41" t="n">
        <v>69.09999999999999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191.47</v>
      </c>
      <c r="Q41" t="n">
        <v>1364.02</v>
      </c>
      <c r="R41" t="n">
        <v>65.63</v>
      </c>
      <c r="S41" t="n">
        <v>48.96</v>
      </c>
      <c r="T41" t="n">
        <v>6060.49</v>
      </c>
      <c r="U41" t="n">
        <v>0.75</v>
      </c>
      <c r="V41" t="n">
        <v>0.86</v>
      </c>
      <c r="W41" t="n">
        <v>2.27</v>
      </c>
      <c r="X41" t="n">
        <v>0.36</v>
      </c>
      <c r="Y41" t="n">
        <v>1</v>
      </c>
      <c r="Z41" t="n">
        <v>10</v>
      </c>
      <c r="AA41" t="n">
        <v>185.4014539307044</v>
      </c>
      <c r="AB41" t="n">
        <v>253.6744486027528</v>
      </c>
      <c r="AC41" t="n">
        <v>229.4641152625046</v>
      </c>
      <c r="AD41" t="n">
        <v>185401.4539307044</v>
      </c>
      <c r="AE41" t="n">
        <v>253674.4486027528</v>
      </c>
      <c r="AF41" t="n">
        <v>3.767465194311363e-06</v>
      </c>
      <c r="AG41" t="n">
        <v>12</v>
      </c>
      <c r="AH41" t="n">
        <v>229464.1152625046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5.1503</v>
      </c>
      <c r="E42" t="n">
        <v>19.42</v>
      </c>
      <c r="F42" t="n">
        <v>16.14</v>
      </c>
      <c r="G42" t="n">
        <v>69.18000000000001</v>
      </c>
      <c r="H42" t="n">
        <v>0.82</v>
      </c>
      <c r="I42" t="n">
        <v>14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191.6</v>
      </c>
      <c r="Q42" t="n">
        <v>1364.1</v>
      </c>
      <c r="R42" t="n">
        <v>66.08</v>
      </c>
      <c r="S42" t="n">
        <v>48.96</v>
      </c>
      <c r="T42" t="n">
        <v>6282.62</v>
      </c>
      <c r="U42" t="n">
        <v>0.74</v>
      </c>
      <c r="V42" t="n">
        <v>0.86</v>
      </c>
      <c r="W42" t="n">
        <v>2.27</v>
      </c>
      <c r="X42" t="n">
        <v>0.38</v>
      </c>
      <c r="Y42" t="n">
        <v>1</v>
      </c>
      <c r="Z42" t="n">
        <v>10</v>
      </c>
      <c r="AA42" t="n">
        <v>185.5689484889922</v>
      </c>
      <c r="AB42" t="n">
        <v>253.9036220467403</v>
      </c>
      <c r="AC42" t="n">
        <v>229.6714167146451</v>
      </c>
      <c r="AD42" t="n">
        <v>185568.9484889922</v>
      </c>
      <c r="AE42" t="n">
        <v>253903.6220467403</v>
      </c>
      <c r="AF42" t="n">
        <v>3.764030259992591e-06</v>
      </c>
      <c r="AG42" t="n">
        <v>12</v>
      </c>
      <c r="AH42" t="n">
        <v>229671.416714645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5.1521</v>
      </c>
      <c r="E43" t="n">
        <v>19.41</v>
      </c>
      <c r="F43" t="n">
        <v>16.13</v>
      </c>
      <c r="G43" t="n">
        <v>69.15000000000001</v>
      </c>
      <c r="H43" t="n">
        <v>0.83</v>
      </c>
      <c r="I43" t="n">
        <v>14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189.96</v>
      </c>
      <c r="Q43" t="n">
        <v>1364.07</v>
      </c>
      <c r="R43" t="n">
        <v>65.92</v>
      </c>
      <c r="S43" t="n">
        <v>48.96</v>
      </c>
      <c r="T43" t="n">
        <v>6204.4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184.7565920982432</v>
      </c>
      <c r="AB43" t="n">
        <v>252.7921201942835</v>
      </c>
      <c r="AC43" t="n">
        <v>228.6659950389837</v>
      </c>
      <c r="AD43" t="n">
        <v>184756.5920982432</v>
      </c>
      <c r="AE43" t="n">
        <v>252792.1201942835</v>
      </c>
      <c r="AF43" t="n">
        <v>3.765345766752972e-06</v>
      </c>
      <c r="AG43" t="n">
        <v>12</v>
      </c>
      <c r="AH43" t="n">
        <v>228665.9950389837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5.1525</v>
      </c>
      <c r="E44" t="n">
        <v>19.41</v>
      </c>
      <c r="F44" t="n">
        <v>16.13</v>
      </c>
      <c r="G44" t="n">
        <v>69.14</v>
      </c>
      <c r="H44" t="n">
        <v>0.85</v>
      </c>
      <c r="I44" t="n">
        <v>14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188.5</v>
      </c>
      <c r="Q44" t="n">
        <v>1364.02</v>
      </c>
      <c r="R44" t="n">
        <v>65.79000000000001</v>
      </c>
      <c r="S44" t="n">
        <v>48.96</v>
      </c>
      <c r="T44" t="n">
        <v>6141.75</v>
      </c>
      <c r="U44" t="n">
        <v>0.74</v>
      </c>
      <c r="V44" t="n">
        <v>0.86</v>
      </c>
      <c r="W44" t="n">
        <v>2.27</v>
      </c>
      <c r="X44" t="n">
        <v>0.37</v>
      </c>
      <c r="Y44" t="n">
        <v>1</v>
      </c>
      <c r="Z44" t="n">
        <v>10</v>
      </c>
      <c r="AA44" t="n">
        <v>184.063444174652</v>
      </c>
      <c r="AB44" t="n">
        <v>251.8437246256983</v>
      </c>
      <c r="AC44" t="n">
        <v>227.8081130123824</v>
      </c>
      <c r="AD44" t="n">
        <v>184063.444174652</v>
      </c>
      <c r="AE44" t="n">
        <v>251843.7246256983</v>
      </c>
      <c r="AF44" t="n">
        <v>3.765638101588612e-06</v>
      </c>
      <c r="AG44" t="n">
        <v>12</v>
      </c>
      <c r="AH44" t="n">
        <v>227808.1130123824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5.1482</v>
      </c>
      <c r="E45" t="n">
        <v>19.42</v>
      </c>
      <c r="F45" t="n">
        <v>16.15</v>
      </c>
      <c r="G45" t="n">
        <v>69.20999999999999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188.57</v>
      </c>
      <c r="Q45" t="n">
        <v>1364.02</v>
      </c>
      <c r="R45" t="n">
        <v>66.31</v>
      </c>
      <c r="S45" t="n">
        <v>48.96</v>
      </c>
      <c r="T45" t="n">
        <v>6401.47</v>
      </c>
      <c r="U45" t="n">
        <v>0.74</v>
      </c>
      <c r="V45" t="n">
        <v>0.86</v>
      </c>
      <c r="W45" t="n">
        <v>2.27</v>
      </c>
      <c r="X45" t="n">
        <v>0.39</v>
      </c>
      <c r="Y45" t="n">
        <v>1</v>
      </c>
      <c r="Z45" t="n">
        <v>10</v>
      </c>
      <c r="AA45" t="n">
        <v>184.1938390142728</v>
      </c>
      <c r="AB45" t="n">
        <v>252.0221365978817</v>
      </c>
      <c r="AC45" t="n">
        <v>227.9694975963434</v>
      </c>
      <c r="AD45" t="n">
        <v>184193.8390142728</v>
      </c>
      <c r="AE45" t="n">
        <v>252022.1365978817</v>
      </c>
      <c r="AF45" t="n">
        <v>3.762495502105481e-06</v>
      </c>
      <c r="AG45" t="n">
        <v>12</v>
      </c>
      <c r="AH45" t="n">
        <v>227969.4975963435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5.1708</v>
      </c>
      <c r="E46" t="n">
        <v>19.34</v>
      </c>
      <c r="F46" t="n">
        <v>16.11</v>
      </c>
      <c r="G46" t="n">
        <v>74.34</v>
      </c>
      <c r="H46" t="n">
        <v>0.88</v>
      </c>
      <c r="I46" t="n">
        <v>13</v>
      </c>
      <c r="J46" t="n">
        <v>241.71</v>
      </c>
      <c r="K46" t="n">
        <v>56.94</v>
      </c>
      <c r="L46" t="n">
        <v>12</v>
      </c>
      <c r="M46" t="n">
        <v>2</v>
      </c>
      <c r="N46" t="n">
        <v>57.77</v>
      </c>
      <c r="O46" t="n">
        <v>30045.13</v>
      </c>
      <c r="P46" t="n">
        <v>186.78</v>
      </c>
      <c r="Q46" t="n">
        <v>1364.02</v>
      </c>
      <c r="R46" t="n">
        <v>65.06</v>
      </c>
      <c r="S46" t="n">
        <v>48.96</v>
      </c>
      <c r="T46" t="n">
        <v>5777.46</v>
      </c>
      <c r="U46" t="n">
        <v>0.75</v>
      </c>
      <c r="V46" t="n">
        <v>0.86</v>
      </c>
      <c r="W46" t="n">
        <v>2.27</v>
      </c>
      <c r="X46" t="n">
        <v>0.35</v>
      </c>
      <c r="Y46" t="n">
        <v>1</v>
      </c>
      <c r="Z46" t="n">
        <v>10</v>
      </c>
      <c r="AA46" t="n">
        <v>182.8914780857397</v>
      </c>
      <c r="AB46" t="n">
        <v>250.2401889193546</v>
      </c>
      <c r="AC46" t="n">
        <v>226.3576165032752</v>
      </c>
      <c r="AD46" t="n">
        <v>182891.4780857397</v>
      </c>
      <c r="AE46" t="n">
        <v>250240.1889193546</v>
      </c>
      <c r="AF46" t="n">
        <v>3.779012420319145e-06</v>
      </c>
      <c r="AG46" t="n">
        <v>12</v>
      </c>
      <c r="AH46" t="n">
        <v>226357.6165032751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5.1651</v>
      </c>
      <c r="E47" t="n">
        <v>19.36</v>
      </c>
      <c r="F47" t="n">
        <v>16.13</v>
      </c>
      <c r="G47" t="n">
        <v>74.44</v>
      </c>
      <c r="H47" t="n">
        <v>0.9</v>
      </c>
      <c r="I47" t="n">
        <v>13</v>
      </c>
      <c r="J47" t="n">
        <v>242.15</v>
      </c>
      <c r="K47" t="n">
        <v>56.94</v>
      </c>
      <c r="L47" t="n">
        <v>12.25</v>
      </c>
      <c r="M47" t="n">
        <v>1</v>
      </c>
      <c r="N47" t="n">
        <v>57.96</v>
      </c>
      <c r="O47" t="n">
        <v>30099.23</v>
      </c>
      <c r="P47" t="n">
        <v>188.03</v>
      </c>
      <c r="Q47" t="n">
        <v>1364.02</v>
      </c>
      <c r="R47" t="n">
        <v>65.59999999999999</v>
      </c>
      <c r="S47" t="n">
        <v>48.96</v>
      </c>
      <c r="T47" t="n">
        <v>6047.91</v>
      </c>
      <c r="U47" t="n">
        <v>0.75</v>
      </c>
      <c r="V47" t="n">
        <v>0.86</v>
      </c>
      <c r="W47" t="n">
        <v>2.28</v>
      </c>
      <c r="X47" t="n">
        <v>0.37</v>
      </c>
      <c r="Y47" t="n">
        <v>1</v>
      </c>
      <c r="Z47" t="n">
        <v>10</v>
      </c>
      <c r="AA47" t="n">
        <v>183.5997735371949</v>
      </c>
      <c r="AB47" t="n">
        <v>251.2093100038251</v>
      </c>
      <c r="AC47" t="n">
        <v>227.234246031614</v>
      </c>
      <c r="AD47" t="n">
        <v>183599.7735371949</v>
      </c>
      <c r="AE47" t="n">
        <v>251209.3100038251</v>
      </c>
      <c r="AF47" t="n">
        <v>3.774846648911274e-06</v>
      </c>
      <c r="AG47" t="n">
        <v>12</v>
      </c>
      <c r="AH47" t="n">
        <v>227234.246031614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5.1654</v>
      </c>
      <c r="E48" t="n">
        <v>19.36</v>
      </c>
      <c r="F48" t="n">
        <v>16.13</v>
      </c>
      <c r="G48" t="n">
        <v>74.44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0</v>
      </c>
      <c r="N48" t="n">
        <v>58.15</v>
      </c>
      <c r="O48" t="n">
        <v>30153.38</v>
      </c>
      <c r="P48" t="n">
        <v>188.52</v>
      </c>
      <c r="Q48" t="n">
        <v>1364.14</v>
      </c>
      <c r="R48" t="n">
        <v>65.61</v>
      </c>
      <c r="S48" t="n">
        <v>48.96</v>
      </c>
      <c r="T48" t="n">
        <v>6054.8</v>
      </c>
      <c r="U48" t="n">
        <v>0.75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183.8234388908426</v>
      </c>
      <c r="AB48" t="n">
        <v>251.5153388081046</v>
      </c>
      <c r="AC48" t="n">
        <v>227.5110678763274</v>
      </c>
      <c r="AD48" t="n">
        <v>183823.4388908426</v>
      </c>
      <c r="AE48" t="n">
        <v>251515.3388081046</v>
      </c>
      <c r="AF48" t="n">
        <v>3.775065900038004e-06</v>
      </c>
      <c r="AG48" t="n">
        <v>12</v>
      </c>
      <c r="AH48" t="n">
        <v>227511.0678763274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4.505</v>
      </c>
      <c r="E2" t="n">
        <v>22.2</v>
      </c>
      <c r="F2" t="n">
        <v>18.62</v>
      </c>
      <c r="G2" t="n">
        <v>11.4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96</v>
      </c>
      <c r="N2" t="n">
        <v>9.74</v>
      </c>
      <c r="O2" t="n">
        <v>10204.21</v>
      </c>
      <c r="P2" t="n">
        <v>134.04</v>
      </c>
      <c r="Q2" t="n">
        <v>1364.03</v>
      </c>
      <c r="R2" t="n">
        <v>147.2</v>
      </c>
      <c r="S2" t="n">
        <v>48.96</v>
      </c>
      <c r="T2" t="n">
        <v>46423.29</v>
      </c>
      <c r="U2" t="n">
        <v>0.33</v>
      </c>
      <c r="V2" t="n">
        <v>0.74</v>
      </c>
      <c r="W2" t="n">
        <v>2.4</v>
      </c>
      <c r="X2" t="n">
        <v>2.86</v>
      </c>
      <c r="Y2" t="n">
        <v>1</v>
      </c>
      <c r="Z2" t="n">
        <v>10</v>
      </c>
      <c r="AA2" t="n">
        <v>168.9601543064858</v>
      </c>
      <c r="AB2" t="n">
        <v>231.1787371179605</v>
      </c>
      <c r="AC2" t="n">
        <v>209.1153629088844</v>
      </c>
      <c r="AD2" t="n">
        <v>168960.1543064858</v>
      </c>
      <c r="AE2" t="n">
        <v>231178.7371179605</v>
      </c>
      <c r="AF2" t="n">
        <v>3.488339218230582e-06</v>
      </c>
      <c r="AG2" t="n">
        <v>13</v>
      </c>
      <c r="AH2" t="n">
        <v>209115.3629088844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4.7577</v>
      </c>
      <c r="E3" t="n">
        <v>21.02</v>
      </c>
      <c r="F3" t="n">
        <v>17.87</v>
      </c>
      <c r="G3" t="n">
        <v>14.69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71</v>
      </c>
      <c r="N3" t="n">
        <v>9.789999999999999</v>
      </c>
      <c r="O3" t="n">
        <v>10241.25</v>
      </c>
      <c r="P3" t="n">
        <v>124.14</v>
      </c>
      <c r="Q3" t="n">
        <v>1364.19</v>
      </c>
      <c r="R3" t="n">
        <v>122.21</v>
      </c>
      <c r="S3" t="n">
        <v>48.96</v>
      </c>
      <c r="T3" t="n">
        <v>34053.41</v>
      </c>
      <c r="U3" t="n">
        <v>0.4</v>
      </c>
      <c r="V3" t="n">
        <v>0.78</v>
      </c>
      <c r="W3" t="n">
        <v>2.37</v>
      </c>
      <c r="X3" t="n">
        <v>2.11</v>
      </c>
      <c r="Y3" t="n">
        <v>1</v>
      </c>
      <c r="Z3" t="n">
        <v>10</v>
      </c>
      <c r="AA3" t="n">
        <v>159.2574586099155</v>
      </c>
      <c r="AB3" t="n">
        <v>217.903080813196</v>
      </c>
      <c r="AC3" t="n">
        <v>197.1067166093417</v>
      </c>
      <c r="AD3" t="n">
        <v>159257.4586099155</v>
      </c>
      <c r="AE3" t="n">
        <v>217903.080813196</v>
      </c>
      <c r="AF3" t="n">
        <v>3.684011431426335e-06</v>
      </c>
      <c r="AG3" t="n">
        <v>13</v>
      </c>
      <c r="AH3" t="n">
        <v>197106.7166093417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4.9398</v>
      </c>
      <c r="E4" t="n">
        <v>20.24</v>
      </c>
      <c r="F4" t="n">
        <v>17.37</v>
      </c>
      <c r="G4" t="n">
        <v>18.28</v>
      </c>
      <c r="H4" t="n">
        <v>0.32</v>
      </c>
      <c r="I4" t="n">
        <v>57</v>
      </c>
      <c r="J4" t="n">
        <v>81.44</v>
      </c>
      <c r="K4" t="n">
        <v>35.1</v>
      </c>
      <c r="L4" t="n">
        <v>1.5</v>
      </c>
      <c r="M4" t="n">
        <v>55</v>
      </c>
      <c r="N4" t="n">
        <v>9.84</v>
      </c>
      <c r="O4" t="n">
        <v>10278.32</v>
      </c>
      <c r="P4" t="n">
        <v>115.79</v>
      </c>
      <c r="Q4" t="n">
        <v>1364.19</v>
      </c>
      <c r="R4" t="n">
        <v>106.34</v>
      </c>
      <c r="S4" t="n">
        <v>48.96</v>
      </c>
      <c r="T4" t="n">
        <v>26199.98</v>
      </c>
      <c r="U4" t="n">
        <v>0.46</v>
      </c>
      <c r="V4" t="n">
        <v>0.8</v>
      </c>
      <c r="W4" t="n">
        <v>2.33</v>
      </c>
      <c r="X4" t="n">
        <v>1.61</v>
      </c>
      <c r="Y4" t="n">
        <v>1</v>
      </c>
      <c r="Z4" t="n">
        <v>10</v>
      </c>
      <c r="AA4" t="n">
        <v>145.6697405432647</v>
      </c>
      <c r="AB4" t="n">
        <v>199.3117655065995</v>
      </c>
      <c r="AC4" t="n">
        <v>180.289730342526</v>
      </c>
      <c r="AD4" t="n">
        <v>145669.7405432647</v>
      </c>
      <c r="AE4" t="n">
        <v>199311.7655065995</v>
      </c>
      <c r="AF4" t="n">
        <v>3.825016219803647e-06</v>
      </c>
      <c r="AG4" t="n">
        <v>12</v>
      </c>
      <c r="AH4" t="n">
        <v>180289.730342526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5.048</v>
      </c>
      <c r="E5" t="n">
        <v>19.81</v>
      </c>
      <c r="F5" t="n">
        <v>17.11</v>
      </c>
      <c r="G5" t="n">
        <v>21.84</v>
      </c>
      <c r="H5" t="n">
        <v>0.38</v>
      </c>
      <c r="I5" t="n">
        <v>47</v>
      </c>
      <c r="J5" t="n">
        <v>81.73999999999999</v>
      </c>
      <c r="K5" t="n">
        <v>35.1</v>
      </c>
      <c r="L5" t="n">
        <v>1.75</v>
      </c>
      <c r="M5" t="n">
        <v>38</v>
      </c>
      <c r="N5" t="n">
        <v>9.890000000000001</v>
      </c>
      <c r="O5" t="n">
        <v>10315.41</v>
      </c>
      <c r="P5" t="n">
        <v>109.97</v>
      </c>
      <c r="Q5" t="n">
        <v>1364.04</v>
      </c>
      <c r="R5" t="n">
        <v>97.59</v>
      </c>
      <c r="S5" t="n">
        <v>48.96</v>
      </c>
      <c r="T5" t="n">
        <v>21875.81</v>
      </c>
      <c r="U5" t="n">
        <v>0.5</v>
      </c>
      <c r="V5" t="n">
        <v>0.8100000000000001</v>
      </c>
      <c r="W5" t="n">
        <v>2.33</v>
      </c>
      <c r="X5" t="n">
        <v>1.35</v>
      </c>
      <c r="Y5" t="n">
        <v>1</v>
      </c>
      <c r="Z5" t="n">
        <v>10</v>
      </c>
      <c r="AA5" t="n">
        <v>141.3808891306109</v>
      </c>
      <c r="AB5" t="n">
        <v>193.4435697930389</v>
      </c>
      <c r="AC5" t="n">
        <v>174.9815869918014</v>
      </c>
      <c r="AD5" t="n">
        <v>141380.8891306109</v>
      </c>
      <c r="AE5" t="n">
        <v>193443.5697930389</v>
      </c>
      <c r="AF5" t="n">
        <v>3.908798307131627e-06</v>
      </c>
      <c r="AG5" t="n">
        <v>12</v>
      </c>
      <c r="AH5" t="n">
        <v>174981.5869918014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5.1061</v>
      </c>
      <c r="E6" t="n">
        <v>19.58</v>
      </c>
      <c r="F6" t="n">
        <v>16.97</v>
      </c>
      <c r="G6" t="n">
        <v>24.24</v>
      </c>
      <c r="H6" t="n">
        <v>0.43</v>
      </c>
      <c r="I6" t="n">
        <v>42</v>
      </c>
      <c r="J6" t="n">
        <v>82.04000000000001</v>
      </c>
      <c r="K6" t="n">
        <v>35.1</v>
      </c>
      <c r="L6" t="n">
        <v>2</v>
      </c>
      <c r="M6" t="n">
        <v>14</v>
      </c>
      <c r="N6" t="n">
        <v>9.94</v>
      </c>
      <c r="O6" t="n">
        <v>10352.53</v>
      </c>
      <c r="P6" t="n">
        <v>106.56</v>
      </c>
      <c r="Q6" t="n">
        <v>1364.26</v>
      </c>
      <c r="R6" t="n">
        <v>92.06</v>
      </c>
      <c r="S6" t="n">
        <v>48.96</v>
      </c>
      <c r="T6" t="n">
        <v>19135.01</v>
      </c>
      <c r="U6" t="n">
        <v>0.53</v>
      </c>
      <c r="V6" t="n">
        <v>0.82</v>
      </c>
      <c r="W6" t="n">
        <v>2.35</v>
      </c>
      <c r="X6" t="n">
        <v>1.21</v>
      </c>
      <c r="Y6" t="n">
        <v>1</v>
      </c>
      <c r="Z6" t="n">
        <v>10</v>
      </c>
      <c r="AA6" t="n">
        <v>139.0178214317821</v>
      </c>
      <c r="AB6" t="n">
        <v>190.2103163163139</v>
      </c>
      <c r="AC6" t="n">
        <v>172.0569106889941</v>
      </c>
      <c r="AD6" t="n">
        <v>139017.8214317821</v>
      </c>
      <c r="AE6" t="n">
        <v>190210.3163163139</v>
      </c>
      <c r="AF6" t="n">
        <v>3.953786655317907e-06</v>
      </c>
      <c r="AG6" t="n">
        <v>12</v>
      </c>
      <c r="AH6" t="n">
        <v>172056.9106889941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5.1338</v>
      </c>
      <c r="E7" t="n">
        <v>19.48</v>
      </c>
      <c r="F7" t="n">
        <v>16.9</v>
      </c>
      <c r="G7" t="n">
        <v>25.35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1</v>
      </c>
      <c r="N7" t="n">
        <v>9.99</v>
      </c>
      <c r="O7" t="n">
        <v>10389.66</v>
      </c>
      <c r="P7" t="n">
        <v>105.84</v>
      </c>
      <c r="Q7" t="n">
        <v>1364.07</v>
      </c>
      <c r="R7" t="n">
        <v>89.22</v>
      </c>
      <c r="S7" t="n">
        <v>48.96</v>
      </c>
      <c r="T7" t="n">
        <v>17726.49</v>
      </c>
      <c r="U7" t="n">
        <v>0.55</v>
      </c>
      <c r="V7" t="n">
        <v>0.82</v>
      </c>
      <c r="W7" t="n">
        <v>2.36</v>
      </c>
      <c r="X7" t="n">
        <v>1.14</v>
      </c>
      <c r="Y7" t="n">
        <v>1</v>
      </c>
      <c r="Z7" t="n">
        <v>10</v>
      </c>
      <c r="AA7" t="n">
        <v>138.3353270116306</v>
      </c>
      <c r="AB7" t="n">
        <v>189.2764973411342</v>
      </c>
      <c r="AC7" t="n">
        <v>171.2122140861822</v>
      </c>
      <c r="AD7" t="n">
        <v>138335.3270116306</v>
      </c>
      <c r="AE7" t="n">
        <v>189276.4973411342</v>
      </c>
      <c r="AF7" t="n">
        <v>3.975235489134775e-06</v>
      </c>
      <c r="AG7" t="n">
        <v>12</v>
      </c>
      <c r="AH7" t="n">
        <v>171212.2140861822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5.1294</v>
      </c>
      <c r="E8" t="n">
        <v>19.5</v>
      </c>
      <c r="F8" t="n">
        <v>16.91</v>
      </c>
      <c r="G8" t="n">
        <v>25.37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106.34</v>
      </c>
      <c r="Q8" t="n">
        <v>1364</v>
      </c>
      <c r="R8" t="n">
        <v>89.91</v>
      </c>
      <c r="S8" t="n">
        <v>48.96</v>
      </c>
      <c r="T8" t="n">
        <v>18069.72</v>
      </c>
      <c r="U8" t="n">
        <v>0.54</v>
      </c>
      <c r="V8" t="n">
        <v>0.82</v>
      </c>
      <c r="W8" t="n">
        <v>2.35</v>
      </c>
      <c r="X8" t="n">
        <v>1.16</v>
      </c>
      <c r="Y8" t="n">
        <v>1</v>
      </c>
      <c r="Z8" t="n">
        <v>10</v>
      </c>
      <c r="AA8" t="n">
        <v>138.624590522595</v>
      </c>
      <c r="AB8" t="n">
        <v>189.6722804382411</v>
      </c>
      <c r="AC8" t="n">
        <v>171.5702241999863</v>
      </c>
      <c r="AD8" t="n">
        <v>138624.590522595</v>
      </c>
      <c r="AE8" t="n">
        <v>189672.2804382411</v>
      </c>
      <c r="AF8" t="n">
        <v>3.971828454160255e-06</v>
      </c>
      <c r="AG8" t="n">
        <v>12</v>
      </c>
      <c r="AH8" t="n">
        <v>171570.2241999863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19.51</v>
      </c>
      <c r="G2" t="n">
        <v>9.08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177.02</v>
      </c>
      <c r="Q2" t="n">
        <v>1364.31</v>
      </c>
      <c r="R2" t="n">
        <v>176.2</v>
      </c>
      <c r="S2" t="n">
        <v>48.96</v>
      </c>
      <c r="T2" t="n">
        <v>60771.98</v>
      </c>
      <c r="U2" t="n">
        <v>0.28</v>
      </c>
      <c r="V2" t="n">
        <v>0.71</v>
      </c>
      <c r="W2" t="n">
        <v>2.46</v>
      </c>
      <c r="X2" t="n">
        <v>3.75</v>
      </c>
      <c r="Y2" t="n">
        <v>1</v>
      </c>
      <c r="Z2" t="n">
        <v>10</v>
      </c>
      <c r="AA2" t="n">
        <v>218.865753680841</v>
      </c>
      <c r="AB2" t="n">
        <v>299.4617798615767</v>
      </c>
      <c r="AC2" t="n">
        <v>270.881567888924</v>
      </c>
      <c r="AD2" t="n">
        <v>218865.753680841</v>
      </c>
      <c r="AE2" t="n">
        <v>299461.7798615767</v>
      </c>
      <c r="AF2" t="n">
        <v>3.124535438183375e-06</v>
      </c>
      <c r="AG2" t="n">
        <v>15</v>
      </c>
      <c r="AH2" t="n">
        <v>270881.567888924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4.4098</v>
      </c>
      <c r="E3" t="n">
        <v>22.68</v>
      </c>
      <c r="F3" t="n">
        <v>18.51</v>
      </c>
      <c r="G3" t="n">
        <v>11.57</v>
      </c>
      <c r="H3" t="n">
        <v>0.2</v>
      </c>
      <c r="I3" t="n">
        <v>96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164.76</v>
      </c>
      <c r="Q3" t="n">
        <v>1364.27</v>
      </c>
      <c r="R3" t="n">
        <v>143.93</v>
      </c>
      <c r="S3" t="n">
        <v>48.96</v>
      </c>
      <c r="T3" t="n">
        <v>44799.73</v>
      </c>
      <c r="U3" t="n">
        <v>0.34</v>
      </c>
      <c r="V3" t="n">
        <v>0.75</v>
      </c>
      <c r="W3" t="n">
        <v>2.38</v>
      </c>
      <c r="X3" t="n">
        <v>2.74</v>
      </c>
      <c r="Y3" t="n">
        <v>1</v>
      </c>
      <c r="Z3" t="n">
        <v>10</v>
      </c>
      <c r="AA3" t="n">
        <v>196.5209389474095</v>
      </c>
      <c r="AB3" t="n">
        <v>268.8886185596581</v>
      </c>
      <c r="AC3" t="n">
        <v>243.2262661919493</v>
      </c>
      <c r="AD3" t="n">
        <v>196520.9389474094</v>
      </c>
      <c r="AE3" t="n">
        <v>268888.6185596581</v>
      </c>
      <c r="AF3" t="n">
        <v>3.3643209315837e-06</v>
      </c>
      <c r="AG3" t="n">
        <v>14</v>
      </c>
      <c r="AH3" t="n">
        <v>243226.2661919493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4.6186</v>
      </c>
      <c r="E4" t="n">
        <v>21.65</v>
      </c>
      <c r="F4" t="n">
        <v>17.93</v>
      </c>
      <c r="G4" t="n">
        <v>14.15</v>
      </c>
      <c r="H4" t="n">
        <v>0.24</v>
      </c>
      <c r="I4" t="n">
        <v>76</v>
      </c>
      <c r="J4" t="n">
        <v>108.05</v>
      </c>
      <c r="K4" t="n">
        <v>41.65</v>
      </c>
      <c r="L4" t="n">
        <v>1.5</v>
      </c>
      <c r="M4" t="n">
        <v>74</v>
      </c>
      <c r="N4" t="n">
        <v>14.9</v>
      </c>
      <c r="O4" t="n">
        <v>13559.91</v>
      </c>
      <c r="P4" t="n">
        <v>156.59</v>
      </c>
      <c r="Q4" t="n">
        <v>1364.14</v>
      </c>
      <c r="R4" t="n">
        <v>124.65</v>
      </c>
      <c r="S4" t="n">
        <v>48.96</v>
      </c>
      <c r="T4" t="n">
        <v>35259.21</v>
      </c>
      <c r="U4" t="n">
        <v>0.39</v>
      </c>
      <c r="V4" t="n">
        <v>0.77</v>
      </c>
      <c r="W4" t="n">
        <v>2.36</v>
      </c>
      <c r="X4" t="n">
        <v>2.17</v>
      </c>
      <c r="Y4" t="n">
        <v>1</v>
      </c>
      <c r="Z4" t="n">
        <v>10</v>
      </c>
      <c r="AA4" t="n">
        <v>180.6388697972397</v>
      </c>
      <c r="AB4" t="n">
        <v>247.1580708809664</v>
      </c>
      <c r="AC4" t="n">
        <v>223.5696514846899</v>
      </c>
      <c r="AD4" t="n">
        <v>180638.8697972397</v>
      </c>
      <c r="AE4" t="n">
        <v>247158.0708809664</v>
      </c>
      <c r="AF4" t="n">
        <v>3.523618453129956e-06</v>
      </c>
      <c r="AG4" t="n">
        <v>13</v>
      </c>
      <c r="AH4" t="n">
        <v>223569.6514846899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4.7646</v>
      </c>
      <c r="E5" t="n">
        <v>20.99</v>
      </c>
      <c r="F5" t="n">
        <v>17.55</v>
      </c>
      <c r="G5" t="n">
        <v>16.72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150.38</v>
      </c>
      <c r="Q5" t="n">
        <v>1364.1</v>
      </c>
      <c r="R5" t="n">
        <v>112.38</v>
      </c>
      <c r="S5" t="n">
        <v>48.96</v>
      </c>
      <c r="T5" t="n">
        <v>29190.83</v>
      </c>
      <c r="U5" t="n">
        <v>0.44</v>
      </c>
      <c r="V5" t="n">
        <v>0.79</v>
      </c>
      <c r="W5" t="n">
        <v>2.34</v>
      </c>
      <c r="X5" t="n">
        <v>1.79</v>
      </c>
      <c r="Y5" t="n">
        <v>1</v>
      </c>
      <c r="Z5" t="n">
        <v>10</v>
      </c>
      <c r="AA5" t="n">
        <v>174.4580446756016</v>
      </c>
      <c r="AB5" t="n">
        <v>238.7011932707858</v>
      </c>
      <c r="AC5" t="n">
        <v>215.91988640432</v>
      </c>
      <c r="AD5" t="n">
        <v>174458.0446756016</v>
      </c>
      <c r="AE5" t="n">
        <v>238701.1932707858</v>
      </c>
      <c r="AF5" t="n">
        <v>3.635004651146015e-06</v>
      </c>
      <c r="AG5" t="n">
        <v>13</v>
      </c>
      <c r="AH5" t="n">
        <v>215919.88640432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4.8779</v>
      </c>
      <c r="E6" t="n">
        <v>20.5</v>
      </c>
      <c r="F6" t="n">
        <v>17.29</v>
      </c>
      <c r="G6" t="n">
        <v>19.57</v>
      </c>
      <c r="H6" t="n">
        <v>0.32</v>
      </c>
      <c r="I6" t="n">
        <v>53</v>
      </c>
      <c r="J6" t="n">
        <v>108.68</v>
      </c>
      <c r="K6" t="n">
        <v>41.65</v>
      </c>
      <c r="L6" t="n">
        <v>2</v>
      </c>
      <c r="M6" t="n">
        <v>51</v>
      </c>
      <c r="N6" t="n">
        <v>15.03</v>
      </c>
      <c r="O6" t="n">
        <v>13638.32</v>
      </c>
      <c r="P6" t="n">
        <v>144.63</v>
      </c>
      <c r="Q6" t="n">
        <v>1364.13</v>
      </c>
      <c r="R6" t="n">
        <v>103.44</v>
      </c>
      <c r="S6" t="n">
        <v>48.96</v>
      </c>
      <c r="T6" t="n">
        <v>24770.85</v>
      </c>
      <c r="U6" t="n">
        <v>0.47</v>
      </c>
      <c r="V6" t="n">
        <v>0.8</v>
      </c>
      <c r="W6" t="n">
        <v>2.33</v>
      </c>
      <c r="X6" t="n">
        <v>1.53</v>
      </c>
      <c r="Y6" t="n">
        <v>1</v>
      </c>
      <c r="Z6" t="n">
        <v>10</v>
      </c>
      <c r="AA6" t="n">
        <v>162.7735436251772</v>
      </c>
      <c r="AB6" t="n">
        <v>222.7139434497979</v>
      </c>
      <c r="AC6" t="n">
        <v>201.458437267996</v>
      </c>
      <c r="AD6" t="n">
        <v>162773.5436251772</v>
      </c>
      <c r="AE6" t="n">
        <v>222713.9434497979</v>
      </c>
      <c r="AF6" t="n">
        <v>3.721443392483137e-06</v>
      </c>
      <c r="AG6" t="n">
        <v>12</v>
      </c>
      <c r="AH6" t="n">
        <v>201458.437267996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4.9718</v>
      </c>
      <c r="E7" t="n">
        <v>20.11</v>
      </c>
      <c r="F7" t="n">
        <v>17.06</v>
      </c>
      <c r="G7" t="n">
        <v>22.25</v>
      </c>
      <c r="H7" t="n">
        <v>0.36</v>
      </c>
      <c r="I7" t="n">
        <v>46</v>
      </c>
      <c r="J7" t="n">
        <v>109</v>
      </c>
      <c r="K7" t="n">
        <v>41.65</v>
      </c>
      <c r="L7" t="n">
        <v>2.25</v>
      </c>
      <c r="M7" t="n">
        <v>44</v>
      </c>
      <c r="N7" t="n">
        <v>15.1</v>
      </c>
      <c r="O7" t="n">
        <v>13677.51</v>
      </c>
      <c r="P7" t="n">
        <v>139.44</v>
      </c>
      <c r="Q7" t="n">
        <v>1364.08</v>
      </c>
      <c r="R7" t="n">
        <v>95.95999999999999</v>
      </c>
      <c r="S7" t="n">
        <v>48.96</v>
      </c>
      <c r="T7" t="n">
        <v>21062.83</v>
      </c>
      <c r="U7" t="n">
        <v>0.51</v>
      </c>
      <c r="V7" t="n">
        <v>0.8100000000000001</v>
      </c>
      <c r="W7" t="n">
        <v>2.32</v>
      </c>
      <c r="X7" t="n">
        <v>1.29</v>
      </c>
      <c r="Y7" t="n">
        <v>1</v>
      </c>
      <c r="Z7" t="n">
        <v>10</v>
      </c>
      <c r="AA7" t="n">
        <v>158.6005589027584</v>
      </c>
      <c r="AB7" t="n">
        <v>217.0042816534944</v>
      </c>
      <c r="AC7" t="n">
        <v>196.2936975799692</v>
      </c>
      <c r="AD7" t="n">
        <v>158600.5589027584</v>
      </c>
      <c r="AE7" t="n">
        <v>217004.2816534944</v>
      </c>
      <c r="AF7" t="n">
        <v>3.793081502029081e-06</v>
      </c>
      <c r="AG7" t="n">
        <v>12</v>
      </c>
      <c r="AH7" t="n">
        <v>196293.6975799692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5.0538</v>
      </c>
      <c r="E8" t="n">
        <v>19.79</v>
      </c>
      <c r="F8" t="n">
        <v>16.86</v>
      </c>
      <c r="G8" t="n">
        <v>25.29</v>
      </c>
      <c r="H8" t="n">
        <v>0.4</v>
      </c>
      <c r="I8" t="n">
        <v>40</v>
      </c>
      <c r="J8" t="n">
        <v>109.32</v>
      </c>
      <c r="K8" t="n">
        <v>41.65</v>
      </c>
      <c r="L8" t="n">
        <v>2.5</v>
      </c>
      <c r="M8" t="n">
        <v>38</v>
      </c>
      <c r="N8" t="n">
        <v>15.17</v>
      </c>
      <c r="O8" t="n">
        <v>13716.72</v>
      </c>
      <c r="P8" t="n">
        <v>134.13</v>
      </c>
      <c r="Q8" t="n">
        <v>1364.04</v>
      </c>
      <c r="R8" t="n">
        <v>89.77</v>
      </c>
      <c r="S8" t="n">
        <v>48.96</v>
      </c>
      <c r="T8" t="n">
        <v>17998.41</v>
      </c>
      <c r="U8" t="n">
        <v>0.55</v>
      </c>
      <c r="V8" t="n">
        <v>0.82</v>
      </c>
      <c r="W8" t="n">
        <v>2.31</v>
      </c>
      <c r="X8" t="n">
        <v>1.1</v>
      </c>
      <c r="Y8" t="n">
        <v>1</v>
      </c>
      <c r="Z8" t="n">
        <v>10</v>
      </c>
      <c r="AA8" t="n">
        <v>154.7114855567256</v>
      </c>
      <c r="AB8" t="n">
        <v>211.6830799276479</v>
      </c>
      <c r="AC8" t="n">
        <v>191.4803438784824</v>
      </c>
      <c r="AD8" t="n">
        <v>154711.4855567256</v>
      </c>
      <c r="AE8" t="n">
        <v>211683.0799276479</v>
      </c>
      <c r="AF8" t="n">
        <v>3.855640873517553e-06</v>
      </c>
      <c r="AG8" t="n">
        <v>12</v>
      </c>
      <c r="AH8" t="n">
        <v>191480.3438784824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5.1107</v>
      </c>
      <c r="E9" t="n">
        <v>19.57</v>
      </c>
      <c r="F9" t="n">
        <v>16.75</v>
      </c>
      <c r="G9" t="n">
        <v>28.72</v>
      </c>
      <c r="H9" t="n">
        <v>0.44</v>
      </c>
      <c r="I9" t="n">
        <v>35</v>
      </c>
      <c r="J9" t="n">
        <v>109.64</v>
      </c>
      <c r="K9" t="n">
        <v>41.65</v>
      </c>
      <c r="L9" t="n">
        <v>2.75</v>
      </c>
      <c r="M9" t="n">
        <v>31</v>
      </c>
      <c r="N9" t="n">
        <v>15.24</v>
      </c>
      <c r="O9" t="n">
        <v>13755.95</v>
      </c>
      <c r="P9" t="n">
        <v>129.67</v>
      </c>
      <c r="Q9" t="n">
        <v>1364.18</v>
      </c>
      <c r="R9" t="n">
        <v>86.37</v>
      </c>
      <c r="S9" t="n">
        <v>48.96</v>
      </c>
      <c r="T9" t="n">
        <v>16322.96</v>
      </c>
      <c r="U9" t="n">
        <v>0.57</v>
      </c>
      <c r="V9" t="n">
        <v>0.83</v>
      </c>
      <c r="W9" t="n">
        <v>2.3</v>
      </c>
      <c r="X9" t="n">
        <v>0.99</v>
      </c>
      <c r="Y9" t="n">
        <v>1</v>
      </c>
      <c r="Z9" t="n">
        <v>10</v>
      </c>
      <c r="AA9" t="n">
        <v>151.7338573249283</v>
      </c>
      <c r="AB9" t="n">
        <v>207.6089576172186</v>
      </c>
      <c r="AC9" t="n">
        <v>187.7950500832925</v>
      </c>
      <c r="AD9" t="n">
        <v>151733.8573249283</v>
      </c>
      <c r="AE9" t="n">
        <v>207608.9576172186</v>
      </c>
      <c r="AF9" t="n">
        <v>3.899050973977237e-06</v>
      </c>
      <c r="AG9" t="n">
        <v>12</v>
      </c>
      <c r="AH9" t="n">
        <v>187795.0500832925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5.1526</v>
      </c>
      <c r="E10" t="n">
        <v>19.41</v>
      </c>
      <c r="F10" t="n">
        <v>16.66</v>
      </c>
      <c r="G10" t="n">
        <v>31.24</v>
      </c>
      <c r="H10" t="n">
        <v>0.48</v>
      </c>
      <c r="I10" t="n">
        <v>32</v>
      </c>
      <c r="J10" t="n">
        <v>109.96</v>
      </c>
      <c r="K10" t="n">
        <v>41.65</v>
      </c>
      <c r="L10" t="n">
        <v>3</v>
      </c>
      <c r="M10" t="n">
        <v>21</v>
      </c>
      <c r="N10" t="n">
        <v>15.31</v>
      </c>
      <c r="O10" t="n">
        <v>13795.21</v>
      </c>
      <c r="P10" t="n">
        <v>126.05</v>
      </c>
      <c r="Q10" t="n">
        <v>1364.14</v>
      </c>
      <c r="R10" t="n">
        <v>82.89</v>
      </c>
      <c r="S10" t="n">
        <v>48.96</v>
      </c>
      <c r="T10" t="n">
        <v>14601.32</v>
      </c>
      <c r="U10" t="n">
        <v>0.59</v>
      </c>
      <c r="V10" t="n">
        <v>0.83</v>
      </c>
      <c r="W10" t="n">
        <v>2.3</v>
      </c>
      <c r="X10" t="n">
        <v>0.9</v>
      </c>
      <c r="Y10" t="n">
        <v>1</v>
      </c>
      <c r="Z10" t="n">
        <v>10</v>
      </c>
      <c r="AA10" t="n">
        <v>149.4211037709975</v>
      </c>
      <c r="AB10" t="n">
        <v>204.4445461732463</v>
      </c>
      <c r="AC10" t="n">
        <v>184.9326456262526</v>
      </c>
      <c r="AD10" t="n">
        <v>149421.1037709975</v>
      </c>
      <c r="AE10" t="n">
        <v>204444.5461732463</v>
      </c>
      <c r="AF10" t="n">
        <v>3.931017286969516e-06</v>
      </c>
      <c r="AG10" t="n">
        <v>12</v>
      </c>
      <c r="AH10" t="n">
        <v>184932.6456262526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5.1731</v>
      </c>
      <c r="E11" t="n">
        <v>19.33</v>
      </c>
      <c r="F11" t="n">
        <v>16.63</v>
      </c>
      <c r="G11" t="n">
        <v>33.26</v>
      </c>
      <c r="H11" t="n">
        <v>0.52</v>
      </c>
      <c r="I11" t="n">
        <v>30</v>
      </c>
      <c r="J11" t="n">
        <v>110.27</v>
      </c>
      <c r="K11" t="n">
        <v>41.65</v>
      </c>
      <c r="L11" t="n">
        <v>3.25</v>
      </c>
      <c r="M11" t="n">
        <v>11</v>
      </c>
      <c r="N11" t="n">
        <v>15.37</v>
      </c>
      <c r="O11" t="n">
        <v>13834.5</v>
      </c>
      <c r="P11" t="n">
        <v>123.7</v>
      </c>
      <c r="Q11" t="n">
        <v>1364.03</v>
      </c>
      <c r="R11" t="n">
        <v>81.54000000000001</v>
      </c>
      <c r="S11" t="n">
        <v>48.96</v>
      </c>
      <c r="T11" t="n">
        <v>13934.21</v>
      </c>
      <c r="U11" t="n">
        <v>0.6</v>
      </c>
      <c r="V11" t="n">
        <v>0.83</v>
      </c>
      <c r="W11" t="n">
        <v>2.31</v>
      </c>
      <c r="X11" t="n">
        <v>0.87</v>
      </c>
      <c r="Y11" t="n">
        <v>1</v>
      </c>
      <c r="Z11" t="n">
        <v>10</v>
      </c>
      <c r="AA11" t="n">
        <v>148.039603914457</v>
      </c>
      <c r="AB11" t="n">
        <v>202.5543171220563</v>
      </c>
      <c r="AC11" t="n">
        <v>183.2228173827544</v>
      </c>
      <c r="AD11" t="n">
        <v>148039.603914457</v>
      </c>
      <c r="AE11" t="n">
        <v>202554.3171220563</v>
      </c>
      <c r="AF11" t="n">
        <v>3.946657129841634e-06</v>
      </c>
      <c r="AG11" t="n">
        <v>12</v>
      </c>
      <c r="AH11" t="n">
        <v>183222.8173827544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5.1845</v>
      </c>
      <c r="E12" t="n">
        <v>19.29</v>
      </c>
      <c r="F12" t="n">
        <v>16.61</v>
      </c>
      <c r="G12" t="n">
        <v>34.36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5</v>
      </c>
      <c r="N12" t="n">
        <v>15.44</v>
      </c>
      <c r="O12" t="n">
        <v>13873.81</v>
      </c>
      <c r="P12" t="n">
        <v>123.34</v>
      </c>
      <c r="Q12" t="n">
        <v>1364.16</v>
      </c>
      <c r="R12" t="n">
        <v>80.56999999999999</v>
      </c>
      <c r="S12" t="n">
        <v>48.96</v>
      </c>
      <c r="T12" t="n">
        <v>13454.31</v>
      </c>
      <c r="U12" t="n">
        <v>0.61</v>
      </c>
      <c r="V12" t="n">
        <v>0.83</v>
      </c>
      <c r="W12" t="n">
        <v>2.32</v>
      </c>
      <c r="X12" t="n">
        <v>0.85</v>
      </c>
      <c r="Y12" t="n">
        <v>1</v>
      </c>
      <c r="Z12" t="n">
        <v>10</v>
      </c>
      <c r="AA12" t="n">
        <v>147.7161321414601</v>
      </c>
      <c r="AB12" t="n">
        <v>202.1117287716746</v>
      </c>
      <c r="AC12" t="n">
        <v>182.8224690433564</v>
      </c>
      <c r="AD12" t="n">
        <v>147716.1321414601</v>
      </c>
      <c r="AE12" t="n">
        <v>202111.7287716747</v>
      </c>
      <c r="AF12" t="n">
        <v>3.955354408316862e-06</v>
      </c>
      <c r="AG12" t="n">
        <v>12</v>
      </c>
      <c r="AH12" t="n">
        <v>182822.4690433564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5.1835</v>
      </c>
      <c r="E13" t="n">
        <v>19.29</v>
      </c>
      <c r="F13" t="n">
        <v>16.61</v>
      </c>
      <c r="G13" t="n">
        <v>34.37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1</v>
      </c>
      <c r="N13" t="n">
        <v>15.51</v>
      </c>
      <c r="O13" t="n">
        <v>13913.15</v>
      </c>
      <c r="P13" t="n">
        <v>122.98</v>
      </c>
      <c r="Q13" t="n">
        <v>1364.09</v>
      </c>
      <c r="R13" t="n">
        <v>80.65000000000001</v>
      </c>
      <c r="S13" t="n">
        <v>48.96</v>
      </c>
      <c r="T13" t="n">
        <v>13497.29</v>
      </c>
      <c r="U13" t="n">
        <v>0.61</v>
      </c>
      <c r="V13" t="n">
        <v>0.83</v>
      </c>
      <c r="W13" t="n">
        <v>2.32</v>
      </c>
      <c r="X13" t="n">
        <v>0.85</v>
      </c>
      <c r="Y13" t="n">
        <v>1</v>
      </c>
      <c r="Z13" t="n">
        <v>10</v>
      </c>
      <c r="AA13" t="n">
        <v>147.5608588165783</v>
      </c>
      <c r="AB13" t="n">
        <v>201.8992769583959</v>
      </c>
      <c r="AC13" t="n">
        <v>182.6302933329589</v>
      </c>
      <c r="AD13" t="n">
        <v>147560.8588165783</v>
      </c>
      <c r="AE13" t="n">
        <v>201899.2769583959</v>
      </c>
      <c r="AF13" t="n">
        <v>3.954591489152368e-06</v>
      </c>
      <c r="AG13" t="n">
        <v>12</v>
      </c>
      <c r="AH13" t="n">
        <v>182630.2933329589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5.184</v>
      </c>
      <c r="E14" t="n">
        <v>19.29</v>
      </c>
      <c r="F14" t="n">
        <v>16.61</v>
      </c>
      <c r="G14" t="n">
        <v>34.36</v>
      </c>
      <c r="H14" t="n">
        <v>0.63</v>
      </c>
      <c r="I14" t="n">
        <v>29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123.23</v>
      </c>
      <c r="Q14" t="n">
        <v>1364.06</v>
      </c>
      <c r="R14" t="n">
        <v>80.56</v>
      </c>
      <c r="S14" t="n">
        <v>48.96</v>
      </c>
      <c r="T14" t="n">
        <v>13450.36</v>
      </c>
      <c r="U14" t="n">
        <v>0.61</v>
      </c>
      <c r="V14" t="n">
        <v>0.83</v>
      </c>
      <c r="W14" t="n">
        <v>2.32</v>
      </c>
      <c r="X14" t="n">
        <v>0.85</v>
      </c>
      <c r="Y14" t="n">
        <v>1</v>
      </c>
      <c r="Z14" t="n">
        <v>10</v>
      </c>
      <c r="AA14" t="n">
        <v>147.6711621834887</v>
      </c>
      <c r="AB14" t="n">
        <v>202.0501988912437</v>
      </c>
      <c r="AC14" t="n">
        <v>182.766811488356</v>
      </c>
      <c r="AD14" t="n">
        <v>147671.1621834887</v>
      </c>
      <c r="AE14" t="n">
        <v>202050.1988912437</v>
      </c>
      <c r="AF14" t="n">
        <v>3.954972948734615e-06</v>
      </c>
      <c r="AG14" t="n">
        <v>12</v>
      </c>
      <c r="AH14" t="n">
        <v>182766.811488356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2.218</v>
      </c>
      <c r="E2" t="n">
        <v>45.09</v>
      </c>
      <c r="F2" t="n">
        <v>25.47</v>
      </c>
      <c r="G2" t="n">
        <v>4.78</v>
      </c>
      <c r="H2" t="n">
        <v>0.06</v>
      </c>
      <c r="I2" t="n">
        <v>320</v>
      </c>
      <c r="J2" t="n">
        <v>274.09</v>
      </c>
      <c r="K2" t="n">
        <v>60.56</v>
      </c>
      <c r="L2" t="n">
        <v>1</v>
      </c>
      <c r="M2" t="n">
        <v>318</v>
      </c>
      <c r="N2" t="n">
        <v>72.53</v>
      </c>
      <c r="O2" t="n">
        <v>34038.11</v>
      </c>
      <c r="P2" t="n">
        <v>439.44</v>
      </c>
      <c r="Q2" t="n">
        <v>1364.59</v>
      </c>
      <c r="R2" t="n">
        <v>371.83</v>
      </c>
      <c r="S2" t="n">
        <v>48.96</v>
      </c>
      <c r="T2" t="n">
        <v>157629.03</v>
      </c>
      <c r="U2" t="n">
        <v>0.13</v>
      </c>
      <c r="V2" t="n">
        <v>0.54</v>
      </c>
      <c r="W2" t="n">
        <v>2.76</v>
      </c>
      <c r="X2" t="n">
        <v>9.699999999999999</v>
      </c>
      <c r="Y2" t="n">
        <v>1</v>
      </c>
      <c r="Z2" t="n">
        <v>10</v>
      </c>
      <c r="AA2" t="n">
        <v>713.5142323452162</v>
      </c>
      <c r="AB2" t="n">
        <v>976.2616507210491</v>
      </c>
      <c r="AC2" t="n">
        <v>883.0886089680639</v>
      </c>
      <c r="AD2" t="n">
        <v>713514.2323452162</v>
      </c>
      <c r="AE2" t="n">
        <v>976261.6507210492</v>
      </c>
      <c r="AF2" t="n">
        <v>1.601506881901829e-06</v>
      </c>
      <c r="AG2" t="n">
        <v>27</v>
      </c>
      <c r="AH2" t="n">
        <v>883088.608968064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2.7001</v>
      </c>
      <c r="E3" t="n">
        <v>37.04</v>
      </c>
      <c r="F3" t="n">
        <v>22.44</v>
      </c>
      <c r="G3" t="n">
        <v>6.01</v>
      </c>
      <c r="H3" t="n">
        <v>0.08</v>
      </c>
      <c r="I3" t="n">
        <v>224</v>
      </c>
      <c r="J3" t="n">
        <v>274.57</v>
      </c>
      <c r="K3" t="n">
        <v>60.56</v>
      </c>
      <c r="L3" t="n">
        <v>1.25</v>
      </c>
      <c r="M3" t="n">
        <v>222</v>
      </c>
      <c r="N3" t="n">
        <v>72.76000000000001</v>
      </c>
      <c r="O3" t="n">
        <v>34097.72</v>
      </c>
      <c r="P3" t="n">
        <v>385.94</v>
      </c>
      <c r="Q3" t="n">
        <v>1364.77</v>
      </c>
      <c r="R3" t="n">
        <v>271.34</v>
      </c>
      <c r="S3" t="n">
        <v>48.96</v>
      </c>
      <c r="T3" t="n">
        <v>107864.01</v>
      </c>
      <c r="U3" t="n">
        <v>0.18</v>
      </c>
      <c r="V3" t="n">
        <v>0.62</v>
      </c>
      <c r="W3" t="n">
        <v>2.63</v>
      </c>
      <c r="X3" t="n">
        <v>6.67</v>
      </c>
      <c r="Y3" t="n">
        <v>1</v>
      </c>
      <c r="Z3" t="n">
        <v>10</v>
      </c>
      <c r="AA3" t="n">
        <v>532.7974598930236</v>
      </c>
      <c r="AB3" t="n">
        <v>728.9969899906408</v>
      </c>
      <c r="AC3" t="n">
        <v>659.4225404196346</v>
      </c>
      <c r="AD3" t="n">
        <v>532797.4598930236</v>
      </c>
      <c r="AE3" t="n">
        <v>728996.9899906408</v>
      </c>
      <c r="AF3" t="n">
        <v>1.949607182968047e-06</v>
      </c>
      <c r="AG3" t="n">
        <v>22</v>
      </c>
      <c r="AH3" t="n">
        <v>659422.5404196347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3.0408</v>
      </c>
      <c r="E4" t="n">
        <v>32.89</v>
      </c>
      <c r="F4" t="n">
        <v>20.9</v>
      </c>
      <c r="G4" t="n">
        <v>7.21</v>
      </c>
      <c r="H4" t="n">
        <v>0.1</v>
      </c>
      <c r="I4" t="n">
        <v>174</v>
      </c>
      <c r="J4" t="n">
        <v>275.05</v>
      </c>
      <c r="K4" t="n">
        <v>60.56</v>
      </c>
      <c r="L4" t="n">
        <v>1.5</v>
      </c>
      <c r="M4" t="n">
        <v>172</v>
      </c>
      <c r="N4" t="n">
        <v>73</v>
      </c>
      <c r="O4" t="n">
        <v>34157.42</v>
      </c>
      <c r="P4" t="n">
        <v>358.44</v>
      </c>
      <c r="Q4" t="n">
        <v>1364.62</v>
      </c>
      <c r="R4" t="n">
        <v>221.42</v>
      </c>
      <c r="S4" t="n">
        <v>48.96</v>
      </c>
      <c r="T4" t="n">
        <v>83156.88</v>
      </c>
      <c r="U4" t="n">
        <v>0.22</v>
      </c>
      <c r="V4" t="n">
        <v>0.66</v>
      </c>
      <c r="W4" t="n">
        <v>2.53</v>
      </c>
      <c r="X4" t="n">
        <v>5.13</v>
      </c>
      <c r="Y4" t="n">
        <v>1</v>
      </c>
      <c r="Z4" t="n">
        <v>10</v>
      </c>
      <c r="AA4" t="n">
        <v>452.6331392068807</v>
      </c>
      <c r="AB4" t="n">
        <v>619.3126298276322</v>
      </c>
      <c r="AC4" t="n">
        <v>560.2063016476175</v>
      </c>
      <c r="AD4" t="n">
        <v>452633.1392068808</v>
      </c>
      <c r="AE4" t="n">
        <v>619312.6298276322</v>
      </c>
      <c r="AF4" t="n">
        <v>2.195609615188044e-06</v>
      </c>
      <c r="AG4" t="n">
        <v>20</v>
      </c>
      <c r="AH4" t="n">
        <v>560206.3016476175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3.303</v>
      </c>
      <c r="E5" t="n">
        <v>30.28</v>
      </c>
      <c r="F5" t="n">
        <v>19.96</v>
      </c>
      <c r="G5" t="n">
        <v>8.43</v>
      </c>
      <c r="H5" t="n">
        <v>0.11</v>
      </c>
      <c r="I5" t="n">
        <v>142</v>
      </c>
      <c r="J5" t="n">
        <v>275.54</v>
      </c>
      <c r="K5" t="n">
        <v>60.56</v>
      </c>
      <c r="L5" t="n">
        <v>1.75</v>
      </c>
      <c r="M5" t="n">
        <v>140</v>
      </c>
      <c r="N5" t="n">
        <v>73.23</v>
      </c>
      <c r="O5" t="n">
        <v>34217.22</v>
      </c>
      <c r="P5" t="n">
        <v>341.16</v>
      </c>
      <c r="Q5" t="n">
        <v>1364.44</v>
      </c>
      <c r="R5" t="n">
        <v>190.46</v>
      </c>
      <c r="S5" t="n">
        <v>48.96</v>
      </c>
      <c r="T5" t="n">
        <v>67837.22</v>
      </c>
      <c r="U5" t="n">
        <v>0.26</v>
      </c>
      <c r="V5" t="n">
        <v>0.6899999999999999</v>
      </c>
      <c r="W5" t="n">
        <v>2.49</v>
      </c>
      <c r="X5" t="n">
        <v>4.19</v>
      </c>
      <c r="Y5" t="n">
        <v>1</v>
      </c>
      <c r="Z5" t="n">
        <v>10</v>
      </c>
      <c r="AA5" t="n">
        <v>400.1790599967257</v>
      </c>
      <c r="AB5" t="n">
        <v>547.542644541645</v>
      </c>
      <c r="AC5" t="n">
        <v>495.2859430275179</v>
      </c>
      <c r="AD5" t="n">
        <v>400179.0599967257</v>
      </c>
      <c r="AE5" t="n">
        <v>547542.6445416451</v>
      </c>
      <c r="AF5" t="n">
        <v>2.384931123048576e-06</v>
      </c>
      <c r="AG5" t="n">
        <v>18</v>
      </c>
      <c r="AH5" t="n">
        <v>495285.9430275179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3.5318</v>
      </c>
      <c r="E6" t="n">
        <v>28.31</v>
      </c>
      <c r="F6" t="n">
        <v>19.2</v>
      </c>
      <c r="G6" t="n">
        <v>9.68</v>
      </c>
      <c r="H6" t="n">
        <v>0.13</v>
      </c>
      <c r="I6" t="n">
        <v>119</v>
      </c>
      <c r="J6" t="n">
        <v>276.02</v>
      </c>
      <c r="K6" t="n">
        <v>60.56</v>
      </c>
      <c r="L6" t="n">
        <v>2</v>
      </c>
      <c r="M6" t="n">
        <v>117</v>
      </c>
      <c r="N6" t="n">
        <v>73.47</v>
      </c>
      <c r="O6" t="n">
        <v>34277.1</v>
      </c>
      <c r="P6" t="n">
        <v>327.32</v>
      </c>
      <c r="Q6" t="n">
        <v>1364.17</v>
      </c>
      <c r="R6" t="n">
        <v>166.26</v>
      </c>
      <c r="S6" t="n">
        <v>48.96</v>
      </c>
      <c r="T6" t="n">
        <v>55849.51</v>
      </c>
      <c r="U6" t="n">
        <v>0.29</v>
      </c>
      <c r="V6" t="n">
        <v>0.72</v>
      </c>
      <c r="W6" t="n">
        <v>2.43</v>
      </c>
      <c r="X6" t="n">
        <v>3.44</v>
      </c>
      <c r="Y6" t="n">
        <v>1</v>
      </c>
      <c r="Z6" t="n">
        <v>10</v>
      </c>
      <c r="AA6" t="n">
        <v>365.1799023209998</v>
      </c>
      <c r="AB6" t="n">
        <v>499.6552529558542</v>
      </c>
      <c r="AC6" t="n">
        <v>451.9688568842986</v>
      </c>
      <c r="AD6" t="n">
        <v>365179.9023209998</v>
      </c>
      <c r="AE6" t="n">
        <v>499655.2529558542</v>
      </c>
      <c r="AF6" t="n">
        <v>2.550136161181641e-06</v>
      </c>
      <c r="AG6" t="n">
        <v>17</v>
      </c>
      <c r="AH6" t="n">
        <v>451968.8568842986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3.7024</v>
      </c>
      <c r="E7" t="n">
        <v>27.01</v>
      </c>
      <c r="F7" t="n">
        <v>18.73</v>
      </c>
      <c r="G7" t="n">
        <v>10.91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318.39</v>
      </c>
      <c r="Q7" t="n">
        <v>1364.47</v>
      </c>
      <c r="R7" t="n">
        <v>150.64</v>
      </c>
      <c r="S7" t="n">
        <v>48.96</v>
      </c>
      <c r="T7" t="n">
        <v>48118.08</v>
      </c>
      <c r="U7" t="n">
        <v>0.33</v>
      </c>
      <c r="V7" t="n">
        <v>0.74</v>
      </c>
      <c r="W7" t="n">
        <v>2.41</v>
      </c>
      <c r="X7" t="n">
        <v>2.97</v>
      </c>
      <c r="Y7" t="n">
        <v>1</v>
      </c>
      <c r="Z7" t="n">
        <v>10</v>
      </c>
      <c r="AA7" t="n">
        <v>340.5813506485849</v>
      </c>
      <c r="AB7" t="n">
        <v>465.9984293461467</v>
      </c>
      <c r="AC7" t="n">
        <v>421.5241932822531</v>
      </c>
      <c r="AD7" t="n">
        <v>340581.350648585</v>
      </c>
      <c r="AE7" t="n">
        <v>465998.4293461468</v>
      </c>
      <c r="AF7" t="n">
        <v>2.673317889789599e-06</v>
      </c>
      <c r="AG7" t="n">
        <v>16</v>
      </c>
      <c r="AH7" t="n">
        <v>421524.1932822531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3.8399</v>
      </c>
      <c r="E8" t="n">
        <v>26.04</v>
      </c>
      <c r="F8" t="n">
        <v>18.39</v>
      </c>
      <c r="G8" t="n">
        <v>12.12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311.46</v>
      </c>
      <c r="Q8" t="n">
        <v>1364.17</v>
      </c>
      <c r="R8" t="n">
        <v>139.69</v>
      </c>
      <c r="S8" t="n">
        <v>48.96</v>
      </c>
      <c r="T8" t="n">
        <v>42703.22</v>
      </c>
      <c r="U8" t="n">
        <v>0.35</v>
      </c>
      <c r="V8" t="n">
        <v>0.75</v>
      </c>
      <c r="W8" t="n">
        <v>2.39</v>
      </c>
      <c r="X8" t="n">
        <v>2.63</v>
      </c>
      <c r="Y8" t="n">
        <v>1</v>
      </c>
      <c r="Z8" t="n">
        <v>10</v>
      </c>
      <c r="AA8" t="n">
        <v>327.7082254966727</v>
      </c>
      <c r="AB8" t="n">
        <v>448.3848515911007</v>
      </c>
      <c r="AC8" t="n">
        <v>405.5916306673369</v>
      </c>
      <c r="AD8" t="n">
        <v>327708.2254966727</v>
      </c>
      <c r="AE8" t="n">
        <v>448384.8515911007</v>
      </c>
      <c r="AF8" t="n">
        <v>2.772599763667643e-06</v>
      </c>
      <c r="AG8" t="n">
        <v>16</v>
      </c>
      <c r="AH8" t="n">
        <v>405591.6306673369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3.9656</v>
      </c>
      <c r="E9" t="n">
        <v>25.22</v>
      </c>
      <c r="F9" t="n">
        <v>18.09</v>
      </c>
      <c r="G9" t="n">
        <v>13.4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305.51</v>
      </c>
      <c r="Q9" t="n">
        <v>1364.35</v>
      </c>
      <c r="R9" t="n">
        <v>129.47</v>
      </c>
      <c r="S9" t="n">
        <v>48.96</v>
      </c>
      <c r="T9" t="n">
        <v>37646.12</v>
      </c>
      <c r="U9" t="n">
        <v>0.38</v>
      </c>
      <c r="V9" t="n">
        <v>0.77</v>
      </c>
      <c r="W9" t="n">
        <v>2.38</v>
      </c>
      <c r="X9" t="n">
        <v>2.32</v>
      </c>
      <c r="Y9" t="n">
        <v>1</v>
      </c>
      <c r="Z9" t="n">
        <v>10</v>
      </c>
      <c r="AA9" t="n">
        <v>310.0142557586974</v>
      </c>
      <c r="AB9" t="n">
        <v>424.1751815927504</v>
      </c>
      <c r="AC9" t="n">
        <v>383.6924975951438</v>
      </c>
      <c r="AD9" t="n">
        <v>310014.2557586974</v>
      </c>
      <c r="AE9" t="n">
        <v>424175.1815927504</v>
      </c>
      <c r="AF9" t="n">
        <v>2.863361447641971e-06</v>
      </c>
      <c r="AG9" t="n">
        <v>15</v>
      </c>
      <c r="AH9" t="n">
        <v>383692.4975951439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4.0723</v>
      </c>
      <c r="E10" t="n">
        <v>24.56</v>
      </c>
      <c r="F10" t="n">
        <v>17.84</v>
      </c>
      <c r="G10" t="n">
        <v>14.67</v>
      </c>
      <c r="H10" t="n">
        <v>0.19</v>
      </c>
      <c r="I10" t="n">
        <v>73</v>
      </c>
      <c r="J10" t="n">
        <v>277.97</v>
      </c>
      <c r="K10" t="n">
        <v>60.56</v>
      </c>
      <c r="L10" t="n">
        <v>3</v>
      </c>
      <c r="M10" t="n">
        <v>71</v>
      </c>
      <c r="N10" t="n">
        <v>74.42</v>
      </c>
      <c r="O10" t="n">
        <v>34517.57</v>
      </c>
      <c r="P10" t="n">
        <v>300.55</v>
      </c>
      <c r="Q10" t="n">
        <v>1364.07</v>
      </c>
      <c r="R10" t="n">
        <v>121.51</v>
      </c>
      <c r="S10" t="n">
        <v>48.96</v>
      </c>
      <c r="T10" t="n">
        <v>33704.14</v>
      </c>
      <c r="U10" t="n">
        <v>0.4</v>
      </c>
      <c r="V10" t="n">
        <v>0.78</v>
      </c>
      <c r="W10" t="n">
        <v>2.37</v>
      </c>
      <c r="X10" t="n">
        <v>2.08</v>
      </c>
      <c r="Y10" t="n">
        <v>1</v>
      </c>
      <c r="Z10" t="n">
        <v>10</v>
      </c>
      <c r="AA10" t="n">
        <v>301.4749697772212</v>
      </c>
      <c r="AB10" t="n">
        <v>412.491353786185</v>
      </c>
      <c r="AC10" t="n">
        <v>373.1237579160818</v>
      </c>
      <c r="AD10" t="n">
        <v>301474.9697772212</v>
      </c>
      <c r="AE10" t="n">
        <v>412491.353786185</v>
      </c>
      <c r="AF10" t="n">
        <v>2.940404181771334e-06</v>
      </c>
      <c r="AG10" t="n">
        <v>15</v>
      </c>
      <c r="AH10" t="n">
        <v>373123.7579160818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4.1526</v>
      </c>
      <c r="E11" t="n">
        <v>24.08</v>
      </c>
      <c r="F11" t="n">
        <v>17.68</v>
      </c>
      <c r="G11" t="n">
        <v>15.83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296.87</v>
      </c>
      <c r="Q11" t="n">
        <v>1364.21</v>
      </c>
      <c r="R11" t="n">
        <v>116.38</v>
      </c>
      <c r="S11" t="n">
        <v>48.96</v>
      </c>
      <c r="T11" t="n">
        <v>31168.08</v>
      </c>
      <c r="U11" t="n">
        <v>0.42</v>
      </c>
      <c r="V11" t="n">
        <v>0.78</v>
      </c>
      <c r="W11" t="n">
        <v>2.35</v>
      </c>
      <c r="X11" t="n">
        <v>1.92</v>
      </c>
      <c r="Y11" t="n">
        <v>1</v>
      </c>
      <c r="Z11" t="n">
        <v>10</v>
      </c>
      <c r="AA11" t="n">
        <v>288.4428991912372</v>
      </c>
      <c r="AB11" t="n">
        <v>394.6602998760644</v>
      </c>
      <c r="AC11" t="n">
        <v>356.9944747651018</v>
      </c>
      <c r="AD11" t="n">
        <v>288442.8991912372</v>
      </c>
      <c r="AE11" t="n">
        <v>394660.2998760644</v>
      </c>
      <c r="AF11" t="n">
        <v>2.998384796116111e-06</v>
      </c>
      <c r="AG11" t="n">
        <v>14</v>
      </c>
      <c r="AH11" t="n">
        <v>356994.4747651018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4.2239</v>
      </c>
      <c r="E12" t="n">
        <v>23.67</v>
      </c>
      <c r="F12" t="n">
        <v>17.54</v>
      </c>
      <c r="G12" t="n">
        <v>16.97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293.61</v>
      </c>
      <c r="Q12" t="n">
        <v>1364.11</v>
      </c>
      <c r="R12" t="n">
        <v>111.66</v>
      </c>
      <c r="S12" t="n">
        <v>48.96</v>
      </c>
      <c r="T12" t="n">
        <v>28832.73</v>
      </c>
      <c r="U12" t="n">
        <v>0.44</v>
      </c>
      <c r="V12" t="n">
        <v>0.79</v>
      </c>
      <c r="W12" t="n">
        <v>2.35</v>
      </c>
      <c r="X12" t="n">
        <v>1.78</v>
      </c>
      <c r="Y12" t="n">
        <v>1</v>
      </c>
      <c r="Z12" t="n">
        <v>10</v>
      </c>
      <c r="AA12" t="n">
        <v>283.2446157333842</v>
      </c>
      <c r="AB12" t="n">
        <v>387.5477791169493</v>
      </c>
      <c r="AC12" t="n">
        <v>350.560763004751</v>
      </c>
      <c r="AD12" t="n">
        <v>283244.6157333842</v>
      </c>
      <c r="AE12" t="n">
        <v>387547.7791169493</v>
      </c>
      <c r="AF12" t="n">
        <v>3.049866960534326e-06</v>
      </c>
      <c r="AG12" t="n">
        <v>14</v>
      </c>
      <c r="AH12" t="n">
        <v>350560.7630047511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4.2985</v>
      </c>
      <c r="E13" t="n">
        <v>23.26</v>
      </c>
      <c r="F13" t="n">
        <v>17.39</v>
      </c>
      <c r="G13" t="n">
        <v>18.3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290.07</v>
      </c>
      <c r="Q13" t="n">
        <v>1364.09</v>
      </c>
      <c r="R13" t="n">
        <v>106.84</v>
      </c>
      <c r="S13" t="n">
        <v>48.96</v>
      </c>
      <c r="T13" t="n">
        <v>26451.23</v>
      </c>
      <c r="U13" t="n">
        <v>0.46</v>
      </c>
      <c r="V13" t="n">
        <v>0.8</v>
      </c>
      <c r="W13" t="n">
        <v>2.33</v>
      </c>
      <c r="X13" t="n">
        <v>1.63</v>
      </c>
      <c r="Y13" t="n">
        <v>1</v>
      </c>
      <c r="Z13" t="n">
        <v>10</v>
      </c>
      <c r="AA13" t="n">
        <v>277.9144753985257</v>
      </c>
      <c r="AB13" t="n">
        <v>380.2548459616002</v>
      </c>
      <c r="AC13" t="n">
        <v>343.9638571540524</v>
      </c>
      <c r="AD13" t="n">
        <v>277914.4753985257</v>
      </c>
      <c r="AE13" t="n">
        <v>380254.8459616001</v>
      </c>
      <c r="AF13" t="n">
        <v>3.103731889925614e-06</v>
      </c>
      <c r="AG13" t="n">
        <v>14</v>
      </c>
      <c r="AH13" t="n">
        <v>343963.8571540525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4.3595</v>
      </c>
      <c r="E14" t="n">
        <v>22.94</v>
      </c>
      <c r="F14" t="n">
        <v>17.27</v>
      </c>
      <c r="G14" t="n">
        <v>19.55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287.14</v>
      </c>
      <c r="Q14" t="n">
        <v>1364.06</v>
      </c>
      <c r="R14" t="n">
        <v>103.19</v>
      </c>
      <c r="S14" t="n">
        <v>48.96</v>
      </c>
      <c r="T14" t="n">
        <v>24644.42</v>
      </c>
      <c r="U14" t="n">
        <v>0.47</v>
      </c>
      <c r="V14" t="n">
        <v>0.8</v>
      </c>
      <c r="W14" t="n">
        <v>2.33</v>
      </c>
      <c r="X14" t="n">
        <v>1.51</v>
      </c>
      <c r="Y14" t="n">
        <v>1</v>
      </c>
      <c r="Z14" t="n">
        <v>10</v>
      </c>
      <c r="AA14" t="n">
        <v>273.6743909194504</v>
      </c>
      <c r="AB14" t="n">
        <v>374.4533753180042</v>
      </c>
      <c r="AC14" t="n">
        <v>338.7160707262661</v>
      </c>
      <c r="AD14" t="n">
        <v>273674.3909194504</v>
      </c>
      <c r="AE14" t="n">
        <v>374453.3753180042</v>
      </c>
      <c r="AF14" t="n">
        <v>3.147776939427873e-06</v>
      </c>
      <c r="AG14" t="n">
        <v>14</v>
      </c>
      <c r="AH14" t="n">
        <v>338716.0707262661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4.426</v>
      </c>
      <c r="E15" t="n">
        <v>22.59</v>
      </c>
      <c r="F15" t="n">
        <v>17.13</v>
      </c>
      <c r="G15" t="n">
        <v>20.98</v>
      </c>
      <c r="H15" t="n">
        <v>0.27</v>
      </c>
      <c r="I15" t="n">
        <v>49</v>
      </c>
      <c r="J15" t="n">
        <v>280.43</v>
      </c>
      <c r="K15" t="n">
        <v>60.56</v>
      </c>
      <c r="L15" t="n">
        <v>4.25</v>
      </c>
      <c r="M15" t="n">
        <v>47</v>
      </c>
      <c r="N15" t="n">
        <v>75.62</v>
      </c>
      <c r="O15" t="n">
        <v>34820.27</v>
      </c>
      <c r="P15" t="n">
        <v>283.96</v>
      </c>
      <c r="Q15" t="n">
        <v>1364.13</v>
      </c>
      <c r="R15" t="n">
        <v>98.77</v>
      </c>
      <c r="S15" t="n">
        <v>48.96</v>
      </c>
      <c r="T15" t="n">
        <v>22454.57</v>
      </c>
      <c r="U15" t="n">
        <v>0.5</v>
      </c>
      <c r="V15" t="n">
        <v>0.8100000000000001</v>
      </c>
      <c r="W15" t="n">
        <v>2.32</v>
      </c>
      <c r="X15" t="n">
        <v>1.37</v>
      </c>
      <c r="Y15" t="n">
        <v>1</v>
      </c>
      <c r="Z15" t="n">
        <v>10</v>
      </c>
      <c r="AA15" t="n">
        <v>269.1847558815585</v>
      </c>
      <c r="AB15" t="n">
        <v>368.3104585904416</v>
      </c>
      <c r="AC15" t="n">
        <v>333.1594253495443</v>
      </c>
      <c r="AD15" t="n">
        <v>269184.7558815585</v>
      </c>
      <c r="AE15" t="n">
        <v>368310.4585904416</v>
      </c>
      <c r="AF15" t="n">
        <v>3.195793263885255e-06</v>
      </c>
      <c r="AG15" t="n">
        <v>14</v>
      </c>
      <c r="AH15" t="n">
        <v>333159.4253495443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4.4744</v>
      </c>
      <c r="E16" t="n">
        <v>22.35</v>
      </c>
      <c r="F16" t="n">
        <v>17.05</v>
      </c>
      <c r="G16" t="n">
        <v>22.23</v>
      </c>
      <c r="H16" t="n">
        <v>0.29</v>
      </c>
      <c r="I16" t="n">
        <v>46</v>
      </c>
      <c r="J16" t="n">
        <v>280.92</v>
      </c>
      <c r="K16" t="n">
        <v>60.56</v>
      </c>
      <c r="L16" t="n">
        <v>4.5</v>
      </c>
      <c r="M16" t="n">
        <v>44</v>
      </c>
      <c r="N16" t="n">
        <v>75.87</v>
      </c>
      <c r="O16" t="n">
        <v>34881.09</v>
      </c>
      <c r="P16" t="n">
        <v>281.71</v>
      </c>
      <c r="Q16" t="n">
        <v>1364.11</v>
      </c>
      <c r="R16" t="n">
        <v>95.5</v>
      </c>
      <c r="S16" t="n">
        <v>48.96</v>
      </c>
      <c r="T16" t="n">
        <v>20833.52</v>
      </c>
      <c r="U16" t="n">
        <v>0.51</v>
      </c>
      <c r="V16" t="n">
        <v>0.8100000000000001</v>
      </c>
      <c r="W16" t="n">
        <v>2.32</v>
      </c>
      <c r="X16" t="n">
        <v>1.29</v>
      </c>
      <c r="Y16" t="n">
        <v>1</v>
      </c>
      <c r="Z16" t="n">
        <v>10</v>
      </c>
      <c r="AA16" t="n">
        <v>259.1027249274833</v>
      </c>
      <c r="AB16" t="n">
        <v>354.5157790512617</v>
      </c>
      <c r="AC16" t="n">
        <v>320.6812906646295</v>
      </c>
      <c r="AD16" t="n">
        <v>259102.7249274833</v>
      </c>
      <c r="AE16" t="n">
        <v>354515.7790512617</v>
      </c>
      <c r="AF16" t="n">
        <v>3.230740483490326e-06</v>
      </c>
      <c r="AG16" t="n">
        <v>13</v>
      </c>
      <c r="AH16" t="n">
        <v>320681.2906646295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4.5043</v>
      </c>
      <c r="E17" t="n">
        <v>22.2</v>
      </c>
      <c r="F17" t="n">
        <v>17</v>
      </c>
      <c r="G17" t="n">
        <v>23.18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280.01</v>
      </c>
      <c r="Q17" t="n">
        <v>1364.1</v>
      </c>
      <c r="R17" t="n">
        <v>94.18000000000001</v>
      </c>
      <c r="S17" t="n">
        <v>48.96</v>
      </c>
      <c r="T17" t="n">
        <v>20185.91</v>
      </c>
      <c r="U17" t="n">
        <v>0.52</v>
      </c>
      <c r="V17" t="n">
        <v>0.8100000000000001</v>
      </c>
      <c r="W17" t="n">
        <v>2.32</v>
      </c>
      <c r="X17" t="n">
        <v>1.24</v>
      </c>
      <c r="Y17" t="n">
        <v>1</v>
      </c>
      <c r="Z17" t="n">
        <v>10</v>
      </c>
      <c r="AA17" t="n">
        <v>257.0359604922914</v>
      </c>
      <c r="AB17" t="n">
        <v>351.6879407716542</v>
      </c>
      <c r="AC17" t="n">
        <v>318.1233373016374</v>
      </c>
      <c r="AD17" t="n">
        <v>257035.9604922914</v>
      </c>
      <c r="AE17" t="n">
        <v>351687.9407716541</v>
      </c>
      <c r="AF17" t="n">
        <v>3.252329778246351e-06</v>
      </c>
      <c r="AG17" t="n">
        <v>13</v>
      </c>
      <c r="AH17" t="n">
        <v>318123.3373016374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4.5557</v>
      </c>
      <c r="E18" t="n">
        <v>21.95</v>
      </c>
      <c r="F18" t="n">
        <v>16.91</v>
      </c>
      <c r="G18" t="n">
        <v>24.74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277.04</v>
      </c>
      <c r="Q18" t="n">
        <v>1364.18</v>
      </c>
      <c r="R18" t="n">
        <v>91.23999999999999</v>
      </c>
      <c r="S18" t="n">
        <v>48.96</v>
      </c>
      <c r="T18" t="n">
        <v>18727.47</v>
      </c>
      <c r="U18" t="n">
        <v>0.54</v>
      </c>
      <c r="V18" t="n">
        <v>0.82</v>
      </c>
      <c r="W18" t="n">
        <v>2.31</v>
      </c>
      <c r="X18" t="n">
        <v>1.15</v>
      </c>
      <c r="Y18" t="n">
        <v>1</v>
      </c>
      <c r="Z18" t="n">
        <v>10</v>
      </c>
      <c r="AA18" t="n">
        <v>253.5177063103282</v>
      </c>
      <c r="AB18" t="n">
        <v>346.8741101854745</v>
      </c>
      <c r="AC18" t="n">
        <v>313.7689319503476</v>
      </c>
      <c r="AD18" t="n">
        <v>253517.7063103282</v>
      </c>
      <c r="AE18" t="n">
        <v>346874.1101854745</v>
      </c>
      <c r="AF18" t="n">
        <v>3.289443147826944e-06</v>
      </c>
      <c r="AG18" t="n">
        <v>13</v>
      </c>
      <c r="AH18" t="n">
        <v>313768.9319503476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4.5882</v>
      </c>
      <c r="E19" t="n">
        <v>21.8</v>
      </c>
      <c r="F19" t="n">
        <v>16.86</v>
      </c>
      <c r="G19" t="n">
        <v>25.93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275.59</v>
      </c>
      <c r="Q19" t="n">
        <v>1364.03</v>
      </c>
      <c r="R19" t="n">
        <v>89.70999999999999</v>
      </c>
      <c r="S19" t="n">
        <v>48.96</v>
      </c>
      <c r="T19" t="n">
        <v>17973.44</v>
      </c>
      <c r="U19" t="n">
        <v>0.55</v>
      </c>
      <c r="V19" t="n">
        <v>0.82</v>
      </c>
      <c r="W19" t="n">
        <v>2.3</v>
      </c>
      <c r="X19" t="n">
        <v>1.1</v>
      </c>
      <c r="Y19" t="n">
        <v>1</v>
      </c>
      <c r="Z19" t="n">
        <v>10</v>
      </c>
      <c r="AA19" t="n">
        <v>251.5653008651245</v>
      </c>
      <c r="AB19" t="n">
        <v>344.2027429212989</v>
      </c>
      <c r="AC19" t="n">
        <v>311.3525162285766</v>
      </c>
      <c r="AD19" t="n">
        <v>251565.3008651245</v>
      </c>
      <c r="AE19" t="n">
        <v>344202.7429212989</v>
      </c>
      <c r="AF19" t="n">
        <v>3.312909772561755e-06</v>
      </c>
      <c r="AG19" t="n">
        <v>13</v>
      </c>
      <c r="AH19" t="n">
        <v>311352.5162285766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4.6211</v>
      </c>
      <c r="E20" t="n">
        <v>21.64</v>
      </c>
      <c r="F20" t="n">
        <v>16.81</v>
      </c>
      <c r="G20" t="n">
        <v>27.25</v>
      </c>
      <c r="H20" t="n">
        <v>0.35</v>
      </c>
      <c r="I20" t="n">
        <v>37</v>
      </c>
      <c r="J20" t="n">
        <v>282.9</v>
      </c>
      <c r="K20" t="n">
        <v>60.56</v>
      </c>
      <c r="L20" t="n">
        <v>5.5</v>
      </c>
      <c r="M20" t="n">
        <v>35</v>
      </c>
      <c r="N20" t="n">
        <v>76.84999999999999</v>
      </c>
      <c r="O20" t="n">
        <v>35125.37</v>
      </c>
      <c r="P20" t="n">
        <v>274.67</v>
      </c>
      <c r="Q20" t="n">
        <v>1364.13</v>
      </c>
      <c r="R20" t="n">
        <v>88.22</v>
      </c>
      <c r="S20" t="n">
        <v>48.96</v>
      </c>
      <c r="T20" t="n">
        <v>17237.98</v>
      </c>
      <c r="U20" t="n">
        <v>0.5600000000000001</v>
      </c>
      <c r="V20" t="n">
        <v>0.82</v>
      </c>
      <c r="W20" t="n">
        <v>2.3</v>
      </c>
      <c r="X20" t="n">
        <v>1.05</v>
      </c>
      <c r="Y20" t="n">
        <v>1</v>
      </c>
      <c r="Z20" t="n">
        <v>10</v>
      </c>
      <c r="AA20" t="n">
        <v>249.9040992558066</v>
      </c>
      <c r="AB20" t="n">
        <v>341.9298135923887</v>
      </c>
      <c r="AC20" t="n">
        <v>309.2965120847405</v>
      </c>
      <c r="AD20" t="n">
        <v>249904.0992558067</v>
      </c>
      <c r="AE20" t="n">
        <v>341929.8135923887</v>
      </c>
      <c r="AF20" t="n">
        <v>3.336665217293301e-06</v>
      </c>
      <c r="AG20" t="n">
        <v>13</v>
      </c>
      <c r="AH20" t="n">
        <v>309296.5120847405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4.66</v>
      </c>
      <c r="E21" t="n">
        <v>21.46</v>
      </c>
      <c r="F21" t="n">
        <v>16.73</v>
      </c>
      <c r="G21" t="n">
        <v>28.68</v>
      </c>
      <c r="H21" t="n">
        <v>0.36</v>
      </c>
      <c r="I21" t="n">
        <v>35</v>
      </c>
      <c r="J21" t="n">
        <v>283.4</v>
      </c>
      <c r="K21" t="n">
        <v>60.56</v>
      </c>
      <c r="L21" t="n">
        <v>5.75</v>
      </c>
      <c r="M21" t="n">
        <v>33</v>
      </c>
      <c r="N21" t="n">
        <v>77.09</v>
      </c>
      <c r="O21" t="n">
        <v>35186.68</v>
      </c>
      <c r="P21" t="n">
        <v>271.53</v>
      </c>
      <c r="Q21" t="n">
        <v>1364.11</v>
      </c>
      <c r="R21" t="n">
        <v>85.48999999999999</v>
      </c>
      <c r="S21" t="n">
        <v>48.96</v>
      </c>
      <c r="T21" t="n">
        <v>15882.96</v>
      </c>
      <c r="U21" t="n">
        <v>0.57</v>
      </c>
      <c r="V21" t="n">
        <v>0.83</v>
      </c>
      <c r="W21" t="n">
        <v>2.3</v>
      </c>
      <c r="X21" t="n">
        <v>0.97</v>
      </c>
      <c r="Y21" t="n">
        <v>1</v>
      </c>
      <c r="Z21" t="n">
        <v>10</v>
      </c>
      <c r="AA21" t="n">
        <v>246.8874407208102</v>
      </c>
      <c r="AB21" t="n">
        <v>337.8022882992268</v>
      </c>
      <c r="AC21" t="n">
        <v>305.5629120125385</v>
      </c>
      <c r="AD21" t="n">
        <v>246887.4407208102</v>
      </c>
      <c r="AE21" t="n">
        <v>337802.2882992268</v>
      </c>
      <c r="AF21" t="n">
        <v>3.36475296197589e-06</v>
      </c>
      <c r="AG21" t="n">
        <v>13</v>
      </c>
      <c r="AH21" t="n">
        <v>305562.9120125385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4.6753</v>
      </c>
      <c r="E22" t="n">
        <v>21.39</v>
      </c>
      <c r="F22" t="n">
        <v>16.71</v>
      </c>
      <c r="G22" t="n">
        <v>29.49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270.89</v>
      </c>
      <c r="Q22" t="n">
        <v>1364.05</v>
      </c>
      <c r="R22" t="n">
        <v>84.84999999999999</v>
      </c>
      <c r="S22" t="n">
        <v>48.96</v>
      </c>
      <c r="T22" t="n">
        <v>15567.72</v>
      </c>
      <c r="U22" t="n">
        <v>0.58</v>
      </c>
      <c r="V22" t="n">
        <v>0.83</v>
      </c>
      <c r="W22" t="n">
        <v>2.3</v>
      </c>
      <c r="X22" t="n">
        <v>0.95</v>
      </c>
      <c r="Y22" t="n">
        <v>1</v>
      </c>
      <c r="Z22" t="n">
        <v>10</v>
      </c>
      <c r="AA22" t="n">
        <v>246.0321506045375</v>
      </c>
      <c r="AB22" t="n">
        <v>336.6320426294062</v>
      </c>
      <c r="AC22" t="n">
        <v>304.5043529469951</v>
      </c>
      <c r="AD22" t="n">
        <v>246032.1506045375</v>
      </c>
      <c r="AE22" t="n">
        <v>336632.0426294062</v>
      </c>
      <c r="AF22" t="n">
        <v>3.375800326851047e-06</v>
      </c>
      <c r="AG22" t="n">
        <v>13</v>
      </c>
      <c r="AH22" t="n">
        <v>304504.3529469951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4.7112</v>
      </c>
      <c r="E23" t="n">
        <v>21.23</v>
      </c>
      <c r="F23" t="n">
        <v>16.65</v>
      </c>
      <c r="G23" t="n">
        <v>31.23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268.38</v>
      </c>
      <c r="Q23" t="n">
        <v>1364.07</v>
      </c>
      <c r="R23" t="n">
        <v>83.19</v>
      </c>
      <c r="S23" t="n">
        <v>48.96</v>
      </c>
      <c r="T23" t="n">
        <v>14750.56</v>
      </c>
      <c r="U23" t="n">
        <v>0.59</v>
      </c>
      <c r="V23" t="n">
        <v>0.83</v>
      </c>
      <c r="W23" t="n">
        <v>2.29</v>
      </c>
      <c r="X23" t="n">
        <v>0.89</v>
      </c>
      <c r="Y23" t="n">
        <v>1</v>
      </c>
      <c r="Z23" t="n">
        <v>10</v>
      </c>
      <c r="AA23" t="n">
        <v>243.5185513717717</v>
      </c>
      <c r="AB23" t="n">
        <v>333.1928252669659</v>
      </c>
      <c r="AC23" t="n">
        <v>301.3933696626532</v>
      </c>
      <c r="AD23" t="n">
        <v>243518.5513717717</v>
      </c>
      <c r="AE23" t="n">
        <v>333192.825266966</v>
      </c>
      <c r="AF23" t="n">
        <v>3.401721921558114e-06</v>
      </c>
      <c r="AG23" t="n">
        <v>13</v>
      </c>
      <c r="AH23" t="n">
        <v>301393.3696626532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4.7267</v>
      </c>
      <c r="E24" t="n">
        <v>21.16</v>
      </c>
      <c r="F24" t="n">
        <v>16.64</v>
      </c>
      <c r="G24" t="n">
        <v>32.2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267.61</v>
      </c>
      <c r="Q24" t="n">
        <v>1364.04</v>
      </c>
      <c r="R24" t="n">
        <v>82.37</v>
      </c>
      <c r="S24" t="n">
        <v>48.96</v>
      </c>
      <c r="T24" t="n">
        <v>14343.09</v>
      </c>
      <c r="U24" t="n">
        <v>0.59</v>
      </c>
      <c r="V24" t="n">
        <v>0.83</v>
      </c>
      <c r="W24" t="n">
        <v>2.29</v>
      </c>
      <c r="X24" t="n">
        <v>0.88</v>
      </c>
      <c r="Y24" t="n">
        <v>1</v>
      </c>
      <c r="Z24" t="n">
        <v>10</v>
      </c>
      <c r="AA24" t="n">
        <v>242.6188453986041</v>
      </c>
      <c r="AB24" t="n">
        <v>331.9618078622524</v>
      </c>
      <c r="AC24" t="n">
        <v>300.2798388313014</v>
      </c>
      <c r="AD24" t="n">
        <v>242618.8453986041</v>
      </c>
      <c r="AE24" t="n">
        <v>331961.8078622525</v>
      </c>
      <c r="AF24" t="n">
        <v>3.412913696431639e-06</v>
      </c>
      <c r="AG24" t="n">
        <v>13</v>
      </c>
      <c r="AH24" t="n">
        <v>300279.8388313014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4.7474</v>
      </c>
      <c r="E25" t="n">
        <v>21.06</v>
      </c>
      <c r="F25" t="n">
        <v>16.6</v>
      </c>
      <c r="G25" t="n">
        <v>33.19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266.55</v>
      </c>
      <c r="Q25" t="n">
        <v>1364</v>
      </c>
      <c r="R25" t="n">
        <v>81.25</v>
      </c>
      <c r="S25" t="n">
        <v>48.96</v>
      </c>
      <c r="T25" t="n">
        <v>13792.37</v>
      </c>
      <c r="U25" t="n">
        <v>0.6</v>
      </c>
      <c r="V25" t="n">
        <v>0.83</v>
      </c>
      <c r="W25" t="n">
        <v>2.29</v>
      </c>
      <c r="X25" t="n">
        <v>0.84</v>
      </c>
      <c r="Y25" t="n">
        <v>1</v>
      </c>
      <c r="Z25" t="n">
        <v>10</v>
      </c>
      <c r="AA25" t="n">
        <v>241.3882612562113</v>
      </c>
      <c r="AB25" t="n">
        <v>330.2780683490907</v>
      </c>
      <c r="AC25" t="n">
        <v>298.756793054132</v>
      </c>
      <c r="AD25" t="n">
        <v>241388.2612562113</v>
      </c>
      <c r="AE25" t="n">
        <v>330278.0683490907</v>
      </c>
      <c r="AF25" t="n">
        <v>3.427860131262734e-06</v>
      </c>
      <c r="AG25" t="n">
        <v>13</v>
      </c>
      <c r="AH25" t="n">
        <v>298756.793054132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4.7872</v>
      </c>
      <c r="E26" t="n">
        <v>20.89</v>
      </c>
      <c r="F26" t="n">
        <v>16.53</v>
      </c>
      <c r="G26" t="n">
        <v>35.41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263.71</v>
      </c>
      <c r="Q26" t="n">
        <v>1364.22</v>
      </c>
      <c r="R26" t="n">
        <v>79.06</v>
      </c>
      <c r="S26" t="n">
        <v>48.96</v>
      </c>
      <c r="T26" t="n">
        <v>12706.01</v>
      </c>
      <c r="U26" t="n">
        <v>0.62</v>
      </c>
      <c r="V26" t="n">
        <v>0.84</v>
      </c>
      <c r="W26" t="n">
        <v>2.28</v>
      </c>
      <c r="X26" t="n">
        <v>0.77</v>
      </c>
      <c r="Y26" t="n">
        <v>1</v>
      </c>
      <c r="Z26" t="n">
        <v>10</v>
      </c>
      <c r="AA26" t="n">
        <v>238.6526233536806</v>
      </c>
      <c r="AB26" t="n">
        <v>326.5350478830234</v>
      </c>
      <c r="AC26" t="n">
        <v>295.3710012079828</v>
      </c>
      <c r="AD26" t="n">
        <v>238652.6233536806</v>
      </c>
      <c r="AE26" t="n">
        <v>326535.0478830234</v>
      </c>
      <c r="AF26" t="n">
        <v>3.456597720937978e-06</v>
      </c>
      <c r="AG26" t="n">
        <v>13</v>
      </c>
      <c r="AH26" t="n">
        <v>295371.0012079828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4.8069</v>
      </c>
      <c r="E27" t="n">
        <v>20.8</v>
      </c>
      <c r="F27" t="n">
        <v>16.49</v>
      </c>
      <c r="G27" t="n">
        <v>36.65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262.18</v>
      </c>
      <c r="Q27" t="n">
        <v>1364.14</v>
      </c>
      <c r="R27" t="n">
        <v>77.97</v>
      </c>
      <c r="S27" t="n">
        <v>48.96</v>
      </c>
      <c r="T27" t="n">
        <v>12163.75</v>
      </c>
      <c r="U27" t="n">
        <v>0.63</v>
      </c>
      <c r="V27" t="n">
        <v>0.84</v>
      </c>
      <c r="W27" t="n">
        <v>2.28</v>
      </c>
      <c r="X27" t="n">
        <v>0.73</v>
      </c>
      <c r="Y27" t="n">
        <v>1</v>
      </c>
      <c r="Z27" t="n">
        <v>10</v>
      </c>
      <c r="AA27" t="n">
        <v>237.2484065802773</v>
      </c>
      <c r="AB27" t="n">
        <v>324.6137365439822</v>
      </c>
      <c r="AC27" t="n">
        <v>293.6330571265617</v>
      </c>
      <c r="AD27" t="n">
        <v>237248.4065802773</v>
      </c>
      <c r="AE27" t="n">
        <v>324613.7365439822</v>
      </c>
      <c r="AF27" t="n">
        <v>3.470822105777233e-06</v>
      </c>
      <c r="AG27" t="n">
        <v>13</v>
      </c>
      <c r="AH27" t="n">
        <v>293633.0571265616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4.8204</v>
      </c>
      <c r="E28" t="n">
        <v>20.74</v>
      </c>
      <c r="F28" t="n">
        <v>16.49</v>
      </c>
      <c r="G28" t="n">
        <v>38.04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261.93</v>
      </c>
      <c r="Q28" t="n">
        <v>1364.01</v>
      </c>
      <c r="R28" t="n">
        <v>77.29000000000001</v>
      </c>
      <c r="S28" t="n">
        <v>48.96</v>
      </c>
      <c r="T28" t="n">
        <v>11829.44</v>
      </c>
      <c r="U28" t="n">
        <v>0.63</v>
      </c>
      <c r="V28" t="n">
        <v>0.84</v>
      </c>
      <c r="W28" t="n">
        <v>2.29</v>
      </c>
      <c r="X28" t="n">
        <v>0.73</v>
      </c>
      <c r="Y28" t="n">
        <v>1</v>
      </c>
      <c r="Z28" t="n">
        <v>10</v>
      </c>
      <c r="AA28" t="n">
        <v>236.7157469537968</v>
      </c>
      <c r="AB28" t="n">
        <v>323.8849281437478</v>
      </c>
      <c r="AC28" t="n">
        <v>292.9738051771564</v>
      </c>
      <c r="AD28" t="n">
        <v>236715.7469537968</v>
      </c>
      <c r="AE28" t="n">
        <v>323884.9281437478</v>
      </c>
      <c r="AF28" t="n">
        <v>3.480569780667077e-06</v>
      </c>
      <c r="AG28" t="n">
        <v>13</v>
      </c>
      <c r="AH28" t="n">
        <v>292973.8051771563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4.8407</v>
      </c>
      <c r="E29" t="n">
        <v>20.66</v>
      </c>
      <c r="F29" t="n">
        <v>16.45</v>
      </c>
      <c r="G29" t="n">
        <v>39.48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259.77</v>
      </c>
      <c r="Q29" t="n">
        <v>1364.17</v>
      </c>
      <c r="R29" t="n">
        <v>76.55</v>
      </c>
      <c r="S29" t="n">
        <v>48.96</v>
      </c>
      <c r="T29" t="n">
        <v>11466.26</v>
      </c>
      <c r="U29" t="n">
        <v>0.64</v>
      </c>
      <c r="V29" t="n">
        <v>0.84</v>
      </c>
      <c r="W29" t="n">
        <v>2.28</v>
      </c>
      <c r="X29" t="n">
        <v>0.6899999999999999</v>
      </c>
      <c r="Y29" t="n">
        <v>1</v>
      </c>
      <c r="Z29" t="n">
        <v>10</v>
      </c>
      <c r="AA29" t="n">
        <v>228.0440996343525</v>
      </c>
      <c r="AB29" t="n">
        <v>312.0199977152105</v>
      </c>
      <c r="AC29" t="n">
        <v>282.2412470561804</v>
      </c>
      <c r="AD29" t="n">
        <v>228044.0996343525</v>
      </c>
      <c r="AE29" t="n">
        <v>312019.9977152105</v>
      </c>
      <c r="AF29" t="n">
        <v>3.495227395501435e-06</v>
      </c>
      <c r="AG29" t="n">
        <v>12</v>
      </c>
      <c r="AH29" t="n">
        <v>282241.2470561804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4.8393</v>
      </c>
      <c r="E30" t="n">
        <v>20.66</v>
      </c>
      <c r="F30" t="n">
        <v>16.46</v>
      </c>
      <c r="G30" t="n">
        <v>39.5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259.24</v>
      </c>
      <c r="Q30" t="n">
        <v>1364.05</v>
      </c>
      <c r="R30" t="n">
        <v>76.83</v>
      </c>
      <c r="S30" t="n">
        <v>48.96</v>
      </c>
      <c r="T30" t="n">
        <v>11606.45</v>
      </c>
      <c r="U30" t="n">
        <v>0.64</v>
      </c>
      <c r="V30" t="n">
        <v>0.84</v>
      </c>
      <c r="W30" t="n">
        <v>2.28</v>
      </c>
      <c r="X30" t="n">
        <v>0.7</v>
      </c>
      <c r="Y30" t="n">
        <v>1</v>
      </c>
      <c r="Z30" t="n">
        <v>10</v>
      </c>
      <c r="AA30" t="n">
        <v>227.8287470064809</v>
      </c>
      <c r="AB30" t="n">
        <v>311.7253427490692</v>
      </c>
      <c r="AC30" t="n">
        <v>281.9747135464568</v>
      </c>
      <c r="AD30" t="n">
        <v>227828.7470064809</v>
      </c>
      <c r="AE30" t="n">
        <v>311725.3427490692</v>
      </c>
      <c r="AF30" t="n">
        <v>3.494216525512859e-06</v>
      </c>
      <c r="AG30" t="n">
        <v>12</v>
      </c>
      <c r="AH30" t="n">
        <v>281974.7135464568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4.8611</v>
      </c>
      <c r="E31" t="n">
        <v>20.57</v>
      </c>
      <c r="F31" t="n">
        <v>16.42</v>
      </c>
      <c r="G31" t="n">
        <v>41.04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257.65</v>
      </c>
      <c r="Q31" t="n">
        <v>1364</v>
      </c>
      <c r="R31" t="n">
        <v>75.38</v>
      </c>
      <c r="S31" t="n">
        <v>48.96</v>
      </c>
      <c r="T31" t="n">
        <v>10883.35</v>
      </c>
      <c r="U31" t="n">
        <v>0.65</v>
      </c>
      <c r="V31" t="n">
        <v>0.84</v>
      </c>
      <c r="W31" t="n">
        <v>2.28</v>
      </c>
      <c r="X31" t="n">
        <v>0.66</v>
      </c>
      <c r="Y31" t="n">
        <v>1</v>
      </c>
      <c r="Z31" t="n">
        <v>10</v>
      </c>
      <c r="AA31" t="n">
        <v>226.3642739974193</v>
      </c>
      <c r="AB31" t="n">
        <v>309.7215861700828</v>
      </c>
      <c r="AC31" t="n">
        <v>280.1621926830781</v>
      </c>
      <c r="AD31" t="n">
        <v>226364.2739974193</v>
      </c>
      <c r="AE31" t="n">
        <v>309721.5861700828</v>
      </c>
      <c r="AF31" t="n">
        <v>3.509957215334978e-06</v>
      </c>
      <c r="AG31" t="n">
        <v>12</v>
      </c>
      <c r="AH31" t="n">
        <v>280162.1926830781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4.8793</v>
      </c>
      <c r="E32" t="n">
        <v>20.49</v>
      </c>
      <c r="F32" t="n">
        <v>16.39</v>
      </c>
      <c r="G32" t="n">
        <v>42.76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256.06</v>
      </c>
      <c r="Q32" t="n">
        <v>1364.06</v>
      </c>
      <c r="R32" t="n">
        <v>74.59</v>
      </c>
      <c r="S32" t="n">
        <v>48.96</v>
      </c>
      <c r="T32" t="n">
        <v>10496.12</v>
      </c>
      <c r="U32" t="n">
        <v>0.66</v>
      </c>
      <c r="V32" t="n">
        <v>0.84</v>
      </c>
      <c r="W32" t="n">
        <v>2.28</v>
      </c>
      <c r="X32" t="n">
        <v>0.63</v>
      </c>
      <c r="Y32" t="n">
        <v>1</v>
      </c>
      <c r="Z32" t="n">
        <v>10</v>
      </c>
      <c r="AA32" t="n">
        <v>225.0242443282864</v>
      </c>
      <c r="AB32" t="n">
        <v>307.8880984588395</v>
      </c>
      <c r="AC32" t="n">
        <v>278.5036904656791</v>
      </c>
      <c r="AD32" t="n">
        <v>225024.2443282864</v>
      </c>
      <c r="AE32" t="n">
        <v>307888.0984588395</v>
      </c>
      <c r="AF32" t="n">
        <v>3.523098525186472e-06</v>
      </c>
      <c r="AG32" t="n">
        <v>12</v>
      </c>
      <c r="AH32" t="n">
        <v>278503.6904656792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4.9016</v>
      </c>
      <c r="E33" t="n">
        <v>20.4</v>
      </c>
      <c r="F33" t="n">
        <v>16.35</v>
      </c>
      <c r="G33" t="n">
        <v>44.6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254.82</v>
      </c>
      <c r="Q33" t="n">
        <v>1364.02</v>
      </c>
      <c r="R33" t="n">
        <v>73.43000000000001</v>
      </c>
      <c r="S33" t="n">
        <v>48.96</v>
      </c>
      <c r="T33" t="n">
        <v>9918.48</v>
      </c>
      <c r="U33" t="n">
        <v>0.67</v>
      </c>
      <c r="V33" t="n">
        <v>0.85</v>
      </c>
      <c r="W33" t="n">
        <v>2.27</v>
      </c>
      <c r="X33" t="n">
        <v>0.59</v>
      </c>
      <c r="Y33" t="n">
        <v>1</v>
      </c>
      <c r="Z33" t="n">
        <v>10</v>
      </c>
      <c r="AA33" t="n">
        <v>223.7427543218937</v>
      </c>
      <c r="AB33" t="n">
        <v>306.1347072967449</v>
      </c>
      <c r="AC33" t="n">
        <v>276.9176404951943</v>
      </c>
      <c r="AD33" t="n">
        <v>223742.7543218937</v>
      </c>
      <c r="AE33" t="n">
        <v>306134.7072967449</v>
      </c>
      <c r="AF33" t="n">
        <v>3.539200240004511e-06</v>
      </c>
      <c r="AG33" t="n">
        <v>12</v>
      </c>
      <c r="AH33" t="n">
        <v>276917.6404951944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4.8987</v>
      </c>
      <c r="E34" t="n">
        <v>20.41</v>
      </c>
      <c r="F34" t="n">
        <v>16.36</v>
      </c>
      <c r="G34" t="n">
        <v>44.63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253.58</v>
      </c>
      <c r="Q34" t="n">
        <v>1364</v>
      </c>
      <c r="R34" t="n">
        <v>73.54000000000001</v>
      </c>
      <c r="S34" t="n">
        <v>48.96</v>
      </c>
      <c r="T34" t="n">
        <v>9976.540000000001</v>
      </c>
      <c r="U34" t="n">
        <v>0.67</v>
      </c>
      <c r="V34" t="n">
        <v>0.85</v>
      </c>
      <c r="W34" t="n">
        <v>2.28</v>
      </c>
      <c r="X34" t="n">
        <v>0.6</v>
      </c>
      <c r="Y34" t="n">
        <v>1</v>
      </c>
      <c r="Z34" t="n">
        <v>10</v>
      </c>
      <c r="AA34" t="n">
        <v>223.22075048481</v>
      </c>
      <c r="AB34" t="n">
        <v>305.4204786176633</v>
      </c>
      <c r="AC34" t="n">
        <v>276.2715767988178</v>
      </c>
      <c r="AD34" t="n">
        <v>223220.75048481</v>
      </c>
      <c r="AE34" t="n">
        <v>305420.4786176633</v>
      </c>
      <c r="AF34" t="n">
        <v>3.537106295028174e-06</v>
      </c>
      <c r="AG34" t="n">
        <v>12</v>
      </c>
      <c r="AH34" t="n">
        <v>276271.5767988178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4.9161</v>
      </c>
      <c r="E35" t="n">
        <v>20.34</v>
      </c>
      <c r="F35" t="n">
        <v>16.34</v>
      </c>
      <c r="G35" t="n">
        <v>46.7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252.39</v>
      </c>
      <c r="Q35" t="n">
        <v>1364.06</v>
      </c>
      <c r="R35" t="n">
        <v>72.8</v>
      </c>
      <c r="S35" t="n">
        <v>48.96</v>
      </c>
      <c r="T35" t="n">
        <v>9612.190000000001</v>
      </c>
      <c r="U35" t="n">
        <v>0.67</v>
      </c>
      <c r="V35" t="n">
        <v>0.85</v>
      </c>
      <c r="W35" t="n">
        <v>2.28</v>
      </c>
      <c r="X35" t="n">
        <v>0.58</v>
      </c>
      <c r="Y35" t="n">
        <v>1</v>
      </c>
      <c r="Z35" t="n">
        <v>10</v>
      </c>
      <c r="AA35" t="n">
        <v>222.1296908261442</v>
      </c>
      <c r="AB35" t="n">
        <v>303.9276426585225</v>
      </c>
      <c r="AC35" t="n">
        <v>274.9212150084085</v>
      </c>
      <c r="AD35" t="n">
        <v>222129.6908261442</v>
      </c>
      <c r="AE35" t="n">
        <v>303927.6426585225</v>
      </c>
      <c r="AF35" t="n">
        <v>3.549669964886195e-06</v>
      </c>
      <c r="AG35" t="n">
        <v>12</v>
      </c>
      <c r="AH35" t="n">
        <v>274921.2150084085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4.9389</v>
      </c>
      <c r="E36" t="n">
        <v>20.25</v>
      </c>
      <c r="F36" t="n">
        <v>16.3</v>
      </c>
      <c r="G36" t="n">
        <v>48.91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250.33</v>
      </c>
      <c r="Q36" t="n">
        <v>1364.02</v>
      </c>
      <c r="R36" t="n">
        <v>71.64</v>
      </c>
      <c r="S36" t="n">
        <v>48.96</v>
      </c>
      <c r="T36" t="n">
        <v>9033.040000000001</v>
      </c>
      <c r="U36" t="n">
        <v>0.68</v>
      </c>
      <c r="V36" t="n">
        <v>0.85</v>
      </c>
      <c r="W36" t="n">
        <v>2.27</v>
      </c>
      <c r="X36" t="n">
        <v>0.54</v>
      </c>
      <c r="Y36" t="n">
        <v>1</v>
      </c>
      <c r="Z36" t="n">
        <v>10</v>
      </c>
      <c r="AA36" t="n">
        <v>220.4554893076534</v>
      </c>
      <c r="AB36" t="n">
        <v>301.6369262803664</v>
      </c>
      <c r="AC36" t="n">
        <v>272.8491213863423</v>
      </c>
      <c r="AD36" t="n">
        <v>220455.4893076534</v>
      </c>
      <c r="AE36" t="n">
        <v>301636.9262803664</v>
      </c>
      <c r="AF36" t="n">
        <v>3.566132704700155e-06</v>
      </c>
      <c r="AG36" t="n">
        <v>12</v>
      </c>
      <c r="AH36" t="n">
        <v>272849.1213863423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4.9394</v>
      </c>
      <c r="E37" t="n">
        <v>20.25</v>
      </c>
      <c r="F37" t="n">
        <v>16.3</v>
      </c>
      <c r="G37" t="n">
        <v>48.9</v>
      </c>
      <c r="H37" t="n">
        <v>0.6</v>
      </c>
      <c r="I37" t="n">
        <v>20</v>
      </c>
      <c r="J37" t="n">
        <v>291.47</v>
      </c>
      <c r="K37" t="n">
        <v>60.56</v>
      </c>
      <c r="L37" t="n">
        <v>9.75</v>
      </c>
      <c r="M37" t="n">
        <v>18</v>
      </c>
      <c r="N37" t="n">
        <v>81.16</v>
      </c>
      <c r="O37" t="n">
        <v>36181.64</v>
      </c>
      <c r="P37" t="n">
        <v>249.79</v>
      </c>
      <c r="Q37" t="n">
        <v>1364.03</v>
      </c>
      <c r="R37" t="n">
        <v>71.5</v>
      </c>
      <c r="S37" t="n">
        <v>48.96</v>
      </c>
      <c r="T37" t="n">
        <v>8963.01</v>
      </c>
      <c r="U37" t="n">
        <v>0.68</v>
      </c>
      <c r="V37" t="n">
        <v>0.85</v>
      </c>
      <c r="W37" t="n">
        <v>2.27</v>
      </c>
      <c r="X37" t="n">
        <v>0.54</v>
      </c>
      <c r="Y37" t="n">
        <v>1</v>
      </c>
      <c r="Z37" t="n">
        <v>10</v>
      </c>
      <c r="AA37" t="n">
        <v>220.1773477527837</v>
      </c>
      <c r="AB37" t="n">
        <v>301.2563607342544</v>
      </c>
      <c r="AC37" t="n">
        <v>272.504876481824</v>
      </c>
      <c r="AD37" t="n">
        <v>220177.3477527837</v>
      </c>
      <c r="AE37" t="n">
        <v>301256.3607342544</v>
      </c>
      <c r="AF37" t="n">
        <v>3.566493729696075e-06</v>
      </c>
      <c r="AG37" t="n">
        <v>12</v>
      </c>
      <c r="AH37" t="n">
        <v>272504.876481824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4.9572</v>
      </c>
      <c r="E38" t="n">
        <v>20.17</v>
      </c>
      <c r="F38" t="n">
        <v>16.28</v>
      </c>
      <c r="G38" t="n">
        <v>51.41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248.88</v>
      </c>
      <c r="Q38" t="n">
        <v>1364.01</v>
      </c>
      <c r="R38" t="n">
        <v>70.94</v>
      </c>
      <c r="S38" t="n">
        <v>48.96</v>
      </c>
      <c r="T38" t="n">
        <v>8688.01</v>
      </c>
      <c r="U38" t="n">
        <v>0.6899999999999999</v>
      </c>
      <c r="V38" t="n">
        <v>0.85</v>
      </c>
      <c r="W38" t="n">
        <v>2.27</v>
      </c>
      <c r="X38" t="n">
        <v>0.52</v>
      </c>
      <c r="Y38" t="n">
        <v>1</v>
      </c>
      <c r="Z38" t="n">
        <v>10</v>
      </c>
      <c r="AA38" t="n">
        <v>219.2317138696853</v>
      </c>
      <c r="AB38" t="n">
        <v>299.9625027369773</v>
      </c>
      <c r="AC38" t="n">
        <v>271.3345024758655</v>
      </c>
      <c r="AD38" t="n">
        <v>219231.7138696853</v>
      </c>
      <c r="AE38" t="n">
        <v>299962.5027369773</v>
      </c>
      <c r="AF38" t="n">
        <v>3.579346219550833e-06</v>
      </c>
      <c r="AG38" t="n">
        <v>12</v>
      </c>
      <c r="AH38" t="n">
        <v>271334.5024758655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4.9557</v>
      </c>
      <c r="E39" t="n">
        <v>20.18</v>
      </c>
      <c r="F39" t="n">
        <v>16.29</v>
      </c>
      <c r="G39" t="n">
        <v>51.43</v>
      </c>
      <c r="H39" t="n">
        <v>0.62</v>
      </c>
      <c r="I39" t="n">
        <v>19</v>
      </c>
      <c r="J39" t="n">
        <v>292.49</v>
      </c>
      <c r="K39" t="n">
        <v>60.56</v>
      </c>
      <c r="L39" t="n">
        <v>10.25</v>
      </c>
      <c r="M39" t="n">
        <v>17</v>
      </c>
      <c r="N39" t="n">
        <v>81.68000000000001</v>
      </c>
      <c r="O39" t="n">
        <v>36307.88</v>
      </c>
      <c r="P39" t="n">
        <v>247.89</v>
      </c>
      <c r="Q39" t="n">
        <v>1364.01</v>
      </c>
      <c r="R39" t="n">
        <v>71.04000000000001</v>
      </c>
      <c r="S39" t="n">
        <v>48.96</v>
      </c>
      <c r="T39" t="n">
        <v>8741.379999999999</v>
      </c>
      <c r="U39" t="n">
        <v>0.6899999999999999</v>
      </c>
      <c r="V39" t="n">
        <v>0.85</v>
      </c>
      <c r="W39" t="n">
        <v>2.27</v>
      </c>
      <c r="X39" t="n">
        <v>0.53</v>
      </c>
      <c r="Y39" t="n">
        <v>1</v>
      </c>
      <c r="Z39" t="n">
        <v>10</v>
      </c>
      <c r="AA39" t="n">
        <v>218.7971360264796</v>
      </c>
      <c r="AB39" t="n">
        <v>299.3678941596823</v>
      </c>
      <c r="AC39" t="n">
        <v>270.7966425066489</v>
      </c>
      <c r="AD39" t="n">
        <v>218797.1360264797</v>
      </c>
      <c r="AE39" t="n">
        <v>299367.8941596823</v>
      </c>
      <c r="AF39" t="n">
        <v>3.578263144563072e-06</v>
      </c>
      <c r="AG39" t="n">
        <v>12</v>
      </c>
      <c r="AH39" t="n">
        <v>270796.6425066489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4.9763</v>
      </c>
      <c r="E40" t="n">
        <v>20.1</v>
      </c>
      <c r="F40" t="n">
        <v>16.25</v>
      </c>
      <c r="G40" t="n">
        <v>54.18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246.08</v>
      </c>
      <c r="Q40" t="n">
        <v>1364.03</v>
      </c>
      <c r="R40" t="n">
        <v>70.18000000000001</v>
      </c>
      <c r="S40" t="n">
        <v>48.96</v>
      </c>
      <c r="T40" t="n">
        <v>8315.85</v>
      </c>
      <c r="U40" t="n">
        <v>0.7</v>
      </c>
      <c r="V40" t="n">
        <v>0.85</v>
      </c>
      <c r="W40" t="n">
        <v>2.27</v>
      </c>
      <c r="X40" t="n">
        <v>0.49</v>
      </c>
      <c r="Y40" t="n">
        <v>1</v>
      </c>
      <c r="Z40" t="n">
        <v>10</v>
      </c>
      <c r="AA40" t="n">
        <v>217.3314937524547</v>
      </c>
      <c r="AB40" t="n">
        <v>297.3625377407886</v>
      </c>
      <c r="AC40" t="n">
        <v>268.9826744898385</v>
      </c>
      <c r="AD40" t="n">
        <v>217331.4937524548</v>
      </c>
      <c r="AE40" t="n">
        <v>297362.5377407887</v>
      </c>
      <c r="AF40" t="n">
        <v>3.593137374394983e-06</v>
      </c>
      <c r="AG40" t="n">
        <v>12</v>
      </c>
      <c r="AH40" t="n">
        <v>268982.6744898385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4.9801</v>
      </c>
      <c r="E41" t="n">
        <v>20.08</v>
      </c>
      <c r="F41" t="n">
        <v>16.24</v>
      </c>
      <c r="G41" t="n">
        <v>54.13</v>
      </c>
      <c r="H41" t="n">
        <v>0.65</v>
      </c>
      <c r="I41" t="n">
        <v>18</v>
      </c>
      <c r="J41" t="n">
        <v>293.52</v>
      </c>
      <c r="K41" t="n">
        <v>60.56</v>
      </c>
      <c r="L41" t="n">
        <v>10.75</v>
      </c>
      <c r="M41" t="n">
        <v>16</v>
      </c>
      <c r="N41" t="n">
        <v>82.20999999999999</v>
      </c>
      <c r="O41" t="n">
        <v>36434.56</v>
      </c>
      <c r="P41" t="n">
        <v>245.03</v>
      </c>
      <c r="Q41" t="n">
        <v>1364.05</v>
      </c>
      <c r="R41" t="n">
        <v>69.58</v>
      </c>
      <c r="S41" t="n">
        <v>48.96</v>
      </c>
      <c r="T41" t="n">
        <v>8016.2</v>
      </c>
      <c r="U41" t="n">
        <v>0.7</v>
      </c>
      <c r="V41" t="n">
        <v>0.85</v>
      </c>
      <c r="W41" t="n">
        <v>2.27</v>
      </c>
      <c r="X41" t="n">
        <v>0.48</v>
      </c>
      <c r="Y41" t="n">
        <v>1</v>
      </c>
      <c r="Z41" t="n">
        <v>10</v>
      </c>
      <c r="AA41" t="n">
        <v>216.7125968907931</v>
      </c>
      <c r="AB41" t="n">
        <v>296.5157357508612</v>
      </c>
      <c r="AC41" t="n">
        <v>268.2166900933353</v>
      </c>
      <c r="AD41" t="n">
        <v>216712.5968907931</v>
      </c>
      <c r="AE41" t="n">
        <v>296515.7357508612</v>
      </c>
      <c r="AF41" t="n">
        <v>3.595881164363976e-06</v>
      </c>
      <c r="AG41" t="n">
        <v>12</v>
      </c>
      <c r="AH41" t="n">
        <v>268216.6900933353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4.9999</v>
      </c>
      <c r="E42" t="n">
        <v>20</v>
      </c>
      <c r="F42" t="n">
        <v>16.21</v>
      </c>
      <c r="G42" t="n">
        <v>57.22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15</v>
      </c>
      <c r="N42" t="n">
        <v>82.48</v>
      </c>
      <c r="O42" t="n">
        <v>36498.06</v>
      </c>
      <c r="P42" t="n">
        <v>243.12</v>
      </c>
      <c r="Q42" t="n">
        <v>1364</v>
      </c>
      <c r="R42" t="n">
        <v>68.65000000000001</v>
      </c>
      <c r="S42" t="n">
        <v>48.96</v>
      </c>
      <c r="T42" t="n">
        <v>7556.6</v>
      </c>
      <c r="U42" t="n">
        <v>0.71</v>
      </c>
      <c r="V42" t="n">
        <v>0.85</v>
      </c>
      <c r="W42" t="n">
        <v>2.27</v>
      </c>
      <c r="X42" t="n">
        <v>0.45</v>
      </c>
      <c r="Y42" t="n">
        <v>1</v>
      </c>
      <c r="Z42" t="n">
        <v>10</v>
      </c>
      <c r="AA42" t="n">
        <v>215.2430417912517</v>
      </c>
      <c r="AB42" t="n">
        <v>294.5050256314743</v>
      </c>
      <c r="AC42" t="n">
        <v>266.3978793256927</v>
      </c>
      <c r="AD42" t="n">
        <v>215243.0417912517</v>
      </c>
      <c r="AE42" t="n">
        <v>294505.0256314743</v>
      </c>
      <c r="AF42" t="n">
        <v>3.610177754202415e-06</v>
      </c>
      <c r="AG42" t="n">
        <v>12</v>
      </c>
      <c r="AH42" t="n">
        <v>266397.8793256927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4.9969</v>
      </c>
      <c r="E43" t="n">
        <v>20.01</v>
      </c>
      <c r="F43" t="n">
        <v>16.22</v>
      </c>
      <c r="G43" t="n">
        <v>57.26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15</v>
      </c>
      <c r="N43" t="n">
        <v>82.73999999999999</v>
      </c>
      <c r="O43" t="n">
        <v>36561.67</v>
      </c>
      <c r="P43" t="n">
        <v>241.91</v>
      </c>
      <c r="Q43" t="n">
        <v>1364</v>
      </c>
      <c r="R43" t="n">
        <v>69.19</v>
      </c>
      <c r="S43" t="n">
        <v>48.96</v>
      </c>
      <c r="T43" t="n">
        <v>7822.98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214.7434931326349</v>
      </c>
      <c r="AB43" t="n">
        <v>293.8215211182236</v>
      </c>
      <c r="AC43" t="n">
        <v>265.7796075238819</v>
      </c>
      <c r="AD43" t="n">
        <v>214743.4931326348</v>
      </c>
      <c r="AE43" t="n">
        <v>293821.5211182237</v>
      </c>
      <c r="AF43" t="n">
        <v>3.608011604226893e-06</v>
      </c>
      <c r="AG43" t="n">
        <v>12</v>
      </c>
      <c r="AH43" t="n">
        <v>265779.6075238819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5.0177</v>
      </c>
      <c r="E44" t="n">
        <v>19.93</v>
      </c>
      <c r="F44" t="n">
        <v>16.19</v>
      </c>
      <c r="G44" t="n">
        <v>60.72</v>
      </c>
      <c r="H44" t="n">
        <v>0.6899999999999999</v>
      </c>
      <c r="I44" t="n">
        <v>16</v>
      </c>
      <c r="J44" t="n">
        <v>295.06</v>
      </c>
      <c r="K44" t="n">
        <v>60.56</v>
      </c>
      <c r="L44" t="n">
        <v>11.5</v>
      </c>
      <c r="M44" t="n">
        <v>14</v>
      </c>
      <c r="N44" t="n">
        <v>83.01000000000001</v>
      </c>
      <c r="O44" t="n">
        <v>36625.39</v>
      </c>
      <c r="P44" t="n">
        <v>240.52</v>
      </c>
      <c r="Q44" t="n">
        <v>1364.06</v>
      </c>
      <c r="R44" t="n">
        <v>67.93000000000001</v>
      </c>
      <c r="S44" t="n">
        <v>48.96</v>
      </c>
      <c r="T44" t="n">
        <v>7200.74</v>
      </c>
      <c r="U44" t="n">
        <v>0.72</v>
      </c>
      <c r="V44" t="n">
        <v>0.86</v>
      </c>
      <c r="W44" t="n">
        <v>2.27</v>
      </c>
      <c r="X44" t="n">
        <v>0.43</v>
      </c>
      <c r="Y44" t="n">
        <v>1</v>
      </c>
      <c r="Z44" t="n">
        <v>10</v>
      </c>
      <c r="AA44" t="n">
        <v>213.5116945235735</v>
      </c>
      <c r="AB44" t="n">
        <v>292.1361199181874</v>
      </c>
      <c r="AC44" t="n">
        <v>264.2550586489012</v>
      </c>
      <c r="AD44" t="n">
        <v>213511.6945235735</v>
      </c>
      <c r="AE44" t="n">
        <v>292136.1199181874</v>
      </c>
      <c r="AF44" t="n">
        <v>3.623030244057172e-06</v>
      </c>
      <c r="AG44" t="n">
        <v>12</v>
      </c>
      <c r="AH44" t="n">
        <v>264255.0586489012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5.0172</v>
      </c>
      <c r="E45" t="n">
        <v>19.93</v>
      </c>
      <c r="F45" t="n">
        <v>16.19</v>
      </c>
      <c r="G45" t="n">
        <v>60.73</v>
      </c>
      <c r="H45" t="n">
        <v>0.71</v>
      </c>
      <c r="I45" t="n">
        <v>16</v>
      </c>
      <c r="J45" t="n">
        <v>295.58</v>
      </c>
      <c r="K45" t="n">
        <v>60.56</v>
      </c>
      <c r="L45" t="n">
        <v>11.75</v>
      </c>
      <c r="M45" t="n">
        <v>14</v>
      </c>
      <c r="N45" t="n">
        <v>83.28</v>
      </c>
      <c r="O45" t="n">
        <v>36689.22</v>
      </c>
      <c r="P45" t="n">
        <v>239.73</v>
      </c>
      <c r="Q45" t="n">
        <v>1364</v>
      </c>
      <c r="R45" t="n">
        <v>68.09999999999999</v>
      </c>
      <c r="S45" t="n">
        <v>48.96</v>
      </c>
      <c r="T45" t="n">
        <v>7285.74</v>
      </c>
      <c r="U45" t="n">
        <v>0.72</v>
      </c>
      <c r="V45" t="n">
        <v>0.86</v>
      </c>
      <c r="W45" t="n">
        <v>2.27</v>
      </c>
      <c r="X45" t="n">
        <v>0.44</v>
      </c>
      <c r="Y45" t="n">
        <v>1</v>
      </c>
      <c r="Z45" t="n">
        <v>10</v>
      </c>
      <c r="AA45" t="n">
        <v>213.1436761714241</v>
      </c>
      <c r="AB45" t="n">
        <v>291.632580972953</v>
      </c>
      <c r="AC45" t="n">
        <v>263.7995767538784</v>
      </c>
      <c r="AD45" t="n">
        <v>213143.6761714241</v>
      </c>
      <c r="AE45" t="n">
        <v>291632.580972953</v>
      </c>
      <c r="AF45" t="n">
        <v>3.622669219061251e-06</v>
      </c>
      <c r="AG45" t="n">
        <v>12</v>
      </c>
      <c r="AH45" t="n">
        <v>263799.5767538784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5.0174</v>
      </c>
      <c r="E46" t="n">
        <v>19.93</v>
      </c>
      <c r="F46" t="n">
        <v>16.19</v>
      </c>
      <c r="G46" t="n">
        <v>60.73</v>
      </c>
      <c r="H46" t="n">
        <v>0.72</v>
      </c>
      <c r="I46" t="n">
        <v>16</v>
      </c>
      <c r="J46" t="n">
        <v>296.1</v>
      </c>
      <c r="K46" t="n">
        <v>60.56</v>
      </c>
      <c r="L46" t="n">
        <v>12</v>
      </c>
      <c r="M46" t="n">
        <v>14</v>
      </c>
      <c r="N46" t="n">
        <v>83.54000000000001</v>
      </c>
      <c r="O46" t="n">
        <v>36753.16</v>
      </c>
      <c r="P46" t="n">
        <v>238.81</v>
      </c>
      <c r="Q46" t="n">
        <v>1364.06</v>
      </c>
      <c r="R46" t="n">
        <v>68.11</v>
      </c>
      <c r="S46" t="n">
        <v>48.96</v>
      </c>
      <c r="T46" t="n">
        <v>7290.78</v>
      </c>
      <c r="U46" t="n">
        <v>0.72</v>
      </c>
      <c r="V46" t="n">
        <v>0.86</v>
      </c>
      <c r="W46" t="n">
        <v>2.27</v>
      </c>
      <c r="X46" t="n">
        <v>0.43</v>
      </c>
      <c r="Y46" t="n">
        <v>1</v>
      </c>
      <c r="Z46" t="n">
        <v>10</v>
      </c>
      <c r="AA46" t="n">
        <v>212.6950759072999</v>
      </c>
      <c r="AB46" t="n">
        <v>291.0187863007317</v>
      </c>
      <c r="AC46" t="n">
        <v>263.2443617837075</v>
      </c>
      <c r="AD46" t="n">
        <v>212695.0759072999</v>
      </c>
      <c r="AE46" t="n">
        <v>291018.7863007317</v>
      </c>
      <c r="AF46" t="n">
        <v>3.62281362905962e-06</v>
      </c>
      <c r="AG46" t="n">
        <v>12</v>
      </c>
      <c r="AH46" t="n">
        <v>263244.3617837075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5.0401</v>
      </c>
      <c r="E47" t="n">
        <v>19.84</v>
      </c>
      <c r="F47" t="n">
        <v>16.16</v>
      </c>
      <c r="G47" t="n">
        <v>64.63</v>
      </c>
      <c r="H47" t="n">
        <v>0.74</v>
      </c>
      <c r="I47" t="n">
        <v>15</v>
      </c>
      <c r="J47" t="n">
        <v>296.62</v>
      </c>
      <c r="K47" t="n">
        <v>60.56</v>
      </c>
      <c r="L47" t="n">
        <v>12.25</v>
      </c>
      <c r="M47" t="n">
        <v>13</v>
      </c>
      <c r="N47" t="n">
        <v>83.81</v>
      </c>
      <c r="O47" t="n">
        <v>36817.22</v>
      </c>
      <c r="P47" t="n">
        <v>236.76</v>
      </c>
      <c r="Q47" t="n">
        <v>1364</v>
      </c>
      <c r="R47" t="n">
        <v>66.92</v>
      </c>
      <c r="S47" t="n">
        <v>48.96</v>
      </c>
      <c r="T47" t="n">
        <v>6699.07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211.1123047806455</v>
      </c>
      <c r="AB47" t="n">
        <v>288.8531690183103</v>
      </c>
      <c r="AC47" t="n">
        <v>261.2854279752567</v>
      </c>
      <c r="AD47" t="n">
        <v>211112.3047806455</v>
      </c>
      <c r="AE47" t="n">
        <v>288853.1690183103</v>
      </c>
      <c r="AF47" t="n">
        <v>3.639204163874395e-06</v>
      </c>
      <c r="AG47" t="n">
        <v>12</v>
      </c>
      <c r="AH47" t="n">
        <v>261285.4279752567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5.0393</v>
      </c>
      <c r="E48" t="n">
        <v>19.84</v>
      </c>
      <c r="F48" t="n">
        <v>16.16</v>
      </c>
      <c r="G48" t="n">
        <v>64.64</v>
      </c>
      <c r="H48" t="n">
        <v>0.75</v>
      </c>
      <c r="I48" t="n">
        <v>15</v>
      </c>
      <c r="J48" t="n">
        <v>297.14</v>
      </c>
      <c r="K48" t="n">
        <v>60.56</v>
      </c>
      <c r="L48" t="n">
        <v>12.5</v>
      </c>
      <c r="M48" t="n">
        <v>13</v>
      </c>
      <c r="N48" t="n">
        <v>84.08</v>
      </c>
      <c r="O48" t="n">
        <v>36881.39</v>
      </c>
      <c r="P48" t="n">
        <v>236.07</v>
      </c>
      <c r="Q48" t="n">
        <v>1364.02</v>
      </c>
      <c r="R48" t="n">
        <v>66.98999999999999</v>
      </c>
      <c r="S48" t="n">
        <v>48.96</v>
      </c>
      <c r="T48" t="n">
        <v>6736.06</v>
      </c>
      <c r="U48" t="n">
        <v>0.73</v>
      </c>
      <c r="V48" t="n">
        <v>0.86</v>
      </c>
      <c r="W48" t="n">
        <v>2.26</v>
      </c>
      <c r="X48" t="n">
        <v>0.4</v>
      </c>
      <c r="Y48" t="n">
        <v>1</v>
      </c>
      <c r="Z48" t="n">
        <v>10</v>
      </c>
      <c r="AA48" t="n">
        <v>210.8011722627554</v>
      </c>
      <c r="AB48" t="n">
        <v>288.4274637811354</v>
      </c>
      <c r="AC48" t="n">
        <v>260.9003514484366</v>
      </c>
      <c r="AD48" t="n">
        <v>210801.1722627555</v>
      </c>
      <c r="AE48" t="n">
        <v>288427.4637811354</v>
      </c>
      <c r="AF48" t="n">
        <v>3.638626523880923e-06</v>
      </c>
      <c r="AG48" t="n">
        <v>12</v>
      </c>
      <c r="AH48" t="n">
        <v>260900.3514484366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5.0378</v>
      </c>
      <c r="E49" t="n">
        <v>19.85</v>
      </c>
      <c r="F49" t="n">
        <v>16.17</v>
      </c>
      <c r="G49" t="n">
        <v>64.66</v>
      </c>
      <c r="H49" t="n">
        <v>0.76</v>
      </c>
      <c r="I49" t="n">
        <v>15</v>
      </c>
      <c r="J49" t="n">
        <v>297.66</v>
      </c>
      <c r="K49" t="n">
        <v>60.56</v>
      </c>
      <c r="L49" t="n">
        <v>12.75</v>
      </c>
      <c r="M49" t="n">
        <v>13</v>
      </c>
      <c r="N49" t="n">
        <v>84.36</v>
      </c>
      <c r="O49" t="n">
        <v>36945.67</v>
      </c>
      <c r="P49" t="n">
        <v>233.4</v>
      </c>
      <c r="Q49" t="n">
        <v>1364.02</v>
      </c>
      <c r="R49" t="n">
        <v>67.27</v>
      </c>
      <c r="S49" t="n">
        <v>48.96</v>
      </c>
      <c r="T49" t="n">
        <v>6875.02</v>
      </c>
      <c r="U49" t="n">
        <v>0.73</v>
      </c>
      <c r="V49" t="n">
        <v>0.86</v>
      </c>
      <c r="W49" t="n">
        <v>2.26</v>
      </c>
      <c r="X49" t="n">
        <v>0.41</v>
      </c>
      <c r="Y49" t="n">
        <v>1</v>
      </c>
      <c r="Z49" t="n">
        <v>10</v>
      </c>
      <c r="AA49" t="n">
        <v>209.5645983032267</v>
      </c>
      <c r="AB49" t="n">
        <v>286.7355287359162</v>
      </c>
      <c r="AC49" t="n">
        <v>259.3698923092868</v>
      </c>
      <c r="AD49" t="n">
        <v>209564.5983032268</v>
      </c>
      <c r="AE49" t="n">
        <v>286735.5287359162</v>
      </c>
      <c r="AF49" t="n">
        <v>3.637543448893162e-06</v>
      </c>
      <c r="AG49" t="n">
        <v>12</v>
      </c>
      <c r="AH49" t="n">
        <v>259369.8923092868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5.062</v>
      </c>
      <c r="E50" t="n">
        <v>19.76</v>
      </c>
      <c r="F50" t="n">
        <v>16.12</v>
      </c>
      <c r="G50" t="n">
        <v>69.09999999999999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12</v>
      </c>
      <c r="N50" t="n">
        <v>84.63</v>
      </c>
      <c r="O50" t="n">
        <v>37010.06</v>
      </c>
      <c r="P50" t="n">
        <v>232.33</v>
      </c>
      <c r="Q50" t="n">
        <v>1364.01</v>
      </c>
      <c r="R50" t="n">
        <v>66.04000000000001</v>
      </c>
      <c r="S50" t="n">
        <v>48.96</v>
      </c>
      <c r="T50" t="n">
        <v>6262.46</v>
      </c>
      <c r="U50" t="n">
        <v>0.74</v>
      </c>
      <c r="V50" t="n">
        <v>0.86</v>
      </c>
      <c r="W50" t="n">
        <v>2.26</v>
      </c>
      <c r="X50" t="n">
        <v>0.36</v>
      </c>
      <c r="Y50" t="n">
        <v>1</v>
      </c>
      <c r="Z50" t="n">
        <v>10</v>
      </c>
      <c r="AA50" t="n">
        <v>208.4184852450842</v>
      </c>
      <c r="AB50" t="n">
        <v>285.1673662868268</v>
      </c>
      <c r="AC50" t="n">
        <v>257.9513930834082</v>
      </c>
      <c r="AD50" t="n">
        <v>208418.4852450842</v>
      </c>
      <c r="AE50" t="n">
        <v>285167.3662868268</v>
      </c>
      <c r="AF50" t="n">
        <v>3.655017058695698e-06</v>
      </c>
      <c r="AG50" t="n">
        <v>12</v>
      </c>
      <c r="AH50" t="n">
        <v>257951.3930834082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5.0619</v>
      </c>
      <c r="E51" t="n">
        <v>19.76</v>
      </c>
      <c r="F51" t="n">
        <v>16.12</v>
      </c>
      <c r="G51" t="n">
        <v>69.09999999999999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12</v>
      </c>
      <c r="N51" t="n">
        <v>84.90000000000001</v>
      </c>
      <c r="O51" t="n">
        <v>37074.57</v>
      </c>
      <c r="P51" t="n">
        <v>231.37</v>
      </c>
      <c r="Q51" t="n">
        <v>1364</v>
      </c>
      <c r="R51" t="n">
        <v>65.95999999999999</v>
      </c>
      <c r="S51" t="n">
        <v>48.96</v>
      </c>
      <c r="T51" t="n">
        <v>6225.39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207.9622238502922</v>
      </c>
      <c r="AB51" t="n">
        <v>284.5430893176405</v>
      </c>
      <c r="AC51" t="n">
        <v>257.3866962319827</v>
      </c>
      <c r="AD51" t="n">
        <v>207962.2238502922</v>
      </c>
      <c r="AE51" t="n">
        <v>284543.0893176405</v>
      </c>
      <c r="AF51" t="n">
        <v>3.654944853696514e-06</v>
      </c>
      <c r="AG51" t="n">
        <v>12</v>
      </c>
      <c r="AH51" t="n">
        <v>257386.6962319827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5.0575</v>
      </c>
      <c r="E52" t="n">
        <v>19.77</v>
      </c>
      <c r="F52" t="n">
        <v>16.14</v>
      </c>
      <c r="G52" t="n">
        <v>69.17</v>
      </c>
      <c r="H52" t="n">
        <v>0.8</v>
      </c>
      <c r="I52" t="n">
        <v>14</v>
      </c>
      <c r="J52" t="n">
        <v>299.23</v>
      </c>
      <c r="K52" t="n">
        <v>60.56</v>
      </c>
      <c r="L52" t="n">
        <v>13.5</v>
      </c>
      <c r="M52" t="n">
        <v>12</v>
      </c>
      <c r="N52" t="n">
        <v>85.18000000000001</v>
      </c>
      <c r="O52" t="n">
        <v>37139.2</v>
      </c>
      <c r="P52" t="n">
        <v>231.17</v>
      </c>
      <c r="Q52" t="n">
        <v>1364.08</v>
      </c>
      <c r="R52" t="n">
        <v>66.23999999999999</v>
      </c>
      <c r="S52" t="n">
        <v>48.96</v>
      </c>
      <c r="T52" t="n">
        <v>6365.81</v>
      </c>
      <c r="U52" t="n">
        <v>0.74</v>
      </c>
      <c r="V52" t="n">
        <v>0.86</v>
      </c>
      <c r="W52" t="n">
        <v>2.27</v>
      </c>
      <c r="X52" t="n">
        <v>0.38</v>
      </c>
      <c r="Y52" t="n">
        <v>1</v>
      </c>
      <c r="Z52" t="n">
        <v>10</v>
      </c>
      <c r="AA52" t="n">
        <v>207.9891957857997</v>
      </c>
      <c r="AB52" t="n">
        <v>284.5799935097197</v>
      </c>
      <c r="AC52" t="n">
        <v>257.4200783397652</v>
      </c>
      <c r="AD52" t="n">
        <v>207989.1957857997</v>
      </c>
      <c r="AE52" t="n">
        <v>284579.9935097197</v>
      </c>
      <c r="AF52" t="n">
        <v>3.651767833732417e-06</v>
      </c>
      <c r="AG52" t="n">
        <v>12</v>
      </c>
      <c r="AH52" t="n">
        <v>257420.0783397651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5.0749</v>
      </c>
      <c r="E53" t="n">
        <v>19.7</v>
      </c>
      <c r="F53" t="n">
        <v>16.12</v>
      </c>
      <c r="G53" t="n">
        <v>74.42</v>
      </c>
      <c r="H53" t="n">
        <v>0.82</v>
      </c>
      <c r="I53" t="n">
        <v>13</v>
      </c>
      <c r="J53" t="n">
        <v>299.76</v>
      </c>
      <c r="K53" t="n">
        <v>60.56</v>
      </c>
      <c r="L53" t="n">
        <v>13.75</v>
      </c>
      <c r="M53" t="n">
        <v>11</v>
      </c>
      <c r="N53" t="n">
        <v>85.45</v>
      </c>
      <c r="O53" t="n">
        <v>37204.07</v>
      </c>
      <c r="P53" t="n">
        <v>229.47</v>
      </c>
      <c r="Q53" t="n">
        <v>1364.09</v>
      </c>
      <c r="R53" t="n">
        <v>65.79000000000001</v>
      </c>
      <c r="S53" t="n">
        <v>48.96</v>
      </c>
      <c r="T53" t="n">
        <v>6146.23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206.7414391906521</v>
      </c>
      <c r="AB53" t="n">
        <v>282.8727578891037</v>
      </c>
      <c r="AC53" t="n">
        <v>255.8757788906599</v>
      </c>
      <c r="AD53" t="n">
        <v>206741.4391906521</v>
      </c>
      <c r="AE53" t="n">
        <v>282872.7578891037</v>
      </c>
      <c r="AF53" t="n">
        <v>3.664331503590439e-06</v>
      </c>
      <c r="AG53" t="n">
        <v>12</v>
      </c>
      <c r="AH53" t="n">
        <v>255875.7788906599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5.0811</v>
      </c>
      <c r="E54" t="n">
        <v>19.68</v>
      </c>
      <c r="F54" t="n">
        <v>16.1</v>
      </c>
      <c r="G54" t="n">
        <v>74.31</v>
      </c>
      <c r="H54" t="n">
        <v>0.83</v>
      </c>
      <c r="I54" t="n">
        <v>13</v>
      </c>
      <c r="J54" t="n">
        <v>300.28</v>
      </c>
      <c r="K54" t="n">
        <v>60.56</v>
      </c>
      <c r="L54" t="n">
        <v>14</v>
      </c>
      <c r="M54" t="n">
        <v>11</v>
      </c>
      <c r="N54" t="n">
        <v>85.73</v>
      </c>
      <c r="O54" t="n">
        <v>37268.93</v>
      </c>
      <c r="P54" t="n">
        <v>229.15</v>
      </c>
      <c r="Q54" t="n">
        <v>1364.02</v>
      </c>
      <c r="R54" t="n">
        <v>65.20999999999999</v>
      </c>
      <c r="S54" t="n">
        <v>48.96</v>
      </c>
      <c r="T54" t="n">
        <v>5854.14</v>
      </c>
      <c r="U54" t="n">
        <v>0.75</v>
      </c>
      <c r="V54" t="n">
        <v>0.86</v>
      </c>
      <c r="W54" t="n">
        <v>2.26</v>
      </c>
      <c r="X54" t="n">
        <v>0.34</v>
      </c>
      <c r="Y54" t="n">
        <v>1</v>
      </c>
      <c r="Z54" t="n">
        <v>10</v>
      </c>
      <c r="AA54" t="n">
        <v>206.4249590315647</v>
      </c>
      <c r="AB54" t="n">
        <v>282.4397357733213</v>
      </c>
      <c r="AC54" t="n">
        <v>255.4840837978574</v>
      </c>
      <c r="AD54" t="n">
        <v>206424.9590315647</v>
      </c>
      <c r="AE54" t="n">
        <v>282439.7357733214</v>
      </c>
      <c r="AF54" t="n">
        <v>3.668808213539848e-06</v>
      </c>
      <c r="AG54" t="n">
        <v>12</v>
      </c>
      <c r="AH54" t="n">
        <v>255484.0837978574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5.0779</v>
      </c>
      <c r="E55" t="n">
        <v>19.69</v>
      </c>
      <c r="F55" t="n">
        <v>16.11</v>
      </c>
      <c r="G55" t="n">
        <v>74.37</v>
      </c>
      <c r="H55" t="n">
        <v>0.84</v>
      </c>
      <c r="I55" t="n">
        <v>13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229.02</v>
      </c>
      <c r="Q55" t="n">
        <v>1364.03</v>
      </c>
      <c r="R55" t="n">
        <v>65.34999999999999</v>
      </c>
      <c r="S55" t="n">
        <v>48.96</v>
      </c>
      <c r="T55" t="n">
        <v>5925.87</v>
      </c>
      <c r="U55" t="n">
        <v>0.75</v>
      </c>
      <c r="V55" t="n">
        <v>0.86</v>
      </c>
      <c r="W55" t="n">
        <v>2.27</v>
      </c>
      <c r="X55" t="n">
        <v>0.35</v>
      </c>
      <c r="Y55" t="n">
        <v>1</v>
      </c>
      <c r="Z55" t="n">
        <v>10</v>
      </c>
      <c r="AA55" t="n">
        <v>206.4473694771396</v>
      </c>
      <c r="AB55" t="n">
        <v>282.470398733636</v>
      </c>
      <c r="AC55" t="n">
        <v>255.5118203282754</v>
      </c>
      <c r="AD55" t="n">
        <v>206447.3694771396</v>
      </c>
      <c r="AE55" t="n">
        <v>282470.398733636</v>
      </c>
      <c r="AF55" t="n">
        <v>3.666497653565959e-06</v>
      </c>
      <c r="AG55" t="n">
        <v>12</v>
      </c>
      <c r="AH55" t="n">
        <v>255511.8203282754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5.081</v>
      </c>
      <c r="E56" t="n">
        <v>19.68</v>
      </c>
      <c r="F56" t="n">
        <v>16.1</v>
      </c>
      <c r="G56" t="n">
        <v>74.31</v>
      </c>
      <c r="H56" t="n">
        <v>0.86</v>
      </c>
      <c r="I56" t="n">
        <v>13</v>
      </c>
      <c r="J56" t="n">
        <v>301.34</v>
      </c>
      <c r="K56" t="n">
        <v>60.56</v>
      </c>
      <c r="L56" t="n">
        <v>14.5</v>
      </c>
      <c r="M56" t="n">
        <v>11</v>
      </c>
      <c r="N56" t="n">
        <v>86.28</v>
      </c>
      <c r="O56" t="n">
        <v>37399</v>
      </c>
      <c r="P56" t="n">
        <v>226.22</v>
      </c>
      <c r="Q56" t="n">
        <v>1364.02</v>
      </c>
      <c r="R56" t="n">
        <v>65.16</v>
      </c>
      <c r="S56" t="n">
        <v>48.96</v>
      </c>
      <c r="T56" t="n">
        <v>5830.76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205.0326177673799</v>
      </c>
      <c r="AB56" t="n">
        <v>280.5346730299033</v>
      </c>
      <c r="AC56" t="n">
        <v>253.7608375688982</v>
      </c>
      <c r="AD56" t="n">
        <v>205032.6177673799</v>
      </c>
      <c r="AE56" t="n">
        <v>280534.6730299033</v>
      </c>
      <c r="AF56" t="n">
        <v>3.668736008540664e-06</v>
      </c>
      <c r="AG56" t="n">
        <v>12</v>
      </c>
      <c r="AH56" t="n">
        <v>253760.8375688982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5.1041</v>
      </c>
      <c r="E57" t="n">
        <v>19.59</v>
      </c>
      <c r="F57" t="n">
        <v>16.06</v>
      </c>
      <c r="G57" t="n">
        <v>80.31999999999999</v>
      </c>
      <c r="H57" t="n">
        <v>0.87</v>
      </c>
      <c r="I57" t="n">
        <v>12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224.02</v>
      </c>
      <c r="Q57" t="n">
        <v>1364.01</v>
      </c>
      <c r="R57" t="n">
        <v>63.83</v>
      </c>
      <c r="S57" t="n">
        <v>48.96</v>
      </c>
      <c r="T57" t="n">
        <v>5169.67</v>
      </c>
      <c r="U57" t="n">
        <v>0.77</v>
      </c>
      <c r="V57" t="n">
        <v>0.86</v>
      </c>
      <c r="W57" t="n">
        <v>2.26</v>
      </c>
      <c r="X57" t="n">
        <v>0.3</v>
      </c>
      <c r="Y57" t="n">
        <v>1</v>
      </c>
      <c r="Z57" t="n">
        <v>10</v>
      </c>
      <c r="AA57" t="n">
        <v>203.4155738396</v>
      </c>
      <c r="AB57" t="n">
        <v>278.3221621889726</v>
      </c>
      <c r="AC57" t="n">
        <v>251.7594856573467</v>
      </c>
      <c r="AD57" t="n">
        <v>203415.5738396</v>
      </c>
      <c r="AE57" t="n">
        <v>278322.1621889726</v>
      </c>
      <c r="AF57" t="n">
        <v>3.685415363352175e-06</v>
      </c>
      <c r="AG57" t="n">
        <v>12</v>
      </c>
      <c r="AH57" t="n">
        <v>251759.4856573467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5.1006</v>
      </c>
      <c r="E58" t="n">
        <v>19.61</v>
      </c>
      <c r="F58" t="n">
        <v>16.08</v>
      </c>
      <c r="G58" t="n">
        <v>80.39</v>
      </c>
      <c r="H58" t="n">
        <v>0.88</v>
      </c>
      <c r="I58" t="n">
        <v>12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224.48</v>
      </c>
      <c r="Q58" t="n">
        <v>1364.09</v>
      </c>
      <c r="R58" t="n">
        <v>64.23999999999999</v>
      </c>
      <c r="S58" t="n">
        <v>48.96</v>
      </c>
      <c r="T58" t="n">
        <v>5375.43</v>
      </c>
      <c r="U58" t="n">
        <v>0.76</v>
      </c>
      <c r="V58" t="n">
        <v>0.86</v>
      </c>
      <c r="W58" t="n">
        <v>2.26</v>
      </c>
      <c r="X58" t="n">
        <v>0.32</v>
      </c>
      <c r="Y58" t="n">
        <v>1</v>
      </c>
      <c r="Z58" t="n">
        <v>10</v>
      </c>
      <c r="AA58" t="n">
        <v>203.7304467686505</v>
      </c>
      <c r="AB58" t="n">
        <v>278.7529852217125</v>
      </c>
      <c r="AC58" t="n">
        <v>252.1491915445061</v>
      </c>
      <c r="AD58" t="n">
        <v>203730.4467686505</v>
      </c>
      <c r="AE58" t="n">
        <v>278752.9852217125</v>
      </c>
      <c r="AF58" t="n">
        <v>3.682888188380734e-06</v>
      </c>
      <c r="AG58" t="n">
        <v>12</v>
      </c>
      <c r="AH58" t="n">
        <v>252149.1915445061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5.1028</v>
      </c>
      <c r="E59" t="n">
        <v>19.6</v>
      </c>
      <c r="F59" t="n">
        <v>16.07</v>
      </c>
      <c r="G59" t="n">
        <v>80.34999999999999</v>
      </c>
      <c r="H59" t="n">
        <v>0.9</v>
      </c>
      <c r="I59" t="n">
        <v>12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223.54</v>
      </c>
      <c r="Q59" t="n">
        <v>1364</v>
      </c>
      <c r="R59" t="n">
        <v>63.98</v>
      </c>
      <c r="S59" t="n">
        <v>48.96</v>
      </c>
      <c r="T59" t="n">
        <v>5243.47</v>
      </c>
      <c r="U59" t="n">
        <v>0.77</v>
      </c>
      <c r="V59" t="n">
        <v>0.86</v>
      </c>
      <c r="W59" t="n">
        <v>2.26</v>
      </c>
      <c r="X59" t="n">
        <v>0.31</v>
      </c>
      <c r="Y59" t="n">
        <v>1</v>
      </c>
      <c r="Z59" t="n">
        <v>10</v>
      </c>
      <c r="AA59" t="n">
        <v>203.2259610834589</v>
      </c>
      <c r="AB59" t="n">
        <v>278.0627256508961</v>
      </c>
      <c r="AC59" t="n">
        <v>251.5248093783426</v>
      </c>
      <c r="AD59" t="n">
        <v>203225.9610834589</v>
      </c>
      <c r="AE59" t="n">
        <v>278062.7256508961</v>
      </c>
      <c r="AF59" t="n">
        <v>3.684476698362783e-06</v>
      </c>
      <c r="AG59" t="n">
        <v>12</v>
      </c>
      <c r="AH59" t="n">
        <v>251524.8093783426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5.1017</v>
      </c>
      <c r="E60" t="n">
        <v>19.6</v>
      </c>
      <c r="F60" t="n">
        <v>16.07</v>
      </c>
      <c r="G60" t="n">
        <v>80.37</v>
      </c>
      <c r="H60" t="n">
        <v>0.91</v>
      </c>
      <c r="I60" t="n">
        <v>12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224.45</v>
      </c>
      <c r="Q60" t="n">
        <v>1364</v>
      </c>
      <c r="R60" t="n">
        <v>64.04000000000001</v>
      </c>
      <c r="S60" t="n">
        <v>48.96</v>
      </c>
      <c r="T60" t="n">
        <v>5273.61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203.6828947675982</v>
      </c>
      <c r="AB60" t="n">
        <v>278.6879224760267</v>
      </c>
      <c r="AC60" t="n">
        <v>252.0903382959523</v>
      </c>
      <c r="AD60" t="n">
        <v>203682.8947675982</v>
      </c>
      <c r="AE60" t="n">
        <v>278687.9224760267</v>
      </c>
      <c r="AF60" t="n">
        <v>3.683682443371759e-06</v>
      </c>
      <c r="AG60" t="n">
        <v>12</v>
      </c>
      <c r="AH60" t="n">
        <v>252090.3382959523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5.102</v>
      </c>
      <c r="E61" t="n">
        <v>19.6</v>
      </c>
      <c r="F61" t="n">
        <v>16.07</v>
      </c>
      <c r="G61" t="n">
        <v>80.36</v>
      </c>
      <c r="H61" t="n">
        <v>0.92</v>
      </c>
      <c r="I61" t="n">
        <v>12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223.29</v>
      </c>
      <c r="Q61" t="n">
        <v>1364</v>
      </c>
      <c r="R61" t="n">
        <v>63.93</v>
      </c>
      <c r="S61" t="n">
        <v>48.96</v>
      </c>
      <c r="T61" t="n">
        <v>5221.61</v>
      </c>
      <c r="U61" t="n">
        <v>0.77</v>
      </c>
      <c r="V61" t="n">
        <v>0.86</v>
      </c>
      <c r="W61" t="n">
        <v>2.27</v>
      </c>
      <c r="X61" t="n">
        <v>0.31</v>
      </c>
      <c r="Y61" t="n">
        <v>1</v>
      </c>
      <c r="Z61" t="n">
        <v>10</v>
      </c>
      <c r="AA61" t="n">
        <v>203.12600147125</v>
      </c>
      <c r="AB61" t="n">
        <v>277.9259564995651</v>
      </c>
      <c r="AC61" t="n">
        <v>251.401093282858</v>
      </c>
      <c r="AD61" t="n">
        <v>203126.00147125</v>
      </c>
      <c r="AE61" t="n">
        <v>277925.9564995652</v>
      </c>
      <c r="AF61" t="n">
        <v>3.683899058369311e-06</v>
      </c>
      <c r="AG61" t="n">
        <v>12</v>
      </c>
      <c r="AH61" t="n">
        <v>251401.093282858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5.0985</v>
      </c>
      <c r="E62" t="n">
        <v>19.61</v>
      </c>
      <c r="F62" t="n">
        <v>16.09</v>
      </c>
      <c r="G62" t="n">
        <v>80.43000000000001</v>
      </c>
      <c r="H62" t="n">
        <v>0.9399999999999999</v>
      </c>
      <c r="I62" t="n">
        <v>12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219.69</v>
      </c>
      <c r="Q62" t="n">
        <v>1364.04</v>
      </c>
      <c r="R62" t="n">
        <v>64.39</v>
      </c>
      <c r="S62" t="n">
        <v>48.96</v>
      </c>
      <c r="T62" t="n">
        <v>5449.6</v>
      </c>
      <c r="U62" t="n">
        <v>0.76</v>
      </c>
      <c r="V62" t="n">
        <v>0.86</v>
      </c>
      <c r="W62" t="n">
        <v>2.27</v>
      </c>
      <c r="X62" t="n">
        <v>0.33</v>
      </c>
      <c r="Y62" t="n">
        <v>1</v>
      </c>
      <c r="Z62" t="n">
        <v>10</v>
      </c>
      <c r="AA62" t="n">
        <v>201.5148051302832</v>
      </c>
      <c r="AB62" t="n">
        <v>275.7214465848896</v>
      </c>
      <c r="AC62" t="n">
        <v>249.4069787003893</v>
      </c>
      <c r="AD62" t="n">
        <v>201514.8051302832</v>
      </c>
      <c r="AE62" t="n">
        <v>275721.4465848895</v>
      </c>
      <c r="AF62" t="n">
        <v>3.68137188339787e-06</v>
      </c>
      <c r="AG62" t="n">
        <v>12</v>
      </c>
      <c r="AH62" t="n">
        <v>249406.9787003893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5.1205</v>
      </c>
      <c r="E63" t="n">
        <v>19.53</v>
      </c>
      <c r="F63" t="n">
        <v>16.05</v>
      </c>
      <c r="G63" t="n">
        <v>87.56999999999999</v>
      </c>
      <c r="H63" t="n">
        <v>0.95</v>
      </c>
      <c r="I63" t="n">
        <v>11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219.1</v>
      </c>
      <c r="Q63" t="n">
        <v>1364</v>
      </c>
      <c r="R63" t="n">
        <v>63.39</v>
      </c>
      <c r="S63" t="n">
        <v>48.96</v>
      </c>
      <c r="T63" t="n">
        <v>4952.63</v>
      </c>
      <c r="U63" t="n">
        <v>0.77</v>
      </c>
      <c r="V63" t="n">
        <v>0.86</v>
      </c>
      <c r="W63" t="n">
        <v>2.26</v>
      </c>
      <c r="X63" t="n">
        <v>0.29</v>
      </c>
      <c r="Y63" t="n">
        <v>1</v>
      </c>
      <c r="Z63" t="n">
        <v>10</v>
      </c>
      <c r="AA63" t="n">
        <v>200.7043408477616</v>
      </c>
      <c r="AB63" t="n">
        <v>274.6125335983833</v>
      </c>
      <c r="AC63" t="n">
        <v>248.4038988129457</v>
      </c>
      <c r="AD63" t="n">
        <v>200704.3408477615</v>
      </c>
      <c r="AE63" t="n">
        <v>274612.5335983833</v>
      </c>
      <c r="AF63" t="n">
        <v>3.697256983218357e-06</v>
      </c>
      <c r="AG63" t="n">
        <v>12</v>
      </c>
      <c r="AH63" t="n">
        <v>248403.8988129457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5.1194</v>
      </c>
      <c r="E64" t="n">
        <v>19.53</v>
      </c>
      <c r="F64" t="n">
        <v>16.06</v>
      </c>
      <c r="G64" t="n">
        <v>87.59</v>
      </c>
      <c r="H64" t="n">
        <v>0.96</v>
      </c>
      <c r="I64" t="n">
        <v>11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219.46</v>
      </c>
      <c r="Q64" t="n">
        <v>1364.04</v>
      </c>
      <c r="R64" t="n">
        <v>63.43</v>
      </c>
      <c r="S64" t="n">
        <v>48.96</v>
      </c>
      <c r="T64" t="n">
        <v>4975.47</v>
      </c>
      <c r="U64" t="n">
        <v>0.77</v>
      </c>
      <c r="V64" t="n">
        <v>0.86</v>
      </c>
      <c r="W64" t="n">
        <v>2.27</v>
      </c>
      <c r="X64" t="n">
        <v>0.3</v>
      </c>
      <c r="Y64" t="n">
        <v>1</v>
      </c>
      <c r="Z64" t="n">
        <v>10</v>
      </c>
      <c r="AA64" t="n">
        <v>200.906985933203</v>
      </c>
      <c r="AB64" t="n">
        <v>274.8898015443544</v>
      </c>
      <c r="AC64" t="n">
        <v>248.6547046953014</v>
      </c>
      <c r="AD64" t="n">
        <v>200906.985933203</v>
      </c>
      <c r="AE64" t="n">
        <v>274889.8015443544</v>
      </c>
      <c r="AF64" t="n">
        <v>3.696462728227332e-06</v>
      </c>
      <c r="AG64" t="n">
        <v>12</v>
      </c>
      <c r="AH64" t="n">
        <v>248654.7046953014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5.1231</v>
      </c>
      <c r="E65" t="n">
        <v>19.52</v>
      </c>
      <c r="F65" t="n">
        <v>16.04</v>
      </c>
      <c r="G65" t="n">
        <v>87.51000000000001</v>
      </c>
      <c r="H65" t="n">
        <v>0.97</v>
      </c>
      <c r="I65" t="n">
        <v>11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219.46</v>
      </c>
      <c r="Q65" t="n">
        <v>1364</v>
      </c>
      <c r="R65" t="n">
        <v>63.01</v>
      </c>
      <c r="S65" t="n">
        <v>48.96</v>
      </c>
      <c r="T65" t="n">
        <v>4762.83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200.80784950337</v>
      </c>
      <c r="AB65" t="n">
        <v>274.7541587074663</v>
      </c>
      <c r="AC65" t="n">
        <v>248.5320074203899</v>
      </c>
      <c r="AD65" t="n">
        <v>200807.84950337</v>
      </c>
      <c r="AE65" t="n">
        <v>274754.1587074663</v>
      </c>
      <c r="AF65" t="n">
        <v>3.699134313197142e-06</v>
      </c>
      <c r="AG65" t="n">
        <v>12</v>
      </c>
      <c r="AH65" t="n">
        <v>248532.0074203899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5.1238</v>
      </c>
      <c r="E66" t="n">
        <v>19.52</v>
      </c>
      <c r="F66" t="n">
        <v>16.04</v>
      </c>
      <c r="G66" t="n">
        <v>87.5</v>
      </c>
      <c r="H66" t="n">
        <v>0.99</v>
      </c>
      <c r="I66" t="n">
        <v>11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220.17</v>
      </c>
      <c r="Q66" t="n">
        <v>1364.04</v>
      </c>
      <c r="R66" t="n">
        <v>62.85</v>
      </c>
      <c r="S66" t="n">
        <v>48.96</v>
      </c>
      <c r="T66" t="n">
        <v>4682.97</v>
      </c>
      <c r="U66" t="n">
        <v>0.78</v>
      </c>
      <c r="V66" t="n">
        <v>0.86</v>
      </c>
      <c r="W66" t="n">
        <v>2.27</v>
      </c>
      <c r="X66" t="n">
        <v>0.28</v>
      </c>
      <c r="Y66" t="n">
        <v>1</v>
      </c>
      <c r="Z66" t="n">
        <v>10</v>
      </c>
      <c r="AA66" t="n">
        <v>201.1271629681217</v>
      </c>
      <c r="AB66" t="n">
        <v>275.1910574770552</v>
      </c>
      <c r="AC66" t="n">
        <v>248.9272091846007</v>
      </c>
      <c r="AD66" t="n">
        <v>201127.1629681217</v>
      </c>
      <c r="AE66" t="n">
        <v>275191.0574770552</v>
      </c>
      <c r="AF66" t="n">
        <v>3.69963974819143e-06</v>
      </c>
      <c r="AG66" t="n">
        <v>12</v>
      </c>
      <c r="AH66" t="n">
        <v>248927.2091846007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5.1231</v>
      </c>
      <c r="E67" t="n">
        <v>19.52</v>
      </c>
      <c r="F67" t="n">
        <v>16.04</v>
      </c>
      <c r="G67" t="n">
        <v>87.51000000000001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220.89</v>
      </c>
      <c r="Q67" t="n">
        <v>1364.07</v>
      </c>
      <c r="R67" t="n">
        <v>62.99</v>
      </c>
      <c r="S67" t="n">
        <v>48.96</v>
      </c>
      <c r="T67" t="n">
        <v>4754.95</v>
      </c>
      <c r="U67" t="n">
        <v>0.78</v>
      </c>
      <c r="V67" t="n">
        <v>0.86</v>
      </c>
      <c r="W67" t="n">
        <v>2.26</v>
      </c>
      <c r="X67" t="n">
        <v>0.28</v>
      </c>
      <c r="Y67" t="n">
        <v>1</v>
      </c>
      <c r="Z67" t="n">
        <v>10</v>
      </c>
      <c r="AA67" t="n">
        <v>201.4829616425696</v>
      </c>
      <c r="AB67" t="n">
        <v>275.6778769201644</v>
      </c>
      <c r="AC67" t="n">
        <v>249.367567263315</v>
      </c>
      <c r="AD67" t="n">
        <v>201482.9616425696</v>
      </c>
      <c r="AE67" t="n">
        <v>275677.8769201643</v>
      </c>
      <c r="AF67" t="n">
        <v>3.699134313197142e-06</v>
      </c>
      <c r="AG67" t="n">
        <v>12</v>
      </c>
      <c r="AH67" t="n">
        <v>249367.567263315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5.1211</v>
      </c>
      <c r="E68" t="n">
        <v>19.53</v>
      </c>
      <c r="F68" t="n">
        <v>16.05</v>
      </c>
      <c r="G68" t="n">
        <v>87.55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1</v>
      </c>
      <c r="N68" t="n">
        <v>89.69</v>
      </c>
      <c r="O68" t="n">
        <v>38189.58</v>
      </c>
      <c r="P68" t="n">
        <v>221.57</v>
      </c>
      <c r="Q68" t="n">
        <v>1364.04</v>
      </c>
      <c r="R68" t="n">
        <v>63.16</v>
      </c>
      <c r="S68" t="n">
        <v>48.96</v>
      </c>
      <c r="T68" t="n">
        <v>4837.51</v>
      </c>
      <c r="U68" t="n">
        <v>0.78</v>
      </c>
      <c r="V68" t="n">
        <v>0.86</v>
      </c>
      <c r="W68" t="n">
        <v>2.27</v>
      </c>
      <c r="X68" t="n">
        <v>0.29</v>
      </c>
      <c r="Y68" t="n">
        <v>1</v>
      </c>
      <c r="Z68" t="n">
        <v>10</v>
      </c>
      <c r="AA68" t="n">
        <v>201.8573300616817</v>
      </c>
      <c r="AB68" t="n">
        <v>276.1901043071621</v>
      </c>
      <c r="AC68" t="n">
        <v>249.8309083874136</v>
      </c>
      <c r="AD68" t="n">
        <v>201857.3300616817</v>
      </c>
      <c r="AE68" t="n">
        <v>276190.1043071621</v>
      </c>
      <c r="AF68" t="n">
        <v>3.697690213213461e-06</v>
      </c>
      <c r="AG68" t="n">
        <v>12</v>
      </c>
      <c r="AH68" t="n">
        <v>249830.9083874136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5.1211</v>
      </c>
      <c r="E69" t="n">
        <v>19.53</v>
      </c>
      <c r="F69" t="n">
        <v>16.05</v>
      </c>
      <c r="G69" t="n">
        <v>87.55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0</v>
      </c>
      <c r="N69" t="n">
        <v>89.98</v>
      </c>
      <c r="O69" t="n">
        <v>38256.26</v>
      </c>
      <c r="P69" t="n">
        <v>221.88</v>
      </c>
      <c r="Q69" t="n">
        <v>1364.07</v>
      </c>
      <c r="R69" t="n">
        <v>63.19</v>
      </c>
      <c r="S69" t="n">
        <v>48.96</v>
      </c>
      <c r="T69" t="n">
        <v>4856.57</v>
      </c>
      <c r="U69" t="n">
        <v>0.77</v>
      </c>
      <c r="V69" t="n">
        <v>0.86</v>
      </c>
      <c r="W69" t="n">
        <v>2.27</v>
      </c>
      <c r="X69" t="n">
        <v>0.29</v>
      </c>
      <c r="Y69" t="n">
        <v>1</v>
      </c>
      <c r="Z69" t="n">
        <v>10</v>
      </c>
      <c r="AA69" t="n">
        <v>202.0037401997603</v>
      </c>
      <c r="AB69" t="n">
        <v>276.3904291172406</v>
      </c>
      <c r="AC69" t="n">
        <v>250.0121144787759</v>
      </c>
      <c r="AD69" t="n">
        <v>202003.7401997603</v>
      </c>
      <c r="AE69" t="n">
        <v>276390.4291172406</v>
      </c>
      <c r="AF69" t="n">
        <v>3.697690213213461e-06</v>
      </c>
      <c r="AG69" t="n">
        <v>12</v>
      </c>
      <c r="AH69" t="n">
        <v>250012.1144787759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4.8387</v>
      </c>
      <c r="E2" t="n">
        <v>20.67</v>
      </c>
      <c r="F2" t="n">
        <v>17.86</v>
      </c>
      <c r="G2" t="n">
        <v>14.68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98.73999999999999</v>
      </c>
      <c r="Q2" t="n">
        <v>1364.32</v>
      </c>
      <c r="R2" t="n">
        <v>121.91</v>
      </c>
      <c r="S2" t="n">
        <v>48.96</v>
      </c>
      <c r="T2" t="n">
        <v>33903.69</v>
      </c>
      <c r="U2" t="n">
        <v>0.4</v>
      </c>
      <c r="V2" t="n">
        <v>0.78</v>
      </c>
      <c r="W2" t="n">
        <v>2.37</v>
      </c>
      <c r="X2" t="n">
        <v>2.1</v>
      </c>
      <c r="Y2" t="n">
        <v>1</v>
      </c>
      <c r="Z2" t="n">
        <v>10</v>
      </c>
      <c r="AA2" t="n">
        <v>137.0250749186424</v>
      </c>
      <c r="AB2" t="n">
        <v>187.4837526232659</v>
      </c>
      <c r="AC2" t="n">
        <v>169.5905664080537</v>
      </c>
      <c r="AD2" t="n">
        <v>137025.0749186423</v>
      </c>
      <c r="AE2" t="n">
        <v>187483.7526232659</v>
      </c>
      <c r="AF2" t="n">
        <v>3.793249815548842e-06</v>
      </c>
      <c r="AG2" t="n">
        <v>12</v>
      </c>
      <c r="AH2" t="n">
        <v>169590.5664080537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4.9808</v>
      </c>
      <c r="E3" t="n">
        <v>20.08</v>
      </c>
      <c r="F3" t="n">
        <v>17.46</v>
      </c>
      <c r="G3" t="n">
        <v>17.76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22</v>
      </c>
      <c r="N3" t="n">
        <v>6.88</v>
      </c>
      <c r="O3" t="n">
        <v>7887.12</v>
      </c>
      <c r="P3" t="n">
        <v>92.56</v>
      </c>
      <c r="Q3" t="n">
        <v>1364.14</v>
      </c>
      <c r="R3" t="n">
        <v>107.61</v>
      </c>
      <c r="S3" t="n">
        <v>48.96</v>
      </c>
      <c r="T3" t="n">
        <v>26823.22</v>
      </c>
      <c r="U3" t="n">
        <v>0.46</v>
      </c>
      <c r="V3" t="n">
        <v>0.79</v>
      </c>
      <c r="W3" t="n">
        <v>2.39</v>
      </c>
      <c r="X3" t="n">
        <v>1.7</v>
      </c>
      <c r="Y3" t="n">
        <v>1</v>
      </c>
      <c r="Z3" t="n">
        <v>10</v>
      </c>
      <c r="AA3" t="n">
        <v>132.2518184143115</v>
      </c>
      <c r="AB3" t="n">
        <v>180.9527724928289</v>
      </c>
      <c r="AC3" t="n">
        <v>163.6828938549753</v>
      </c>
      <c r="AD3" t="n">
        <v>132251.8184143115</v>
      </c>
      <c r="AE3" t="n">
        <v>180952.7724928289</v>
      </c>
      <c r="AF3" t="n">
        <v>3.904647670094379e-06</v>
      </c>
      <c r="AG3" t="n">
        <v>12</v>
      </c>
      <c r="AH3" t="n">
        <v>163682.8938549753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5.0065</v>
      </c>
      <c r="E4" t="n">
        <v>19.97</v>
      </c>
      <c r="F4" t="n">
        <v>17.4</v>
      </c>
      <c r="G4" t="n">
        <v>18.64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91.61</v>
      </c>
      <c r="Q4" t="n">
        <v>1364.11</v>
      </c>
      <c r="R4" t="n">
        <v>105.01</v>
      </c>
      <c r="S4" t="n">
        <v>48.96</v>
      </c>
      <c r="T4" t="n">
        <v>25541.82</v>
      </c>
      <c r="U4" t="n">
        <v>0.47</v>
      </c>
      <c r="V4" t="n">
        <v>0.8</v>
      </c>
      <c r="W4" t="n">
        <v>2.4</v>
      </c>
      <c r="X4" t="n">
        <v>1.64</v>
      </c>
      <c r="Y4" t="n">
        <v>1</v>
      </c>
      <c r="Z4" t="n">
        <v>10</v>
      </c>
      <c r="AA4" t="n">
        <v>131.5033248017853</v>
      </c>
      <c r="AB4" t="n">
        <v>179.9286505109634</v>
      </c>
      <c r="AC4" t="n">
        <v>162.7565126376944</v>
      </c>
      <c r="AD4" t="n">
        <v>131503.3248017853</v>
      </c>
      <c r="AE4" t="n">
        <v>179928.6505109634</v>
      </c>
      <c r="AF4" t="n">
        <v>3.924794924575873e-06</v>
      </c>
      <c r="AG4" t="n">
        <v>12</v>
      </c>
      <c r="AH4" t="n">
        <v>162756.5126376945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5.0075</v>
      </c>
      <c r="E5" t="n">
        <v>19.97</v>
      </c>
      <c r="F5" t="n">
        <v>17.4</v>
      </c>
      <c r="G5" t="n">
        <v>18.64</v>
      </c>
      <c r="H5" t="n">
        <v>0.49</v>
      </c>
      <c r="I5" t="n">
        <v>56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91.95999999999999</v>
      </c>
      <c r="Q5" t="n">
        <v>1364.07</v>
      </c>
      <c r="R5" t="n">
        <v>104.87</v>
      </c>
      <c r="S5" t="n">
        <v>48.96</v>
      </c>
      <c r="T5" t="n">
        <v>25468.25</v>
      </c>
      <c r="U5" t="n">
        <v>0.47</v>
      </c>
      <c r="V5" t="n">
        <v>0.8</v>
      </c>
      <c r="W5" t="n">
        <v>2.4</v>
      </c>
      <c r="X5" t="n">
        <v>1.64</v>
      </c>
      <c r="Y5" t="n">
        <v>1</v>
      </c>
      <c r="Z5" t="n">
        <v>10</v>
      </c>
      <c r="AA5" t="n">
        <v>131.6621766779063</v>
      </c>
      <c r="AB5" t="n">
        <v>180.1459986559221</v>
      </c>
      <c r="AC5" t="n">
        <v>162.9531173807484</v>
      </c>
      <c r="AD5" t="n">
        <v>131662.1766779063</v>
      </c>
      <c r="AE5" t="n">
        <v>180145.9986559221</v>
      </c>
      <c r="AF5" t="n">
        <v>3.925578864438966e-06</v>
      </c>
      <c r="AG5" t="n">
        <v>12</v>
      </c>
      <c r="AH5" t="n">
        <v>162953.1173807484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3.2701</v>
      </c>
      <c r="E2" t="n">
        <v>30.58</v>
      </c>
      <c r="F2" t="n">
        <v>21.57</v>
      </c>
      <c r="G2" t="n">
        <v>6.6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269.56</v>
      </c>
      <c r="Q2" t="n">
        <v>1364.44</v>
      </c>
      <c r="R2" t="n">
        <v>243.37</v>
      </c>
      <c r="S2" t="n">
        <v>48.96</v>
      </c>
      <c r="T2" t="n">
        <v>94020.00999999999</v>
      </c>
      <c r="U2" t="n">
        <v>0.2</v>
      </c>
      <c r="V2" t="n">
        <v>0.64</v>
      </c>
      <c r="W2" t="n">
        <v>2.56</v>
      </c>
      <c r="X2" t="n">
        <v>5.8</v>
      </c>
      <c r="Y2" t="n">
        <v>1</v>
      </c>
      <c r="Z2" t="n">
        <v>10</v>
      </c>
      <c r="AA2" t="n">
        <v>344.7447437049636</v>
      </c>
      <c r="AB2" t="n">
        <v>471.6949674018225</v>
      </c>
      <c r="AC2" t="n">
        <v>426.6770617410365</v>
      </c>
      <c r="AD2" t="n">
        <v>344744.7437049636</v>
      </c>
      <c r="AE2" t="n">
        <v>471694.9674018224</v>
      </c>
      <c r="AF2" t="n">
        <v>2.431034592528607e-06</v>
      </c>
      <c r="AG2" t="n">
        <v>18</v>
      </c>
      <c r="AH2" t="n">
        <v>426677.0617410365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3.6737</v>
      </c>
      <c r="E3" t="n">
        <v>27.22</v>
      </c>
      <c r="F3" t="n">
        <v>19.97</v>
      </c>
      <c r="G3" t="n">
        <v>8.32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247.82</v>
      </c>
      <c r="Q3" t="n">
        <v>1364.66</v>
      </c>
      <c r="R3" t="n">
        <v>190.9</v>
      </c>
      <c r="S3" t="n">
        <v>48.96</v>
      </c>
      <c r="T3" t="n">
        <v>68046.61</v>
      </c>
      <c r="U3" t="n">
        <v>0.26</v>
      </c>
      <c r="V3" t="n">
        <v>0.6899999999999999</v>
      </c>
      <c r="W3" t="n">
        <v>2.48</v>
      </c>
      <c r="X3" t="n">
        <v>4.2</v>
      </c>
      <c r="Y3" t="n">
        <v>1</v>
      </c>
      <c r="Z3" t="n">
        <v>10</v>
      </c>
      <c r="AA3" t="n">
        <v>291.1648243066244</v>
      </c>
      <c r="AB3" t="n">
        <v>398.3845579017982</v>
      </c>
      <c r="AC3" t="n">
        <v>360.3632948318885</v>
      </c>
      <c r="AD3" t="n">
        <v>291164.8243066244</v>
      </c>
      <c r="AE3" t="n">
        <v>398384.5579017982</v>
      </c>
      <c r="AF3" t="n">
        <v>2.731076047390705e-06</v>
      </c>
      <c r="AG3" t="n">
        <v>16</v>
      </c>
      <c r="AH3" t="n">
        <v>360363.2948318885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3.9551</v>
      </c>
      <c r="E4" t="n">
        <v>25.28</v>
      </c>
      <c r="F4" t="n">
        <v>19.05</v>
      </c>
      <c r="G4" t="n">
        <v>10.03</v>
      </c>
      <c r="H4" t="n">
        <v>0.16</v>
      </c>
      <c r="I4" t="n">
        <v>114</v>
      </c>
      <c r="J4" t="n">
        <v>168.61</v>
      </c>
      <c r="K4" t="n">
        <v>51.39</v>
      </c>
      <c r="L4" t="n">
        <v>1.5</v>
      </c>
      <c r="M4" t="n">
        <v>112</v>
      </c>
      <c r="N4" t="n">
        <v>30.71</v>
      </c>
      <c r="O4" t="n">
        <v>21028.94</v>
      </c>
      <c r="P4" t="n">
        <v>234.37</v>
      </c>
      <c r="Q4" t="n">
        <v>1364.41</v>
      </c>
      <c r="R4" t="n">
        <v>161.08</v>
      </c>
      <c r="S4" t="n">
        <v>48.96</v>
      </c>
      <c r="T4" t="n">
        <v>53283.86</v>
      </c>
      <c r="U4" t="n">
        <v>0.3</v>
      </c>
      <c r="V4" t="n">
        <v>0.73</v>
      </c>
      <c r="W4" t="n">
        <v>2.42</v>
      </c>
      <c r="X4" t="n">
        <v>3.28</v>
      </c>
      <c r="Y4" t="n">
        <v>1</v>
      </c>
      <c r="Z4" t="n">
        <v>10</v>
      </c>
      <c r="AA4" t="n">
        <v>262.5234373853205</v>
      </c>
      <c r="AB4" t="n">
        <v>359.1961487472574</v>
      </c>
      <c r="AC4" t="n">
        <v>324.9149724457795</v>
      </c>
      <c r="AD4" t="n">
        <v>262523.4373853205</v>
      </c>
      <c r="AE4" t="n">
        <v>359196.1487472574</v>
      </c>
      <c r="AF4" t="n">
        <v>2.940272443322801e-06</v>
      </c>
      <c r="AG4" t="n">
        <v>15</v>
      </c>
      <c r="AH4" t="n">
        <v>324914.9724457795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4.1631</v>
      </c>
      <c r="E5" t="n">
        <v>24.02</v>
      </c>
      <c r="F5" t="n">
        <v>18.46</v>
      </c>
      <c r="G5" t="n">
        <v>11.78</v>
      </c>
      <c r="H5" t="n">
        <v>0.18</v>
      </c>
      <c r="I5" t="n">
        <v>94</v>
      </c>
      <c r="J5" t="n">
        <v>168.97</v>
      </c>
      <c r="K5" t="n">
        <v>51.39</v>
      </c>
      <c r="L5" t="n">
        <v>1.75</v>
      </c>
      <c r="M5" t="n">
        <v>92</v>
      </c>
      <c r="N5" t="n">
        <v>30.83</v>
      </c>
      <c r="O5" t="n">
        <v>21073.68</v>
      </c>
      <c r="P5" t="n">
        <v>225.6</v>
      </c>
      <c r="Q5" t="n">
        <v>1364.27</v>
      </c>
      <c r="R5" t="n">
        <v>141.63</v>
      </c>
      <c r="S5" t="n">
        <v>48.96</v>
      </c>
      <c r="T5" t="n">
        <v>43661.05</v>
      </c>
      <c r="U5" t="n">
        <v>0.35</v>
      </c>
      <c r="V5" t="n">
        <v>0.75</v>
      </c>
      <c r="W5" t="n">
        <v>2.4</v>
      </c>
      <c r="X5" t="n">
        <v>2.7</v>
      </c>
      <c r="Y5" t="n">
        <v>1</v>
      </c>
      <c r="Z5" t="n">
        <v>10</v>
      </c>
      <c r="AA5" t="n">
        <v>242.2213440976122</v>
      </c>
      <c r="AB5" t="n">
        <v>331.4179290457159</v>
      </c>
      <c r="AC5" t="n">
        <v>299.7878670456762</v>
      </c>
      <c r="AD5" t="n">
        <v>242221.3440976122</v>
      </c>
      <c r="AE5" t="n">
        <v>331417.929045716</v>
      </c>
      <c r="AF5" t="n">
        <v>3.094902330863229e-06</v>
      </c>
      <c r="AG5" t="n">
        <v>14</v>
      </c>
      <c r="AH5" t="n">
        <v>299787.8670456762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4.3219</v>
      </c>
      <c r="E6" t="n">
        <v>23.14</v>
      </c>
      <c r="F6" t="n">
        <v>18.05</v>
      </c>
      <c r="G6" t="n">
        <v>13.54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218.64</v>
      </c>
      <c r="Q6" t="n">
        <v>1364.08</v>
      </c>
      <c r="R6" t="n">
        <v>128.92</v>
      </c>
      <c r="S6" t="n">
        <v>48.96</v>
      </c>
      <c r="T6" t="n">
        <v>37375.12</v>
      </c>
      <c r="U6" t="n">
        <v>0.38</v>
      </c>
      <c r="V6" t="n">
        <v>0.77</v>
      </c>
      <c r="W6" t="n">
        <v>2.37</v>
      </c>
      <c r="X6" t="n">
        <v>2.29</v>
      </c>
      <c r="Y6" t="n">
        <v>1</v>
      </c>
      <c r="Z6" t="n">
        <v>10</v>
      </c>
      <c r="AA6" t="n">
        <v>232.6818445786569</v>
      </c>
      <c r="AB6" t="n">
        <v>318.3655649508714</v>
      </c>
      <c r="AC6" t="n">
        <v>287.9812022609314</v>
      </c>
      <c r="AD6" t="n">
        <v>232681.8445786569</v>
      </c>
      <c r="AE6" t="n">
        <v>318365.5649508714</v>
      </c>
      <c r="AF6" t="n">
        <v>3.212956302696978e-06</v>
      </c>
      <c r="AG6" t="n">
        <v>14</v>
      </c>
      <c r="AH6" t="n">
        <v>287981.2022609314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4.4549</v>
      </c>
      <c r="E7" t="n">
        <v>22.45</v>
      </c>
      <c r="F7" t="n">
        <v>17.74</v>
      </c>
      <c r="G7" t="n">
        <v>15.42</v>
      </c>
      <c r="H7" t="n">
        <v>0.24</v>
      </c>
      <c r="I7" t="n">
        <v>69</v>
      </c>
      <c r="J7" t="n">
        <v>169.7</v>
      </c>
      <c r="K7" t="n">
        <v>51.39</v>
      </c>
      <c r="L7" t="n">
        <v>2.25</v>
      </c>
      <c r="M7" t="n">
        <v>67</v>
      </c>
      <c r="N7" t="n">
        <v>31.05</v>
      </c>
      <c r="O7" t="n">
        <v>21163.27</v>
      </c>
      <c r="P7" t="n">
        <v>212.92</v>
      </c>
      <c r="Q7" t="n">
        <v>1364.27</v>
      </c>
      <c r="R7" t="n">
        <v>118.08</v>
      </c>
      <c r="S7" t="n">
        <v>48.96</v>
      </c>
      <c r="T7" t="n">
        <v>32009.96</v>
      </c>
      <c r="U7" t="n">
        <v>0.41</v>
      </c>
      <c r="V7" t="n">
        <v>0.78</v>
      </c>
      <c r="W7" t="n">
        <v>2.36</v>
      </c>
      <c r="X7" t="n">
        <v>1.97</v>
      </c>
      <c r="Y7" t="n">
        <v>1</v>
      </c>
      <c r="Z7" t="n">
        <v>10</v>
      </c>
      <c r="AA7" t="n">
        <v>218.4819413400215</v>
      </c>
      <c r="AB7" t="n">
        <v>298.9366308842622</v>
      </c>
      <c r="AC7" t="n">
        <v>270.406538392953</v>
      </c>
      <c r="AD7" t="n">
        <v>218481.9413400214</v>
      </c>
      <c r="AE7" t="n">
        <v>298936.6308842622</v>
      </c>
      <c r="AF7" t="n">
        <v>3.311830221172347e-06</v>
      </c>
      <c r="AG7" t="n">
        <v>13</v>
      </c>
      <c r="AH7" t="n">
        <v>270406.538392953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4.557</v>
      </c>
      <c r="E8" t="n">
        <v>21.94</v>
      </c>
      <c r="F8" t="n">
        <v>17.5</v>
      </c>
      <c r="G8" t="n">
        <v>17.22</v>
      </c>
      <c r="H8" t="n">
        <v>0.26</v>
      </c>
      <c r="I8" t="n">
        <v>61</v>
      </c>
      <c r="J8" t="n">
        <v>170.06</v>
      </c>
      <c r="K8" t="n">
        <v>51.39</v>
      </c>
      <c r="L8" t="n">
        <v>2.5</v>
      </c>
      <c r="M8" t="n">
        <v>59</v>
      </c>
      <c r="N8" t="n">
        <v>31.17</v>
      </c>
      <c r="O8" t="n">
        <v>21208.12</v>
      </c>
      <c r="P8" t="n">
        <v>208.66</v>
      </c>
      <c r="Q8" t="n">
        <v>1364.09</v>
      </c>
      <c r="R8" t="n">
        <v>111.22</v>
      </c>
      <c r="S8" t="n">
        <v>48.96</v>
      </c>
      <c r="T8" t="n">
        <v>28620.92</v>
      </c>
      <c r="U8" t="n">
        <v>0.44</v>
      </c>
      <c r="V8" t="n">
        <v>0.79</v>
      </c>
      <c r="W8" t="n">
        <v>2.33</v>
      </c>
      <c r="X8" t="n">
        <v>1.74</v>
      </c>
      <c r="Y8" t="n">
        <v>1</v>
      </c>
      <c r="Z8" t="n">
        <v>10</v>
      </c>
      <c r="AA8" t="n">
        <v>213.1748424119436</v>
      </c>
      <c r="AB8" t="n">
        <v>291.6752239981892</v>
      </c>
      <c r="AC8" t="n">
        <v>263.838149988636</v>
      </c>
      <c r="AD8" t="n">
        <v>213174.8424119436</v>
      </c>
      <c r="AE8" t="n">
        <v>291675.2239981892</v>
      </c>
      <c r="AF8" t="n">
        <v>3.387732680392912e-06</v>
      </c>
      <c r="AG8" t="n">
        <v>13</v>
      </c>
      <c r="AH8" t="n">
        <v>263838.149988636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4.6349</v>
      </c>
      <c r="E9" t="n">
        <v>21.58</v>
      </c>
      <c r="F9" t="n">
        <v>17.34</v>
      </c>
      <c r="G9" t="n">
        <v>18.92</v>
      </c>
      <c r="H9" t="n">
        <v>0.29</v>
      </c>
      <c r="I9" t="n">
        <v>55</v>
      </c>
      <c r="J9" t="n">
        <v>170.42</v>
      </c>
      <c r="K9" t="n">
        <v>51.39</v>
      </c>
      <c r="L9" t="n">
        <v>2.75</v>
      </c>
      <c r="M9" t="n">
        <v>53</v>
      </c>
      <c r="N9" t="n">
        <v>31.28</v>
      </c>
      <c r="O9" t="n">
        <v>21253.01</v>
      </c>
      <c r="P9" t="n">
        <v>204.7</v>
      </c>
      <c r="Q9" t="n">
        <v>1364.39</v>
      </c>
      <c r="R9" t="n">
        <v>105.04</v>
      </c>
      <c r="S9" t="n">
        <v>48.96</v>
      </c>
      <c r="T9" t="n">
        <v>25557.47</v>
      </c>
      <c r="U9" t="n">
        <v>0.47</v>
      </c>
      <c r="V9" t="n">
        <v>0.8</v>
      </c>
      <c r="W9" t="n">
        <v>2.34</v>
      </c>
      <c r="X9" t="n">
        <v>1.58</v>
      </c>
      <c r="Y9" t="n">
        <v>1</v>
      </c>
      <c r="Z9" t="n">
        <v>10</v>
      </c>
      <c r="AA9" t="n">
        <v>208.9285763795433</v>
      </c>
      <c r="AB9" t="n">
        <v>285.8652954806259</v>
      </c>
      <c r="AC9" t="n">
        <v>258.5827128945012</v>
      </c>
      <c r="AD9" t="n">
        <v>208928.5763795433</v>
      </c>
      <c r="AE9" t="n">
        <v>285865.2954806259</v>
      </c>
      <c r="AF9" t="n">
        <v>3.445644546928485e-06</v>
      </c>
      <c r="AG9" t="n">
        <v>13</v>
      </c>
      <c r="AH9" t="n">
        <v>258582.7128945012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4.7226</v>
      </c>
      <c r="E10" t="n">
        <v>21.18</v>
      </c>
      <c r="F10" t="n">
        <v>17.14</v>
      </c>
      <c r="G10" t="n">
        <v>20.99</v>
      </c>
      <c r="H10" t="n">
        <v>0.31</v>
      </c>
      <c r="I10" t="n">
        <v>49</v>
      </c>
      <c r="J10" t="n">
        <v>170.79</v>
      </c>
      <c r="K10" t="n">
        <v>51.39</v>
      </c>
      <c r="L10" t="n">
        <v>3</v>
      </c>
      <c r="M10" t="n">
        <v>47</v>
      </c>
      <c r="N10" t="n">
        <v>31.4</v>
      </c>
      <c r="O10" t="n">
        <v>21297.94</v>
      </c>
      <c r="P10" t="n">
        <v>200.55</v>
      </c>
      <c r="Q10" t="n">
        <v>1364.26</v>
      </c>
      <c r="R10" t="n">
        <v>98.91</v>
      </c>
      <c r="S10" t="n">
        <v>48.96</v>
      </c>
      <c r="T10" t="n">
        <v>22524.66</v>
      </c>
      <c r="U10" t="n">
        <v>0.5</v>
      </c>
      <c r="V10" t="n">
        <v>0.8100000000000001</v>
      </c>
      <c r="W10" t="n">
        <v>2.32</v>
      </c>
      <c r="X10" t="n">
        <v>1.38</v>
      </c>
      <c r="Y10" t="n">
        <v>1</v>
      </c>
      <c r="Z10" t="n">
        <v>10</v>
      </c>
      <c r="AA10" t="n">
        <v>204.4600539432467</v>
      </c>
      <c r="AB10" t="n">
        <v>279.7512659459913</v>
      </c>
      <c r="AC10" t="n">
        <v>253.0521977575558</v>
      </c>
      <c r="AD10" t="n">
        <v>204460.0539432467</v>
      </c>
      <c r="AE10" t="n">
        <v>279751.2659459913</v>
      </c>
      <c r="AF10" t="n">
        <v>3.51084186008856e-06</v>
      </c>
      <c r="AG10" t="n">
        <v>13</v>
      </c>
      <c r="AH10" t="n">
        <v>253052.1977575558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4.778</v>
      </c>
      <c r="E11" t="n">
        <v>20.93</v>
      </c>
      <c r="F11" t="n">
        <v>17.03</v>
      </c>
      <c r="G11" t="n">
        <v>22.71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197.44</v>
      </c>
      <c r="Q11" t="n">
        <v>1364.21</v>
      </c>
      <c r="R11" t="n">
        <v>95.45</v>
      </c>
      <c r="S11" t="n">
        <v>48.96</v>
      </c>
      <c r="T11" t="n">
        <v>20816.75</v>
      </c>
      <c r="U11" t="n">
        <v>0.51</v>
      </c>
      <c r="V11" t="n">
        <v>0.8100000000000001</v>
      </c>
      <c r="W11" t="n">
        <v>2.31</v>
      </c>
      <c r="X11" t="n">
        <v>1.27</v>
      </c>
      <c r="Y11" t="n">
        <v>1</v>
      </c>
      <c r="Z11" t="n">
        <v>10</v>
      </c>
      <c r="AA11" t="n">
        <v>201.4855714116226</v>
      </c>
      <c r="AB11" t="n">
        <v>275.6814477213174</v>
      </c>
      <c r="AC11" t="n">
        <v>249.3707972722177</v>
      </c>
      <c r="AD11" t="n">
        <v>201485.5714116226</v>
      </c>
      <c r="AE11" t="n">
        <v>275681.4477213174</v>
      </c>
      <c r="AF11" t="n">
        <v>3.552026935904616e-06</v>
      </c>
      <c r="AG11" t="n">
        <v>13</v>
      </c>
      <c r="AH11" t="n">
        <v>249370.7972722178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4.8359</v>
      </c>
      <c r="E12" t="n">
        <v>20.68</v>
      </c>
      <c r="F12" t="n">
        <v>16.92</v>
      </c>
      <c r="G12" t="n">
        <v>24.76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193.72</v>
      </c>
      <c r="Q12" t="n">
        <v>1364.11</v>
      </c>
      <c r="R12" t="n">
        <v>91.91</v>
      </c>
      <c r="S12" t="n">
        <v>48.96</v>
      </c>
      <c r="T12" t="n">
        <v>19067.22</v>
      </c>
      <c r="U12" t="n">
        <v>0.53</v>
      </c>
      <c r="V12" t="n">
        <v>0.82</v>
      </c>
      <c r="W12" t="n">
        <v>2.3</v>
      </c>
      <c r="X12" t="n">
        <v>1.16</v>
      </c>
      <c r="Y12" t="n">
        <v>1</v>
      </c>
      <c r="Z12" t="n">
        <v>10</v>
      </c>
      <c r="AA12" t="n">
        <v>191.4011094526129</v>
      </c>
      <c r="AB12" t="n">
        <v>261.8834419739449</v>
      </c>
      <c r="AC12" t="n">
        <v>236.8896538277473</v>
      </c>
      <c r="AD12" t="n">
        <v>191401.1094526129</v>
      </c>
      <c r="AE12" t="n">
        <v>261883.4419739448</v>
      </c>
      <c r="AF12" t="n">
        <v>3.595070544022841e-06</v>
      </c>
      <c r="AG12" t="n">
        <v>12</v>
      </c>
      <c r="AH12" t="n">
        <v>236889.6538277473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4.8798</v>
      </c>
      <c r="E13" t="n">
        <v>20.49</v>
      </c>
      <c r="F13" t="n">
        <v>16.83</v>
      </c>
      <c r="G13" t="n">
        <v>26.58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191.44</v>
      </c>
      <c r="Q13" t="n">
        <v>1364.06</v>
      </c>
      <c r="R13" t="n">
        <v>89.03</v>
      </c>
      <c r="S13" t="n">
        <v>48.96</v>
      </c>
      <c r="T13" t="n">
        <v>17641.93</v>
      </c>
      <c r="U13" t="n">
        <v>0.55</v>
      </c>
      <c r="V13" t="n">
        <v>0.82</v>
      </c>
      <c r="W13" t="n">
        <v>2.3</v>
      </c>
      <c r="X13" t="n">
        <v>1.07</v>
      </c>
      <c r="Y13" t="n">
        <v>1</v>
      </c>
      <c r="Z13" t="n">
        <v>10</v>
      </c>
      <c r="AA13" t="n">
        <v>189.2389405020787</v>
      </c>
      <c r="AB13" t="n">
        <v>258.9250670276635</v>
      </c>
      <c r="AC13" t="n">
        <v>234.2136220342327</v>
      </c>
      <c r="AD13" t="n">
        <v>189238.9405020787</v>
      </c>
      <c r="AE13" t="n">
        <v>258925.0670276635</v>
      </c>
      <c r="AF13" t="n">
        <v>3.627706371248921e-06</v>
      </c>
      <c r="AG13" t="n">
        <v>12</v>
      </c>
      <c r="AH13" t="n">
        <v>234213.6220342327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4.9252</v>
      </c>
      <c r="E14" t="n">
        <v>20.3</v>
      </c>
      <c r="F14" t="n">
        <v>16.75</v>
      </c>
      <c r="G14" t="n">
        <v>28.71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188.41</v>
      </c>
      <c r="Q14" t="n">
        <v>1364.09</v>
      </c>
      <c r="R14" t="n">
        <v>86.23</v>
      </c>
      <c r="S14" t="n">
        <v>48.96</v>
      </c>
      <c r="T14" t="n">
        <v>16254.54</v>
      </c>
      <c r="U14" t="n">
        <v>0.57</v>
      </c>
      <c r="V14" t="n">
        <v>0.83</v>
      </c>
      <c r="W14" t="n">
        <v>2.29</v>
      </c>
      <c r="X14" t="n">
        <v>0.99</v>
      </c>
      <c r="Y14" t="n">
        <v>1</v>
      </c>
      <c r="Z14" t="n">
        <v>10</v>
      </c>
      <c r="AA14" t="n">
        <v>186.7219192374279</v>
      </c>
      <c r="AB14" t="n">
        <v>255.4811674902288</v>
      </c>
      <c r="AC14" t="n">
        <v>231.0984034351064</v>
      </c>
      <c r="AD14" t="n">
        <v>186721.9192374279</v>
      </c>
      <c r="AE14" t="n">
        <v>255481.1674902288</v>
      </c>
      <c r="AF14" t="n">
        <v>3.661457317856303e-06</v>
      </c>
      <c r="AG14" t="n">
        <v>12</v>
      </c>
      <c r="AH14" t="n">
        <v>231098.4034351064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4.9543</v>
      </c>
      <c r="E15" t="n">
        <v>20.18</v>
      </c>
      <c r="F15" t="n">
        <v>16.69</v>
      </c>
      <c r="G15" t="n">
        <v>30.35</v>
      </c>
      <c r="H15" t="n">
        <v>0.44</v>
      </c>
      <c r="I15" t="n">
        <v>33</v>
      </c>
      <c r="J15" t="n">
        <v>172.61</v>
      </c>
      <c r="K15" t="n">
        <v>51.39</v>
      </c>
      <c r="L15" t="n">
        <v>4.25</v>
      </c>
      <c r="M15" t="n">
        <v>31</v>
      </c>
      <c r="N15" t="n">
        <v>31.97</v>
      </c>
      <c r="O15" t="n">
        <v>21523.17</v>
      </c>
      <c r="P15" t="n">
        <v>185.56</v>
      </c>
      <c r="Q15" t="n">
        <v>1364.04</v>
      </c>
      <c r="R15" t="n">
        <v>84.31999999999999</v>
      </c>
      <c r="S15" t="n">
        <v>48.96</v>
      </c>
      <c r="T15" t="n">
        <v>15309.86</v>
      </c>
      <c r="U15" t="n">
        <v>0.58</v>
      </c>
      <c r="V15" t="n">
        <v>0.83</v>
      </c>
      <c r="W15" t="n">
        <v>2.3</v>
      </c>
      <c r="X15" t="n">
        <v>0.93</v>
      </c>
      <c r="Y15" t="n">
        <v>1</v>
      </c>
      <c r="Z15" t="n">
        <v>10</v>
      </c>
      <c r="AA15" t="n">
        <v>184.6839757810723</v>
      </c>
      <c r="AB15" t="n">
        <v>252.6927633455246</v>
      </c>
      <c r="AC15" t="n">
        <v>228.576120668422</v>
      </c>
      <c r="AD15" t="n">
        <v>184683.9757810723</v>
      </c>
      <c r="AE15" t="n">
        <v>252692.7633455246</v>
      </c>
      <c r="AF15" t="n">
        <v>3.683090633853545e-06</v>
      </c>
      <c r="AG15" t="n">
        <v>12</v>
      </c>
      <c r="AH15" t="n">
        <v>228576.120668422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5.0067</v>
      </c>
      <c r="E16" t="n">
        <v>19.97</v>
      </c>
      <c r="F16" t="n">
        <v>16.58</v>
      </c>
      <c r="G16" t="n">
        <v>33.17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28</v>
      </c>
      <c r="N16" t="n">
        <v>32.09</v>
      </c>
      <c r="O16" t="n">
        <v>21568.34</v>
      </c>
      <c r="P16" t="n">
        <v>181.99</v>
      </c>
      <c r="Q16" t="n">
        <v>1364.06</v>
      </c>
      <c r="R16" t="n">
        <v>80.90000000000001</v>
      </c>
      <c r="S16" t="n">
        <v>48.96</v>
      </c>
      <c r="T16" t="n">
        <v>13613.6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181.8273100095713</v>
      </c>
      <c r="AB16" t="n">
        <v>248.7841472097596</v>
      </c>
      <c r="AC16" t="n">
        <v>225.040537370876</v>
      </c>
      <c r="AD16" t="n">
        <v>181827.3100095713</v>
      </c>
      <c r="AE16" t="n">
        <v>248784.1472097596</v>
      </c>
      <c r="AF16" t="n">
        <v>3.722045470906999e-06</v>
      </c>
      <c r="AG16" t="n">
        <v>12</v>
      </c>
      <c r="AH16" t="n">
        <v>225040.537370876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5.0246</v>
      </c>
      <c r="E17" t="n">
        <v>19.9</v>
      </c>
      <c r="F17" t="n">
        <v>16.55</v>
      </c>
      <c r="G17" t="n">
        <v>34.23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27</v>
      </c>
      <c r="N17" t="n">
        <v>32.2</v>
      </c>
      <c r="O17" t="n">
        <v>21613.54</v>
      </c>
      <c r="P17" t="n">
        <v>180.35</v>
      </c>
      <c r="Q17" t="n">
        <v>1364.06</v>
      </c>
      <c r="R17" t="n">
        <v>79.79000000000001</v>
      </c>
      <c r="S17" t="n">
        <v>48.96</v>
      </c>
      <c r="T17" t="n">
        <v>13065.35</v>
      </c>
      <c r="U17" t="n">
        <v>0.61</v>
      </c>
      <c r="V17" t="n">
        <v>0.84</v>
      </c>
      <c r="W17" t="n">
        <v>2.28</v>
      </c>
      <c r="X17" t="n">
        <v>0.79</v>
      </c>
      <c r="Y17" t="n">
        <v>1</v>
      </c>
      <c r="Z17" t="n">
        <v>10</v>
      </c>
      <c r="AA17" t="n">
        <v>180.6675630558511</v>
      </c>
      <c r="AB17" t="n">
        <v>247.1973302632557</v>
      </c>
      <c r="AC17" t="n">
        <v>223.6051640066345</v>
      </c>
      <c r="AD17" t="n">
        <v>180667.5630558511</v>
      </c>
      <c r="AE17" t="n">
        <v>247197.3302632557</v>
      </c>
      <c r="AF17" t="n">
        <v>3.735352562190526e-06</v>
      </c>
      <c r="AG17" t="n">
        <v>12</v>
      </c>
      <c r="AH17" t="n">
        <v>223605.1640066344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5.0472</v>
      </c>
      <c r="E18" t="n">
        <v>19.81</v>
      </c>
      <c r="F18" t="n">
        <v>16.53</v>
      </c>
      <c r="G18" t="n">
        <v>36.72</v>
      </c>
      <c r="H18" t="n">
        <v>0.51</v>
      </c>
      <c r="I18" t="n">
        <v>27</v>
      </c>
      <c r="J18" t="n">
        <v>173.71</v>
      </c>
      <c r="K18" t="n">
        <v>51.39</v>
      </c>
      <c r="L18" t="n">
        <v>5</v>
      </c>
      <c r="M18" t="n">
        <v>25</v>
      </c>
      <c r="N18" t="n">
        <v>32.32</v>
      </c>
      <c r="O18" t="n">
        <v>21658.78</v>
      </c>
      <c r="P18" t="n">
        <v>178.19</v>
      </c>
      <c r="Q18" t="n">
        <v>1364.09</v>
      </c>
      <c r="R18" t="n">
        <v>78.81</v>
      </c>
      <c r="S18" t="n">
        <v>48.96</v>
      </c>
      <c r="T18" t="n">
        <v>12586.15</v>
      </c>
      <c r="U18" t="n">
        <v>0.62</v>
      </c>
      <c r="V18" t="n">
        <v>0.84</v>
      </c>
      <c r="W18" t="n">
        <v>2.29</v>
      </c>
      <c r="X18" t="n">
        <v>0.77</v>
      </c>
      <c r="Y18" t="n">
        <v>1</v>
      </c>
      <c r="Z18" t="n">
        <v>10</v>
      </c>
      <c r="AA18" t="n">
        <v>179.1836028520144</v>
      </c>
      <c r="AB18" t="n">
        <v>245.1669104446637</v>
      </c>
      <c r="AC18" t="n">
        <v>221.7685246058161</v>
      </c>
      <c r="AD18" t="n">
        <v>179183.6028520144</v>
      </c>
      <c r="AE18" t="n">
        <v>245166.9104446637</v>
      </c>
      <c r="AF18" t="n">
        <v>3.75215369420213e-06</v>
      </c>
      <c r="AG18" t="n">
        <v>12</v>
      </c>
      <c r="AH18" t="n">
        <v>221768.5246058161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5.0824</v>
      </c>
      <c r="E19" t="n">
        <v>19.68</v>
      </c>
      <c r="F19" t="n">
        <v>16.46</v>
      </c>
      <c r="G19" t="n">
        <v>39.49</v>
      </c>
      <c r="H19" t="n">
        <v>0.53</v>
      </c>
      <c r="I19" t="n">
        <v>25</v>
      </c>
      <c r="J19" t="n">
        <v>174.08</v>
      </c>
      <c r="K19" t="n">
        <v>51.39</v>
      </c>
      <c r="L19" t="n">
        <v>5.25</v>
      </c>
      <c r="M19" t="n">
        <v>23</v>
      </c>
      <c r="N19" t="n">
        <v>32.44</v>
      </c>
      <c r="O19" t="n">
        <v>21704.07</v>
      </c>
      <c r="P19" t="n">
        <v>175.21</v>
      </c>
      <c r="Q19" t="n">
        <v>1364.06</v>
      </c>
      <c r="R19" t="n">
        <v>76.56</v>
      </c>
      <c r="S19" t="n">
        <v>48.96</v>
      </c>
      <c r="T19" t="n">
        <v>11472</v>
      </c>
      <c r="U19" t="n">
        <v>0.64</v>
      </c>
      <c r="V19" t="n">
        <v>0.84</v>
      </c>
      <c r="W19" t="n">
        <v>2.28</v>
      </c>
      <c r="X19" t="n">
        <v>0.7</v>
      </c>
      <c r="Y19" t="n">
        <v>1</v>
      </c>
      <c r="Z19" t="n">
        <v>10</v>
      </c>
      <c r="AA19" t="n">
        <v>177.0568744261804</v>
      </c>
      <c r="AB19" t="n">
        <v>242.2570267878028</v>
      </c>
      <c r="AC19" t="n">
        <v>219.1363561611177</v>
      </c>
      <c r="AD19" t="n">
        <v>177056.8744261804</v>
      </c>
      <c r="AE19" t="n">
        <v>242257.0267878028</v>
      </c>
      <c r="AF19" t="n">
        <v>3.778321829016664e-06</v>
      </c>
      <c r="AG19" t="n">
        <v>12</v>
      </c>
      <c r="AH19" t="n">
        <v>219136.3561611177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5.0981</v>
      </c>
      <c r="E20" t="n">
        <v>19.61</v>
      </c>
      <c r="F20" t="n">
        <v>16.43</v>
      </c>
      <c r="G20" t="n">
        <v>41.07</v>
      </c>
      <c r="H20" t="n">
        <v>0.5600000000000001</v>
      </c>
      <c r="I20" t="n">
        <v>24</v>
      </c>
      <c r="J20" t="n">
        <v>174.45</v>
      </c>
      <c r="K20" t="n">
        <v>51.39</v>
      </c>
      <c r="L20" t="n">
        <v>5.5</v>
      </c>
      <c r="M20" t="n">
        <v>22</v>
      </c>
      <c r="N20" t="n">
        <v>32.56</v>
      </c>
      <c r="O20" t="n">
        <v>21749.39</v>
      </c>
      <c r="P20" t="n">
        <v>173.46</v>
      </c>
      <c r="Q20" t="n">
        <v>1364.03</v>
      </c>
      <c r="R20" t="n">
        <v>75.44</v>
      </c>
      <c r="S20" t="n">
        <v>48.96</v>
      </c>
      <c r="T20" t="n">
        <v>10916.84</v>
      </c>
      <c r="U20" t="n">
        <v>0.65</v>
      </c>
      <c r="V20" t="n">
        <v>0.84</v>
      </c>
      <c r="W20" t="n">
        <v>2.29</v>
      </c>
      <c r="X20" t="n">
        <v>0.67</v>
      </c>
      <c r="Y20" t="n">
        <v>1</v>
      </c>
      <c r="Z20" t="n">
        <v>10</v>
      </c>
      <c r="AA20" t="n">
        <v>175.9188847202838</v>
      </c>
      <c r="AB20" t="n">
        <v>240.6999790676332</v>
      </c>
      <c r="AC20" t="n">
        <v>217.7279108900303</v>
      </c>
      <c r="AD20" t="n">
        <v>175918.8847202838</v>
      </c>
      <c r="AE20" t="n">
        <v>240699.9790676332</v>
      </c>
      <c r="AF20" t="n">
        <v>3.789993411874282e-06</v>
      </c>
      <c r="AG20" t="n">
        <v>12</v>
      </c>
      <c r="AH20" t="n">
        <v>217727.9108900303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5.118</v>
      </c>
      <c r="E21" t="n">
        <v>19.54</v>
      </c>
      <c r="F21" t="n">
        <v>16.39</v>
      </c>
      <c r="G21" t="n">
        <v>42.75</v>
      </c>
      <c r="H21" t="n">
        <v>0.58</v>
      </c>
      <c r="I21" t="n">
        <v>23</v>
      </c>
      <c r="J21" t="n">
        <v>174.82</v>
      </c>
      <c r="K21" t="n">
        <v>51.39</v>
      </c>
      <c r="L21" t="n">
        <v>5.75</v>
      </c>
      <c r="M21" t="n">
        <v>21</v>
      </c>
      <c r="N21" t="n">
        <v>32.67</v>
      </c>
      <c r="O21" t="n">
        <v>21794.75</v>
      </c>
      <c r="P21" t="n">
        <v>170.28</v>
      </c>
      <c r="Q21" t="n">
        <v>1364.06</v>
      </c>
      <c r="R21" t="n">
        <v>74.67</v>
      </c>
      <c r="S21" t="n">
        <v>48.96</v>
      </c>
      <c r="T21" t="n">
        <v>10535.91</v>
      </c>
      <c r="U21" t="n">
        <v>0.66</v>
      </c>
      <c r="V21" t="n">
        <v>0.85</v>
      </c>
      <c r="W21" t="n">
        <v>2.27</v>
      </c>
      <c r="X21" t="n">
        <v>0.63</v>
      </c>
      <c r="Y21" t="n">
        <v>1</v>
      </c>
      <c r="Z21" t="n">
        <v>10</v>
      </c>
      <c r="AA21" t="n">
        <v>174.0307110581358</v>
      </c>
      <c r="AB21" t="n">
        <v>238.1164965627407</v>
      </c>
      <c r="AC21" t="n">
        <v>215.3909923294635</v>
      </c>
      <c r="AD21" t="n">
        <v>174030.7110581358</v>
      </c>
      <c r="AE21" t="n">
        <v>238116.4965627406</v>
      </c>
      <c r="AF21" t="n">
        <v>3.804787328999545e-06</v>
      </c>
      <c r="AG21" t="n">
        <v>12</v>
      </c>
      <c r="AH21" t="n">
        <v>215390.9923294635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5.1486</v>
      </c>
      <c r="E22" t="n">
        <v>19.42</v>
      </c>
      <c r="F22" t="n">
        <v>16.34</v>
      </c>
      <c r="G22" t="n">
        <v>46.68</v>
      </c>
      <c r="H22" t="n">
        <v>0.61</v>
      </c>
      <c r="I22" t="n">
        <v>21</v>
      </c>
      <c r="J22" t="n">
        <v>175.18</v>
      </c>
      <c r="K22" t="n">
        <v>51.39</v>
      </c>
      <c r="L22" t="n">
        <v>6</v>
      </c>
      <c r="M22" t="n">
        <v>19</v>
      </c>
      <c r="N22" t="n">
        <v>32.79</v>
      </c>
      <c r="O22" t="n">
        <v>21840.16</v>
      </c>
      <c r="P22" t="n">
        <v>166.49</v>
      </c>
      <c r="Q22" t="n">
        <v>1364</v>
      </c>
      <c r="R22" t="n">
        <v>72.93000000000001</v>
      </c>
      <c r="S22" t="n">
        <v>48.96</v>
      </c>
      <c r="T22" t="n">
        <v>9676.790000000001</v>
      </c>
      <c r="U22" t="n">
        <v>0.67</v>
      </c>
      <c r="V22" t="n">
        <v>0.85</v>
      </c>
      <c r="W22" t="n">
        <v>2.27</v>
      </c>
      <c r="X22" t="n">
        <v>0.58</v>
      </c>
      <c r="Y22" t="n">
        <v>1</v>
      </c>
      <c r="Z22" t="n">
        <v>10</v>
      </c>
      <c r="AA22" t="n">
        <v>171.679625280199</v>
      </c>
      <c r="AB22" t="n">
        <v>234.899637278785</v>
      </c>
      <c r="AC22" t="n">
        <v>212.4811455806772</v>
      </c>
      <c r="AD22" t="n">
        <v>171679.625280199</v>
      </c>
      <c r="AE22" t="n">
        <v>234899.637278785</v>
      </c>
      <c r="AF22" t="n">
        <v>3.827535764378088e-06</v>
      </c>
      <c r="AG22" t="n">
        <v>12</v>
      </c>
      <c r="AH22" t="n">
        <v>212481.1455806772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5.1665</v>
      </c>
      <c r="E23" t="n">
        <v>19.36</v>
      </c>
      <c r="F23" t="n">
        <v>16.3</v>
      </c>
      <c r="G23" t="n">
        <v>48.91</v>
      </c>
      <c r="H23" t="n">
        <v>0.63</v>
      </c>
      <c r="I23" t="n">
        <v>20</v>
      </c>
      <c r="J23" t="n">
        <v>175.55</v>
      </c>
      <c r="K23" t="n">
        <v>51.39</v>
      </c>
      <c r="L23" t="n">
        <v>6.25</v>
      </c>
      <c r="M23" t="n">
        <v>18</v>
      </c>
      <c r="N23" t="n">
        <v>32.91</v>
      </c>
      <c r="O23" t="n">
        <v>21885.6</v>
      </c>
      <c r="P23" t="n">
        <v>163.89</v>
      </c>
      <c r="Q23" t="n">
        <v>1364.04</v>
      </c>
      <c r="R23" t="n">
        <v>71.68000000000001</v>
      </c>
      <c r="S23" t="n">
        <v>48.96</v>
      </c>
      <c r="T23" t="n">
        <v>9054.299999999999</v>
      </c>
      <c r="U23" t="n">
        <v>0.68</v>
      </c>
      <c r="V23" t="n">
        <v>0.85</v>
      </c>
      <c r="W23" t="n">
        <v>2.27</v>
      </c>
      <c r="X23" t="n">
        <v>0.55</v>
      </c>
      <c r="Y23" t="n">
        <v>1</v>
      </c>
      <c r="Z23" t="n">
        <v>10</v>
      </c>
      <c r="AA23" t="n">
        <v>170.1312524020297</v>
      </c>
      <c r="AB23" t="n">
        <v>232.7810851974845</v>
      </c>
      <c r="AC23" t="n">
        <v>210.5647851366087</v>
      </c>
      <c r="AD23" t="n">
        <v>170131.2524020297</v>
      </c>
      <c r="AE23" t="n">
        <v>232781.0851974845</v>
      </c>
      <c r="AF23" t="n">
        <v>3.840842855661616e-06</v>
      </c>
      <c r="AG23" t="n">
        <v>12</v>
      </c>
      <c r="AH23" t="n">
        <v>210564.7851366088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5.1605</v>
      </c>
      <c r="E24" t="n">
        <v>19.38</v>
      </c>
      <c r="F24" t="n">
        <v>16.33</v>
      </c>
      <c r="G24" t="n">
        <v>48.98</v>
      </c>
      <c r="H24" t="n">
        <v>0.66</v>
      </c>
      <c r="I24" t="n">
        <v>20</v>
      </c>
      <c r="J24" t="n">
        <v>175.92</v>
      </c>
      <c r="K24" t="n">
        <v>51.39</v>
      </c>
      <c r="L24" t="n">
        <v>6.5</v>
      </c>
      <c r="M24" t="n">
        <v>12</v>
      </c>
      <c r="N24" t="n">
        <v>33.03</v>
      </c>
      <c r="O24" t="n">
        <v>21931.08</v>
      </c>
      <c r="P24" t="n">
        <v>163.04</v>
      </c>
      <c r="Q24" t="n">
        <v>1364.11</v>
      </c>
      <c r="R24" t="n">
        <v>72.20999999999999</v>
      </c>
      <c r="S24" t="n">
        <v>48.96</v>
      </c>
      <c r="T24" t="n">
        <v>9319.85</v>
      </c>
      <c r="U24" t="n">
        <v>0.68</v>
      </c>
      <c r="V24" t="n">
        <v>0.85</v>
      </c>
      <c r="W24" t="n">
        <v>2.28</v>
      </c>
      <c r="X24" t="n">
        <v>0.57</v>
      </c>
      <c r="Y24" t="n">
        <v>1</v>
      </c>
      <c r="Z24" t="n">
        <v>10</v>
      </c>
      <c r="AA24" t="n">
        <v>169.8525537262072</v>
      </c>
      <c r="AB24" t="n">
        <v>232.3997573739065</v>
      </c>
      <c r="AC24" t="n">
        <v>210.219850705316</v>
      </c>
      <c r="AD24" t="n">
        <v>169852.5537262072</v>
      </c>
      <c r="AE24" t="n">
        <v>232399.7573739065</v>
      </c>
      <c r="AF24" t="n">
        <v>3.836382378136411e-06</v>
      </c>
      <c r="AG24" t="n">
        <v>12</v>
      </c>
      <c r="AH24" t="n">
        <v>210219.850705316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5.1799</v>
      </c>
      <c r="E25" t="n">
        <v>19.31</v>
      </c>
      <c r="F25" t="n">
        <v>16.29</v>
      </c>
      <c r="G25" t="n">
        <v>51.44</v>
      </c>
      <c r="H25" t="n">
        <v>0.68</v>
      </c>
      <c r="I25" t="n">
        <v>19</v>
      </c>
      <c r="J25" t="n">
        <v>176.29</v>
      </c>
      <c r="K25" t="n">
        <v>51.39</v>
      </c>
      <c r="L25" t="n">
        <v>6.75</v>
      </c>
      <c r="M25" t="n">
        <v>11</v>
      </c>
      <c r="N25" t="n">
        <v>33.15</v>
      </c>
      <c r="O25" t="n">
        <v>21976.61</v>
      </c>
      <c r="P25" t="n">
        <v>161.25</v>
      </c>
      <c r="Q25" t="n">
        <v>1364.02</v>
      </c>
      <c r="R25" t="n">
        <v>71.06</v>
      </c>
      <c r="S25" t="n">
        <v>48.96</v>
      </c>
      <c r="T25" t="n">
        <v>8752</v>
      </c>
      <c r="U25" t="n">
        <v>0.6899999999999999</v>
      </c>
      <c r="V25" t="n">
        <v>0.85</v>
      </c>
      <c r="W25" t="n">
        <v>2.28</v>
      </c>
      <c r="X25" t="n">
        <v>0.53</v>
      </c>
      <c r="Y25" t="n">
        <v>1</v>
      </c>
      <c r="Z25" t="n">
        <v>10</v>
      </c>
      <c r="AA25" t="n">
        <v>168.6676392467939</v>
      </c>
      <c r="AB25" t="n">
        <v>230.7785051084366</v>
      </c>
      <c r="AC25" t="n">
        <v>208.7533284806202</v>
      </c>
      <c r="AD25" t="n">
        <v>168667.6392467939</v>
      </c>
      <c r="AE25" t="n">
        <v>230778.5051084366</v>
      </c>
      <c r="AF25" t="n">
        <v>3.850804588801239e-06</v>
      </c>
      <c r="AG25" t="n">
        <v>12</v>
      </c>
      <c r="AH25" t="n">
        <v>208753.3284806202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5.1928</v>
      </c>
      <c r="E26" t="n">
        <v>19.26</v>
      </c>
      <c r="F26" t="n">
        <v>16.27</v>
      </c>
      <c r="G26" t="n">
        <v>54.25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159.7</v>
      </c>
      <c r="Q26" t="n">
        <v>1364</v>
      </c>
      <c r="R26" t="n">
        <v>70.45</v>
      </c>
      <c r="S26" t="n">
        <v>48.96</v>
      </c>
      <c r="T26" t="n">
        <v>8452.360000000001</v>
      </c>
      <c r="U26" t="n">
        <v>0.6899999999999999</v>
      </c>
      <c r="V26" t="n">
        <v>0.85</v>
      </c>
      <c r="W26" t="n">
        <v>2.28</v>
      </c>
      <c r="X26" t="n">
        <v>0.52</v>
      </c>
      <c r="Y26" t="n">
        <v>1</v>
      </c>
      <c r="Z26" t="n">
        <v>10</v>
      </c>
      <c r="AA26" t="n">
        <v>167.7211604374167</v>
      </c>
      <c r="AB26" t="n">
        <v>229.4834910457493</v>
      </c>
      <c r="AC26" t="n">
        <v>207.5819087425116</v>
      </c>
      <c r="AD26" t="n">
        <v>167721.1604374167</v>
      </c>
      <c r="AE26" t="n">
        <v>229483.4910457493</v>
      </c>
      <c r="AF26" t="n">
        <v>3.860394615480429e-06</v>
      </c>
      <c r="AG26" t="n">
        <v>12</v>
      </c>
      <c r="AH26" t="n">
        <v>207581.9087425116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5.1947</v>
      </c>
      <c r="E27" t="n">
        <v>19.25</v>
      </c>
      <c r="F27" t="n">
        <v>16.27</v>
      </c>
      <c r="G27" t="n">
        <v>54.23</v>
      </c>
      <c r="H27" t="n">
        <v>0.73</v>
      </c>
      <c r="I27" t="n">
        <v>18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159.57</v>
      </c>
      <c r="Q27" t="n">
        <v>1364.02</v>
      </c>
      <c r="R27" t="n">
        <v>70.04000000000001</v>
      </c>
      <c r="S27" t="n">
        <v>48.96</v>
      </c>
      <c r="T27" t="n">
        <v>8245.84</v>
      </c>
      <c r="U27" t="n">
        <v>0.7</v>
      </c>
      <c r="V27" t="n">
        <v>0.85</v>
      </c>
      <c r="W27" t="n">
        <v>2.28</v>
      </c>
      <c r="X27" t="n">
        <v>0.51</v>
      </c>
      <c r="Y27" t="n">
        <v>1</v>
      </c>
      <c r="Z27" t="n">
        <v>10</v>
      </c>
      <c r="AA27" t="n">
        <v>167.629742470177</v>
      </c>
      <c r="AB27" t="n">
        <v>229.3584089498958</v>
      </c>
      <c r="AC27" t="n">
        <v>207.4687643063326</v>
      </c>
      <c r="AD27" t="n">
        <v>167629.7424701769</v>
      </c>
      <c r="AE27" t="n">
        <v>229358.4089498958</v>
      </c>
      <c r="AF27" t="n">
        <v>3.861807100030077e-06</v>
      </c>
      <c r="AG27" t="n">
        <v>12</v>
      </c>
      <c r="AH27" t="n">
        <v>207468.7643063326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5.1965</v>
      </c>
      <c r="E28" t="n">
        <v>19.24</v>
      </c>
      <c r="F28" t="n">
        <v>16.26</v>
      </c>
      <c r="G28" t="n">
        <v>54.2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158.71</v>
      </c>
      <c r="Q28" t="n">
        <v>1364.12</v>
      </c>
      <c r="R28" t="n">
        <v>69.55</v>
      </c>
      <c r="S28" t="n">
        <v>48.96</v>
      </c>
      <c r="T28" t="n">
        <v>8000.73</v>
      </c>
      <c r="U28" t="n">
        <v>0.7</v>
      </c>
      <c r="V28" t="n">
        <v>0.85</v>
      </c>
      <c r="W28" t="n">
        <v>2.29</v>
      </c>
      <c r="X28" t="n">
        <v>0.5</v>
      </c>
      <c r="Y28" t="n">
        <v>1</v>
      </c>
      <c r="Z28" t="n">
        <v>10</v>
      </c>
      <c r="AA28" t="n">
        <v>167.194057442808</v>
      </c>
      <c r="AB28" t="n">
        <v>228.762285474383</v>
      </c>
      <c r="AC28" t="n">
        <v>206.929534018658</v>
      </c>
      <c r="AD28" t="n">
        <v>167194.057442808</v>
      </c>
      <c r="AE28" t="n">
        <v>228762.285474383</v>
      </c>
      <c r="AF28" t="n">
        <v>3.863145243287639e-06</v>
      </c>
      <c r="AG28" t="n">
        <v>12</v>
      </c>
      <c r="AH28" t="n">
        <v>206929.534018658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5.1951</v>
      </c>
      <c r="E29" t="n">
        <v>19.25</v>
      </c>
      <c r="F29" t="n">
        <v>16.27</v>
      </c>
      <c r="G29" t="n">
        <v>54.22</v>
      </c>
      <c r="H29" t="n">
        <v>0.77</v>
      </c>
      <c r="I29" t="n">
        <v>18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159.07</v>
      </c>
      <c r="Q29" t="n">
        <v>1364.05</v>
      </c>
      <c r="R29" t="n">
        <v>69.58</v>
      </c>
      <c r="S29" t="n">
        <v>48.96</v>
      </c>
      <c r="T29" t="n">
        <v>8013.51</v>
      </c>
      <c r="U29" t="n">
        <v>0.7</v>
      </c>
      <c r="V29" t="n">
        <v>0.85</v>
      </c>
      <c r="W29" t="n">
        <v>2.3</v>
      </c>
      <c r="X29" t="n">
        <v>0.51</v>
      </c>
      <c r="Y29" t="n">
        <v>1</v>
      </c>
      <c r="Z29" t="n">
        <v>10</v>
      </c>
      <c r="AA29" t="n">
        <v>167.3904651533538</v>
      </c>
      <c r="AB29" t="n">
        <v>229.0310191688484</v>
      </c>
      <c r="AC29" t="n">
        <v>207.1726201464938</v>
      </c>
      <c r="AD29" t="n">
        <v>167390.4651533538</v>
      </c>
      <c r="AE29" t="n">
        <v>229031.0191688484</v>
      </c>
      <c r="AF29" t="n">
        <v>3.862104465198424e-06</v>
      </c>
      <c r="AG29" t="n">
        <v>12</v>
      </c>
      <c r="AH29" t="n">
        <v>207172.6201464938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4.879</v>
      </c>
      <c r="E2" t="n">
        <v>20.5</v>
      </c>
      <c r="F2" t="n">
        <v>17.88</v>
      </c>
      <c r="G2" t="n">
        <v>15.11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9</v>
      </c>
      <c r="N2" t="n">
        <v>5.51</v>
      </c>
      <c r="O2" t="n">
        <v>6564.78</v>
      </c>
      <c r="P2" t="n">
        <v>83.63</v>
      </c>
      <c r="Q2" t="n">
        <v>1364.21</v>
      </c>
      <c r="R2" t="n">
        <v>120.27</v>
      </c>
      <c r="S2" t="n">
        <v>48.96</v>
      </c>
      <c r="T2" t="n">
        <v>33092.85</v>
      </c>
      <c r="U2" t="n">
        <v>0.41</v>
      </c>
      <c r="V2" t="n">
        <v>0.77</v>
      </c>
      <c r="W2" t="n">
        <v>2.44</v>
      </c>
      <c r="X2" t="n">
        <v>2.12</v>
      </c>
      <c r="Y2" t="n">
        <v>1</v>
      </c>
      <c r="Z2" t="n">
        <v>10</v>
      </c>
      <c r="AA2" t="n">
        <v>128.0733761107053</v>
      </c>
      <c r="AB2" t="n">
        <v>175.2356433931732</v>
      </c>
      <c r="AC2" t="n">
        <v>158.5113995325479</v>
      </c>
      <c r="AD2" t="n">
        <v>128073.3761107052</v>
      </c>
      <c r="AE2" t="n">
        <v>175235.6433931732</v>
      </c>
      <c r="AF2" t="n">
        <v>3.85317046448943e-06</v>
      </c>
      <c r="AG2" t="n">
        <v>12</v>
      </c>
      <c r="AH2" t="n">
        <v>158511.3995325479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4.8947</v>
      </c>
      <c r="E3" t="n">
        <v>20.43</v>
      </c>
      <c r="F3" t="n">
        <v>17.83</v>
      </c>
      <c r="G3" t="n">
        <v>15.28</v>
      </c>
      <c r="H3" t="n">
        <v>0.42</v>
      </c>
      <c r="I3" t="n">
        <v>70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83.47</v>
      </c>
      <c r="Q3" t="n">
        <v>1364.33</v>
      </c>
      <c r="R3" t="n">
        <v>118.34</v>
      </c>
      <c r="S3" t="n">
        <v>48.96</v>
      </c>
      <c r="T3" t="n">
        <v>32135.63</v>
      </c>
      <c r="U3" t="n">
        <v>0.41</v>
      </c>
      <c r="V3" t="n">
        <v>0.78</v>
      </c>
      <c r="W3" t="n">
        <v>2.44</v>
      </c>
      <c r="X3" t="n">
        <v>2.07</v>
      </c>
      <c r="Y3" t="n">
        <v>1</v>
      </c>
      <c r="Z3" t="n">
        <v>10</v>
      </c>
      <c r="AA3" t="n">
        <v>127.8219412376891</v>
      </c>
      <c r="AB3" t="n">
        <v>174.891619107389</v>
      </c>
      <c r="AC3" t="n">
        <v>158.2002084417576</v>
      </c>
      <c r="AD3" t="n">
        <v>127821.9412376891</v>
      </c>
      <c r="AE3" t="n">
        <v>174891.619107389</v>
      </c>
      <c r="AF3" t="n">
        <v>3.86556947582218e-06</v>
      </c>
      <c r="AG3" t="n">
        <v>12</v>
      </c>
      <c r="AH3" t="n">
        <v>158200.2084417576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2.5763</v>
      </c>
      <c r="E2" t="n">
        <v>38.82</v>
      </c>
      <c r="F2" t="n">
        <v>23.85</v>
      </c>
      <c r="G2" t="n">
        <v>5.32</v>
      </c>
      <c r="H2" t="n">
        <v>0.08</v>
      </c>
      <c r="I2" t="n">
        <v>269</v>
      </c>
      <c r="J2" t="n">
        <v>232.68</v>
      </c>
      <c r="K2" t="n">
        <v>57.72</v>
      </c>
      <c r="L2" t="n">
        <v>1</v>
      </c>
      <c r="M2" t="n">
        <v>267</v>
      </c>
      <c r="N2" t="n">
        <v>53.95</v>
      </c>
      <c r="O2" t="n">
        <v>28931.02</v>
      </c>
      <c r="P2" t="n">
        <v>370.34</v>
      </c>
      <c r="Q2" t="n">
        <v>1364.77</v>
      </c>
      <c r="R2" t="n">
        <v>317.71</v>
      </c>
      <c r="S2" t="n">
        <v>48.96</v>
      </c>
      <c r="T2" t="n">
        <v>130825.38</v>
      </c>
      <c r="U2" t="n">
        <v>0.15</v>
      </c>
      <c r="V2" t="n">
        <v>0.58</v>
      </c>
      <c r="W2" t="n">
        <v>2.71</v>
      </c>
      <c r="X2" t="n">
        <v>8.09</v>
      </c>
      <c r="Y2" t="n">
        <v>1</v>
      </c>
      <c r="Z2" t="n">
        <v>10</v>
      </c>
      <c r="AA2" t="n">
        <v>542.2146976994776</v>
      </c>
      <c r="AB2" t="n">
        <v>741.8820702166415</v>
      </c>
      <c r="AC2" t="n">
        <v>671.0778866731897</v>
      </c>
      <c r="AD2" t="n">
        <v>542214.6976994775</v>
      </c>
      <c r="AE2" t="n">
        <v>741882.0702166415</v>
      </c>
      <c r="AF2" t="n">
        <v>1.878063257250223e-06</v>
      </c>
      <c r="AG2" t="n">
        <v>23</v>
      </c>
      <c r="AH2" t="n">
        <v>671077.8866731897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3.0317</v>
      </c>
      <c r="E3" t="n">
        <v>32.99</v>
      </c>
      <c r="F3" t="n">
        <v>21.48</v>
      </c>
      <c r="G3" t="n">
        <v>6.68</v>
      </c>
      <c r="H3" t="n">
        <v>0.1</v>
      </c>
      <c r="I3" t="n">
        <v>193</v>
      </c>
      <c r="J3" t="n">
        <v>233.1</v>
      </c>
      <c r="K3" t="n">
        <v>57.72</v>
      </c>
      <c r="L3" t="n">
        <v>1.25</v>
      </c>
      <c r="M3" t="n">
        <v>191</v>
      </c>
      <c r="N3" t="n">
        <v>54.13</v>
      </c>
      <c r="O3" t="n">
        <v>28983.75</v>
      </c>
      <c r="P3" t="n">
        <v>332.15</v>
      </c>
      <c r="Q3" t="n">
        <v>1364.47</v>
      </c>
      <c r="R3" t="n">
        <v>240.41</v>
      </c>
      <c r="S3" t="n">
        <v>48.96</v>
      </c>
      <c r="T3" t="n">
        <v>92555.98</v>
      </c>
      <c r="U3" t="n">
        <v>0.2</v>
      </c>
      <c r="V3" t="n">
        <v>0.64</v>
      </c>
      <c r="W3" t="n">
        <v>2.57</v>
      </c>
      <c r="X3" t="n">
        <v>5.72</v>
      </c>
      <c r="Y3" t="n">
        <v>1</v>
      </c>
      <c r="Z3" t="n">
        <v>10</v>
      </c>
      <c r="AA3" t="n">
        <v>430.7735882271293</v>
      </c>
      <c r="AB3" t="n">
        <v>589.4034278018095</v>
      </c>
      <c r="AC3" t="n">
        <v>533.1515918853104</v>
      </c>
      <c r="AD3" t="n">
        <v>430773.5882271293</v>
      </c>
      <c r="AE3" t="n">
        <v>589403.4278018095</v>
      </c>
      <c r="AF3" t="n">
        <v>2.210039349844933e-06</v>
      </c>
      <c r="AG3" t="n">
        <v>20</v>
      </c>
      <c r="AH3" t="n">
        <v>533151.5918853104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3.3687</v>
      </c>
      <c r="E4" t="n">
        <v>29.68</v>
      </c>
      <c r="F4" t="n">
        <v>20.14</v>
      </c>
      <c r="G4" t="n">
        <v>8.06</v>
      </c>
      <c r="H4" t="n">
        <v>0.11</v>
      </c>
      <c r="I4" t="n">
        <v>150</v>
      </c>
      <c r="J4" t="n">
        <v>233.53</v>
      </c>
      <c r="K4" t="n">
        <v>57.72</v>
      </c>
      <c r="L4" t="n">
        <v>1.5</v>
      </c>
      <c r="M4" t="n">
        <v>148</v>
      </c>
      <c r="N4" t="n">
        <v>54.31</v>
      </c>
      <c r="O4" t="n">
        <v>29036.54</v>
      </c>
      <c r="P4" t="n">
        <v>310.15</v>
      </c>
      <c r="Q4" t="n">
        <v>1364.43</v>
      </c>
      <c r="R4" t="n">
        <v>196.88</v>
      </c>
      <c r="S4" t="n">
        <v>48.96</v>
      </c>
      <c r="T4" t="n">
        <v>71005.95</v>
      </c>
      <c r="U4" t="n">
        <v>0.25</v>
      </c>
      <c r="V4" t="n">
        <v>0.6899999999999999</v>
      </c>
      <c r="W4" t="n">
        <v>2.48</v>
      </c>
      <c r="X4" t="n">
        <v>4.38</v>
      </c>
      <c r="Y4" t="n">
        <v>1</v>
      </c>
      <c r="Z4" t="n">
        <v>10</v>
      </c>
      <c r="AA4" t="n">
        <v>370.5662179444652</v>
      </c>
      <c r="AB4" t="n">
        <v>507.025047619354</v>
      </c>
      <c r="AC4" t="n">
        <v>458.6352886886858</v>
      </c>
      <c r="AD4" t="n">
        <v>370566.2179444652</v>
      </c>
      <c r="AE4" t="n">
        <v>507025.047619354</v>
      </c>
      <c r="AF4" t="n">
        <v>2.455704574272728e-06</v>
      </c>
      <c r="AG4" t="n">
        <v>18</v>
      </c>
      <c r="AH4" t="n">
        <v>458635.2886886857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3.6181</v>
      </c>
      <c r="E5" t="n">
        <v>27.64</v>
      </c>
      <c r="F5" t="n">
        <v>19.33</v>
      </c>
      <c r="G5" t="n">
        <v>9.43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296.36</v>
      </c>
      <c r="Q5" t="n">
        <v>1364.25</v>
      </c>
      <c r="R5" t="n">
        <v>170.16</v>
      </c>
      <c r="S5" t="n">
        <v>48.96</v>
      </c>
      <c r="T5" t="n">
        <v>57780.58</v>
      </c>
      <c r="U5" t="n">
        <v>0.29</v>
      </c>
      <c r="V5" t="n">
        <v>0.72</v>
      </c>
      <c r="W5" t="n">
        <v>2.44</v>
      </c>
      <c r="X5" t="n">
        <v>3.56</v>
      </c>
      <c r="Y5" t="n">
        <v>1</v>
      </c>
      <c r="Z5" t="n">
        <v>10</v>
      </c>
      <c r="AA5" t="n">
        <v>329.8334375079304</v>
      </c>
      <c r="AB5" t="n">
        <v>451.2926604226404</v>
      </c>
      <c r="AC5" t="n">
        <v>408.2219223051298</v>
      </c>
      <c r="AD5" t="n">
        <v>329833.4375079304</v>
      </c>
      <c r="AE5" t="n">
        <v>451292.6604226404</v>
      </c>
      <c r="AF5" t="n">
        <v>2.637511419887837e-06</v>
      </c>
      <c r="AG5" t="n">
        <v>16</v>
      </c>
      <c r="AH5" t="n">
        <v>408221.9223051298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3.8148</v>
      </c>
      <c r="E6" t="n">
        <v>26.21</v>
      </c>
      <c r="F6" t="n">
        <v>18.77</v>
      </c>
      <c r="G6" t="n">
        <v>10.83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286.48</v>
      </c>
      <c r="Q6" t="n">
        <v>1364.37</v>
      </c>
      <c r="R6" t="n">
        <v>151.95</v>
      </c>
      <c r="S6" t="n">
        <v>48.96</v>
      </c>
      <c r="T6" t="n">
        <v>48768.24</v>
      </c>
      <c r="U6" t="n">
        <v>0.32</v>
      </c>
      <c r="V6" t="n">
        <v>0.74</v>
      </c>
      <c r="W6" t="n">
        <v>2.41</v>
      </c>
      <c r="X6" t="n">
        <v>3</v>
      </c>
      <c r="Y6" t="n">
        <v>1</v>
      </c>
      <c r="Z6" t="n">
        <v>10</v>
      </c>
      <c r="AA6" t="n">
        <v>311.7942153916218</v>
      </c>
      <c r="AB6" t="n">
        <v>426.6106008887944</v>
      </c>
      <c r="AC6" t="n">
        <v>385.8954838917059</v>
      </c>
      <c r="AD6" t="n">
        <v>311794.2153916218</v>
      </c>
      <c r="AE6" t="n">
        <v>426610.6008887943</v>
      </c>
      <c r="AF6" t="n">
        <v>2.780901181445543e-06</v>
      </c>
      <c r="AG6" t="n">
        <v>16</v>
      </c>
      <c r="AH6" t="n">
        <v>385895.4838917059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3.9594</v>
      </c>
      <c r="E7" t="n">
        <v>25.26</v>
      </c>
      <c r="F7" t="n">
        <v>18.4</v>
      </c>
      <c r="G7" t="n">
        <v>12.13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279.71</v>
      </c>
      <c r="Q7" t="n">
        <v>1364.42</v>
      </c>
      <c r="R7" t="n">
        <v>139.94</v>
      </c>
      <c r="S7" t="n">
        <v>48.96</v>
      </c>
      <c r="T7" t="n">
        <v>42829.73</v>
      </c>
      <c r="U7" t="n">
        <v>0.35</v>
      </c>
      <c r="V7" t="n">
        <v>0.75</v>
      </c>
      <c r="W7" t="n">
        <v>2.39</v>
      </c>
      <c r="X7" t="n">
        <v>2.64</v>
      </c>
      <c r="Y7" t="n">
        <v>1</v>
      </c>
      <c r="Z7" t="n">
        <v>10</v>
      </c>
      <c r="AA7" t="n">
        <v>293.1086351753088</v>
      </c>
      <c r="AB7" t="n">
        <v>401.0441656872155</v>
      </c>
      <c r="AC7" t="n">
        <v>362.7690733830486</v>
      </c>
      <c r="AD7" t="n">
        <v>293108.6351753089</v>
      </c>
      <c r="AE7" t="n">
        <v>401044.1656872155</v>
      </c>
      <c r="AF7" t="n">
        <v>2.886311245102098e-06</v>
      </c>
      <c r="AG7" t="n">
        <v>15</v>
      </c>
      <c r="AH7" t="n">
        <v>362769.0733830486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4.0946</v>
      </c>
      <c r="E8" t="n">
        <v>24.42</v>
      </c>
      <c r="F8" t="n">
        <v>18.07</v>
      </c>
      <c r="G8" t="n">
        <v>13.55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273.52</v>
      </c>
      <c r="Q8" t="n">
        <v>1364.23</v>
      </c>
      <c r="R8" t="n">
        <v>128.92</v>
      </c>
      <c r="S8" t="n">
        <v>48.96</v>
      </c>
      <c r="T8" t="n">
        <v>37373.21</v>
      </c>
      <c r="U8" t="n">
        <v>0.38</v>
      </c>
      <c r="V8" t="n">
        <v>0.77</v>
      </c>
      <c r="W8" t="n">
        <v>2.38</v>
      </c>
      <c r="X8" t="n">
        <v>2.31</v>
      </c>
      <c r="Y8" t="n">
        <v>1</v>
      </c>
      <c r="Z8" t="n">
        <v>10</v>
      </c>
      <c r="AA8" t="n">
        <v>282.9458588517156</v>
      </c>
      <c r="AB8" t="n">
        <v>387.1390067712268</v>
      </c>
      <c r="AC8" t="n">
        <v>350.1910033179887</v>
      </c>
      <c r="AD8" t="n">
        <v>282945.8588517156</v>
      </c>
      <c r="AE8" t="n">
        <v>387139.0067712268</v>
      </c>
      <c r="AF8" t="n">
        <v>2.98486892564405e-06</v>
      </c>
      <c r="AG8" t="n">
        <v>15</v>
      </c>
      <c r="AH8" t="n">
        <v>350191.0033179887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4.2168</v>
      </c>
      <c r="E9" t="n">
        <v>23.71</v>
      </c>
      <c r="F9" t="n">
        <v>17.77</v>
      </c>
      <c r="G9" t="n">
        <v>15.02</v>
      </c>
      <c r="H9" t="n">
        <v>0.21</v>
      </c>
      <c r="I9" t="n">
        <v>71</v>
      </c>
      <c r="J9" t="n">
        <v>235.68</v>
      </c>
      <c r="K9" t="n">
        <v>57.72</v>
      </c>
      <c r="L9" t="n">
        <v>2.75</v>
      </c>
      <c r="M9" t="n">
        <v>69</v>
      </c>
      <c r="N9" t="n">
        <v>55.21</v>
      </c>
      <c r="O9" t="n">
        <v>29301.44</v>
      </c>
      <c r="P9" t="n">
        <v>268.1</v>
      </c>
      <c r="Q9" t="n">
        <v>1364.22</v>
      </c>
      <c r="R9" t="n">
        <v>119.4</v>
      </c>
      <c r="S9" t="n">
        <v>48.96</v>
      </c>
      <c r="T9" t="n">
        <v>32659.89</v>
      </c>
      <c r="U9" t="n">
        <v>0.41</v>
      </c>
      <c r="V9" t="n">
        <v>0.78</v>
      </c>
      <c r="W9" t="n">
        <v>2.36</v>
      </c>
      <c r="X9" t="n">
        <v>2.01</v>
      </c>
      <c r="Y9" t="n">
        <v>1</v>
      </c>
      <c r="Z9" t="n">
        <v>10</v>
      </c>
      <c r="AA9" t="n">
        <v>267.5121121378376</v>
      </c>
      <c r="AB9" t="n">
        <v>366.0218736284486</v>
      </c>
      <c r="AC9" t="n">
        <v>331.0892597242748</v>
      </c>
      <c r="AD9" t="n">
        <v>267512.1121378376</v>
      </c>
      <c r="AE9" t="n">
        <v>366021.8736284486</v>
      </c>
      <c r="AF9" t="n">
        <v>3.073949906133891e-06</v>
      </c>
      <c r="AG9" t="n">
        <v>14</v>
      </c>
      <c r="AH9" t="n">
        <v>331089.2597242748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4.3098</v>
      </c>
      <c r="E10" t="n">
        <v>23.2</v>
      </c>
      <c r="F10" t="n">
        <v>17.58</v>
      </c>
      <c r="G10" t="n">
        <v>16.48</v>
      </c>
      <c r="H10" t="n">
        <v>0.23</v>
      </c>
      <c r="I10" t="n">
        <v>64</v>
      </c>
      <c r="J10" t="n">
        <v>236.11</v>
      </c>
      <c r="K10" t="n">
        <v>57.72</v>
      </c>
      <c r="L10" t="n">
        <v>3</v>
      </c>
      <c r="M10" t="n">
        <v>62</v>
      </c>
      <c r="N10" t="n">
        <v>55.39</v>
      </c>
      <c r="O10" t="n">
        <v>29354.61</v>
      </c>
      <c r="P10" t="n">
        <v>263.42</v>
      </c>
      <c r="Q10" t="n">
        <v>1364.17</v>
      </c>
      <c r="R10" t="n">
        <v>113.26</v>
      </c>
      <c r="S10" t="n">
        <v>48.96</v>
      </c>
      <c r="T10" t="n">
        <v>29626.31</v>
      </c>
      <c r="U10" t="n">
        <v>0.43</v>
      </c>
      <c r="V10" t="n">
        <v>0.79</v>
      </c>
      <c r="W10" t="n">
        <v>2.34</v>
      </c>
      <c r="X10" t="n">
        <v>1.82</v>
      </c>
      <c r="Y10" t="n">
        <v>1</v>
      </c>
      <c r="Z10" t="n">
        <v>10</v>
      </c>
      <c r="AA10" t="n">
        <v>261.0686306312981</v>
      </c>
      <c r="AB10" t="n">
        <v>357.2056179648598</v>
      </c>
      <c r="AC10" t="n">
        <v>323.1144151275263</v>
      </c>
      <c r="AD10" t="n">
        <v>261068.6306312981</v>
      </c>
      <c r="AE10" t="n">
        <v>357205.6179648598</v>
      </c>
      <c r="AF10" t="n">
        <v>3.141744760352837e-06</v>
      </c>
      <c r="AG10" t="n">
        <v>14</v>
      </c>
      <c r="AH10" t="n">
        <v>323114.4151275263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4.3792</v>
      </c>
      <c r="E11" t="n">
        <v>22.84</v>
      </c>
      <c r="F11" t="n">
        <v>17.44</v>
      </c>
      <c r="G11" t="n">
        <v>17.73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260.61</v>
      </c>
      <c r="Q11" t="n">
        <v>1364.15</v>
      </c>
      <c r="R11" t="n">
        <v>108.56</v>
      </c>
      <c r="S11" t="n">
        <v>48.96</v>
      </c>
      <c r="T11" t="n">
        <v>27299.17</v>
      </c>
      <c r="U11" t="n">
        <v>0.45</v>
      </c>
      <c r="V11" t="n">
        <v>0.79</v>
      </c>
      <c r="W11" t="n">
        <v>2.34</v>
      </c>
      <c r="X11" t="n">
        <v>1.68</v>
      </c>
      <c r="Y11" t="n">
        <v>1</v>
      </c>
      <c r="Z11" t="n">
        <v>10</v>
      </c>
      <c r="AA11" t="n">
        <v>256.8169750344152</v>
      </c>
      <c r="AB11" t="n">
        <v>351.3883152072316</v>
      </c>
      <c r="AC11" t="n">
        <v>317.8523075805563</v>
      </c>
      <c r="AD11" t="n">
        <v>256816.9750344153</v>
      </c>
      <c r="AE11" t="n">
        <v>351388.3152072316</v>
      </c>
      <c r="AF11" t="n">
        <v>3.192335759092566e-06</v>
      </c>
      <c r="AG11" t="n">
        <v>14</v>
      </c>
      <c r="AH11" t="n">
        <v>317852.3075805563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4.4565</v>
      </c>
      <c r="E12" t="n">
        <v>22.44</v>
      </c>
      <c r="F12" t="n">
        <v>17.27</v>
      </c>
      <c r="G12" t="n">
        <v>19.19</v>
      </c>
      <c r="H12" t="n">
        <v>0.26</v>
      </c>
      <c r="I12" t="n">
        <v>54</v>
      </c>
      <c r="J12" t="n">
        <v>236.98</v>
      </c>
      <c r="K12" t="n">
        <v>57.72</v>
      </c>
      <c r="L12" t="n">
        <v>3.5</v>
      </c>
      <c r="M12" t="n">
        <v>52</v>
      </c>
      <c r="N12" t="n">
        <v>55.75</v>
      </c>
      <c r="O12" t="n">
        <v>29461.15</v>
      </c>
      <c r="P12" t="n">
        <v>256.83</v>
      </c>
      <c r="Q12" t="n">
        <v>1364.06</v>
      </c>
      <c r="R12" t="n">
        <v>103.36</v>
      </c>
      <c r="S12" t="n">
        <v>48.96</v>
      </c>
      <c r="T12" t="n">
        <v>24725.86</v>
      </c>
      <c r="U12" t="n">
        <v>0.47</v>
      </c>
      <c r="V12" t="n">
        <v>0.8</v>
      </c>
      <c r="W12" t="n">
        <v>2.32</v>
      </c>
      <c r="X12" t="n">
        <v>1.51</v>
      </c>
      <c r="Y12" t="n">
        <v>1</v>
      </c>
      <c r="Z12" t="n">
        <v>10</v>
      </c>
      <c r="AA12" t="n">
        <v>244.9651193425578</v>
      </c>
      <c r="AB12" t="n">
        <v>335.1720833826694</v>
      </c>
      <c r="AC12" t="n">
        <v>303.1837301617007</v>
      </c>
      <c r="AD12" t="n">
        <v>244965.1193425579</v>
      </c>
      <c r="AE12" t="n">
        <v>335172.0833826694</v>
      </c>
      <c r="AF12" t="n">
        <v>3.248685675556271e-06</v>
      </c>
      <c r="AG12" t="n">
        <v>13</v>
      </c>
      <c r="AH12" t="n">
        <v>303183.7301617007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4.514</v>
      </c>
      <c r="E13" t="n">
        <v>22.15</v>
      </c>
      <c r="F13" t="n">
        <v>17.17</v>
      </c>
      <c r="G13" t="n">
        <v>20.6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254.1</v>
      </c>
      <c r="Q13" t="n">
        <v>1364.11</v>
      </c>
      <c r="R13" t="n">
        <v>99.70999999999999</v>
      </c>
      <c r="S13" t="n">
        <v>48.96</v>
      </c>
      <c r="T13" t="n">
        <v>22920.93</v>
      </c>
      <c r="U13" t="n">
        <v>0.49</v>
      </c>
      <c r="V13" t="n">
        <v>0.8100000000000001</v>
      </c>
      <c r="W13" t="n">
        <v>2.32</v>
      </c>
      <c r="X13" t="n">
        <v>1.41</v>
      </c>
      <c r="Y13" t="n">
        <v>1</v>
      </c>
      <c r="Z13" t="n">
        <v>10</v>
      </c>
      <c r="AA13" t="n">
        <v>241.4626127576393</v>
      </c>
      <c r="AB13" t="n">
        <v>330.3797993535013</v>
      </c>
      <c r="AC13" t="n">
        <v>298.8488149942619</v>
      </c>
      <c r="AD13" t="n">
        <v>241462.6127576393</v>
      </c>
      <c r="AE13" t="n">
        <v>330379.7993535012</v>
      </c>
      <c r="AF13" t="n">
        <v>3.290601848863685e-06</v>
      </c>
      <c r="AG13" t="n">
        <v>13</v>
      </c>
      <c r="AH13" t="n">
        <v>298848.8149942619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4.5556</v>
      </c>
      <c r="E14" t="n">
        <v>21.95</v>
      </c>
      <c r="F14" t="n">
        <v>17.1</v>
      </c>
      <c r="G14" t="n">
        <v>21.83</v>
      </c>
      <c r="H14" t="n">
        <v>0.3</v>
      </c>
      <c r="I14" t="n">
        <v>47</v>
      </c>
      <c r="J14" t="n">
        <v>237.84</v>
      </c>
      <c r="K14" t="n">
        <v>57.72</v>
      </c>
      <c r="L14" t="n">
        <v>4</v>
      </c>
      <c r="M14" t="n">
        <v>45</v>
      </c>
      <c r="N14" t="n">
        <v>56.12</v>
      </c>
      <c r="O14" t="n">
        <v>29567.95</v>
      </c>
      <c r="P14" t="n">
        <v>252.1</v>
      </c>
      <c r="Q14" t="n">
        <v>1364.09</v>
      </c>
      <c r="R14" t="n">
        <v>97.36</v>
      </c>
      <c r="S14" t="n">
        <v>48.96</v>
      </c>
      <c r="T14" t="n">
        <v>21762.05</v>
      </c>
      <c r="U14" t="n">
        <v>0.5</v>
      </c>
      <c r="V14" t="n">
        <v>0.8100000000000001</v>
      </c>
      <c r="W14" t="n">
        <v>2.33</v>
      </c>
      <c r="X14" t="n">
        <v>1.34</v>
      </c>
      <c r="Y14" t="n">
        <v>1</v>
      </c>
      <c r="Z14" t="n">
        <v>10</v>
      </c>
      <c r="AA14" t="n">
        <v>238.9724301127019</v>
      </c>
      <c r="AB14" t="n">
        <v>326.9726215995947</v>
      </c>
      <c r="AC14" t="n">
        <v>295.7668135031832</v>
      </c>
      <c r="AD14" t="n">
        <v>238972.4301127019</v>
      </c>
      <c r="AE14" t="n">
        <v>326972.6215995947</v>
      </c>
      <c r="AF14" t="n">
        <v>3.320927289030439e-06</v>
      </c>
      <c r="AG14" t="n">
        <v>13</v>
      </c>
      <c r="AH14" t="n">
        <v>295766.8135031832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4.6253</v>
      </c>
      <c r="E15" t="n">
        <v>21.62</v>
      </c>
      <c r="F15" t="n">
        <v>16.95</v>
      </c>
      <c r="G15" t="n">
        <v>23.65</v>
      </c>
      <c r="H15" t="n">
        <v>0.32</v>
      </c>
      <c r="I15" t="n">
        <v>43</v>
      </c>
      <c r="J15" t="n">
        <v>238.28</v>
      </c>
      <c r="K15" t="n">
        <v>57.72</v>
      </c>
      <c r="L15" t="n">
        <v>4.25</v>
      </c>
      <c r="M15" t="n">
        <v>41</v>
      </c>
      <c r="N15" t="n">
        <v>56.3</v>
      </c>
      <c r="O15" t="n">
        <v>29621.44</v>
      </c>
      <c r="P15" t="n">
        <v>248.71</v>
      </c>
      <c r="Q15" t="n">
        <v>1364.03</v>
      </c>
      <c r="R15" t="n">
        <v>92.94</v>
      </c>
      <c r="S15" t="n">
        <v>48.96</v>
      </c>
      <c r="T15" t="n">
        <v>19570.27</v>
      </c>
      <c r="U15" t="n">
        <v>0.53</v>
      </c>
      <c r="V15" t="n">
        <v>0.82</v>
      </c>
      <c r="W15" t="n">
        <v>2.31</v>
      </c>
      <c r="X15" t="n">
        <v>1.19</v>
      </c>
      <c r="Y15" t="n">
        <v>1</v>
      </c>
      <c r="Z15" t="n">
        <v>10</v>
      </c>
      <c r="AA15" t="n">
        <v>234.8540303784932</v>
      </c>
      <c r="AB15" t="n">
        <v>321.33764539228</v>
      </c>
      <c r="AC15" t="n">
        <v>290.6696315163541</v>
      </c>
      <c r="AD15" t="n">
        <v>234854.0303784932</v>
      </c>
      <c r="AE15" t="n">
        <v>321337.64539228</v>
      </c>
      <c r="AF15" t="n">
        <v>3.371736980848294e-06</v>
      </c>
      <c r="AG15" t="n">
        <v>13</v>
      </c>
      <c r="AH15" t="n">
        <v>290669.631516354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4.651</v>
      </c>
      <c r="E16" t="n">
        <v>21.5</v>
      </c>
      <c r="F16" t="n">
        <v>16.92</v>
      </c>
      <c r="G16" t="n">
        <v>24.77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246.43</v>
      </c>
      <c r="Q16" t="n">
        <v>1364.12</v>
      </c>
      <c r="R16" t="n">
        <v>92.02</v>
      </c>
      <c r="S16" t="n">
        <v>48.96</v>
      </c>
      <c r="T16" t="n">
        <v>19117.54</v>
      </c>
      <c r="U16" t="n">
        <v>0.53</v>
      </c>
      <c r="V16" t="n">
        <v>0.82</v>
      </c>
      <c r="W16" t="n">
        <v>2.3</v>
      </c>
      <c r="X16" t="n">
        <v>1.16</v>
      </c>
      <c r="Y16" t="n">
        <v>1</v>
      </c>
      <c r="Z16" t="n">
        <v>10</v>
      </c>
      <c r="AA16" t="n">
        <v>232.8510884547349</v>
      </c>
      <c r="AB16" t="n">
        <v>318.5971318886341</v>
      </c>
      <c r="AC16" t="n">
        <v>288.1906687751603</v>
      </c>
      <c r="AD16" t="n">
        <v>232851.0884547349</v>
      </c>
      <c r="AE16" t="n">
        <v>318597.1318886341</v>
      </c>
      <c r="AF16" t="n">
        <v>3.390471687874389e-06</v>
      </c>
      <c r="AG16" t="n">
        <v>13</v>
      </c>
      <c r="AH16" t="n">
        <v>288190.6687751603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4.7071</v>
      </c>
      <c r="E17" t="n">
        <v>21.24</v>
      </c>
      <c r="F17" t="n">
        <v>16.8</v>
      </c>
      <c r="G17" t="n">
        <v>26.53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244.27</v>
      </c>
      <c r="Q17" t="n">
        <v>1364.1</v>
      </c>
      <c r="R17" t="n">
        <v>88.19</v>
      </c>
      <c r="S17" t="n">
        <v>48.96</v>
      </c>
      <c r="T17" t="n">
        <v>17219.84</v>
      </c>
      <c r="U17" t="n">
        <v>0.5600000000000001</v>
      </c>
      <c r="V17" t="n">
        <v>0.82</v>
      </c>
      <c r="W17" t="n">
        <v>2.29</v>
      </c>
      <c r="X17" t="n">
        <v>1.04</v>
      </c>
      <c r="Y17" t="n">
        <v>1</v>
      </c>
      <c r="Z17" t="n">
        <v>10</v>
      </c>
      <c r="AA17" t="n">
        <v>229.9595441581672</v>
      </c>
      <c r="AB17" t="n">
        <v>314.6407934161409</v>
      </c>
      <c r="AC17" t="n">
        <v>284.6119176937248</v>
      </c>
      <c r="AD17" t="n">
        <v>229959.5441581672</v>
      </c>
      <c r="AE17" t="n">
        <v>314640.7934161409</v>
      </c>
      <c r="AF17" t="n">
        <v>3.431367293483883e-06</v>
      </c>
      <c r="AG17" t="n">
        <v>13</v>
      </c>
      <c r="AH17" t="n">
        <v>284611.9176937247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4.7327</v>
      </c>
      <c r="E18" t="n">
        <v>21.13</v>
      </c>
      <c r="F18" t="n">
        <v>16.78</v>
      </c>
      <c r="G18" t="n">
        <v>27.97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242.83</v>
      </c>
      <c r="Q18" t="n">
        <v>1364.1</v>
      </c>
      <c r="R18" t="n">
        <v>87.13</v>
      </c>
      <c r="S18" t="n">
        <v>48.96</v>
      </c>
      <c r="T18" t="n">
        <v>16699.87</v>
      </c>
      <c r="U18" t="n">
        <v>0.5600000000000001</v>
      </c>
      <c r="V18" t="n">
        <v>0.83</v>
      </c>
      <c r="W18" t="n">
        <v>2.3</v>
      </c>
      <c r="X18" t="n">
        <v>1.02</v>
      </c>
      <c r="Y18" t="n">
        <v>1</v>
      </c>
      <c r="Z18" t="n">
        <v>10</v>
      </c>
      <c r="AA18" t="n">
        <v>228.4577761560178</v>
      </c>
      <c r="AB18" t="n">
        <v>312.5860081822727</v>
      </c>
      <c r="AC18" t="n">
        <v>282.7532382786671</v>
      </c>
      <c r="AD18" t="n">
        <v>228457.7761560178</v>
      </c>
      <c r="AE18" t="n">
        <v>312586.0081822727</v>
      </c>
      <c r="AF18" t="n">
        <v>3.450029102817271e-06</v>
      </c>
      <c r="AG18" t="n">
        <v>13</v>
      </c>
      <c r="AH18" t="n">
        <v>282753.2382786671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4.7775</v>
      </c>
      <c r="E19" t="n">
        <v>20.93</v>
      </c>
      <c r="F19" t="n">
        <v>16.67</v>
      </c>
      <c r="G19" t="n">
        <v>29.42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239.85</v>
      </c>
      <c r="Q19" t="n">
        <v>1364.04</v>
      </c>
      <c r="R19" t="n">
        <v>83.56999999999999</v>
      </c>
      <c r="S19" t="n">
        <v>48.96</v>
      </c>
      <c r="T19" t="n">
        <v>14928.56</v>
      </c>
      <c r="U19" t="n">
        <v>0.59</v>
      </c>
      <c r="V19" t="n">
        <v>0.83</v>
      </c>
      <c r="W19" t="n">
        <v>2.3</v>
      </c>
      <c r="X19" t="n">
        <v>0.91</v>
      </c>
      <c r="Y19" t="n">
        <v>1</v>
      </c>
      <c r="Z19" t="n">
        <v>10</v>
      </c>
      <c r="AA19" t="n">
        <v>225.577535345514</v>
      </c>
      <c r="AB19" t="n">
        <v>308.6451356380868</v>
      </c>
      <c r="AC19" t="n">
        <v>279.1884770790477</v>
      </c>
      <c r="AD19" t="n">
        <v>225577.535345514</v>
      </c>
      <c r="AE19" t="n">
        <v>308645.1356380868</v>
      </c>
      <c r="AF19" t="n">
        <v>3.482687269150698e-06</v>
      </c>
      <c r="AG19" t="n">
        <v>13</v>
      </c>
      <c r="AH19" t="n">
        <v>279188.4770790477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4.7805</v>
      </c>
      <c r="E20" t="n">
        <v>20.92</v>
      </c>
      <c r="F20" t="n">
        <v>16.71</v>
      </c>
      <c r="G20" t="n">
        <v>30.37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238.72</v>
      </c>
      <c r="Q20" t="n">
        <v>1364.13</v>
      </c>
      <c r="R20" t="n">
        <v>84.76000000000001</v>
      </c>
      <c r="S20" t="n">
        <v>48.96</v>
      </c>
      <c r="T20" t="n">
        <v>15528.1</v>
      </c>
      <c r="U20" t="n">
        <v>0.58</v>
      </c>
      <c r="V20" t="n">
        <v>0.83</v>
      </c>
      <c r="W20" t="n">
        <v>2.3</v>
      </c>
      <c r="X20" t="n">
        <v>0.95</v>
      </c>
      <c r="Y20" t="n">
        <v>1</v>
      </c>
      <c r="Z20" t="n">
        <v>10</v>
      </c>
      <c r="AA20" t="n">
        <v>224.9524437397477</v>
      </c>
      <c r="AB20" t="n">
        <v>307.7898577259824</v>
      </c>
      <c r="AC20" t="n">
        <v>278.4148256904842</v>
      </c>
      <c r="AD20" t="n">
        <v>224952.4437397477</v>
      </c>
      <c r="AE20" t="n">
        <v>307789.8577259824</v>
      </c>
      <c r="AF20" t="n">
        <v>3.484874199931954e-06</v>
      </c>
      <c r="AG20" t="n">
        <v>13</v>
      </c>
      <c r="AH20" t="n">
        <v>278414.8256904842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4.8181</v>
      </c>
      <c r="E21" t="n">
        <v>20.76</v>
      </c>
      <c r="F21" t="n">
        <v>16.63</v>
      </c>
      <c r="G21" t="n">
        <v>32.19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236.89</v>
      </c>
      <c r="Q21" t="n">
        <v>1364.1</v>
      </c>
      <c r="R21" t="n">
        <v>82.34</v>
      </c>
      <c r="S21" t="n">
        <v>48.96</v>
      </c>
      <c r="T21" t="n">
        <v>14328.59</v>
      </c>
      <c r="U21" t="n">
        <v>0.59</v>
      </c>
      <c r="V21" t="n">
        <v>0.83</v>
      </c>
      <c r="W21" t="n">
        <v>2.29</v>
      </c>
      <c r="X21" t="n">
        <v>0.87</v>
      </c>
      <c r="Y21" t="n">
        <v>1</v>
      </c>
      <c r="Z21" t="n">
        <v>10</v>
      </c>
      <c r="AA21" t="n">
        <v>222.9291439882575</v>
      </c>
      <c r="AB21" t="n">
        <v>305.0214897443097</v>
      </c>
      <c r="AC21" t="n">
        <v>275.9106668635526</v>
      </c>
      <c r="AD21" t="n">
        <v>222929.1439882575</v>
      </c>
      <c r="AE21" t="n">
        <v>305021.4897443097</v>
      </c>
      <c r="AF21" t="n">
        <v>3.512283732390367e-06</v>
      </c>
      <c r="AG21" t="n">
        <v>13</v>
      </c>
      <c r="AH21" t="n">
        <v>275910.6668635526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4.8555</v>
      </c>
      <c r="E22" t="n">
        <v>20.6</v>
      </c>
      <c r="F22" t="n">
        <v>16.57</v>
      </c>
      <c r="G22" t="n">
        <v>34.27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234.66</v>
      </c>
      <c r="Q22" t="n">
        <v>1364.03</v>
      </c>
      <c r="R22" t="n">
        <v>80.03</v>
      </c>
      <c r="S22" t="n">
        <v>48.96</v>
      </c>
      <c r="T22" t="n">
        <v>13184.83</v>
      </c>
      <c r="U22" t="n">
        <v>0.61</v>
      </c>
      <c r="V22" t="n">
        <v>0.84</v>
      </c>
      <c r="W22" t="n">
        <v>2.29</v>
      </c>
      <c r="X22" t="n">
        <v>0.8</v>
      </c>
      <c r="Y22" t="n">
        <v>1</v>
      </c>
      <c r="Z22" t="n">
        <v>10</v>
      </c>
      <c r="AA22" t="n">
        <v>213.8508753580921</v>
      </c>
      <c r="AB22" t="n">
        <v>292.6002020995779</v>
      </c>
      <c r="AC22" t="n">
        <v>264.6748494782433</v>
      </c>
      <c r="AD22" t="n">
        <v>213850.8753580921</v>
      </c>
      <c r="AE22" t="n">
        <v>292600.2020995779</v>
      </c>
      <c r="AF22" t="n">
        <v>3.539547469463363e-06</v>
      </c>
      <c r="AG22" t="n">
        <v>12</v>
      </c>
      <c r="AH22" t="n">
        <v>264674.8494782433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16.54</v>
      </c>
      <c r="G23" t="n">
        <v>35.43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233.63</v>
      </c>
      <c r="Q23" t="n">
        <v>1364.13</v>
      </c>
      <c r="R23" t="n">
        <v>79.16</v>
      </c>
      <c r="S23" t="n">
        <v>48.96</v>
      </c>
      <c r="T23" t="n">
        <v>12756.9</v>
      </c>
      <c r="U23" t="n">
        <v>0.62</v>
      </c>
      <c r="V23" t="n">
        <v>0.84</v>
      </c>
      <c r="W23" t="n">
        <v>2.29</v>
      </c>
      <c r="X23" t="n">
        <v>0.78</v>
      </c>
      <c r="Y23" t="n">
        <v>1</v>
      </c>
      <c r="Z23" t="n">
        <v>10</v>
      </c>
      <c r="AA23" t="n">
        <v>212.841305438258</v>
      </c>
      <c r="AB23" t="n">
        <v>291.2188639961801</v>
      </c>
      <c r="AC23" t="n">
        <v>263.4253443447132</v>
      </c>
      <c r="AD23" t="n">
        <v>212841.305438258</v>
      </c>
      <c r="AE23" t="n">
        <v>291218.8639961801</v>
      </c>
      <c r="AF23" t="n">
        <v>3.552596156458192e-06</v>
      </c>
      <c r="AG23" t="n">
        <v>12</v>
      </c>
      <c r="AH23" t="n">
        <v>263425.3443447131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4.8888</v>
      </c>
      <c r="E24" t="n">
        <v>20.45</v>
      </c>
      <c r="F24" t="n">
        <v>16.52</v>
      </c>
      <c r="G24" t="n">
        <v>36.7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231.33</v>
      </c>
      <c r="Q24" t="n">
        <v>1364.13</v>
      </c>
      <c r="R24" t="n">
        <v>78.77</v>
      </c>
      <c r="S24" t="n">
        <v>48.96</v>
      </c>
      <c r="T24" t="n">
        <v>12566.23</v>
      </c>
      <c r="U24" t="n">
        <v>0.62</v>
      </c>
      <c r="V24" t="n">
        <v>0.84</v>
      </c>
      <c r="W24" t="n">
        <v>2.28</v>
      </c>
      <c r="X24" t="n">
        <v>0.76</v>
      </c>
      <c r="Y24" t="n">
        <v>1</v>
      </c>
      <c r="Z24" t="n">
        <v>10</v>
      </c>
      <c r="AA24" t="n">
        <v>211.2835636892686</v>
      </c>
      <c r="AB24" t="n">
        <v>289.0874930124982</v>
      </c>
      <c r="AC24" t="n">
        <v>261.4973884163152</v>
      </c>
      <c r="AD24" t="n">
        <v>211283.5636892687</v>
      </c>
      <c r="AE24" t="n">
        <v>289087.4930124981</v>
      </c>
      <c r="AF24" t="n">
        <v>3.563822401135308e-06</v>
      </c>
      <c r="AG24" t="n">
        <v>12</v>
      </c>
      <c r="AH24" t="n">
        <v>261497.3884163152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4.9068</v>
      </c>
      <c r="E25" t="n">
        <v>20.38</v>
      </c>
      <c r="F25" t="n">
        <v>16.49</v>
      </c>
      <c r="G25" t="n">
        <v>38.05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230.36</v>
      </c>
      <c r="Q25" t="n">
        <v>1364.1</v>
      </c>
      <c r="R25" t="n">
        <v>77.58</v>
      </c>
      <c r="S25" t="n">
        <v>48.96</v>
      </c>
      <c r="T25" t="n">
        <v>11973.49</v>
      </c>
      <c r="U25" t="n">
        <v>0.63</v>
      </c>
      <c r="V25" t="n">
        <v>0.84</v>
      </c>
      <c r="W25" t="n">
        <v>2.28</v>
      </c>
      <c r="X25" t="n">
        <v>0.73</v>
      </c>
      <c r="Y25" t="n">
        <v>1</v>
      </c>
      <c r="Z25" t="n">
        <v>10</v>
      </c>
      <c r="AA25" t="n">
        <v>210.3172195803314</v>
      </c>
      <c r="AB25" t="n">
        <v>287.7652983705577</v>
      </c>
      <c r="AC25" t="n">
        <v>260.3013821752892</v>
      </c>
      <c r="AD25" t="n">
        <v>210317.2195803314</v>
      </c>
      <c r="AE25" t="n">
        <v>287765.2983705577</v>
      </c>
      <c r="AF25" t="n">
        <v>3.576943985822845e-06</v>
      </c>
      <c r="AG25" t="n">
        <v>12</v>
      </c>
      <c r="AH25" t="n">
        <v>260301.3821752892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4.9262</v>
      </c>
      <c r="E26" t="n">
        <v>20.3</v>
      </c>
      <c r="F26" t="n">
        <v>16.45</v>
      </c>
      <c r="G26" t="n">
        <v>39.48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227.96</v>
      </c>
      <c r="Q26" t="n">
        <v>1364.05</v>
      </c>
      <c r="R26" t="n">
        <v>76.63</v>
      </c>
      <c r="S26" t="n">
        <v>48.96</v>
      </c>
      <c r="T26" t="n">
        <v>11507.3</v>
      </c>
      <c r="U26" t="n">
        <v>0.64</v>
      </c>
      <c r="V26" t="n">
        <v>0.84</v>
      </c>
      <c r="W26" t="n">
        <v>2.28</v>
      </c>
      <c r="X26" t="n">
        <v>0.6899999999999999</v>
      </c>
      <c r="Y26" t="n">
        <v>1</v>
      </c>
      <c r="Z26" t="n">
        <v>10</v>
      </c>
      <c r="AA26" t="n">
        <v>208.6128182156201</v>
      </c>
      <c r="AB26" t="n">
        <v>285.4332612304793</v>
      </c>
      <c r="AC26" t="n">
        <v>258.1919113868246</v>
      </c>
      <c r="AD26" t="n">
        <v>208612.8182156201</v>
      </c>
      <c r="AE26" t="n">
        <v>285433.2612304793</v>
      </c>
      <c r="AF26" t="n">
        <v>3.591086138208303e-06</v>
      </c>
      <c r="AG26" t="n">
        <v>12</v>
      </c>
      <c r="AH26" t="n">
        <v>258191.9113868246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4.9454</v>
      </c>
      <c r="E27" t="n">
        <v>20.22</v>
      </c>
      <c r="F27" t="n">
        <v>16.42</v>
      </c>
      <c r="G27" t="n">
        <v>41.05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226.47</v>
      </c>
      <c r="Q27" t="n">
        <v>1364.08</v>
      </c>
      <c r="R27" t="n">
        <v>75.37</v>
      </c>
      <c r="S27" t="n">
        <v>48.96</v>
      </c>
      <c r="T27" t="n">
        <v>10879.76</v>
      </c>
      <c r="U27" t="n">
        <v>0.65</v>
      </c>
      <c r="V27" t="n">
        <v>0.84</v>
      </c>
      <c r="W27" t="n">
        <v>2.28</v>
      </c>
      <c r="X27" t="n">
        <v>0.66</v>
      </c>
      <c r="Y27" t="n">
        <v>1</v>
      </c>
      <c r="Z27" t="n">
        <v>10</v>
      </c>
      <c r="AA27" t="n">
        <v>207.3792694518141</v>
      </c>
      <c r="AB27" t="n">
        <v>283.7454653915102</v>
      </c>
      <c r="AC27" t="n">
        <v>256.6651964138897</v>
      </c>
      <c r="AD27" t="n">
        <v>207379.2694518141</v>
      </c>
      <c r="AE27" t="n">
        <v>283745.4653915102</v>
      </c>
      <c r="AF27" t="n">
        <v>3.605082495208344e-06</v>
      </c>
      <c r="AG27" t="n">
        <v>12</v>
      </c>
      <c r="AH27" t="n">
        <v>256665.1964138897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4.9656</v>
      </c>
      <c r="E28" t="n">
        <v>20.14</v>
      </c>
      <c r="F28" t="n">
        <v>16.38</v>
      </c>
      <c r="G28" t="n">
        <v>42.74</v>
      </c>
      <c r="H28" t="n">
        <v>0.55</v>
      </c>
      <c r="I28" t="n">
        <v>23</v>
      </c>
      <c r="J28" t="n">
        <v>243.96</v>
      </c>
      <c r="K28" t="n">
        <v>57.72</v>
      </c>
      <c r="L28" t="n">
        <v>7.5</v>
      </c>
      <c r="M28" t="n">
        <v>21</v>
      </c>
      <c r="N28" t="n">
        <v>58.74</v>
      </c>
      <c r="O28" t="n">
        <v>30323.11</v>
      </c>
      <c r="P28" t="n">
        <v>224.29</v>
      </c>
      <c r="Q28" t="n">
        <v>1364</v>
      </c>
      <c r="R28" t="n">
        <v>74.13</v>
      </c>
      <c r="S28" t="n">
        <v>48.96</v>
      </c>
      <c r="T28" t="n">
        <v>10266.15</v>
      </c>
      <c r="U28" t="n">
        <v>0.66</v>
      </c>
      <c r="V28" t="n">
        <v>0.85</v>
      </c>
      <c r="W28" t="n">
        <v>2.28</v>
      </c>
      <c r="X28" t="n">
        <v>0.62</v>
      </c>
      <c r="Y28" t="n">
        <v>1</v>
      </c>
      <c r="Z28" t="n">
        <v>10</v>
      </c>
      <c r="AA28" t="n">
        <v>205.7872073197938</v>
      </c>
      <c r="AB28" t="n">
        <v>281.567135745657</v>
      </c>
      <c r="AC28" t="n">
        <v>254.6947634921312</v>
      </c>
      <c r="AD28" t="n">
        <v>205787.2073197938</v>
      </c>
      <c r="AE28" t="n">
        <v>281567.135745657</v>
      </c>
      <c r="AF28" t="n">
        <v>3.61980782913547e-06</v>
      </c>
      <c r="AG28" t="n">
        <v>12</v>
      </c>
      <c r="AH28" t="n">
        <v>254694.7634921312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4.9819</v>
      </c>
      <c r="E29" t="n">
        <v>20.07</v>
      </c>
      <c r="F29" t="n">
        <v>16.36</v>
      </c>
      <c r="G29" t="n">
        <v>44.62</v>
      </c>
      <c r="H29" t="n">
        <v>0.5600000000000001</v>
      </c>
      <c r="I29" t="n">
        <v>22</v>
      </c>
      <c r="J29" t="n">
        <v>244.41</v>
      </c>
      <c r="K29" t="n">
        <v>57.72</v>
      </c>
      <c r="L29" t="n">
        <v>7.75</v>
      </c>
      <c r="M29" t="n">
        <v>20</v>
      </c>
      <c r="N29" t="n">
        <v>58.93</v>
      </c>
      <c r="O29" t="n">
        <v>30377.55</v>
      </c>
      <c r="P29" t="n">
        <v>223.15</v>
      </c>
      <c r="Q29" t="n">
        <v>1364</v>
      </c>
      <c r="R29" t="n">
        <v>73.56</v>
      </c>
      <c r="S29" t="n">
        <v>48.96</v>
      </c>
      <c r="T29" t="n">
        <v>9985.889999999999</v>
      </c>
      <c r="U29" t="n">
        <v>0.67</v>
      </c>
      <c r="V29" t="n">
        <v>0.85</v>
      </c>
      <c r="W29" t="n">
        <v>2.28</v>
      </c>
      <c r="X29" t="n">
        <v>0.6</v>
      </c>
      <c r="Y29" t="n">
        <v>1</v>
      </c>
      <c r="Z29" t="n">
        <v>10</v>
      </c>
      <c r="AA29" t="n">
        <v>204.8216092423443</v>
      </c>
      <c r="AB29" t="n">
        <v>280.2459618569105</v>
      </c>
      <c r="AC29" t="n">
        <v>253.4996805850471</v>
      </c>
      <c r="AD29" t="n">
        <v>204821.6092423443</v>
      </c>
      <c r="AE29" t="n">
        <v>280245.9618569106</v>
      </c>
      <c r="AF29" t="n">
        <v>3.631690153046963e-06</v>
      </c>
      <c r="AG29" t="n">
        <v>12</v>
      </c>
      <c r="AH29" t="n">
        <v>253499.6805850471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4.9964</v>
      </c>
      <c r="E30" t="n">
        <v>20.01</v>
      </c>
      <c r="F30" t="n">
        <v>16.35</v>
      </c>
      <c r="G30" t="n">
        <v>46.71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19</v>
      </c>
      <c r="N30" t="n">
        <v>59.12</v>
      </c>
      <c r="O30" t="n">
        <v>30432.06</v>
      </c>
      <c r="P30" t="n">
        <v>220.83</v>
      </c>
      <c r="Q30" t="n">
        <v>1364.04</v>
      </c>
      <c r="R30" t="n">
        <v>73.13</v>
      </c>
      <c r="S30" t="n">
        <v>48.96</v>
      </c>
      <c r="T30" t="n">
        <v>9776.41</v>
      </c>
      <c r="U30" t="n">
        <v>0.67</v>
      </c>
      <c r="V30" t="n">
        <v>0.85</v>
      </c>
      <c r="W30" t="n">
        <v>2.28</v>
      </c>
      <c r="X30" t="n">
        <v>0.59</v>
      </c>
      <c r="Y30" t="n">
        <v>1</v>
      </c>
      <c r="Z30" t="n">
        <v>10</v>
      </c>
      <c r="AA30" t="n">
        <v>203.3415449034964</v>
      </c>
      <c r="AB30" t="n">
        <v>278.2208725326695</v>
      </c>
      <c r="AC30" t="n">
        <v>251.6678629436803</v>
      </c>
      <c r="AD30" t="n">
        <v>203341.5449034964</v>
      </c>
      <c r="AE30" t="n">
        <v>278220.8725326696</v>
      </c>
      <c r="AF30" t="n">
        <v>3.642260318489702e-06</v>
      </c>
      <c r="AG30" t="n">
        <v>12</v>
      </c>
      <c r="AH30" t="n">
        <v>251667.8629436803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4.9987</v>
      </c>
      <c r="E31" t="n">
        <v>20.01</v>
      </c>
      <c r="F31" t="n">
        <v>16.34</v>
      </c>
      <c r="G31" t="n">
        <v>46.68</v>
      </c>
      <c r="H31" t="n">
        <v>0.6</v>
      </c>
      <c r="I31" t="n">
        <v>21</v>
      </c>
      <c r="J31" t="n">
        <v>245.29</v>
      </c>
      <c r="K31" t="n">
        <v>57.72</v>
      </c>
      <c r="L31" t="n">
        <v>8.25</v>
      </c>
      <c r="M31" t="n">
        <v>19</v>
      </c>
      <c r="N31" t="n">
        <v>59.32</v>
      </c>
      <c r="O31" t="n">
        <v>30486.64</v>
      </c>
      <c r="P31" t="n">
        <v>219.74</v>
      </c>
      <c r="Q31" t="n">
        <v>1364</v>
      </c>
      <c r="R31" t="n">
        <v>72.61</v>
      </c>
      <c r="S31" t="n">
        <v>48.96</v>
      </c>
      <c r="T31" t="n">
        <v>9513.68</v>
      </c>
      <c r="U31" t="n">
        <v>0.67</v>
      </c>
      <c r="V31" t="n">
        <v>0.85</v>
      </c>
      <c r="W31" t="n">
        <v>2.28</v>
      </c>
      <c r="X31" t="n">
        <v>0.58</v>
      </c>
      <c r="Y31" t="n">
        <v>1</v>
      </c>
      <c r="Z31" t="n">
        <v>10</v>
      </c>
      <c r="AA31" t="n">
        <v>202.7520032707554</v>
      </c>
      <c r="AB31" t="n">
        <v>277.4142356620125</v>
      </c>
      <c r="AC31" t="n">
        <v>250.9382103638365</v>
      </c>
      <c r="AD31" t="n">
        <v>202752.0032707553</v>
      </c>
      <c r="AE31" t="n">
        <v>277414.2356620125</v>
      </c>
      <c r="AF31" t="n">
        <v>3.643936965421998e-06</v>
      </c>
      <c r="AG31" t="n">
        <v>12</v>
      </c>
      <c r="AH31" t="n">
        <v>250938.2103638365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5.0185</v>
      </c>
      <c r="E32" t="n">
        <v>19.93</v>
      </c>
      <c r="F32" t="n">
        <v>16.31</v>
      </c>
      <c r="G32" t="n">
        <v>48.92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18</v>
      </c>
      <c r="N32" t="n">
        <v>59.51</v>
      </c>
      <c r="O32" t="n">
        <v>30541.29</v>
      </c>
      <c r="P32" t="n">
        <v>218.38</v>
      </c>
      <c r="Q32" t="n">
        <v>1364</v>
      </c>
      <c r="R32" t="n">
        <v>71.62</v>
      </c>
      <c r="S32" t="n">
        <v>48.96</v>
      </c>
      <c r="T32" t="n">
        <v>9026.02</v>
      </c>
      <c r="U32" t="n">
        <v>0.68</v>
      </c>
      <c r="V32" t="n">
        <v>0.85</v>
      </c>
      <c r="W32" t="n">
        <v>2.28</v>
      </c>
      <c r="X32" t="n">
        <v>0.55</v>
      </c>
      <c r="Y32" t="n">
        <v>1</v>
      </c>
      <c r="Z32" t="n">
        <v>10</v>
      </c>
      <c r="AA32" t="n">
        <v>201.6073426743612</v>
      </c>
      <c r="AB32" t="n">
        <v>275.8480605351652</v>
      </c>
      <c r="AC32" t="n">
        <v>249.5215087929546</v>
      </c>
      <c r="AD32" t="n">
        <v>201607.3426743612</v>
      </c>
      <c r="AE32" t="n">
        <v>275848.0605351652</v>
      </c>
      <c r="AF32" t="n">
        <v>3.65837070857829e-06</v>
      </c>
      <c r="AG32" t="n">
        <v>12</v>
      </c>
      <c r="AH32" t="n">
        <v>249521.5087929546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5.0379</v>
      </c>
      <c r="E33" t="n">
        <v>19.85</v>
      </c>
      <c r="F33" t="n">
        <v>16.28</v>
      </c>
      <c r="G33" t="n">
        <v>51.4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17</v>
      </c>
      <c r="N33" t="n">
        <v>59.7</v>
      </c>
      <c r="O33" t="n">
        <v>30596.01</v>
      </c>
      <c r="P33" t="n">
        <v>217.02</v>
      </c>
      <c r="Q33" t="n">
        <v>1364.07</v>
      </c>
      <c r="R33" t="n">
        <v>71.02</v>
      </c>
      <c r="S33" t="n">
        <v>48.96</v>
      </c>
      <c r="T33" t="n">
        <v>8727.719999999999</v>
      </c>
      <c r="U33" t="n">
        <v>0.6899999999999999</v>
      </c>
      <c r="V33" t="n">
        <v>0.85</v>
      </c>
      <c r="W33" t="n">
        <v>2.26</v>
      </c>
      <c r="X33" t="n">
        <v>0.52</v>
      </c>
      <c r="Y33" t="n">
        <v>1</v>
      </c>
      <c r="Z33" t="n">
        <v>10</v>
      </c>
      <c r="AA33" t="n">
        <v>200.4808984396637</v>
      </c>
      <c r="AB33" t="n">
        <v>274.3068098380406</v>
      </c>
      <c r="AC33" t="n">
        <v>248.1273528992041</v>
      </c>
      <c r="AD33" t="n">
        <v>200480.8984396637</v>
      </c>
      <c r="AE33" t="n">
        <v>274306.8098380406</v>
      </c>
      <c r="AF33" t="n">
        <v>3.672512860963747e-06</v>
      </c>
      <c r="AG33" t="n">
        <v>12</v>
      </c>
      <c r="AH33" t="n">
        <v>248127.3528992041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5.0332</v>
      </c>
      <c r="E34" t="n">
        <v>19.87</v>
      </c>
      <c r="F34" t="n">
        <v>16.29</v>
      </c>
      <c r="G34" t="n">
        <v>51.45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17</v>
      </c>
      <c r="N34" t="n">
        <v>59.9</v>
      </c>
      <c r="O34" t="n">
        <v>30650.8</v>
      </c>
      <c r="P34" t="n">
        <v>214.53</v>
      </c>
      <c r="Q34" t="n">
        <v>1364.02</v>
      </c>
      <c r="R34" t="n">
        <v>71.06999999999999</v>
      </c>
      <c r="S34" t="n">
        <v>48.96</v>
      </c>
      <c r="T34" t="n">
        <v>8754.709999999999</v>
      </c>
      <c r="U34" t="n">
        <v>0.6899999999999999</v>
      </c>
      <c r="V34" t="n">
        <v>0.85</v>
      </c>
      <c r="W34" t="n">
        <v>2.28</v>
      </c>
      <c r="X34" t="n">
        <v>0.53</v>
      </c>
      <c r="Y34" t="n">
        <v>1</v>
      </c>
      <c r="Z34" t="n">
        <v>10</v>
      </c>
      <c r="AA34" t="n">
        <v>199.400136130146</v>
      </c>
      <c r="AB34" t="n">
        <v>272.8280631662912</v>
      </c>
      <c r="AC34" t="n">
        <v>246.7897357343719</v>
      </c>
      <c r="AD34" t="n">
        <v>199400.136130146</v>
      </c>
      <c r="AE34" t="n">
        <v>272828.0631662912</v>
      </c>
      <c r="AF34" t="n">
        <v>3.669086669406445e-06</v>
      </c>
      <c r="AG34" t="n">
        <v>12</v>
      </c>
      <c r="AH34" t="n">
        <v>246789.7357343719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5.0559</v>
      </c>
      <c r="E35" t="n">
        <v>19.78</v>
      </c>
      <c r="F35" t="n">
        <v>16.25</v>
      </c>
      <c r="G35" t="n">
        <v>54.17</v>
      </c>
      <c r="H35" t="n">
        <v>0.67</v>
      </c>
      <c r="I35" t="n">
        <v>18</v>
      </c>
      <c r="J35" t="n">
        <v>247.07</v>
      </c>
      <c r="K35" t="n">
        <v>57.72</v>
      </c>
      <c r="L35" t="n">
        <v>9.25</v>
      </c>
      <c r="M35" t="n">
        <v>16</v>
      </c>
      <c r="N35" t="n">
        <v>60.09</v>
      </c>
      <c r="O35" t="n">
        <v>30705.66</v>
      </c>
      <c r="P35" t="n">
        <v>213.91</v>
      </c>
      <c r="Q35" t="n">
        <v>1364</v>
      </c>
      <c r="R35" t="n">
        <v>69.66</v>
      </c>
      <c r="S35" t="n">
        <v>48.96</v>
      </c>
      <c r="T35" t="n">
        <v>8055.29</v>
      </c>
      <c r="U35" t="n">
        <v>0.7</v>
      </c>
      <c r="V35" t="n">
        <v>0.85</v>
      </c>
      <c r="W35" t="n">
        <v>2.28</v>
      </c>
      <c r="X35" t="n">
        <v>0.49</v>
      </c>
      <c r="Y35" t="n">
        <v>1</v>
      </c>
      <c r="Z35" t="n">
        <v>10</v>
      </c>
      <c r="AA35" t="n">
        <v>198.5577756408582</v>
      </c>
      <c r="AB35" t="n">
        <v>271.6755083825262</v>
      </c>
      <c r="AC35" t="n">
        <v>245.7471791615482</v>
      </c>
      <c r="AD35" t="n">
        <v>198557.7756408582</v>
      </c>
      <c r="AE35" t="n">
        <v>271675.5083825262</v>
      </c>
      <c r="AF35" t="n">
        <v>3.685634445651286e-06</v>
      </c>
      <c r="AG35" t="n">
        <v>12</v>
      </c>
      <c r="AH35" t="n">
        <v>245747.1791615482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5.0763</v>
      </c>
      <c r="E36" t="n">
        <v>19.7</v>
      </c>
      <c r="F36" t="n">
        <v>16.22</v>
      </c>
      <c r="G36" t="n">
        <v>57.23</v>
      </c>
      <c r="H36" t="n">
        <v>0.68</v>
      </c>
      <c r="I36" t="n">
        <v>17</v>
      </c>
      <c r="J36" t="n">
        <v>247.51</v>
      </c>
      <c r="K36" t="n">
        <v>57.72</v>
      </c>
      <c r="L36" t="n">
        <v>9.5</v>
      </c>
      <c r="M36" t="n">
        <v>15</v>
      </c>
      <c r="N36" t="n">
        <v>60.29</v>
      </c>
      <c r="O36" t="n">
        <v>30760.6</v>
      </c>
      <c r="P36" t="n">
        <v>210.65</v>
      </c>
      <c r="Q36" t="n">
        <v>1364.04</v>
      </c>
      <c r="R36" t="n">
        <v>68.76000000000001</v>
      </c>
      <c r="S36" t="n">
        <v>48.96</v>
      </c>
      <c r="T36" t="n">
        <v>7610.89</v>
      </c>
      <c r="U36" t="n">
        <v>0.71</v>
      </c>
      <c r="V36" t="n">
        <v>0.85</v>
      </c>
      <c r="W36" t="n">
        <v>2.27</v>
      </c>
      <c r="X36" t="n">
        <v>0.46</v>
      </c>
      <c r="Y36" t="n">
        <v>1</v>
      </c>
      <c r="Z36" t="n">
        <v>10</v>
      </c>
      <c r="AA36" t="n">
        <v>196.5237375216973</v>
      </c>
      <c r="AB36" t="n">
        <v>268.8924476924631</v>
      </c>
      <c r="AC36" t="n">
        <v>243.2297298776937</v>
      </c>
      <c r="AD36" t="n">
        <v>196523.7375216973</v>
      </c>
      <c r="AE36" t="n">
        <v>268892.4476924631</v>
      </c>
      <c r="AF36" t="n">
        <v>3.700505574963828e-06</v>
      </c>
      <c r="AG36" t="n">
        <v>12</v>
      </c>
      <c r="AH36" t="n">
        <v>243229.7298776937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5.0746</v>
      </c>
      <c r="E37" t="n">
        <v>19.71</v>
      </c>
      <c r="F37" t="n">
        <v>16.22</v>
      </c>
      <c r="G37" t="n">
        <v>57.26</v>
      </c>
      <c r="H37" t="n">
        <v>0.7</v>
      </c>
      <c r="I37" t="n">
        <v>17</v>
      </c>
      <c r="J37" t="n">
        <v>247.96</v>
      </c>
      <c r="K37" t="n">
        <v>57.72</v>
      </c>
      <c r="L37" t="n">
        <v>9.75</v>
      </c>
      <c r="M37" t="n">
        <v>15</v>
      </c>
      <c r="N37" t="n">
        <v>60.48</v>
      </c>
      <c r="O37" t="n">
        <v>30815.6</v>
      </c>
      <c r="P37" t="n">
        <v>209.37</v>
      </c>
      <c r="Q37" t="n">
        <v>1364.01</v>
      </c>
      <c r="R37" t="n">
        <v>69.06</v>
      </c>
      <c r="S37" t="n">
        <v>48.96</v>
      </c>
      <c r="T37" t="n">
        <v>7760.62</v>
      </c>
      <c r="U37" t="n">
        <v>0.71</v>
      </c>
      <c r="V37" t="n">
        <v>0.85</v>
      </c>
      <c r="W37" t="n">
        <v>2.27</v>
      </c>
      <c r="X37" t="n">
        <v>0.46</v>
      </c>
      <c r="Y37" t="n">
        <v>1</v>
      </c>
      <c r="Z37" t="n">
        <v>10</v>
      </c>
      <c r="AA37" t="n">
        <v>195.9512430472281</v>
      </c>
      <c r="AB37" t="n">
        <v>268.109135495821</v>
      </c>
      <c r="AC37" t="n">
        <v>242.5211758977133</v>
      </c>
      <c r="AD37" t="n">
        <v>195951.2430472281</v>
      </c>
      <c r="AE37" t="n">
        <v>268109.135495821</v>
      </c>
      <c r="AF37" t="n">
        <v>3.699266314187783e-06</v>
      </c>
      <c r="AG37" t="n">
        <v>12</v>
      </c>
      <c r="AH37" t="n">
        <v>242521.1758977133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5.0959</v>
      </c>
      <c r="E38" t="n">
        <v>19.62</v>
      </c>
      <c r="F38" t="n">
        <v>16.19</v>
      </c>
      <c r="G38" t="n">
        <v>60.7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14</v>
      </c>
      <c r="N38" t="n">
        <v>60.68</v>
      </c>
      <c r="O38" t="n">
        <v>30870.67</v>
      </c>
      <c r="P38" t="n">
        <v>208.48</v>
      </c>
      <c r="Q38" t="n">
        <v>1364.01</v>
      </c>
      <c r="R38" t="n">
        <v>67.73999999999999</v>
      </c>
      <c r="S38" t="n">
        <v>48.96</v>
      </c>
      <c r="T38" t="n">
        <v>7102.74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195.0406176430298</v>
      </c>
      <c r="AB38" t="n">
        <v>266.86317764384</v>
      </c>
      <c r="AC38" t="n">
        <v>241.3941305144122</v>
      </c>
      <c r="AD38" t="n">
        <v>195040.6176430298</v>
      </c>
      <c r="AE38" t="n">
        <v>266863.17764384</v>
      </c>
      <c r="AF38" t="n">
        <v>3.714793522734703e-06</v>
      </c>
      <c r="AG38" t="n">
        <v>12</v>
      </c>
      <c r="AH38" t="n">
        <v>241394.1305144122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5.093</v>
      </c>
      <c r="E39" t="n">
        <v>19.63</v>
      </c>
      <c r="F39" t="n">
        <v>16.2</v>
      </c>
      <c r="G39" t="n">
        <v>60.74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14</v>
      </c>
      <c r="N39" t="n">
        <v>60.88</v>
      </c>
      <c r="O39" t="n">
        <v>30925.82</v>
      </c>
      <c r="P39" t="n">
        <v>206.52</v>
      </c>
      <c r="Q39" t="n">
        <v>1364.03</v>
      </c>
      <c r="R39" t="n">
        <v>68.15000000000001</v>
      </c>
      <c r="S39" t="n">
        <v>48.96</v>
      </c>
      <c r="T39" t="n">
        <v>7311.28</v>
      </c>
      <c r="U39" t="n">
        <v>0.72</v>
      </c>
      <c r="V39" t="n">
        <v>0.86</v>
      </c>
      <c r="W39" t="n">
        <v>2.27</v>
      </c>
      <c r="X39" t="n">
        <v>0.44</v>
      </c>
      <c r="Y39" t="n">
        <v>1</v>
      </c>
      <c r="Z39" t="n">
        <v>10</v>
      </c>
      <c r="AA39" t="n">
        <v>194.1801002059869</v>
      </c>
      <c r="AB39" t="n">
        <v>265.6857797231284</v>
      </c>
      <c r="AC39" t="n">
        <v>240.3291017987646</v>
      </c>
      <c r="AD39" t="n">
        <v>194180.1002059868</v>
      </c>
      <c r="AE39" t="n">
        <v>265685.7797231284</v>
      </c>
      <c r="AF39" t="n">
        <v>3.712679489646155e-06</v>
      </c>
      <c r="AG39" t="n">
        <v>12</v>
      </c>
      <c r="AH39" t="n">
        <v>240329.1017987646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5.1145</v>
      </c>
      <c r="E40" t="n">
        <v>19.55</v>
      </c>
      <c r="F40" t="n">
        <v>16.16</v>
      </c>
      <c r="G40" t="n">
        <v>64.64</v>
      </c>
      <c r="H40" t="n">
        <v>0.75</v>
      </c>
      <c r="I40" t="n">
        <v>15</v>
      </c>
      <c r="J40" t="n">
        <v>249.3</v>
      </c>
      <c r="K40" t="n">
        <v>57.72</v>
      </c>
      <c r="L40" t="n">
        <v>10.5</v>
      </c>
      <c r="M40" t="n">
        <v>13</v>
      </c>
      <c r="N40" t="n">
        <v>61.07</v>
      </c>
      <c r="O40" t="n">
        <v>30981.04</v>
      </c>
      <c r="P40" t="n">
        <v>204.71</v>
      </c>
      <c r="Q40" t="n">
        <v>1364.02</v>
      </c>
      <c r="R40" t="n">
        <v>66.98999999999999</v>
      </c>
      <c r="S40" t="n">
        <v>48.96</v>
      </c>
      <c r="T40" t="n">
        <v>6733.24</v>
      </c>
      <c r="U40" t="n">
        <v>0.73</v>
      </c>
      <c r="V40" t="n">
        <v>0.86</v>
      </c>
      <c r="W40" t="n">
        <v>2.26</v>
      </c>
      <c r="X40" t="n">
        <v>0.4</v>
      </c>
      <c r="Y40" t="n">
        <v>1</v>
      </c>
      <c r="Z40" t="n">
        <v>10</v>
      </c>
      <c r="AA40" t="n">
        <v>192.8335765666295</v>
      </c>
      <c r="AB40" t="n">
        <v>263.8434066753301</v>
      </c>
      <c r="AC40" t="n">
        <v>238.6625622488607</v>
      </c>
      <c r="AD40" t="n">
        <v>192833.5765666295</v>
      </c>
      <c r="AE40" t="n">
        <v>263843.4066753301</v>
      </c>
      <c r="AF40" t="n">
        <v>3.728352493578492e-06</v>
      </c>
      <c r="AG40" t="n">
        <v>12</v>
      </c>
      <c r="AH40" t="n">
        <v>238662.5622488607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5.1134</v>
      </c>
      <c r="E41" t="n">
        <v>19.56</v>
      </c>
      <c r="F41" t="n">
        <v>16.16</v>
      </c>
      <c r="G41" t="n">
        <v>64.66</v>
      </c>
      <c r="H41" t="n">
        <v>0.77</v>
      </c>
      <c r="I41" t="n">
        <v>15</v>
      </c>
      <c r="J41" t="n">
        <v>249.75</v>
      </c>
      <c r="K41" t="n">
        <v>57.72</v>
      </c>
      <c r="L41" t="n">
        <v>10.75</v>
      </c>
      <c r="M41" t="n">
        <v>13</v>
      </c>
      <c r="N41" t="n">
        <v>61.27</v>
      </c>
      <c r="O41" t="n">
        <v>31036.33</v>
      </c>
      <c r="P41" t="n">
        <v>203.09</v>
      </c>
      <c r="Q41" t="n">
        <v>1364.02</v>
      </c>
      <c r="R41" t="n">
        <v>67.2</v>
      </c>
      <c r="S41" t="n">
        <v>48.96</v>
      </c>
      <c r="T41" t="n">
        <v>6840.63</v>
      </c>
      <c r="U41" t="n">
        <v>0.73</v>
      </c>
      <c r="V41" t="n">
        <v>0.86</v>
      </c>
      <c r="W41" t="n">
        <v>2.26</v>
      </c>
      <c r="X41" t="n">
        <v>0.4</v>
      </c>
      <c r="Y41" t="n">
        <v>1</v>
      </c>
      <c r="Z41" t="n">
        <v>10</v>
      </c>
      <c r="AA41" t="n">
        <v>192.0906497176457</v>
      </c>
      <c r="AB41" t="n">
        <v>262.8269013849317</v>
      </c>
      <c r="AC41" t="n">
        <v>237.7430707967034</v>
      </c>
      <c r="AD41" t="n">
        <v>192090.6497176457</v>
      </c>
      <c r="AE41" t="n">
        <v>262826.9013849316</v>
      </c>
      <c r="AF41" t="n">
        <v>3.727550618958698e-06</v>
      </c>
      <c r="AG41" t="n">
        <v>12</v>
      </c>
      <c r="AH41" t="n">
        <v>237743.0707967034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5.1341</v>
      </c>
      <c r="E42" t="n">
        <v>19.48</v>
      </c>
      <c r="F42" t="n">
        <v>16.13</v>
      </c>
      <c r="G42" t="n">
        <v>69.13</v>
      </c>
      <c r="H42" t="n">
        <v>0.78</v>
      </c>
      <c r="I42" t="n">
        <v>14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198.97</v>
      </c>
      <c r="Q42" t="n">
        <v>1364</v>
      </c>
      <c r="R42" t="n">
        <v>66.09</v>
      </c>
      <c r="S42" t="n">
        <v>48.96</v>
      </c>
      <c r="T42" t="n">
        <v>6288.18</v>
      </c>
      <c r="U42" t="n">
        <v>0.74</v>
      </c>
      <c r="V42" t="n">
        <v>0.86</v>
      </c>
      <c r="W42" t="n">
        <v>2.26</v>
      </c>
      <c r="X42" t="n">
        <v>0.37</v>
      </c>
      <c r="Y42" t="n">
        <v>1</v>
      </c>
      <c r="Z42" t="n">
        <v>10</v>
      </c>
      <c r="AA42" t="n">
        <v>189.6937706231229</v>
      </c>
      <c r="AB42" t="n">
        <v>259.5473856649646</v>
      </c>
      <c r="AC42" t="n">
        <v>234.7765474542198</v>
      </c>
      <c r="AD42" t="n">
        <v>189693.7706231229</v>
      </c>
      <c r="AE42" t="n">
        <v>259547.3856649646</v>
      </c>
      <c r="AF42" t="n">
        <v>3.742640441349367e-06</v>
      </c>
      <c r="AG42" t="n">
        <v>12</v>
      </c>
      <c r="AH42" t="n">
        <v>234776.5474542197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5.1338</v>
      </c>
      <c r="E43" t="n">
        <v>19.48</v>
      </c>
      <c r="F43" t="n">
        <v>16.13</v>
      </c>
      <c r="G43" t="n">
        <v>69.14</v>
      </c>
      <c r="H43" t="n">
        <v>0.8</v>
      </c>
      <c r="I43" t="n">
        <v>14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199.7</v>
      </c>
      <c r="Q43" t="n">
        <v>1364.06</v>
      </c>
      <c r="R43" t="n">
        <v>65.94</v>
      </c>
      <c r="S43" t="n">
        <v>48.96</v>
      </c>
      <c r="T43" t="n">
        <v>6214.14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190.0438456722563</v>
      </c>
      <c r="AB43" t="n">
        <v>260.0263737914098</v>
      </c>
      <c r="AC43" t="n">
        <v>235.2098216261412</v>
      </c>
      <c r="AD43" t="n">
        <v>190043.8456722563</v>
      </c>
      <c r="AE43" t="n">
        <v>260026.3737914098</v>
      </c>
      <c r="AF43" t="n">
        <v>3.742421748271241e-06</v>
      </c>
      <c r="AG43" t="n">
        <v>12</v>
      </c>
      <c r="AH43" t="n">
        <v>235209.8216261412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5.1315</v>
      </c>
      <c r="E44" t="n">
        <v>19.49</v>
      </c>
      <c r="F44" t="n">
        <v>16.14</v>
      </c>
      <c r="G44" t="n">
        <v>69.17</v>
      </c>
      <c r="H44" t="n">
        <v>0.8100000000000001</v>
      </c>
      <c r="I44" t="n">
        <v>14</v>
      </c>
      <c r="J44" t="n">
        <v>251.1</v>
      </c>
      <c r="K44" t="n">
        <v>57.72</v>
      </c>
      <c r="L44" t="n">
        <v>11.5</v>
      </c>
      <c r="M44" t="n">
        <v>8</v>
      </c>
      <c r="N44" t="n">
        <v>61.87</v>
      </c>
      <c r="O44" t="n">
        <v>31202.63</v>
      </c>
      <c r="P44" t="n">
        <v>197.01</v>
      </c>
      <c r="Q44" t="n">
        <v>1364.09</v>
      </c>
      <c r="R44" t="n">
        <v>66.25</v>
      </c>
      <c r="S44" t="n">
        <v>48.96</v>
      </c>
      <c r="T44" t="n">
        <v>6372.39</v>
      </c>
      <c r="U44" t="n">
        <v>0.74</v>
      </c>
      <c r="V44" t="n">
        <v>0.86</v>
      </c>
      <c r="W44" t="n">
        <v>2.27</v>
      </c>
      <c r="X44" t="n">
        <v>0.38</v>
      </c>
      <c r="Y44" t="n">
        <v>1</v>
      </c>
      <c r="Z44" t="n">
        <v>10</v>
      </c>
      <c r="AA44" t="n">
        <v>188.8305292265504</v>
      </c>
      <c r="AB44" t="n">
        <v>258.3662607026521</v>
      </c>
      <c r="AC44" t="n">
        <v>233.7081474005907</v>
      </c>
      <c r="AD44" t="n">
        <v>188830.5292265504</v>
      </c>
      <c r="AE44" t="n">
        <v>258366.2607026521</v>
      </c>
      <c r="AF44" t="n">
        <v>3.740745101338945e-06</v>
      </c>
      <c r="AG44" t="n">
        <v>12</v>
      </c>
      <c r="AH44" t="n">
        <v>233708.1474005907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5.1309</v>
      </c>
      <c r="E45" t="n">
        <v>19.49</v>
      </c>
      <c r="F45" t="n">
        <v>16.14</v>
      </c>
      <c r="G45" t="n">
        <v>69.18000000000001</v>
      </c>
      <c r="H45" t="n">
        <v>0.83</v>
      </c>
      <c r="I45" t="n">
        <v>14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195.53</v>
      </c>
      <c r="Q45" t="n">
        <v>1364.06</v>
      </c>
      <c r="R45" t="n">
        <v>66.31</v>
      </c>
      <c r="S45" t="n">
        <v>48.96</v>
      </c>
      <c r="T45" t="n">
        <v>6400.68</v>
      </c>
      <c r="U45" t="n">
        <v>0.74</v>
      </c>
      <c r="V45" t="n">
        <v>0.86</v>
      </c>
      <c r="W45" t="n">
        <v>2.27</v>
      </c>
      <c r="X45" t="n">
        <v>0.38</v>
      </c>
      <c r="Y45" t="n">
        <v>1</v>
      </c>
      <c r="Z45" t="n">
        <v>10</v>
      </c>
      <c r="AA45" t="n">
        <v>188.1450913440771</v>
      </c>
      <c r="AB45" t="n">
        <v>257.4284143524675</v>
      </c>
      <c r="AC45" t="n">
        <v>232.8598077897917</v>
      </c>
      <c r="AD45" t="n">
        <v>188145.0913440771</v>
      </c>
      <c r="AE45" t="n">
        <v>257428.4143524675</v>
      </c>
      <c r="AF45" t="n">
        <v>3.740307715182693e-06</v>
      </c>
      <c r="AG45" t="n">
        <v>12</v>
      </c>
      <c r="AH45" t="n">
        <v>232859.8077897917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5.1437</v>
      </c>
      <c r="E46" t="n">
        <v>19.44</v>
      </c>
      <c r="F46" t="n">
        <v>16.14</v>
      </c>
      <c r="G46" t="n">
        <v>74.48999999999999</v>
      </c>
      <c r="H46" t="n">
        <v>0.85</v>
      </c>
      <c r="I46" t="n">
        <v>13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196.14</v>
      </c>
      <c r="Q46" t="n">
        <v>1364</v>
      </c>
      <c r="R46" t="n">
        <v>66</v>
      </c>
      <c r="S46" t="n">
        <v>48.96</v>
      </c>
      <c r="T46" t="n">
        <v>6249.47</v>
      </c>
      <c r="U46" t="n">
        <v>0.74</v>
      </c>
      <c r="V46" t="n">
        <v>0.86</v>
      </c>
      <c r="W46" t="n">
        <v>2.27</v>
      </c>
      <c r="X46" t="n">
        <v>0.38</v>
      </c>
      <c r="Y46" t="n">
        <v>1</v>
      </c>
      <c r="Z46" t="n">
        <v>10</v>
      </c>
      <c r="AA46" t="n">
        <v>188.1736396318712</v>
      </c>
      <c r="AB46" t="n">
        <v>257.4674753792887</v>
      </c>
      <c r="AC46" t="n">
        <v>232.8951408870357</v>
      </c>
      <c r="AD46" t="n">
        <v>188173.6396318712</v>
      </c>
      <c r="AE46" t="n">
        <v>257467.4753792887</v>
      </c>
      <c r="AF46" t="n">
        <v>3.749638619849387e-06</v>
      </c>
      <c r="AG46" t="n">
        <v>12</v>
      </c>
      <c r="AH46" t="n">
        <v>232895.1408870357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5.1493</v>
      </c>
      <c r="E47" t="n">
        <v>19.42</v>
      </c>
      <c r="F47" t="n">
        <v>16.12</v>
      </c>
      <c r="G47" t="n">
        <v>74.39</v>
      </c>
      <c r="H47" t="n">
        <v>0.86</v>
      </c>
      <c r="I47" t="n">
        <v>13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195.24</v>
      </c>
      <c r="Q47" t="n">
        <v>1364</v>
      </c>
      <c r="R47" t="n">
        <v>65.34</v>
      </c>
      <c r="S47" t="n">
        <v>48.96</v>
      </c>
      <c r="T47" t="n">
        <v>5919.75</v>
      </c>
      <c r="U47" t="n">
        <v>0.75</v>
      </c>
      <c r="V47" t="n">
        <v>0.86</v>
      </c>
      <c r="W47" t="n">
        <v>2.27</v>
      </c>
      <c r="X47" t="n">
        <v>0.36</v>
      </c>
      <c r="Y47" t="n">
        <v>1</v>
      </c>
      <c r="Z47" t="n">
        <v>10</v>
      </c>
      <c r="AA47" t="n">
        <v>187.6236500269989</v>
      </c>
      <c r="AB47" t="n">
        <v>256.714955338074</v>
      </c>
      <c r="AC47" t="n">
        <v>232.2144403023858</v>
      </c>
      <c r="AD47" t="n">
        <v>187623.6500269989</v>
      </c>
      <c r="AE47" t="n">
        <v>256714.955338074</v>
      </c>
      <c r="AF47" t="n">
        <v>3.753720890641065e-06</v>
      </c>
      <c r="AG47" t="n">
        <v>12</v>
      </c>
      <c r="AH47" t="n">
        <v>232214.4403023857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5.1453</v>
      </c>
      <c r="E48" t="n">
        <v>19.44</v>
      </c>
      <c r="F48" t="n">
        <v>16.13</v>
      </c>
      <c r="G48" t="n">
        <v>74.47</v>
      </c>
      <c r="H48" t="n">
        <v>0.88</v>
      </c>
      <c r="I48" t="n">
        <v>13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196.16</v>
      </c>
      <c r="Q48" t="n">
        <v>1364.14</v>
      </c>
      <c r="R48" t="n">
        <v>65.75</v>
      </c>
      <c r="S48" t="n">
        <v>48.96</v>
      </c>
      <c r="T48" t="n">
        <v>6124.71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188.143576863565</v>
      </c>
      <c r="AB48" t="n">
        <v>257.4263421734166</v>
      </c>
      <c r="AC48" t="n">
        <v>232.8579333766012</v>
      </c>
      <c r="AD48" t="n">
        <v>188143.576863565</v>
      </c>
      <c r="AE48" t="n">
        <v>257426.3421734166</v>
      </c>
      <c r="AF48" t="n">
        <v>3.750804982932723e-06</v>
      </c>
      <c r="AG48" t="n">
        <v>12</v>
      </c>
      <c r="AH48" t="n">
        <v>232857.9333766012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5.1471</v>
      </c>
      <c r="E49" t="n">
        <v>19.43</v>
      </c>
      <c r="F49" t="n">
        <v>16.13</v>
      </c>
      <c r="G49" t="n">
        <v>74.43000000000001</v>
      </c>
      <c r="H49" t="n">
        <v>0.9</v>
      </c>
      <c r="I49" t="n">
        <v>13</v>
      </c>
      <c r="J49" t="n">
        <v>253.35</v>
      </c>
      <c r="K49" t="n">
        <v>57.72</v>
      </c>
      <c r="L49" t="n">
        <v>12.75</v>
      </c>
      <c r="M49" t="n">
        <v>2</v>
      </c>
      <c r="N49" t="n">
        <v>62.88</v>
      </c>
      <c r="O49" t="n">
        <v>31481.28</v>
      </c>
      <c r="P49" t="n">
        <v>196.1</v>
      </c>
      <c r="Q49" t="n">
        <v>1364.03</v>
      </c>
      <c r="R49" t="n">
        <v>65.52</v>
      </c>
      <c r="S49" t="n">
        <v>48.96</v>
      </c>
      <c r="T49" t="n">
        <v>6007.7</v>
      </c>
      <c r="U49" t="n">
        <v>0.75</v>
      </c>
      <c r="V49" t="n">
        <v>0.86</v>
      </c>
      <c r="W49" t="n">
        <v>2.28</v>
      </c>
      <c r="X49" t="n">
        <v>0.37</v>
      </c>
      <c r="Y49" t="n">
        <v>1</v>
      </c>
      <c r="Z49" t="n">
        <v>10</v>
      </c>
      <c r="AA49" t="n">
        <v>188.0790859995606</v>
      </c>
      <c r="AB49" t="n">
        <v>257.3381029281497</v>
      </c>
      <c r="AC49" t="n">
        <v>232.7781155610579</v>
      </c>
      <c r="AD49" t="n">
        <v>188079.0859995606</v>
      </c>
      <c r="AE49" t="n">
        <v>257338.1029281497</v>
      </c>
      <c r="AF49" t="n">
        <v>3.752117141401477e-06</v>
      </c>
      <c r="AG49" t="n">
        <v>12</v>
      </c>
      <c r="AH49" t="n">
        <v>232778.1155610579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5.1481</v>
      </c>
      <c r="E50" t="n">
        <v>19.42</v>
      </c>
      <c r="F50" t="n">
        <v>16.12</v>
      </c>
      <c r="G50" t="n">
        <v>74.42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196.28</v>
      </c>
      <c r="Q50" t="n">
        <v>1364.03</v>
      </c>
      <c r="R50" t="n">
        <v>65.36</v>
      </c>
      <c r="S50" t="n">
        <v>48.96</v>
      </c>
      <c r="T50" t="n">
        <v>5931.14</v>
      </c>
      <c r="U50" t="n">
        <v>0.75</v>
      </c>
      <c r="V50" t="n">
        <v>0.86</v>
      </c>
      <c r="W50" t="n">
        <v>2.28</v>
      </c>
      <c r="X50" t="n">
        <v>0.36</v>
      </c>
      <c r="Y50" t="n">
        <v>1</v>
      </c>
      <c r="Z50" t="n">
        <v>10</v>
      </c>
      <c r="AA50" t="n">
        <v>188.1363281588383</v>
      </c>
      <c r="AB50" t="n">
        <v>257.4164241758191</v>
      </c>
      <c r="AC50" t="n">
        <v>232.8489619387744</v>
      </c>
      <c r="AD50" t="n">
        <v>188136.3281588383</v>
      </c>
      <c r="AE50" t="n">
        <v>257416.4241758191</v>
      </c>
      <c r="AF50" t="n">
        <v>3.752846118328563e-06</v>
      </c>
      <c r="AG50" t="n">
        <v>12</v>
      </c>
      <c r="AH50" t="n">
        <v>232848.9619387744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5.1472</v>
      </c>
      <c r="E51" t="n">
        <v>19.43</v>
      </c>
      <c r="F51" t="n">
        <v>16.13</v>
      </c>
      <c r="G51" t="n">
        <v>74.43000000000001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1</v>
      </c>
      <c r="N51" t="n">
        <v>63.29</v>
      </c>
      <c r="O51" t="n">
        <v>31593.26</v>
      </c>
      <c r="P51" t="n">
        <v>196.43</v>
      </c>
      <c r="Q51" t="n">
        <v>1364.03</v>
      </c>
      <c r="R51" t="n">
        <v>65.41</v>
      </c>
      <c r="S51" t="n">
        <v>48.96</v>
      </c>
      <c r="T51" t="n">
        <v>5955.69</v>
      </c>
      <c r="U51" t="n">
        <v>0.75</v>
      </c>
      <c r="V51" t="n">
        <v>0.86</v>
      </c>
      <c r="W51" t="n">
        <v>2.28</v>
      </c>
      <c r="X51" t="n">
        <v>0.37</v>
      </c>
      <c r="Y51" t="n">
        <v>1</v>
      </c>
      <c r="Z51" t="n">
        <v>10</v>
      </c>
      <c r="AA51" t="n">
        <v>188.232136467877</v>
      </c>
      <c r="AB51" t="n">
        <v>257.5475133310102</v>
      </c>
      <c r="AC51" t="n">
        <v>232.9675401289788</v>
      </c>
      <c r="AD51" t="n">
        <v>188232.136467877</v>
      </c>
      <c r="AE51" t="n">
        <v>257547.5133310102</v>
      </c>
      <c r="AF51" t="n">
        <v>3.752190039094186e-06</v>
      </c>
      <c r="AG51" t="n">
        <v>12</v>
      </c>
      <c r="AH51" t="n">
        <v>232967.5401289788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5.1468</v>
      </c>
      <c r="E52" t="n">
        <v>19.43</v>
      </c>
      <c r="F52" t="n">
        <v>16.13</v>
      </c>
      <c r="G52" t="n">
        <v>74.44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0</v>
      </c>
      <c r="N52" t="n">
        <v>63.49</v>
      </c>
      <c r="O52" t="n">
        <v>31649.36</v>
      </c>
      <c r="P52" t="n">
        <v>196.6</v>
      </c>
      <c r="Q52" t="n">
        <v>1364.03</v>
      </c>
      <c r="R52" t="n">
        <v>65.43000000000001</v>
      </c>
      <c r="S52" t="n">
        <v>48.96</v>
      </c>
      <c r="T52" t="n">
        <v>5963.22</v>
      </c>
      <c r="U52" t="n">
        <v>0.75</v>
      </c>
      <c r="V52" t="n">
        <v>0.86</v>
      </c>
      <c r="W52" t="n">
        <v>2.28</v>
      </c>
      <c r="X52" t="n">
        <v>0.37</v>
      </c>
      <c r="Y52" t="n">
        <v>1</v>
      </c>
      <c r="Z52" t="n">
        <v>10</v>
      </c>
      <c r="AA52" t="n">
        <v>188.3200982370475</v>
      </c>
      <c r="AB52" t="n">
        <v>257.6678665041887</v>
      </c>
      <c r="AC52" t="n">
        <v>233.076406964226</v>
      </c>
      <c r="AD52" t="n">
        <v>188320.0982370476</v>
      </c>
      <c r="AE52" t="n">
        <v>257667.8665041887</v>
      </c>
      <c r="AF52" t="n">
        <v>3.751898448323352e-06</v>
      </c>
      <c r="AG52" t="n">
        <v>12</v>
      </c>
      <c r="AH52" t="n">
        <v>233076.406964226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2.1328</v>
      </c>
      <c r="E2" t="n">
        <v>46.89</v>
      </c>
      <c r="F2" t="n">
        <v>25.94</v>
      </c>
      <c r="G2" t="n">
        <v>4.66</v>
      </c>
      <c r="H2" t="n">
        <v>0.06</v>
      </c>
      <c r="I2" t="n">
        <v>334</v>
      </c>
      <c r="J2" t="n">
        <v>285.18</v>
      </c>
      <c r="K2" t="n">
        <v>61.2</v>
      </c>
      <c r="L2" t="n">
        <v>1</v>
      </c>
      <c r="M2" t="n">
        <v>332</v>
      </c>
      <c r="N2" t="n">
        <v>77.98</v>
      </c>
      <c r="O2" t="n">
        <v>35406.83</v>
      </c>
      <c r="P2" t="n">
        <v>458.98</v>
      </c>
      <c r="Q2" t="n">
        <v>1365.15</v>
      </c>
      <c r="R2" t="n">
        <v>386.82</v>
      </c>
      <c r="S2" t="n">
        <v>48.96</v>
      </c>
      <c r="T2" t="n">
        <v>165054.9</v>
      </c>
      <c r="U2" t="n">
        <v>0.13</v>
      </c>
      <c r="V2" t="n">
        <v>0.53</v>
      </c>
      <c r="W2" t="n">
        <v>2.8</v>
      </c>
      <c r="X2" t="n">
        <v>10.17</v>
      </c>
      <c r="Y2" t="n">
        <v>1</v>
      </c>
      <c r="Z2" t="n">
        <v>10</v>
      </c>
      <c r="AA2" t="n">
        <v>765.4158537815798</v>
      </c>
      <c r="AB2" t="n">
        <v>1047.275738908218</v>
      </c>
      <c r="AC2" t="n">
        <v>947.3252122475478</v>
      </c>
      <c r="AD2" t="n">
        <v>765415.8537815798</v>
      </c>
      <c r="AE2" t="n">
        <v>1047275.738908218</v>
      </c>
      <c r="AF2" t="n">
        <v>1.536535712278044e-06</v>
      </c>
      <c r="AG2" t="n">
        <v>28</v>
      </c>
      <c r="AH2" t="n">
        <v>947325.2122475478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2.6162</v>
      </c>
      <c r="E3" t="n">
        <v>38.22</v>
      </c>
      <c r="F3" t="n">
        <v>22.72</v>
      </c>
      <c r="G3" t="n">
        <v>5.85</v>
      </c>
      <c r="H3" t="n">
        <v>0.08</v>
      </c>
      <c r="I3" t="n">
        <v>233</v>
      </c>
      <c r="J3" t="n">
        <v>285.68</v>
      </c>
      <c r="K3" t="n">
        <v>61.2</v>
      </c>
      <c r="L3" t="n">
        <v>1.25</v>
      </c>
      <c r="M3" t="n">
        <v>231</v>
      </c>
      <c r="N3" t="n">
        <v>78.23999999999999</v>
      </c>
      <c r="O3" t="n">
        <v>35468.6</v>
      </c>
      <c r="P3" t="n">
        <v>400.83</v>
      </c>
      <c r="Q3" t="n">
        <v>1364.41</v>
      </c>
      <c r="R3" t="n">
        <v>281.03</v>
      </c>
      <c r="S3" t="n">
        <v>48.96</v>
      </c>
      <c r="T3" t="n">
        <v>112666.98</v>
      </c>
      <c r="U3" t="n">
        <v>0.17</v>
      </c>
      <c r="V3" t="n">
        <v>0.61</v>
      </c>
      <c r="W3" t="n">
        <v>2.63</v>
      </c>
      <c r="X3" t="n">
        <v>6.95</v>
      </c>
      <c r="Y3" t="n">
        <v>1</v>
      </c>
      <c r="Z3" t="n">
        <v>10</v>
      </c>
      <c r="AA3" t="n">
        <v>566.8009708386265</v>
      </c>
      <c r="AB3" t="n">
        <v>775.5220937954438</v>
      </c>
      <c r="AC3" t="n">
        <v>701.5073536157007</v>
      </c>
      <c r="AD3" t="n">
        <v>566800.9708386265</v>
      </c>
      <c r="AE3" t="n">
        <v>775522.0937954438</v>
      </c>
      <c r="AF3" t="n">
        <v>1.884792165445339e-06</v>
      </c>
      <c r="AG3" t="n">
        <v>23</v>
      </c>
      <c r="AH3" t="n">
        <v>701507.3536157007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2.9751</v>
      </c>
      <c r="E4" t="n">
        <v>33.61</v>
      </c>
      <c r="F4" t="n">
        <v>21.02</v>
      </c>
      <c r="G4" t="n">
        <v>7.04</v>
      </c>
      <c r="H4" t="n">
        <v>0.09</v>
      </c>
      <c r="I4" t="n">
        <v>179</v>
      </c>
      <c r="J4" t="n">
        <v>286.19</v>
      </c>
      <c r="K4" t="n">
        <v>61.2</v>
      </c>
      <c r="L4" t="n">
        <v>1.5</v>
      </c>
      <c r="M4" t="n">
        <v>177</v>
      </c>
      <c r="N4" t="n">
        <v>78.48999999999999</v>
      </c>
      <c r="O4" t="n">
        <v>35530.47</v>
      </c>
      <c r="P4" t="n">
        <v>369.78</v>
      </c>
      <c r="Q4" t="n">
        <v>1364.42</v>
      </c>
      <c r="R4" t="n">
        <v>225.75</v>
      </c>
      <c r="S4" t="n">
        <v>48.96</v>
      </c>
      <c r="T4" t="n">
        <v>85292.67</v>
      </c>
      <c r="U4" t="n">
        <v>0.22</v>
      </c>
      <c r="V4" t="n">
        <v>0.66</v>
      </c>
      <c r="W4" t="n">
        <v>2.52</v>
      </c>
      <c r="X4" t="n">
        <v>5.25</v>
      </c>
      <c r="Y4" t="n">
        <v>1</v>
      </c>
      <c r="Z4" t="n">
        <v>10</v>
      </c>
      <c r="AA4" t="n">
        <v>469.5111446795063</v>
      </c>
      <c r="AB4" t="n">
        <v>642.4058615203286</v>
      </c>
      <c r="AC4" t="n">
        <v>581.095547719117</v>
      </c>
      <c r="AD4" t="n">
        <v>469511.1446795064</v>
      </c>
      <c r="AE4" t="n">
        <v>642405.8615203286</v>
      </c>
      <c r="AF4" t="n">
        <v>2.143354931357094e-06</v>
      </c>
      <c r="AG4" t="n">
        <v>20</v>
      </c>
      <c r="AH4" t="n">
        <v>581095.547719117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3.2423</v>
      </c>
      <c r="E5" t="n">
        <v>30.84</v>
      </c>
      <c r="F5" t="n">
        <v>20.03</v>
      </c>
      <c r="G5" t="n">
        <v>8.23</v>
      </c>
      <c r="H5" t="n">
        <v>0.11</v>
      </c>
      <c r="I5" t="n">
        <v>146</v>
      </c>
      <c r="J5" t="n">
        <v>286.69</v>
      </c>
      <c r="K5" t="n">
        <v>61.2</v>
      </c>
      <c r="L5" t="n">
        <v>1.75</v>
      </c>
      <c r="M5" t="n">
        <v>144</v>
      </c>
      <c r="N5" t="n">
        <v>78.73999999999999</v>
      </c>
      <c r="O5" t="n">
        <v>35592.57</v>
      </c>
      <c r="P5" t="n">
        <v>351.42</v>
      </c>
      <c r="Q5" t="n">
        <v>1364.32</v>
      </c>
      <c r="R5" t="n">
        <v>192.9</v>
      </c>
      <c r="S5" t="n">
        <v>48.96</v>
      </c>
      <c r="T5" t="n">
        <v>69036.03</v>
      </c>
      <c r="U5" t="n">
        <v>0.25</v>
      </c>
      <c r="V5" t="n">
        <v>0.6899999999999999</v>
      </c>
      <c r="W5" t="n">
        <v>2.49</v>
      </c>
      <c r="X5" t="n">
        <v>4.26</v>
      </c>
      <c r="Y5" t="n">
        <v>1</v>
      </c>
      <c r="Z5" t="n">
        <v>10</v>
      </c>
      <c r="AA5" t="n">
        <v>413.5760090691863</v>
      </c>
      <c r="AB5" t="n">
        <v>565.872941294266</v>
      </c>
      <c r="AC5" t="n">
        <v>511.8668219848017</v>
      </c>
      <c r="AD5" t="n">
        <v>413576.0090691863</v>
      </c>
      <c r="AE5" t="n">
        <v>565872.9412942659</v>
      </c>
      <c r="AF5" t="n">
        <v>2.335854154125611e-06</v>
      </c>
      <c r="AG5" t="n">
        <v>18</v>
      </c>
      <c r="AH5" t="n">
        <v>511866.8219848017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3.4606</v>
      </c>
      <c r="E6" t="n">
        <v>28.9</v>
      </c>
      <c r="F6" t="n">
        <v>19.32</v>
      </c>
      <c r="G6" t="n">
        <v>9.42</v>
      </c>
      <c r="H6" t="n">
        <v>0.12</v>
      </c>
      <c r="I6" t="n">
        <v>123</v>
      </c>
      <c r="J6" t="n">
        <v>287.19</v>
      </c>
      <c r="K6" t="n">
        <v>61.2</v>
      </c>
      <c r="L6" t="n">
        <v>2</v>
      </c>
      <c r="M6" t="n">
        <v>121</v>
      </c>
      <c r="N6" t="n">
        <v>78.98999999999999</v>
      </c>
      <c r="O6" t="n">
        <v>35654.65</v>
      </c>
      <c r="P6" t="n">
        <v>338.08</v>
      </c>
      <c r="Q6" t="n">
        <v>1364.16</v>
      </c>
      <c r="R6" t="n">
        <v>170.14</v>
      </c>
      <c r="S6" t="n">
        <v>48.96</v>
      </c>
      <c r="T6" t="n">
        <v>57771.22</v>
      </c>
      <c r="U6" t="n">
        <v>0.29</v>
      </c>
      <c r="V6" t="n">
        <v>0.72</v>
      </c>
      <c r="W6" t="n">
        <v>2.44</v>
      </c>
      <c r="X6" t="n">
        <v>3.56</v>
      </c>
      <c r="Y6" t="n">
        <v>1</v>
      </c>
      <c r="Z6" t="n">
        <v>10</v>
      </c>
      <c r="AA6" t="n">
        <v>378.3809608579734</v>
      </c>
      <c r="AB6" t="n">
        <v>517.7175236357411</v>
      </c>
      <c r="AC6" t="n">
        <v>468.3072898010532</v>
      </c>
      <c r="AD6" t="n">
        <v>378380.9608579734</v>
      </c>
      <c r="AE6" t="n">
        <v>517717.5236357411</v>
      </c>
      <c r="AF6" t="n">
        <v>2.493124290092554e-06</v>
      </c>
      <c r="AG6" t="n">
        <v>17</v>
      </c>
      <c r="AH6" t="n">
        <v>468307.2898010532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3.624</v>
      </c>
      <c r="E7" t="n">
        <v>27.59</v>
      </c>
      <c r="F7" t="n">
        <v>18.88</v>
      </c>
      <c r="G7" t="n">
        <v>10.59</v>
      </c>
      <c r="H7" t="n">
        <v>0.14</v>
      </c>
      <c r="I7" t="n">
        <v>107</v>
      </c>
      <c r="J7" t="n">
        <v>287.7</v>
      </c>
      <c r="K7" t="n">
        <v>61.2</v>
      </c>
      <c r="L7" t="n">
        <v>2.25</v>
      </c>
      <c r="M7" t="n">
        <v>105</v>
      </c>
      <c r="N7" t="n">
        <v>79.25</v>
      </c>
      <c r="O7" t="n">
        <v>35716.83</v>
      </c>
      <c r="P7" t="n">
        <v>329.49</v>
      </c>
      <c r="Q7" t="n">
        <v>1364.27</v>
      </c>
      <c r="R7" t="n">
        <v>155.38</v>
      </c>
      <c r="S7" t="n">
        <v>48.96</v>
      </c>
      <c r="T7" t="n">
        <v>50471.92</v>
      </c>
      <c r="U7" t="n">
        <v>0.32</v>
      </c>
      <c r="V7" t="n">
        <v>0.73</v>
      </c>
      <c r="W7" t="n">
        <v>2.42</v>
      </c>
      <c r="X7" t="n">
        <v>3.11</v>
      </c>
      <c r="Y7" t="n">
        <v>1</v>
      </c>
      <c r="Z7" t="n">
        <v>10</v>
      </c>
      <c r="AA7" t="n">
        <v>353.5434311259522</v>
      </c>
      <c r="AB7" t="n">
        <v>483.7337197019124</v>
      </c>
      <c r="AC7" t="n">
        <v>437.5668524181008</v>
      </c>
      <c r="AD7" t="n">
        <v>353543.4311259522</v>
      </c>
      <c r="AE7" t="n">
        <v>483733.7197019124</v>
      </c>
      <c r="AF7" t="n">
        <v>2.610842751920308e-06</v>
      </c>
      <c r="AG7" t="n">
        <v>16</v>
      </c>
      <c r="AH7" t="n">
        <v>437566.8524181008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3.7749</v>
      </c>
      <c r="E8" t="n">
        <v>26.49</v>
      </c>
      <c r="F8" t="n">
        <v>18.48</v>
      </c>
      <c r="G8" t="n">
        <v>11.79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321.7</v>
      </c>
      <c r="Q8" t="n">
        <v>1364.32</v>
      </c>
      <c r="R8" t="n">
        <v>142.14</v>
      </c>
      <c r="S8" t="n">
        <v>48.96</v>
      </c>
      <c r="T8" t="n">
        <v>43913.53</v>
      </c>
      <c r="U8" t="n">
        <v>0.34</v>
      </c>
      <c r="V8" t="n">
        <v>0.75</v>
      </c>
      <c r="W8" t="n">
        <v>2.4</v>
      </c>
      <c r="X8" t="n">
        <v>2.71</v>
      </c>
      <c r="Y8" t="n">
        <v>1</v>
      </c>
      <c r="Z8" t="n">
        <v>10</v>
      </c>
      <c r="AA8" t="n">
        <v>338.5088950082678</v>
      </c>
      <c r="AB8" t="n">
        <v>463.1628041087749</v>
      </c>
      <c r="AC8" t="n">
        <v>418.9591961377109</v>
      </c>
      <c r="AD8" t="n">
        <v>338508.8950082678</v>
      </c>
      <c r="AE8" t="n">
        <v>463162.8041087749</v>
      </c>
      <c r="AF8" t="n">
        <v>2.719555823461361e-06</v>
      </c>
      <c r="AG8" t="n">
        <v>16</v>
      </c>
      <c r="AH8" t="n">
        <v>418959.1961377109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3.9011</v>
      </c>
      <c r="E9" t="n">
        <v>25.63</v>
      </c>
      <c r="F9" t="n">
        <v>18.16</v>
      </c>
      <c r="G9" t="n">
        <v>12.97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315.05</v>
      </c>
      <c r="Q9" t="n">
        <v>1364.24</v>
      </c>
      <c r="R9" t="n">
        <v>132.1</v>
      </c>
      <c r="S9" t="n">
        <v>48.96</v>
      </c>
      <c r="T9" t="n">
        <v>38944.79</v>
      </c>
      <c r="U9" t="n">
        <v>0.37</v>
      </c>
      <c r="V9" t="n">
        <v>0.76</v>
      </c>
      <c r="W9" t="n">
        <v>2.37</v>
      </c>
      <c r="X9" t="n">
        <v>2.4</v>
      </c>
      <c r="Y9" t="n">
        <v>1</v>
      </c>
      <c r="Z9" t="n">
        <v>10</v>
      </c>
      <c r="AA9" t="n">
        <v>319.7965154469709</v>
      </c>
      <c r="AB9" t="n">
        <v>437.5597008610854</v>
      </c>
      <c r="AC9" t="n">
        <v>395.7996171297999</v>
      </c>
      <c r="AD9" t="n">
        <v>319796.5154469709</v>
      </c>
      <c r="AE9" t="n">
        <v>437559.7008610854</v>
      </c>
      <c r="AF9" t="n">
        <v>2.810474243795892e-06</v>
      </c>
      <c r="AG9" t="n">
        <v>15</v>
      </c>
      <c r="AH9" t="n">
        <v>395799.6171297999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4.0012</v>
      </c>
      <c r="E10" t="n">
        <v>24.99</v>
      </c>
      <c r="F10" t="n">
        <v>17.95</v>
      </c>
      <c r="G10" t="n">
        <v>14.17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310.73</v>
      </c>
      <c r="Q10" t="n">
        <v>1364.06</v>
      </c>
      <c r="R10" t="n">
        <v>125.25</v>
      </c>
      <c r="S10" t="n">
        <v>48.96</v>
      </c>
      <c r="T10" t="n">
        <v>35558.43</v>
      </c>
      <c r="U10" t="n">
        <v>0.39</v>
      </c>
      <c r="V10" t="n">
        <v>0.77</v>
      </c>
      <c r="W10" t="n">
        <v>2.37</v>
      </c>
      <c r="X10" t="n">
        <v>2.19</v>
      </c>
      <c r="Y10" t="n">
        <v>1</v>
      </c>
      <c r="Z10" t="n">
        <v>10</v>
      </c>
      <c r="AA10" t="n">
        <v>311.6248999446187</v>
      </c>
      <c r="AB10" t="n">
        <v>426.3789360245345</v>
      </c>
      <c r="AC10" t="n">
        <v>385.6859287969473</v>
      </c>
      <c r="AD10" t="n">
        <v>311624.8999446188</v>
      </c>
      <c r="AE10" t="n">
        <v>426378.9360245345</v>
      </c>
      <c r="AF10" t="n">
        <v>2.882589409211793e-06</v>
      </c>
      <c r="AG10" t="n">
        <v>15</v>
      </c>
      <c r="AH10" t="n">
        <v>385685.9287969474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17.73</v>
      </c>
      <c r="G11" t="n">
        <v>15.42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306.04</v>
      </c>
      <c r="Q11" t="n">
        <v>1364.1</v>
      </c>
      <c r="R11" t="n">
        <v>118.26</v>
      </c>
      <c r="S11" t="n">
        <v>48.96</v>
      </c>
      <c r="T11" t="n">
        <v>32102.14</v>
      </c>
      <c r="U11" t="n">
        <v>0.41</v>
      </c>
      <c r="V11" t="n">
        <v>0.78</v>
      </c>
      <c r="W11" t="n">
        <v>2.35</v>
      </c>
      <c r="X11" t="n">
        <v>1.97</v>
      </c>
      <c r="Y11" t="n">
        <v>1</v>
      </c>
      <c r="Z11" t="n">
        <v>10</v>
      </c>
      <c r="AA11" t="n">
        <v>303.7641543034525</v>
      </c>
      <c r="AB11" t="n">
        <v>415.6235170466683</v>
      </c>
      <c r="AC11" t="n">
        <v>375.9569919110034</v>
      </c>
      <c r="AD11" t="n">
        <v>303764.1543034525</v>
      </c>
      <c r="AE11" t="n">
        <v>415623.5170466683</v>
      </c>
      <c r="AF11" t="n">
        <v>2.952615324081178e-06</v>
      </c>
      <c r="AG11" t="n">
        <v>15</v>
      </c>
      <c r="AH11" t="n">
        <v>375956.9919110034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4.1853</v>
      </c>
      <c r="E12" t="n">
        <v>23.89</v>
      </c>
      <c r="F12" t="n">
        <v>17.55</v>
      </c>
      <c r="G12" t="n">
        <v>16.71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302.03</v>
      </c>
      <c r="Q12" t="n">
        <v>1364.12</v>
      </c>
      <c r="R12" t="n">
        <v>112.09</v>
      </c>
      <c r="S12" t="n">
        <v>48.96</v>
      </c>
      <c r="T12" t="n">
        <v>29042.97</v>
      </c>
      <c r="U12" t="n">
        <v>0.44</v>
      </c>
      <c r="V12" t="n">
        <v>0.79</v>
      </c>
      <c r="W12" t="n">
        <v>2.34</v>
      </c>
      <c r="X12" t="n">
        <v>1.79</v>
      </c>
      <c r="Y12" t="n">
        <v>1</v>
      </c>
      <c r="Z12" t="n">
        <v>10</v>
      </c>
      <c r="AA12" t="n">
        <v>290.2042124495316</v>
      </c>
      <c r="AB12" t="n">
        <v>397.0702063797197</v>
      </c>
      <c r="AC12" t="n">
        <v>359.1743831743732</v>
      </c>
      <c r="AD12" t="n">
        <v>290204.2124495316</v>
      </c>
      <c r="AE12" t="n">
        <v>397070.2063797197</v>
      </c>
      <c r="AF12" t="n">
        <v>3.015220797354323e-06</v>
      </c>
      <c r="AG12" t="n">
        <v>14</v>
      </c>
      <c r="AH12" t="n">
        <v>359174.3831743732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4.2626</v>
      </c>
      <c r="E13" t="n">
        <v>23.46</v>
      </c>
      <c r="F13" t="n">
        <v>17.39</v>
      </c>
      <c r="G13" t="n">
        <v>17.98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298.11</v>
      </c>
      <c r="Q13" t="n">
        <v>1364.02</v>
      </c>
      <c r="R13" t="n">
        <v>106.91</v>
      </c>
      <c r="S13" t="n">
        <v>48.96</v>
      </c>
      <c r="T13" t="n">
        <v>26477.75</v>
      </c>
      <c r="U13" t="n">
        <v>0.46</v>
      </c>
      <c r="V13" t="n">
        <v>0.8</v>
      </c>
      <c r="W13" t="n">
        <v>2.34</v>
      </c>
      <c r="X13" t="n">
        <v>1.62</v>
      </c>
      <c r="Y13" t="n">
        <v>1</v>
      </c>
      <c r="Z13" t="n">
        <v>10</v>
      </c>
      <c r="AA13" t="n">
        <v>284.3618844459049</v>
      </c>
      <c r="AB13" t="n">
        <v>389.0764754598369</v>
      </c>
      <c r="AC13" t="n">
        <v>351.9435627142122</v>
      </c>
      <c r="AD13" t="n">
        <v>284361.8844459049</v>
      </c>
      <c r="AE13" t="n">
        <v>389076.4754598369</v>
      </c>
      <c r="AF13" t="n">
        <v>3.07091013088728e-06</v>
      </c>
      <c r="AG13" t="n">
        <v>14</v>
      </c>
      <c r="AH13" t="n">
        <v>351943.5627142122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4.322</v>
      </c>
      <c r="E14" t="n">
        <v>23.14</v>
      </c>
      <c r="F14" t="n">
        <v>17.28</v>
      </c>
      <c r="G14" t="n">
        <v>19.2</v>
      </c>
      <c r="H14" t="n">
        <v>0.24</v>
      </c>
      <c r="I14" t="n">
        <v>54</v>
      </c>
      <c r="J14" t="n">
        <v>291.25</v>
      </c>
      <c r="K14" t="n">
        <v>61.2</v>
      </c>
      <c r="L14" t="n">
        <v>4</v>
      </c>
      <c r="M14" t="n">
        <v>52</v>
      </c>
      <c r="N14" t="n">
        <v>81.05</v>
      </c>
      <c r="O14" t="n">
        <v>36155.02</v>
      </c>
      <c r="P14" t="n">
        <v>295.58</v>
      </c>
      <c r="Q14" t="n">
        <v>1364.1</v>
      </c>
      <c r="R14" t="n">
        <v>103.5</v>
      </c>
      <c r="S14" t="n">
        <v>48.96</v>
      </c>
      <c r="T14" t="n">
        <v>24793.62</v>
      </c>
      <c r="U14" t="n">
        <v>0.47</v>
      </c>
      <c r="V14" t="n">
        <v>0.8</v>
      </c>
      <c r="W14" t="n">
        <v>2.32</v>
      </c>
      <c r="X14" t="n">
        <v>1.52</v>
      </c>
      <c r="Y14" t="n">
        <v>1</v>
      </c>
      <c r="Z14" t="n">
        <v>10</v>
      </c>
      <c r="AA14" t="n">
        <v>280.2962613342077</v>
      </c>
      <c r="AB14" t="n">
        <v>383.5137105557798</v>
      </c>
      <c r="AC14" t="n">
        <v>346.9117002852088</v>
      </c>
      <c r="AD14" t="n">
        <v>280296.2613342077</v>
      </c>
      <c r="AE14" t="n">
        <v>383513.7105557797</v>
      </c>
      <c r="AF14" t="n">
        <v>3.113703745529683e-06</v>
      </c>
      <c r="AG14" t="n">
        <v>14</v>
      </c>
      <c r="AH14" t="n">
        <v>346911.7002852088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4.3679</v>
      </c>
      <c r="E15" t="n">
        <v>22.89</v>
      </c>
      <c r="F15" t="n">
        <v>17.2</v>
      </c>
      <c r="G15" t="n">
        <v>20.23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293.32</v>
      </c>
      <c r="Q15" t="n">
        <v>1364.18</v>
      </c>
      <c r="R15" t="n">
        <v>100.89</v>
      </c>
      <c r="S15" t="n">
        <v>48.96</v>
      </c>
      <c r="T15" t="n">
        <v>23502.94</v>
      </c>
      <c r="U15" t="n">
        <v>0.49</v>
      </c>
      <c r="V15" t="n">
        <v>0.8100000000000001</v>
      </c>
      <c r="W15" t="n">
        <v>2.32</v>
      </c>
      <c r="X15" t="n">
        <v>1.44</v>
      </c>
      <c r="Y15" t="n">
        <v>1</v>
      </c>
      <c r="Z15" t="n">
        <v>10</v>
      </c>
      <c r="AA15" t="n">
        <v>277.0660565968367</v>
      </c>
      <c r="AB15" t="n">
        <v>379.0940019275334</v>
      </c>
      <c r="AC15" t="n">
        <v>342.9138024453422</v>
      </c>
      <c r="AD15" t="n">
        <v>277066.0565968367</v>
      </c>
      <c r="AE15" t="n">
        <v>379094.0019275334</v>
      </c>
      <c r="AF15" t="n">
        <v>3.146771538662448e-06</v>
      </c>
      <c r="AG15" t="n">
        <v>14</v>
      </c>
      <c r="AH15" t="n">
        <v>342913.8024453422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4.4151</v>
      </c>
      <c r="E16" t="n">
        <v>22.65</v>
      </c>
      <c r="F16" t="n">
        <v>17.11</v>
      </c>
      <c r="G16" t="n">
        <v>21.39</v>
      </c>
      <c r="H16" t="n">
        <v>0.27</v>
      </c>
      <c r="I16" t="n">
        <v>48</v>
      </c>
      <c r="J16" t="n">
        <v>292.27</v>
      </c>
      <c r="K16" t="n">
        <v>61.2</v>
      </c>
      <c r="L16" t="n">
        <v>4.5</v>
      </c>
      <c r="M16" t="n">
        <v>46</v>
      </c>
      <c r="N16" t="n">
        <v>81.56999999999999</v>
      </c>
      <c r="O16" t="n">
        <v>36281.16</v>
      </c>
      <c r="P16" t="n">
        <v>291.25</v>
      </c>
      <c r="Q16" t="n">
        <v>1364.16</v>
      </c>
      <c r="R16" t="n">
        <v>98.11</v>
      </c>
      <c r="S16" t="n">
        <v>48.96</v>
      </c>
      <c r="T16" t="n">
        <v>22127.85</v>
      </c>
      <c r="U16" t="n">
        <v>0.5</v>
      </c>
      <c r="V16" t="n">
        <v>0.8100000000000001</v>
      </c>
      <c r="W16" t="n">
        <v>2.32</v>
      </c>
      <c r="X16" t="n">
        <v>1.35</v>
      </c>
      <c r="Y16" t="n">
        <v>1</v>
      </c>
      <c r="Z16" t="n">
        <v>10</v>
      </c>
      <c r="AA16" t="n">
        <v>273.9465725268587</v>
      </c>
      <c r="AB16" t="n">
        <v>374.8257862010653</v>
      </c>
      <c r="AC16" t="n">
        <v>339.0529392373298</v>
      </c>
      <c r="AD16" t="n">
        <v>273946.5725268587</v>
      </c>
      <c r="AE16" t="n">
        <v>374825.7862010653</v>
      </c>
      <c r="AF16" t="n">
        <v>3.180775892385031e-06</v>
      </c>
      <c r="AG16" t="n">
        <v>14</v>
      </c>
      <c r="AH16" t="n">
        <v>339052.9392373298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4.4644</v>
      </c>
      <c r="E17" t="n">
        <v>22.4</v>
      </c>
      <c r="F17" t="n">
        <v>17.03</v>
      </c>
      <c r="G17" t="n">
        <v>22.7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288.91</v>
      </c>
      <c r="Q17" t="n">
        <v>1364.07</v>
      </c>
      <c r="R17" t="n">
        <v>95.34999999999999</v>
      </c>
      <c r="S17" t="n">
        <v>48.96</v>
      </c>
      <c r="T17" t="n">
        <v>20767.26</v>
      </c>
      <c r="U17" t="n">
        <v>0.51</v>
      </c>
      <c r="V17" t="n">
        <v>0.8100000000000001</v>
      </c>
      <c r="W17" t="n">
        <v>2.31</v>
      </c>
      <c r="X17" t="n">
        <v>1.27</v>
      </c>
      <c r="Y17" t="n">
        <v>1</v>
      </c>
      <c r="Z17" t="n">
        <v>10</v>
      </c>
      <c r="AA17" t="n">
        <v>263.7118844121281</v>
      </c>
      <c r="AB17" t="n">
        <v>360.822234399918</v>
      </c>
      <c r="AC17" t="n">
        <v>326.3858667659757</v>
      </c>
      <c r="AD17" t="n">
        <v>263711.8844121281</v>
      </c>
      <c r="AE17" t="n">
        <v>360822.2343999181</v>
      </c>
      <c r="AF17" t="n">
        <v>3.216293151675779e-06</v>
      </c>
      <c r="AG17" t="n">
        <v>13</v>
      </c>
      <c r="AH17" t="n">
        <v>326385.8667659757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4.4939</v>
      </c>
      <c r="E18" t="n">
        <v>22.25</v>
      </c>
      <c r="F18" t="n">
        <v>16.99</v>
      </c>
      <c r="G18" t="n">
        <v>23.7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287.28</v>
      </c>
      <c r="Q18" t="n">
        <v>1364.09</v>
      </c>
      <c r="R18" t="n">
        <v>93.83</v>
      </c>
      <c r="S18" t="n">
        <v>48.96</v>
      </c>
      <c r="T18" t="n">
        <v>20016.29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261.6717951942136</v>
      </c>
      <c r="AB18" t="n">
        <v>358.0308943295832</v>
      </c>
      <c r="AC18" t="n">
        <v>323.8609282742833</v>
      </c>
      <c r="AD18" t="n">
        <v>261671.7951942136</v>
      </c>
      <c r="AE18" t="n">
        <v>358030.8943295833</v>
      </c>
      <c r="AF18" t="n">
        <v>3.237545872752393e-06</v>
      </c>
      <c r="AG18" t="n">
        <v>13</v>
      </c>
      <c r="AH18" t="n">
        <v>323860.9282742832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4.5479</v>
      </c>
      <c r="E19" t="n">
        <v>21.99</v>
      </c>
      <c r="F19" t="n">
        <v>16.88</v>
      </c>
      <c r="G19" t="n">
        <v>25.32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284.38</v>
      </c>
      <c r="Q19" t="n">
        <v>1364.09</v>
      </c>
      <c r="R19" t="n">
        <v>90.41</v>
      </c>
      <c r="S19" t="n">
        <v>48.96</v>
      </c>
      <c r="T19" t="n">
        <v>18317.6</v>
      </c>
      <c r="U19" t="n">
        <v>0.54</v>
      </c>
      <c r="V19" t="n">
        <v>0.82</v>
      </c>
      <c r="W19" t="n">
        <v>2.31</v>
      </c>
      <c r="X19" t="n">
        <v>1.12</v>
      </c>
      <c r="Y19" t="n">
        <v>1</v>
      </c>
      <c r="Z19" t="n">
        <v>10</v>
      </c>
      <c r="AA19" t="n">
        <v>258.0182406442678</v>
      </c>
      <c r="AB19" t="n">
        <v>353.0319398107295</v>
      </c>
      <c r="AC19" t="n">
        <v>319.3390669587384</v>
      </c>
      <c r="AD19" t="n">
        <v>258018.2406442678</v>
      </c>
      <c r="AE19" t="n">
        <v>353031.9398107295</v>
      </c>
      <c r="AF19" t="n">
        <v>3.276449158790941e-06</v>
      </c>
      <c r="AG19" t="n">
        <v>13</v>
      </c>
      <c r="AH19" t="n">
        <v>319339.0669587384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4.5863</v>
      </c>
      <c r="E20" t="n">
        <v>21.8</v>
      </c>
      <c r="F20" t="n">
        <v>16.81</v>
      </c>
      <c r="G20" t="n">
        <v>26.54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282.6</v>
      </c>
      <c r="Q20" t="n">
        <v>1364.07</v>
      </c>
      <c r="R20" t="n">
        <v>88.33</v>
      </c>
      <c r="S20" t="n">
        <v>48.96</v>
      </c>
      <c r="T20" t="n">
        <v>17287.83</v>
      </c>
      <c r="U20" t="n">
        <v>0.55</v>
      </c>
      <c r="V20" t="n">
        <v>0.82</v>
      </c>
      <c r="W20" t="n">
        <v>2.29</v>
      </c>
      <c r="X20" t="n">
        <v>1.05</v>
      </c>
      <c r="Y20" t="n">
        <v>1</v>
      </c>
      <c r="Z20" t="n">
        <v>10</v>
      </c>
      <c r="AA20" t="n">
        <v>255.6284830789025</v>
      </c>
      <c r="AB20" t="n">
        <v>349.7621680811354</v>
      </c>
      <c r="AC20" t="n">
        <v>316.3813576538622</v>
      </c>
      <c r="AD20" t="n">
        <v>255628.4830789026</v>
      </c>
      <c r="AE20" t="n">
        <v>349762.1680811354</v>
      </c>
      <c r="AF20" t="n">
        <v>3.304113717751685e-06</v>
      </c>
      <c r="AG20" t="n">
        <v>13</v>
      </c>
      <c r="AH20" t="n">
        <v>316381.3576538622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4.6184</v>
      </c>
      <c r="E21" t="n">
        <v>21.65</v>
      </c>
      <c r="F21" t="n">
        <v>16.76</v>
      </c>
      <c r="G21" t="n">
        <v>27.94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280.39</v>
      </c>
      <c r="Q21" t="n">
        <v>1364.1</v>
      </c>
      <c r="R21" t="n">
        <v>86.42</v>
      </c>
      <c r="S21" t="n">
        <v>48.96</v>
      </c>
      <c r="T21" t="n">
        <v>16345.44</v>
      </c>
      <c r="U21" t="n">
        <v>0.57</v>
      </c>
      <c r="V21" t="n">
        <v>0.83</v>
      </c>
      <c r="W21" t="n">
        <v>2.3</v>
      </c>
      <c r="X21" t="n">
        <v>1</v>
      </c>
      <c r="Y21" t="n">
        <v>1</v>
      </c>
      <c r="Z21" t="n">
        <v>10</v>
      </c>
      <c r="AA21" t="n">
        <v>253.2905153905738</v>
      </c>
      <c r="AB21" t="n">
        <v>346.5632575461107</v>
      </c>
      <c r="AC21" t="n">
        <v>313.4877466506002</v>
      </c>
      <c r="AD21" t="n">
        <v>253290.5153905738</v>
      </c>
      <c r="AE21" t="n">
        <v>346563.2575461107</v>
      </c>
      <c r="AF21" t="n">
        <v>3.327239560007934e-06</v>
      </c>
      <c r="AG21" t="n">
        <v>13</v>
      </c>
      <c r="AH21" t="n">
        <v>313487.7466506002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4.6333</v>
      </c>
      <c r="E22" t="n">
        <v>21.58</v>
      </c>
      <c r="F22" t="n">
        <v>16.75</v>
      </c>
      <c r="G22" t="n">
        <v>28.71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280.16</v>
      </c>
      <c r="Q22" t="n">
        <v>1364.27</v>
      </c>
      <c r="R22" t="n">
        <v>86.25</v>
      </c>
      <c r="S22" t="n">
        <v>48.96</v>
      </c>
      <c r="T22" t="n">
        <v>16264.94</v>
      </c>
      <c r="U22" t="n">
        <v>0.57</v>
      </c>
      <c r="V22" t="n">
        <v>0.83</v>
      </c>
      <c r="W22" t="n">
        <v>2.29</v>
      </c>
      <c r="X22" t="n">
        <v>0.99</v>
      </c>
      <c r="Y22" t="n">
        <v>1</v>
      </c>
      <c r="Z22" t="n">
        <v>10</v>
      </c>
      <c r="AA22" t="n">
        <v>252.6430984218092</v>
      </c>
      <c r="AB22" t="n">
        <v>345.6774330874266</v>
      </c>
      <c r="AC22" t="n">
        <v>312.6864640349902</v>
      </c>
      <c r="AD22" t="n">
        <v>252643.0984218092</v>
      </c>
      <c r="AE22" t="n">
        <v>345677.4330874266</v>
      </c>
      <c r="AF22" t="n">
        <v>3.337973985229681e-06</v>
      </c>
      <c r="AG22" t="n">
        <v>13</v>
      </c>
      <c r="AH22" t="n">
        <v>312686.4640349902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4.672</v>
      </c>
      <c r="E23" t="n">
        <v>21.4</v>
      </c>
      <c r="F23" t="n">
        <v>16.68</v>
      </c>
      <c r="G23" t="n">
        <v>30.32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277.68</v>
      </c>
      <c r="Q23" t="n">
        <v>1364.09</v>
      </c>
      <c r="R23" t="n">
        <v>83.81999999999999</v>
      </c>
      <c r="S23" t="n">
        <v>48.96</v>
      </c>
      <c r="T23" t="n">
        <v>15061.36</v>
      </c>
      <c r="U23" t="n">
        <v>0.58</v>
      </c>
      <c r="V23" t="n">
        <v>0.83</v>
      </c>
      <c r="W23" t="n">
        <v>2.29</v>
      </c>
      <c r="X23" t="n">
        <v>0.92</v>
      </c>
      <c r="Y23" t="n">
        <v>1</v>
      </c>
      <c r="Z23" t="n">
        <v>10</v>
      </c>
      <c r="AA23" t="n">
        <v>249.9686566150812</v>
      </c>
      <c r="AB23" t="n">
        <v>342.0181438194178</v>
      </c>
      <c r="AC23" t="n">
        <v>309.3764121988742</v>
      </c>
      <c r="AD23" t="n">
        <v>249968.6566150812</v>
      </c>
      <c r="AE23" t="n">
        <v>342018.1438194178</v>
      </c>
      <c r="AF23" t="n">
        <v>3.365854673557306e-06</v>
      </c>
      <c r="AG23" t="n">
        <v>13</v>
      </c>
      <c r="AH23" t="n">
        <v>309376.4121988742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4.6874</v>
      </c>
      <c r="E24" t="n">
        <v>21.33</v>
      </c>
      <c r="F24" t="n">
        <v>16.66</v>
      </c>
      <c r="G24" t="n">
        <v>31.24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276.41</v>
      </c>
      <c r="Q24" t="n">
        <v>1364.11</v>
      </c>
      <c r="R24" t="n">
        <v>83.25</v>
      </c>
      <c r="S24" t="n">
        <v>48.96</v>
      </c>
      <c r="T24" t="n">
        <v>14780.04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248.7772833788384</v>
      </c>
      <c r="AB24" t="n">
        <v>340.3880543979135</v>
      </c>
      <c r="AC24" t="n">
        <v>307.9018962239129</v>
      </c>
      <c r="AD24" t="n">
        <v>248777.2833788384</v>
      </c>
      <c r="AE24" t="n">
        <v>340388.0543979135</v>
      </c>
      <c r="AF24" t="n">
        <v>3.376949314390522e-06</v>
      </c>
      <c r="AG24" t="n">
        <v>13</v>
      </c>
      <c r="AH24" t="n">
        <v>307901.8962239129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4.7083</v>
      </c>
      <c r="E25" t="n">
        <v>21.24</v>
      </c>
      <c r="F25" t="n">
        <v>16.62</v>
      </c>
      <c r="G25" t="n">
        <v>32.17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274.94</v>
      </c>
      <c r="Q25" t="n">
        <v>1364</v>
      </c>
      <c r="R25" t="n">
        <v>81.87</v>
      </c>
      <c r="S25" t="n">
        <v>48.96</v>
      </c>
      <c r="T25" t="n">
        <v>14092.57</v>
      </c>
      <c r="U25" t="n">
        <v>0.6</v>
      </c>
      <c r="V25" t="n">
        <v>0.83</v>
      </c>
      <c r="W25" t="n">
        <v>2.29</v>
      </c>
      <c r="X25" t="n">
        <v>0.86</v>
      </c>
      <c r="Y25" t="n">
        <v>1</v>
      </c>
      <c r="Z25" t="n">
        <v>10</v>
      </c>
      <c r="AA25" t="n">
        <v>247.2922563227314</v>
      </c>
      <c r="AB25" t="n">
        <v>338.356174864979</v>
      </c>
      <c r="AC25" t="n">
        <v>306.0639364218402</v>
      </c>
      <c r="AD25" t="n">
        <v>247292.2563227314</v>
      </c>
      <c r="AE25" t="n">
        <v>338356.174864979</v>
      </c>
      <c r="AF25" t="n">
        <v>3.392006326949886e-06</v>
      </c>
      <c r="AG25" t="n">
        <v>13</v>
      </c>
      <c r="AH25" t="n">
        <v>306063.9364218402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4.7442</v>
      </c>
      <c r="E26" t="n">
        <v>21.08</v>
      </c>
      <c r="F26" t="n">
        <v>16.57</v>
      </c>
      <c r="G26" t="n">
        <v>34.28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273.4</v>
      </c>
      <c r="Q26" t="n">
        <v>1364.05</v>
      </c>
      <c r="R26" t="n">
        <v>80.16</v>
      </c>
      <c r="S26" t="n">
        <v>48.96</v>
      </c>
      <c r="T26" t="n">
        <v>13251.17</v>
      </c>
      <c r="U26" t="n">
        <v>0.61</v>
      </c>
      <c r="V26" t="n">
        <v>0.84</v>
      </c>
      <c r="W26" t="n">
        <v>2.29</v>
      </c>
      <c r="X26" t="n">
        <v>0.8100000000000001</v>
      </c>
      <c r="Y26" t="n">
        <v>1</v>
      </c>
      <c r="Z26" t="n">
        <v>10</v>
      </c>
      <c r="AA26" t="n">
        <v>245.2898605073105</v>
      </c>
      <c r="AB26" t="n">
        <v>335.6164085708527</v>
      </c>
      <c r="AC26" t="n">
        <v>303.5856495775383</v>
      </c>
      <c r="AD26" t="n">
        <v>245289.8605073105</v>
      </c>
      <c r="AE26" t="n">
        <v>335616.4085708527</v>
      </c>
      <c r="AF26" t="n">
        <v>3.417869807853291e-06</v>
      </c>
      <c r="AG26" t="n">
        <v>13</v>
      </c>
      <c r="AH26" t="n">
        <v>303585.6495775383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4.7628</v>
      </c>
      <c r="E27" t="n">
        <v>21</v>
      </c>
      <c r="F27" t="n">
        <v>16.54</v>
      </c>
      <c r="G27" t="n">
        <v>35.44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272.04</v>
      </c>
      <c r="Q27" t="n">
        <v>1364.11</v>
      </c>
      <c r="R27" t="n">
        <v>79.20999999999999</v>
      </c>
      <c r="S27" t="n">
        <v>48.96</v>
      </c>
      <c r="T27" t="n">
        <v>12777.54</v>
      </c>
      <c r="U27" t="n">
        <v>0.62</v>
      </c>
      <c r="V27" t="n">
        <v>0.84</v>
      </c>
      <c r="W27" t="n">
        <v>2.29</v>
      </c>
      <c r="X27" t="n">
        <v>0.78</v>
      </c>
      <c r="Y27" t="n">
        <v>1</v>
      </c>
      <c r="Z27" t="n">
        <v>10</v>
      </c>
      <c r="AA27" t="n">
        <v>243.9753962876857</v>
      </c>
      <c r="AB27" t="n">
        <v>333.8179006354944</v>
      </c>
      <c r="AC27" t="n">
        <v>301.9587887153082</v>
      </c>
      <c r="AD27" t="n">
        <v>243975.3962876857</v>
      </c>
      <c r="AE27" t="n">
        <v>333817.9006354944</v>
      </c>
      <c r="AF27" t="n">
        <v>3.431269828599902e-06</v>
      </c>
      <c r="AG27" t="n">
        <v>13</v>
      </c>
      <c r="AH27" t="n">
        <v>301958.7887153082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4.7856</v>
      </c>
      <c r="E28" t="n">
        <v>20.9</v>
      </c>
      <c r="F28" t="n">
        <v>16.49</v>
      </c>
      <c r="G28" t="n">
        <v>36.65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270.12</v>
      </c>
      <c r="Q28" t="n">
        <v>1364.02</v>
      </c>
      <c r="R28" t="n">
        <v>77.92</v>
      </c>
      <c r="S28" t="n">
        <v>48.96</v>
      </c>
      <c r="T28" t="n">
        <v>12140.91</v>
      </c>
      <c r="U28" t="n">
        <v>0.63</v>
      </c>
      <c r="V28" t="n">
        <v>0.84</v>
      </c>
      <c r="W28" t="n">
        <v>2.28</v>
      </c>
      <c r="X28" t="n">
        <v>0.73</v>
      </c>
      <c r="Y28" t="n">
        <v>1</v>
      </c>
      <c r="Z28" t="n">
        <v>10</v>
      </c>
      <c r="AA28" t="n">
        <v>242.2392193568994</v>
      </c>
      <c r="AB28" t="n">
        <v>331.4423867640734</v>
      </c>
      <c r="AC28" t="n">
        <v>299.8099905537203</v>
      </c>
      <c r="AD28" t="n">
        <v>242239.2193568994</v>
      </c>
      <c r="AE28" t="n">
        <v>331442.3867640734</v>
      </c>
      <c r="AF28" t="n">
        <v>3.447695660482843e-06</v>
      </c>
      <c r="AG28" t="n">
        <v>13</v>
      </c>
      <c r="AH28" t="n">
        <v>299809.9905537203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4.8036</v>
      </c>
      <c r="E29" t="n">
        <v>20.82</v>
      </c>
      <c r="F29" t="n">
        <v>16.47</v>
      </c>
      <c r="G29" t="n">
        <v>38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269.56</v>
      </c>
      <c r="Q29" t="n">
        <v>1364.03</v>
      </c>
      <c r="R29" t="n">
        <v>77.16</v>
      </c>
      <c r="S29" t="n">
        <v>48.96</v>
      </c>
      <c r="T29" t="n">
        <v>11763.05</v>
      </c>
      <c r="U29" t="n">
        <v>0.63</v>
      </c>
      <c r="V29" t="n">
        <v>0.84</v>
      </c>
      <c r="W29" t="n">
        <v>2.28</v>
      </c>
      <c r="X29" t="n">
        <v>0.71</v>
      </c>
      <c r="Y29" t="n">
        <v>1</v>
      </c>
      <c r="Z29" t="n">
        <v>10</v>
      </c>
      <c r="AA29" t="n">
        <v>241.3776069918157</v>
      </c>
      <c r="AB29" t="n">
        <v>330.2634907145116</v>
      </c>
      <c r="AC29" t="n">
        <v>298.7436066885373</v>
      </c>
      <c r="AD29" t="n">
        <v>241377.6069918157</v>
      </c>
      <c r="AE29" t="n">
        <v>330263.4907145117</v>
      </c>
      <c r="AF29" t="n">
        <v>3.460663422495693e-06</v>
      </c>
      <c r="AG29" t="n">
        <v>13</v>
      </c>
      <c r="AH29" t="n">
        <v>298743.6066885373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4.8205</v>
      </c>
      <c r="E30" t="n">
        <v>20.74</v>
      </c>
      <c r="F30" t="n">
        <v>16.45</v>
      </c>
      <c r="G30" t="n">
        <v>39.48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267.73</v>
      </c>
      <c r="Q30" t="n">
        <v>1364.01</v>
      </c>
      <c r="R30" t="n">
        <v>76.5</v>
      </c>
      <c r="S30" t="n">
        <v>48.96</v>
      </c>
      <c r="T30" t="n">
        <v>11437.5</v>
      </c>
      <c r="U30" t="n">
        <v>0.64</v>
      </c>
      <c r="V30" t="n">
        <v>0.84</v>
      </c>
      <c r="W30" t="n">
        <v>2.28</v>
      </c>
      <c r="X30" t="n">
        <v>0.6899999999999999</v>
      </c>
      <c r="Y30" t="n">
        <v>1</v>
      </c>
      <c r="Z30" t="n">
        <v>10</v>
      </c>
      <c r="AA30" t="n">
        <v>239.9191112035983</v>
      </c>
      <c r="AB30" t="n">
        <v>328.2679124327807</v>
      </c>
      <c r="AC30" t="n">
        <v>296.9384835972024</v>
      </c>
      <c r="AD30" t="n">
        <v>239919.1112035983</v>
      </c>
      <c r="AE30" t="n">
        <v>328267.9124327807</v>
      </c>
      <c r="AF30" t="n">
        <v>3.472838710163313e-06</v>
      </c>
      <c r="AG30" t="n">
        <v>13</v>
      </c>
      <c r="AH30" t="n">
        <v>296938.4835972025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4.8174</v>
      </c>
      <c r="E31" t="n">
        <v>20.76</v>
      </c>
      <c r="F31" t="n">
        <v>16.46</v>
      </c>
      <c r="G31" t="n">
        <v>39.51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267.35</v>
      </c>
      <c r="Q31" t="n">
        <v>1364.07</v>
      </c>
      <c r="R31" t="n">
        <v>76.83</v>
      </c>
      <c r="S31" t="n">
        <v>48.96</v>
      </c>
      <c r="T31" t="n">
        <v>11607.42</v>
      </c>
      <c r="U31" t="n">
        <v>0.64</v>
      </c>
      <c r="V31" t="n">
        <v>0.84</v>
      </c>
      <c r="W31" t="n">
        <v>2.28</v>
      </c>
      <c r="X31" t="n">
        <v>0.7</v>
      </c>
      <c r="Y31" t="n">
        <v>1</v>
      </c>
      <c r="Z31" t="n">
        <v>10</v>
      </c>
      <c r="AA31" t="n">
        <v>239.8318018317916</v>
      </c>
      <c r="AB31" t="n">
        <v>328.1484518984572</v>
      </c>
      <c r="AC31" t="n">
        <v>296.8304242086107</v>
      </c>
      <c r="AD31" t="n">
        <v>239831.8018317916</v>
      </c>
      <c r="AE31" t="n">
        <v>328148.4518984571</v>
      </c>
      <c r="AF31" t="n">
        <v>3.470605373372211e-06</v>
      </c>
      <c r="AG31" t="n">
        <v>13</v>
      </c>
      <c r="AH31" t="n">
        <v>296830.4242086107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4.8386</v>
      </c>
      <c r="E32" t="n">
        <v>20.67</v>
      </c>
      <c r="F32" t="n">
        <v>16.42</v>
      </c>
      <c r="G32" t="n">
        <v>41.06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265.98</v>
      </c>
      <c r="Q32" t="n">
        <v>1364.08</v>
      </c>
      <c r="R32" t="n">
        <v>75.47</v>
      </c>
      <c r="S32" t="n">
        <v>48.96</v>
      </c>
      <c r="T32" t="n">
        <v>10930.71</v>
      </c>
      <c r="U32" t="n">
        <v>0.65</v>
      </c>
      <c r="V32" t="n">
        <v>0.84</v>
      </c>
      <c r="W32" t="n">
        <v>2.28</v>
      </c>
      <c r="X32" t="n">
        <v>0.66</v>
      </c>
      <c r="Y32" t="n">
        <v>1</v>
      </c>
      <c r="Z32" t="n">
        <v>10</v>
      </c>
      <c r="AA32" t="n">
        <v>231.5032552260392</v>
      </c>
      <c r="AB32" t="n">
        <v>316.752967002928</v>
      </c>
      <c r="AC32" t="n">
        <v>286.5225083978438</v>
      </c>
      <c r="AD32" t="n">
        <v>231503.2552260392</v>
      </c>
      <c r="AE32" t="n">
        <v>316752.967002928</v>
      </c>
      <c r="AF32" t="n">
        <v>3.485878515298455e-06</v>
      </c>
      <c r="AG32" t="n">
        <v>12</v>
      </c>
      <c r="AH32" t="n">
        <v>286522.5083978438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4.8587</v>
      </c>
      <c r="E33" t="n">
        <v>20.58</v>
      </c>
      <c r="F33" t="n">
        <v>16.39</v>
      </c>
      <c r="G33" t="n">
        <v>42.76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264.46</v>
      </c>
      <c r="Q33" t="n">
        <v>1364.07</v>
      </c>
      <c r="R33" t="n">
        <v>74.45</v>
      </c>
      <c r="S33" t="n">
        <v>48.96</v>
      </c>
      <c r="T33" t="n">
        <v>10427.16</v>
      </c>
      <c r="U33" t="n">
        <v>0.66</v>
      </c>
      <c r="V33" t="n">
        <v>0.84</v>
      </c>
      <c r="W33" t="n">
        <v>2.28</v>
      </c>
      <c r="X33" t="n">
        <v>0.63</v>
      </c>
      <c r="Y33" t="n">
        <v>1</v>
      </c>
      <c r="Z33" t="n">
        <v>10</v>
      </c>
      <c r="AA33" t="n">
        <v>230.1159865361868</v>
      </c>
      <c r="AB33" t="n">
        <v>314.8548447794979</v>
      </c>
      <c r="AC33" t="n">
        <v>284.805540295386</v>
      </c>
      <c r="AD33" t="n">
        <v>230115.9865361868</v>
      </c>
      <c r="AE33" t="n">
        <v>314854.8447794978</v>
      </c>
      <c r="AF33" t="n">
        <v>3.50035918287947e-06</v>
      </c>
      <c r="AG33" t="n">
        <v>12</v>
      </c>
      <c r="AH33" t="n">
        <v>284805.540295386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4.8818</v>
      </c>
      <c r="E34" t="n">
        <v>20.48</v>
      </c>
      <c r="F34" t="n">
        <v>16.35</v>
      </c>
      <c r="G34" t="n">
        <v>44.59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262.85</v>
      </c>
      <c r="Q34" t="n">
        <v>1364.04</v>
      </c>
      <c r="R34" t="n">
        <v>73.23999999999999</v>
      </c>
      <c r="S34" t="n">
        <v>48.96</v>
      </c>
      <c r="T34" t="n">
        <v>9823.35</v>
      </c>
      <c r="U34" t="n">
        <v>0.67</v>
      </c>
      <c r="V34" t="n">
        <v>0.85</v>
      </c>
      <c r="W34" t="n">
        <v>2.27</v>
      </c>
      <c r="X34" t="n">
        <v>0.59</v>
      </c>
      <c r="Y34" t="n">
        <v>1</v>
      </c>
      <c r="Z34" t="n">
        <v>10</v>
      </c>
      <c r="AA34" t="n">
        <v>228.5990697231733</v>
      </c>
      <c r="AB34" t="n">
        <v>312.7793322742871</v>
      </c>
      <c r="AC34" t="n">
        <v>282.9281117906718</v>
      </c>
      <c r="AD34" t="n">
        <v>228599.0697231733</v>
      </c>
      <c r="AE34" t="n">
        <v>312779.3322742871</v>
      </c>
      <c r="AF34" t="n">
        <v>3.517001144129294e-06</v>
      </c>
      <c r="AG34" t="n">
        <v>12</v>
      </c>
      <c r="AH34" t="n">
        <v>282928.1117906718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4.878</v>
      </c>
      <c r="E35" t="n">
        <v>20.5</v>
      </c>
      <c r="F35" t="n">
        <v>16.37</v>
      </c>
      <c r="G35" t="n">
        <v>44.63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262.34</v>
      </c>
      <c r="Q35" t="n">
        <v>1364.02</v>
      </c>
      <c r="R35" t="n">
        <v>73.68000000000001</v>
      </c>
      <c r="S35" t="n">
        <v>48.96</v>
      </c>
      <c r="T35" t="n">
        <v>10047.28</v>
      </c>
      <c r="U35" t="n">
        <v>0.66</v>
      </c>
      <c r="V35" t="n">
        <v>0.85</v>
      </c>
      <c r="W35" t="n">
        <v>2.28</v>
      </c>
      <c r="X35" t="n">
        <v>0.61</v>
      </c>
      <c r="Y35" t="n">
        <v>1</v>
      </c>
      <c r="Z35" t="n">
        <v>10</v>
      </c>
      <c r="AA35" t="n">
        <v>228.4743966913096</v>
      </c>
      <c r="AB35" t="n">
        <v>312.6087491319053</v>
      </c>
      <c r="AC35" t="n">
        <v>282.7738088639838</v>
      </c>
      <c r="AD35" t="n">
        <v>228474.3966913096</v>
      </c>
      <c r="AE35" t="n">
        <v>312608.7491319053</v>
      </c>
      <c r="AF35" t="n">
        <v>3.514263505482137e-06</v>
      </c>
      <c r="AG35" t="n">
        <v>12</v>
      </c>
      <c r="AH35" t="n">
        <v>282773.8088639838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4.8958</v>
      </c>
      <c r="E36" t="n">
        <v>20.43</v>
      </c>
      <c r="F36" t="n">
        <v>16.34</v>
      </c>
      <c r="G36" t="n">
        <v>46.7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260.41</v>
      </c>
      <c r="Q36" t="n">
        <v>1364.05</v>
      </c>
      <c r="R36" t="n">
        <v>73.13</v>
      </c>
      <c r="S36" t="n">
        <v>48.96</v>
      </c>
      <c r="T36" t="n">
        <v>9774.139999999999</v>
      </c>
      <c r="U36" t="n">
        <v>0.67</v>
      </c>
      <c r="V36" t="n">
        <v>0.85</v>
      </c>
      <c r="W36" t="n">
        <v>2.27</v>
      </c>
      <c r="X36" t="n">
        <v>0.59</v>
      </c>
      <c r="Y36" t="n">
        <v>1</v>
      </c>
      <c r="Z36" t="n">
        <v>10</v>
      </c>
      <c r="AA36" t="n">
        <v>226.9749199865217</v>
      </c>
      <c r="AB36" t="n">
        <v>310.5570989521721</v>
      </c>
      <c r="AC36" t="n">
        <v>280.9179652978946</v>
      </c>
      <c r="AD36" t="n">
        <v>226974.9199865217</v>
      </c>
      <c r="AE36" t="n">
        <v>310557.098952172</v>
      </c>
      <c r="AF36" t="n">
        <v>3.527087181250399e-06</v>
      </c>
      <c r="AG36" t="n">
        <v>12</v>
      </c>
      <c r="AH36" t="n">
        <v>280917.9652978946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4.9204</v>
      </c>
      <c r="E37" t="n">
        <v>20.32</v>
      </c>
      <c r="F37" t="n">
        <v>16.3</v>
      </c>
      <c r="G37" t="n">
        <v>48.89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258.88</v>
      </c>
      <c r="Q37" t="n">
        <v>1364</v>
      </c>
      <c r="R37" t="n">
        <v>71.2</v>
      </c>
      <c r="S37" t="n">
        <v>48.96</v>
      </c>
      <c r="T37" t="n">
        <v>8814.040000000001</v>
      </c>
      <c r="U37" t="n">
        <v>0.6899999999999999</v>
      </c>
      <c r="V37" t="n">
        <v>0.85</v>
      </c>
      <c r="W37" t="n">
        <v>2.28</v>
      </c>
      <c r="X37" t="n">
        <v>0.54</v>
      </c>
      <c r="Y37" t="n">
        <v>1</v>
      </c>
      <c r="Z37" t="n">
        <v>10</v>
      </c>
      <c r="AA37" t="n">
        <v>225.4806980520763</v>
      </c>
      <c r="AB37" t="n">
        <v>308.5126385810456</v>
      </c>
      <c r="AC37" t="n">
        <v>279.0686253551696</v>
      </c>
      <c r="AD37" t="n">
        <v>225480.6980520763</v>
      </c>
      <c r="AE37" t="n">
        <v>308512.6385810456</v>
      </c>
      <c r="AF37" t="n">
        <v>3.544809789334625e-06</v>
      </c>
      <c r="AG37" t="n">
        <v>12</v>
      </c>
      <c r="AH37" t="n">
        <v>279068.6253551696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4.9207</v>
      </c>
      <c r="E38" t="n">
        <v>20.32</v>
      </c>
      <c r="F38" t="n">
        <v>16.3</v>
      </c>
      <c r="G38" t="n">
        <v>48.89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257.97</v>
      </c>
      <c r="Q38" t="n">
        <v>1364</v>
      </c>
      <c r="R38" t="n">
        <v>71.56</v>
      </c>
      <c r="S38" t="n">
        <v>48.96</v>
      </c>
      <c r="T38" t="n">
        <v>8996.809999999999</v>
      </c>
      <c r="U38" t="n">
        <v>0.68</v>
      </c>
      <c r="V38" t="n">
        <v>0.85</v>
      </c>
      <c r="W38" t="n">
        <v>2.27</v>
      </c>
      <c r="X38" t="n">
        <v>0.54</v>
      </c>
      <c r="Y38" t="n">
        <v>1</v>
      </c>
      <c r="Z38" t="n">
        <v>10</v>
      </c>
      <c r="AA38" t="n">
        <v>225.0248464935767</v>
      </c>
      <c r="AB38" t="n">
        <v>307.8889223679553</v>
      </c>
      <c r="AC38" t="n">
        <v>278.5044357420653</v>
      </c>
      <c r="AD38" t="n">
        <v>225024.8464935767</v>
      </c>
      <c r="AE38" t="n">
        <v>307888.9223679553</v>
      </c>
      <c r="AF38" t="n">
        <v>3.545025918701506e-06</v>
      </c>
      <c r="AG38" t="n">
        <v>12</v>
      </c>
      <c r="AH38" t="n">
        <v>278504.4357420653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4.9365</v>
      </c>
      <c r="E39" t="n">
        <v>20.26</v>
      </c>
      <c r="F39" t="n">
        <v>16.28</v>
      </c>
      <c r="G39" t="n">
        <v>51.42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257.03</v>
      </c>
      <c r="Q39" t="n">
        <v>1364.04</v>
      </c>
      <c r="R39" t="n">
        <v>71.04000000000001</v>
      </c>
      <c r="S39" t="n">
        <v>48.96</v>
      </c>
      <c r="T39" t="n">
        <v>8740.51</v>
      </c>
      <c r="U39" t="n">
        <v>0.6899999999999999</v>
      </c>
      <c r="V39" t="n">
        <v>0.85</v>
      </c>
      <c r="W39" t="n">
        <v>2.27</v>
      </c>
      <c r="X39" t="n">
        <v>0.52</v>
      </c>
      <c r="Y39" t="n">
        <v>1</v>
      </c>
      <c r="Z39" t="n">
        <v>10</v>
      </c>
      <c r="AA39" t="n">
        <v>224.1000238797403</v>
      </c>
      <c r="AB39" t="n">
        <v>306.6235392674108</v>
      </c>
      <c r="AC39" t="n">
        <v>277.35981902866</v>
      </c>
      <c r="AD39" t="n">
        <v>224100.0238797403</v>
      </c>
      <c r="AE39" t="n">
        <v>306623.5392674108</v>
      </c>
      <c r="AF39" t="n">
        <v>3.556408732023896e-06</v>
      </c>
      <c r="AG39" t="n">
        <v>12</v>
      </c>
      <c r="AH39" t="n">
        <v>277359.81902866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4.9361</v>
      </c>
      <c r="E40" t="n">
        <v>20.26</v>
      </c>
      <c r="F40" t="n">
        <v>16.29</v>
      </c>
      <c r="G40" t="n">
        <v>51.43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255.97</v>
      </c>
      <c r="Q40" t="n">
        <v>1364.17</v>
      </c>
      <c r="R40" t="n">
        <v>70.98</v>
      </c>
      <c r="S40" t="n">
        <v>48.96</v>
      </c>
      <c r="T40" t="n">
        <v>8709.82</v>
      </c>
      <c r="U40" t="n">
        <v>0.6899999999999999</v>
      </c>
      <c r="V40" t="n">
        <v>0.85</v>
      </c>
      <c r="W40" t="n">
        <v>2.27</v>
      </c>
      <c r="X40" t="n">
        <v>0.53</v>
      </c>
      <c r="Y40" t="n">
        <v>1</v>
      </c>
      <c r="Z40" t="n">
        <v>10</v>
      </c>
      <c r="AA40" t="n">
        <v>223.5999811706311</v>
      </c>
      <c r="AB40" t="n">
        <v>305.9393587724805</v>
      </c>
      <c r="AC40" t="n">
        <v>276.7409357599123</v>
      </c>
      <c r="AD40" t="n">
        <v>223599.9811706311</v>
      </c>
      <c r="AE40" t="n">
        <v>305939.3587724805</v>
      </c>
      <c r="AF40" t="n">
        <v>3.556120559534722e-06</v>
      </c>
      <c r="AG40" t="n">
        <v>12</v>
      </c>
      <c r="AH40" t="n">
        <v>276740.9357599123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4.9587</v>
      </c>
      <c r="E41" t="n">
        <v>20.17</v>
      </c>
      <c r="F41" t="n">
        <v>16.25</v>
      </c>
      <c r="G41" t="n">
        <v>54.16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254.02</v>
      </c>
      <c r="Q41" t="n">
        <v>1364.03</v>
      </c>
      <c r="R41" t="n">
        <v>69.92</v>
      </c>
      <c r="S41" t="n">
        <v>48.96</v>
      </c>
      <c r="T41" t="n">
        <v>8186.6</v>
      </c>
      <c r="U41" t="n">
        <v>0.7</v>
      </c>
      <c r="V41" t="n">
        <v>0.85</v>
      </c>
      <c r="W41" t="n">
        <v>2.27</v>
      </c>
      <c r="X41" t="n">
        <v>0.49</v>
      </c>
      <c r="Y41" t="n">
        <v>1</v>
      </c>
      <c r="Z41" t="n">
        <v>10</v>
      </c>
      <c r="AA41" t="n">
        <v>221.9850792581143</v>
      </c>
      <c r="AB41" t="n">
        <v>303.729778731332</v>
      </c>
      <c r="AC41" t="n">
        <v>274.7422349367253</v>
      </c>
      <c r="AD41" t="n">
        <v>221985.0792581143</v>
      </c>
      <c r="AE41" t="n">
        <v>303729.778731332</v>
      </c>
      <c r="AF41" t="n">
        <v>3.572402305173077e-06</v>
      </c>
      <c r="AG41" t="n">
        <v>12</v>
      </c>
      <c r="AH41" t="n">
        <v>274742.2349367252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4.9616</v>
      </c>
      <c r="E42" t="n">
        <v>20.15</v>
      </c>
      <c r="F42" t="n">
        <v>16.24</v>
      </c>
      <c r="G42" t="n">
        <v>54.12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254.12</v>
      </c>
      <c r="Q42" t="n">
        <v>1364</v>
      </c>
      <c r="R42" t="n">
        <v>69.48</v>
      </c>
      <c r="S42" t="n">
        <v>48.96</v>
      </c>
      <c r="T42" t="n">
        <v>7965.81</v>
      </c>
      <c r="U42" t="n">
        <v>0.7</v>
      </c>
      <c r="V42" t="n">
        <v>0.85</v>
      </c>
      <c r="W42" t="n">
        <v>2.27</v>
      </c>
      <c r="X42" t="n">
        <v>0.48</v>
      </c>
      <c r="Y42" t="n">
        <v>1</v>
      </c>
      <c r="Z42" t="n">
        <v>10</v>
      </c>
      <c r="AA42" t="n">
        <v>221.9457343688951</v>
      </c>
      <c r="AB42" t="n">
        <v>303.6759453181282</v>
      </c>
      <c r="AC42" t="n">
        <v>274.693539308922</v>
      </c>
      <c r="AD42" t="n">
        <v>221945.7343688951</v>
      </c>
      <c r="AE42" t="n">
        <v>303675.9453181282</v>
      </c>
      <c r="AF42" t="n">
        <v>3.574491555719591e-06</v>
      </c>
      <c r="AG42" t="n">
        <v>12</v>
      </c>
      <c r="AH42" t="n">
        <v>274693.539308922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4.9788</v>
      </c>
      <c r="E43" t="n">
        <v>20.09</v>
      </c>
      <c r="F43" t="n">
        <v>16.22</v>
      </c>
      <c r="G43" t="n">
        <v>57.25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15</v>
      </c>
      <c r="N43" t="n">
        <v>88.98999999999999</v>
      </c>
      <c r="O43" t="n">
        <v>38028.53</v>
      </c>
      <c r="P43" t="n">
        <v>251.59</v>
      </c>
      <c r="Q43" t="n">
        <v>1364</v>
      </c>
      <c r="R43" t="n">
        <v>68.83</v>
      </c>
      <c r="S43" t="n">
        <v>48.96</v>
      </c>
      <c r="T43" t="n">
        <v>7647.31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220.2276322918307</v>
      </c>
      <c r="AB43" t="n">
        <v>301.3251622589758</v>
      </c>
      <c r="AC43" t="n">
        <v>272.5671116855896</v>
      </c>
      <c r="AD43" t="n">
        <v>220227.6322918307</v>
      </c>
      <c r="AE43" t="n">
        <v>301325.1622589757</v>
      </c>
      <c r="AF43" t="n">
        <v>3.586882972754091e-06</v>
      </c>
      <c r="AG43" t="n">
        <v>12</v>
      </c>
      <c r="AH43" t="n">
        <v>272567.1116855895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4.9794</v>
      </c>
      <c r="E44" t="n">
        <v>20.08</v>
      </c>
      <c r="F44" t="n">
        <v>16.22</v>
      </c>
      <c r="G44" t="n">
        <v>57.24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15</v>
      </c>
      <c r="N44" t="n">
        <v>89.28</v>
      </c>
      <c r="O44" t="n">
        <v>38094.91</v>
      </c>
      <c r="P44" t="n">
        <v>250.74</v>
      </c>
      <c r="Q44" t="n">
        <v>1364</v>
      </c>
      <c r="R44" t="n">
        <v>68.90000000000001</v>
      </c>
      <c r="S44" t="n">
        <v>48.96</v>
      </c>
      <c r="T44" t="n">
        <v>7681.9</v>
      </c>
      <c r="U44" t="n">
        <v>0.71</v>
      </c>
      <c r="V44" t="n">
        <v>0.85</v>
      </c>
      <c r="W44" t="n">
        <v>2.27</v>
      </c>
      <c r="X44" t="n">
        <v>0.46</v>
      </c>
      <c r="Y44" t="n">
        <v>1</v>
      </c>
      <c r="Z44" t="n">
        <v>10</v>
      </c>
      <c r="AA44" t="n">
        <v>219.7984687612968</v>
      </c>
      <c r="AB44" t="n">
        <v>300.737961783141</v>
      </c>
      <c r="AC44" t="n">
        <v>272.0359527990271</v>
      </c>
      <c r="AD44" t="n">
        <v>219798.4687612968</v>
      </c>
      <c r="AE44" t="n">
        <v>300737.961783141</v>
      </c>
      <c r="AF44" t="n">
        <v>3.587315231487854e-06</v>
      </c>
      <c r="AG44" t="n">
        <v>12</v>
      </c>
      <c r="AH44" t="n">
        <v>272035.9527990271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4.9759</v>
      </c>
      <c r="E45" t="n">
        <v>20.1</v>
      </c>
      <c r="F45" t="n">
        <v>16.23</v>
      </c>
      <c r="G45" t="n">
        <v>57.29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15</v>
      </c>
      <c r="N45" t="n">
        <v>89.56999999999999</v>
      </c>
      <c r="O45" t="n">
        <v>38161.42</v>
      </c>
      <c r="P45" t="n">
        <v>249.76</v>
      </c>
      <c r="Q45" t="n">
        <v>1364.01</v>
      </c>
      <c r="R45" t="n">
        <v>69.31</v>
      </c>
      <c r="S45" t="n">
        <v>48.96</v>
      </c>
      <c r="T45" t="n">
        <v>7884.27</v>
      </c>
      <c r="U45" t="n">
        <v>0.71</v>
      </c>
      <c r="V45" t="n">
        <v>0.85</v>
      </c>
      <c r="W45" t="n">
        <v>2.27</v>
      </c>
      <c r="X45" t="n">
        <v>0.47</v>
      </c>
      <c r="Y45" t="n">
        <v>1</v>
      </c>
      <c r="Z45" t="n">
        <v>10</v>
      </c>
      <c r="AA45" t="n">
        <v>219.4249343940072</v>
      </c>
      <c r="AB45" t="n">
        <v>300.2268755826422</v>
      </c>
      <c r="AC45" t="n">
        <v>271.5736439481898</v>
      </c>
      <c r="AD45" t="n">
        <v>219424.9343940071</v>
      </c>
      <c r="AE45" t="n">
        <v>300226.8755826422</v>
      </c>
      <c r="AF45" t="n">
        <v>3.584793722207577e-06</v>
      </c>
      <c r="AG45" t="n">
        <v>12</v>
      </c>
      <c r="AH45" t="n">
        <v>271573.6439481898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5.002</v>
      </c>
      <c r="E46" t="n">
        <v>19.99</v>
      </c>
      <c r="F46" t="n">
        <v>16.18</v>
      </c>
      <c r="G46" t="n">
        <v>60.68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14</v>
      </c>
      <c r="N46" t="n">
        <v>89.86</v>
      </c>
      <c r="O46" t="n">
        <v>38228.06</v>
      </c>
      <c r="P46" t="n">
        <v>249.27</v>
      </c>
      <c r="Q46" t="n">
        <v>1364</v>
      </c>
      <c r="R46" t="n">
        <v>67.77</v>
      </c>
      <c r="S46" t="n">
        <v>48.96</v>
      </c>
      <c r="T46" t="n">
        <v>7117.69</v>
      </c>
      <c r="U46" t="n">
        <v>0.72</v>
      </c>
      <c r="V46" t="n">
        <v>0.86</v>
      </c>
      <c r="W46" t="n">
        <v>2.26</v>
      </c>
      <c r="X46" t="n">
        <v>0.42</v>
      </c>
      <c r="Y46" t="n">
        <v>1</v>
      </c>
      <c r="Z46" t="n">
        <v>10</v>
      </c>
      <c r="AA46" t="n">
        <v>218.4468196664959</v>
      </c>
      <c r="AB46" t="n">
        <v>298.8885758610857</v>
      </c>
      <c r="AC46" t="n">
        <v>270.3630696737428</v>
      </c>
      <c r="AD46" t="n">
        <v>218446.8196664959</v>
      </c>
      <c r="AE46" t="n">
        <v>298888.5758610857</v>
      </c>
      <c r="AF46" t="n">
        <v>3.603596977126209e-06</v>
      </c>
      <c r="AG46" t="n">
        <v>12</v>
      </c>
      <c r="AH46" t="n">
        <v>270363.0696737427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4.9997</v>
      </c>
      <c r="E47" t="n">
        <v>20</v>
      </c>
      <c r="F47" t="n">
        <v>16.19</v>
      </c>
      <c r="G47" t="n">
        <v>60.71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14</v>
      </c>
      <c r="N47" t="n">
        <v>90.15000000000001</v>
      </c>
      <c r="O47" t="n">
        <v>38294.82</v>
      </c>
      <c r="P47" t="n">
        <v>247.84</v>
      </c>
      <c r="Q47" t="n">
        <v>1364.1</v>
      </c>
      <c r="R47" t="n">
        <v>67.91</v>
      </c>
      <c r="S47" t="n">
        <v>48.96</v>
      </c>
      <c r="T47" t="n">
        <v>7190.87</v>
      </c>
      <c r="U47" t="n">
        <v>0.72</v>
      </c>
      <c r="V47" t="n">
        <v>0.86</v>
      </c>
      <c r="W47" t="n">
        <v>2.27</v>
      </c>
      <c r="X47" t="n">
        <v>0.43</v>
      </c>
      <c r="Y47" t="n">
        <v>1</v>
      </c>
      <c r="Z47" t="n">
        <v>10</v>
      </c>
      <c r="AA47" t="n">
        <v>217.824400939816</v>
      </c>
      <c r="AB47" t="n">
        <v>298.0369551000666</v>
      </c>
      <c r="AC47" t="n">
        <v>269.5927264028977</v>
      </c>
      <c r="AD47" t="n">
        <v>217824.400939816</v>
      </c>
      <c r="AE47" t="n">
        <v>298036.9551000666</v>
      </c>
      <c r="AF47" t="n">
        <v>3.601939985313455e-06</v>
      </c>
      <c r="AG47" t="n">
        <v>12</v>
      </c>
      <c r="AH47" t="n">
        <v>269592.7264028977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4.9989</v>
      </c>
      <c r="E48" t="n">
        <v>20</v>
      </c>
      <c r="F48" t="n">
        <v>16.19</v>
      </c>
      <c r="G48" t="n">
        <v>60.72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14</v>
      </c>
      <c r="N48" t="n">
        <v>90.44</v>
      </c>
      <c r="O48" t="n">
        <v>38361.7</v>
      </c>
      <c r="P48" t="n">
        <v>247.48</v>
      </c>
      <c r="Q48" t="n">
        <v>1364.06</v>
      </c>
      <c r="R48" t="n">
        <v>68.11</v>
      </c>
      <c r="S48" t="n">
        <v>48.96</v>
      </c>
      <c r="T48" t="n">
        <v>7292.32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217.6714736699259</v>
      </c>
      <c r="AB48" t="n">
        <v>297.8277132627279</v>
      </c>
      <c r="AC48" t="n">
        <v>269.4034543128419</v>
      </c>
      <c r="AD48" t="n">
        <v>217671.4736699259</v>
      </c>
      <c r="AE48" t="n">
        <v>297827.7132627278</v>
      </c>
      <c r="AF48" t="n">
        <v>3.601363640335107e-06</v>
      </c>
      <c r="AG48" t="n">
        <v>12</v>
      </c>
      <c r="AH48" t="n">
        <v>269403.4543128419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5.0202</v>
      </c>
      <c r="E49" t="n">
        <v>19.92</v>
      </c>
      <c r="F49" t="n">
        <v>16.16</v>
      </c>
      <c r="G49" t="n">
        <v>64.65000000000001</v>
      </c>
      <c r="H49" t="n">
        <v>0.73</v>
      </c>
      <c r="I49" t="n">
        <v>15</v>
      </c>
      <c r="J49" t="n">
        <v>309.68</v>
      </c>
      <c r="K49" t="n">
        <v>61.2</v>
      </c>
      <c r="L49" t="n">
        <v>12.75</v>
      </c>
      <c r="M49" t="n">
        <v>13</v>
      </c>
      <c r="N49" t="n">
        <v>90.73999999999999</v>
      </c>
      <c r="O49" t="n">
        <v>38428.72</v>
      </c>
      <c r="P49" t="n">
        <v>245.2</v>
      </c>
      <c r="Q49" t="n">
        <v>1364</v>
      </c>
      <c r="R49" t="n">
        <v>67.17</v>
      </c>
      <c r="S49" t="n">
        <v>48.96</v>
      </c>
      <c r="T49" t="n">
        <v>6827</v>
      </c>
      <c r="U49" t="n">
        <v>0.73</v>
      </c>
      <c r="V49" t="n">
        <v>0.86</v>
      </c>
      <c r="W49" t="n">
        <v>2.26</v>
      </c>
      <c r="X49" t="n">
        <v>0.4</v>
      </c>
      <c r="Y49" t="n">
        <v>1</v>
      </c>
      <c r="Z49" t="n">
        <v>10</v>
      </c>
      <c r="AA49" t="n">
        <v>215.9863494528073</v>
      </c>
      <c r="AB49" t="n">
        <v>295.5220519664338</v>
      </c>
      <c r="AC49" t="n">
        <v>267.3178420946494</v>
      </c>
      <c r="AD49" t="n">
        <v>215986.3494528073</v>
      </c>
      <c r="AE49" t="n">
        <v>295522.0519664338</v>
      </c>
      <c r="AF49" t="n">
        <v>3.616708825383645e-06</v>
      </c>
      <c r="AG49" t="n">
        <v>12</v>
      </c>
      <c r="AH49" t="n">
        <v>267317.8420946494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5.0197</v>
      </c>
      <c r="E50" t="n">
        <v>19.92</v>
      </c>
      <c r="F50" t="n">
        <v>16.16</v>
      </c>
      <c r="G50" t="n">
        <v>64.66</v>
      </c>
      <c r="H50" t="n">
        <v>0.75</v>
      </c>
      <c r="I50" t="n">
        <v>15</v>
      </c>
      <c r="J50" t="n">
        <v>310.23</v>
      </c>
      <c r="K50" t="n">
        <v>61.2</v>
      </c>
      <c r="L50" t="n">
        <v>13</v>
      </c>
      <c r="M50" t="n">
        <v>13</v>
      </c>
      <c r="N50" t="n">
        <v>91.03</v>
      </c>
      <c r="O50" t="n">
        <v>38495.87</v>
      </c>
      <c r="P50" t="n">
        <v>244.69</v>
      </c>
      <c r="Q50" t="n">
        <v>1364.07</v>
      </c>
      <c r="R50" t="n">
        <v>67.18000000000001</v>
      </c>
      <c r="S50" t="n">
        <v>48.96</v>
      </c>
      <c r="T50" t="n">
        <v>6830.98</v>
      </c>
      <c r="U50" t="n">
        <v>0.73</v>
      </c>
      <c r="V50" t="n">
        <v>0.86</v>
      </c>
      <c r="W50" t="n">
        <v>2.26</v>
      </c>
      <c r="X50" t="n">
        <v>0.4</v>
      </c>
      <c r="Y50" t="n">
        <v>1</v>
      </c>
      <c r="Z50" t="n">
        <v>10</v>
      </c>
      <c r="AA50" t="n">
        <v>215.7536609737215</v>
      </c>
      <c r="AB50" t="n">
        <v>295.2036773238576</v>
      </c>
      <c r="AC50" t="n">
        <v>267.0298526811189</v>
      </c>
      <c r="AD50" t="n">
        <v>215753.6609737215</v>
      </c>
      <c r="AE50" t="n">
        <v>295203.6773238576</v>
      </c>
      <c r="AF50" t="n">
        <v>3.616348609772177e-06</v>
      </c>
      <c r="AG50" t="n">
        <v>12</v>
      </c>
      <c r="AH50" t="n">
        <v>267029.8526811189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5.0185</v>
      </c>
      <c r="E51" t="n">
        <v>19.93</v>
      </c>
      <c r="F51" t="n">
        <v>16.17</v>
      </c>
      <c r="G51" t="n">
        <v>64.67</v>
      </c>
      <c r="H51" t="n">
        <v>0.76</v>
      </c>
      <c r="I51" t="n">
        <v>15</v>
      </c>
      <c r="J51" t="n">
        <v>310.77</v>
      </c>
      <c r="K51" t="n">
        <v>61.2</v>
      </c>
      <c r="L51" t="n">
        <v>13.25</v>
      </c>
      <c r="M51" t="n">
        <v>13</v>
      </c>
      <c r="N51" t="n">
        <v>91.33</v>
      </c>
      <c r="O51" t="n">
        <v>38563.14</v>
      </c>
      <c r="P51" t="n">
        <v>242</v>
      </c>
      <c r="Q51" t="n">
        <v>1364.09</v>
      </c>
      <c r="R51" t="n">
        <v>67.26000000000001</v>
      </c>
      <c r="S51" t="n">
        <v>48.96</v>
      </c>
      <c r="T51" t="n">
        <v>6870.06</v>
      </c>
      <c r="U51" t="n">
        <v>0.73</v>
      </c>
      <c r="V51" t="n">
        <v>0.86</v>
      </c>
      <c r="W51" t="n">
        <v>2.27</v>
      </c>
      <c r="X51" t="n">
        <v>0.41</v>
      </c>
      <c r="Y51" t="n">
        <v>1</v>
      </c>
      <c r="Z51" t="n">
        <v>10</v>
      </c>
      <c r="AA51" t="n">
        <v>214.4964312510872</v>
      </c>
      <c r="AB51" t="n">
        <v>293.4834801522893</v>
      </c>
      <c r="AC51" t="n">
        <v>265.4738287132928</v>
      </c>
      <c r="AD51" t="n">
        <v>214496.4312510872</v>
      </c>
      <c r="AE51" t="n">
        <v>293483.4801522893</v>
      </c>
      <c r="AF51" t="n">
        <v>3.615484092304654e-06</v>
      </c>
      <c r="AG51" t="n">
        <v>12</v>
      </c>
      <c r="AH51" t="n">
        <v>265473.8287132928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5.0419</v>
      </c>
      <c r="E52" t="n">
        <v>19.83</v>
      </c>
      <c r="F52" t="n">
        <v>16.13</v>
      </c>
      <c r="G52" t="n">
        <v>69.13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12</v>
      </c>
      <c r="N52" t="n">
        <v>91.62</v>
      </c>
      <c r="O52" t="n">
        <v>38630.55</v>
      </c>
      <c r="P52" t="n">
        <v>241.28</v>
      </c>
      <c r="Q52" t="n">
        <v>1364.02</v>
      </c>
      <c r="R52" t="n">
        <v>66.04000000000001</v>
      </c>
      <c r="S52" t="n">
        <v>48.96</v>
      </c>
      <c r="T52" t="n">
        <v>6267.27</v>
      </c>
      <c r="U52" t="n">
        <v>0.74</v>
      </c>
      <c r="V52" t="n">
        <v>0.86</v>
      </c>
      <c r="W52" t="n">
        <v>2.26</v>
      </c>
      <c r="X52" t="n">
        <v>0.37</v>
      </c>
      <c r="Y52" t="n">
        <v>1</v>
      </c>
      <c r="Z52" t="n">
        <v>10</v>
      </c>
      <c r="AA52" t="n">
        <v>213.5184825807475</v>
      </c>
      <c r="AB52" t="n">
        <v>292.1454076374808</v>
      </c>
      <c r="AC52" t="n">
        <v>264.2634599613006</v>
      </c>
      <c r="AD52" t="n">
        <v>213518.4825807475</v>
      </c>
      <c r="AE52" t="n">
        <v>292145.4076374808</v>
      </c>
      <c r="AF52" t="n">
        <v>3.632342182921358e-06</v>
      </c>
      <c r="AG52" t="n">
        <v>12</v>
      </c>
      <c r="AH52" t="n">
        <v>264263.4599613006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5.0441</v>
      </c>
      <c r="E53" t="n">
        <v>19.83</v>
      </c>
      <c r="F53" t="n">
        <v>16.12</v>
      </c>
      <c r="G53" t="n">
        <v>69.09</v>
      </c>
      <c r="H53" t="n">
        <v>0.79</v>
      </c>
      <c r="I53" t="n">
        <v>14</v>
      </c>
      <c r="J53" t="n">
        <v>311.87</v>
      </c>
      <c r="K53" t="n">
        <v>61.2</v>
      </c>
      <c r="L53" t="n">
        <v>13.75</v>
      </c>
      <c r="M53" t="n">
        <v>12</v>
      </c>
      <c r="N53" t="n">
        <v>91.92</v>
      </c>
      <c r="O53" t="n">
        <v>38698.21</v>
      </c>
      <c r="P53" t="n">
        <v>240.04</v>
      </c>
      <c r="Q53" t="n">
        <v>1364.04</v>
      </c>
      <c r="R53" t="n">
        <v>65.93000000000001</v>
      </c>
      <c r="S53" t="n">
        <v>48.96</v>
      </c>
      <c r="T53" t="n">
        <v>6208.83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212.8599510912071</v>
      </c>
      <c r="AB53" t="n">
        <v>291.2443758011332</v>
      </c>
      <c r="AC53" t="n">
        <v>263.4484213388075</v>
      </c>
      <c r="AD53" t="n">
        <v>212859.9510912071</v>
      </c>
      <c r="AE53" t="n">
        <v>291244.3758011332</v>
      </c>
      <c r="AF53" t="n">
        <v>3.633927131611817e-06</v>
      </c>
      <c r="AG53" t="n">
        <v>12</v>
      </c>
      <c r="AH53" t="n">
        <v>263448.4213388075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5.0412</v>
      </c>
      <c r="E54" t="n">
        <v>19.84</v>
      </c>
      <c r="F54" t="n">
        <v>16.13</v>
      </c>
      <c r="G54" t="n">
        <v>69.14</v>
      </c>
      <c r="H54" t="n">
        <v>0.8</v>
      </c>
      <c r="I54" t="n">
        <v>14</v>
      </c>
      <c r="J54" t="n">
        <v>312.42</v>
      </c>
      <c r="K54" t="n">
        <v>61.2</v>
      </c>
      <c r="L54" t="n">
        <v>14</v>
      </c>
      <c r="M54" t="n">
        <v>12</v>
      </c>
      <c r="N54" t="n">
        <v>92.22</v>
      </c>
      <c r="O54" t="n">
        <v>38765.89</v>
      </c>
      <c r="P54" t="n">
        <v>239.7</v>
      </c>
      <c r="Q54" t="n">
        <v>1364.06</v>
      </c>
      <c r="R54" t="n">
        <v>66.2</v>
      </c>
      <c r="S54" t="n">
        <v>48.96</v>
      </c>
      <c r="T54" t="n">
        <v>6346.13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212.7782790984654</v>
      </c>
      <c r="AB54" t="n">
        <v>291.1326285775501</v>
      </c>
      <c r="AC54" t="n">
        <v>263.347339113405</v>
      </c>
      <c r="AD54" t="n">
        <v>212778.2790984655</v>
      </c>
      <c r="AE54" t="n">
        <v>291132.6285775501</v>
      </c>
      <c r="AF54" t="n">
        <v>3.631837881065303e-06</v>
      </c>
      <c r="AG54" t="n">
        <v>12</v>
      </c>
      <c r="AH54" t="n">
        <v>263347.339113405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5.0563</v>
      </c>
      <c r="E55" t="n">
        <v>19.78</v>
      </c>
      <c r="F55" t="n">
        <v>16.13</v>
      </c>
      <c r="G55" t="n">
        <v>74.44</v>
      </c>
      <c r="H55" t="n">
        <v>0.8100000000000001</v>
      </c>
      <c r="I55" t="n">
        <v>13</v>
      </c>
      <c r="J55" t="n">
        <v>312.97</v>
      </c>
      <c r="K55" t="n">
        <v>61.2</v>
      </c>
      <c r="L55" t="n">
        <v>14.25</v>
      </c>
      <c r="M55" t="n">
        <v>11</v>
      </c>
      <c r="N55" t="n">
        <v>92.52</v>
      </c>
      <c r="O55" t="n">
        <v>38833.69</v>
      </c>
      <c r="P55" t="n">
        <v>238.06</v>
      </c>
      <c r="Q55" t="n">
        <v>1364.05</v>
      </c>
      <c r="R55" t="n">
        <v>65.94</v>
      </c>
      <c r="S55" t="n">
        <v>48.96</v>
      </c>
      <c r="T55" t="n">
        <v>6219.26</v>
      </c>
      <c r="U55" t="n">
        <v>0.74</v>
      </c>
      <c r="V55" t="n">
        <v>0.86</v>
      </c>
      <c r="W55" t="n">
        <v>2.26</v>
      </c>
      <c r="X55" t="n">
        <v>0.37</v>
      </c>
      <c r="Y55" t="n">
        <v>1</v>
      </c>
      <c r="Z55" t="n">
        <v>10</v>
      </c>
      <c r="AA55" t="n">
        <v>211.6122554008578</v>
      </c>
      <c r="AB55" t="n">
        <v>289.5372235131492</v>
      </c>
      <c r="AC55" t="n">
        <v>261.9041972691849</v>
      </c>
      <c r="AD55" t="n">
        <v>211612.2554008578</v>
      </c>
      <c r="AE55" t="n">
        <v>289537.2235131492</v>
      </c>
      <c r="AF55" t="n">
        <v>3.642716392531637e-06</v>
      </c>
      <c r="AG55" t="n">
        <v>12</v>
      </c>
      <c r="AH55" t="n">
        <v>261904.1972691849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5.0633</v>
      </c>
      <c r="E56" t="n">
        <v>19.75</v>
      </c>
      <c r="F56" t="n">
        <v>16.1</v>
      </c>
      <c r="G56" t="n">
        <v>74.31</v>
      </c>
      <c r="H56" t="n">
        <v>0.82</v>
      </c>
      <c r="I56" t="n">
        <v>13</v>
      </c>
      <c r="J56" t="n">
        <v>313.52</v>
      </c>
      <c r="K56" t="n">
        <v>61.2</v>
      </c>
      <c r="L56" t="n">
        <v>14.5</v>
      </c>
      <c r="M56" t="n">
        <v>11</v>
      </c>
      <c r="N56" t="n">
        <v>92.81999999999999</v>
      </c>
      <c r="O56" t="n">
        <v>38901.63</v>
      </c>
      <c r="P56" t="n">
        <v>237.32</v>
      </c>
      <c r="Q56" t="n">
        <v>1364</v>
      </c>
      <c r="R56" t="n">
        <v>65.09999999999999</v>
      </c>
      <c r="S56" t="n">
        <v>48.96</v>
      </c>
      <c r="T56" t="n">
        <v>5801.36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211.0601291331482</v>
      </c>
      <c r="AB56" t="n">
        <v>288.7817799955774</v>
      </c>
      <c r="AC56" t="n">
        <v>261.2208522206583</v>
      </c>
      <c r="AD56" t="n">
        <v>211060.1291331482</v>
      </c>
      <c r="AE56" t="n">
        <v>288781.7799955774</v>
      </c>
      <c r="AF56" t="n">
        <v>3.64775941109219e-06</v>
      </c>
      <c r="AG56" t="n">
        <v>12</v>
      </c>
      <c r="AH56" t="n">
        <v>261220.8522206584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5.0595</v>
      </c>
      <c r="E57" t="n">
        <v>19.76</v>
      </c>
      <c r="F57" t="n">
        <v>16.11</v>
      </c>
      <c r="G57" t="n">
        <v>74.38</v>
      </c>
      <c r="H57" t="n">
        <v>0.84</v>
      </c>
      <c r="I57" t="n">
        <v>13</v>
      </c>
      <c r="J57" t="n">
        <v>314.07</v>
      </c>
      <c r="K57" t="n">
        <v>61.2</v>
      </c>
      <c r="L57" t="n">
        <v>14.75</v>
      </c>
      <c r="M57" t="n">
        <v>11</v>
      </c>
      <c r="N57" t="n">
        <v>93.12</v>
      </c>
      <c r="O57" t="n">
        <v>38969.71</v>
      </c>
      <c r="P57" t="n">
        <v>238.6</v>
      </c>
      <c r="Q57" t="n">
        <v>1364.18</v>
      </c>
      <c r="R57" t="n">
        <v>65.52</v>
      </c>
      <c r="S57" t="n">
        <v>48.96</v>
      </c>
      <c r="T57" t="n">
        <v>6009.98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211.7745680869012</v>
      </c>
      <c r="AB57" t="n">
        <v>289.7593068909239</v>
      </c>
      <c r="AC57" t="n">
        <v>262.1050853210809</v>
      </c>
      <c r="AD57" t="n">
        <v>211774.5680869012</v>
      </c>
      <c r="AE57" t="n">
        <v>289759.3068909239</v>
      </c>
      <c r="AF57" t="n">
        <v>3.645021772445032e-06</v>
      </c>
      <c r="AG57" t="n">
        <v>12</v>
      </c>
      <c r="AH57" t="n">
        <v>262105.0853210809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5.0637</v>
      </c>
      <c r="E58" t="n">
        <v>19.75</v>
      </c>
      <c r="F58" t="n">
        <v>16.1</v>
      </c>
      <c r="G58" t="n">
        <v>74.3</v>
      </c>
      <c r="H58" t="n">
        <v>0.85</v>
      </c>
      <c r="I58" t="n">
        <v>13</v>
      </c>
      <c r="J58" t="n">
        <v>314.62</v>
      </c>
      <c r="K58" t="n">
        <v>61.2</v>
      </c>
      <c r="L58" t="n">
        <v>15</v>
      </c>
      <c r="M58" t="n">
        <v>11</v>
      </c>
      <c r="N58" t="n">
        <v>93.43000000000001</v>
      </c>
      <c r="O58" t="n">
        <v>39037.92</v>
      </c>
      <c r="P58" t="n">
        <v>236.45</v>
      </c>
      <c r="Q58" t="n">
        <v>1364.05</v>
      </c>
      <c r="R58" t="n">
        <v>64.98999999999999</v>
      </c>
      <c r="S58" t="n">
        <v>48.96</v>
      </c>
      <c r="T58" t="n">
        <v>5747.1</v>
      </c>
      <c r="U58" t="n">
        <v>0.75</v>
      </c>
      <c r="V58" t="n">
        <v>0.86</v>
      </c>
      <c r="W58" t="n">
        <v>2.26</v>
      </c>
      <c r="X58" t="n">
        <v>0.34</v>
      </c>
      <c r="Y58" t="n">
        <v>1</v>
      </c>
      <c r="Z58" t="n">
        <v>10</v>
      </c>
      <c r="AA58" t="n">
        <v>210.6346219168576</v>
      </c>
      <c r="AB58" t="n">
        <v>288.1995822501953</v>
      </c>
      <c r="AC58" t="n">
        <v>260.6942186109757</v>
      </c>
      <c r="AD58" t="n">
        <v>210634.6219168576</v>
      </c>
      <c r="AE58" t="n">
        <v>288199.5822501953</v>
      </c>
      <c r="AF58" t="n">
        <v>3.648047583581364e-06</v>
      </c>
      <c r="AG58" t="n">
        <v>12</v>
      </c>
      <c r="AH58" t="n">
        <v>260694.2186109757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5.0878</v>
      </c>
      <c r="E59" t="n">
        <v>19.66</v>
      </c>
      <c r="F59" t="n">
        <v>16.06</v>
      </c>
      <c r="G59" t="n">
        <v>80.3</v>
      </c>
      <c r="H59" t="n">
        <v>0.86</v>
      </c>
      <c r="I59" t="n">
        <v>12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233.17</v>
      </c>
      <c r="Q59" t="n">
        <v>1364.06</v>
      </c>
      <c r="R59" t="n">
        <v>63.65</v>
      </c>
      <c r="S59" t="n">
        <v>48.96</v>
      </c>
      <c r="T59" t="n">
        <v>5081.23</v>
      </c>
      <c r="U59" t="n">
        <v>0.77</v>
      </c>
      <c r="V59" t="n">
        <v>0.86</v>
      </c>
      <c r="W59" t="n">
        <v>2.26</v>
      </c>
      <c r="X59" t="n">
        <v>0.3</v>
      </c>
      <c r="Y59" t="n">
        <v>1</v>
      </c>
      <c r="Z59" t="n">
        <v>10</v>
      </c>
      <c r="AA59" t="n">
        <v>208.4489966311893</v>
      </c>
      <c r="AB59" t="n">
        <v>285.209113311363</v>
      </c>
      <c r="AC59" t="n">
        <v>257.989155830515</v>
      </c>
      <c r="AD59" t="n">
        <v>208448.9966311892</v>
      </c>
      <c r="AE59" t="n">
        <v>285209.113311363</v>
      </c>
      <c r="AF59" t="n">
        <v>3.665409976054123e-06</v>
      </c>
      <c r="AG59" t="n">
        <v>12</v>
      </c>
      <c r="AH59" t="n">
        <v>257989.155830515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5.0847</v>
      </c>
      <c r="E60" t="n">
        <v>19.67</v>
      </c>
      <c r="F60" t="n">
        <v>16.07</v>
      </c>
      <c r="G60" t="n">
        <v>80.34999999999999</v>
      </c>
      <c r="H60" t="n">
        <v>0.87</v>
      </c>
      <c r="I60" t="n">
        <v>12</v>
      </c>
      <c r="J60" t="n">
        <v>315.73</v>
      </c>
      <c r="K60" t="n">
        <v>61.2</v>
      </c>
      <c r="L60" t="n">
        <v>15.5</v>
      </c>
      <c r="M60" t="n">
        <v>10</v>
      </c>
      <c r="N60" t="n">
        <v>94.03</v>
      </c>
      <c r="O60" t="n">
        <v>39174.75</v>
      </c>
      <c r="P60" t="n">
        <v>233.37</v>
      </c>
      <c r="Q60" t="n">
        <v>1364</v>
      </c>
      <c r="R60" t="n">
        <v>64.18000000000001</v>
      </c>
      <c r="S60" t="n">
        <v>48.96</v>
      </c>
      <c r="T60" t="n">
        <v>5344.43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208.6272253699112</v>
      </c>
      <c r="AB60" t="n">
        <v>285.4529737345794</v>
      </c>
      <c r="AC60" t="n">
        <v>258.2097425571999</v>
      </c>
      <c r="AD60" t="n">
        <v>208627.2253699112</v>
      </c>
      <c r="AE60" t="n">
        <v>285452.9737345794</v>
      </c>
      <c r="AF60" t="n">
        <v>3.663176639263021e-06</v>
      </c>
      <c r="AG60" t="n">
        <v>12</v>
      </c>
      <c r="AH60" t="n">
        <v>258209.7425571999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5.0853</v>
      </c>
      <c r="E61" t="n">
        <v>19.66</v>
      </c>
      <c r="F61" t="n">
        <v>16.07</v>
      </c>
      <c r="G61" t="n">
        <v>80.34</v>
      </c>
      <c r="H61" t="n">
        <v>0.89</v>
      </c>
      <c r="I61" t="n">
        <v>12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232.65</v>
      </c>
      <c r="Q61" t="n">
        <v>1364</v>
      </c>
      <c r="R61" t="n">
        <v>63.91</v>
      </c>
      <c r="S61" t="n">
        <v>48.96</v>
      </c>
      <c r="T61" t="n">
        <v>5209.15</v>
      </c>
      <c r="U61" t="n">
        <v>0.77</v>
      </c>
      <c r="V61" t="n">
        <v>0.86</v>
      </c>
      <c r="W61" t="n">
        <v>2.26</v>
      </c>
      <c r="X61" t="n">
        <v>0.31</v>
      </c>
      <c r="Y61" t="n">
        <v>1</v>
      </c>
      <c r="Z61" t="n">
        <v>10</v>
      </c>
      <c r="AA61" t="n">
        <v>208.2701977870687</v>
      </c>
      <c r="AB61" t="n">
        <v>284.9644728447892</v>
      </c>
      <c r="AC61" t="n">
        <v>257.7678635067159</v>
      </c>
      <c r="AD61" t="n">
        <v>208270.1977870687</v>
      </c>
      <c r="AE61" t="n">
        <v>284964.4728447892</v>
      </c>
      <c r="AF61" t="n">
        <v>3.663608897996783e-06</v>
      </c>
      <c r="AG61" t="n">
        <v>12</v>
      </c>
      <c r="AH61" t="n">
        <v>257767.8635067158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5.0845</v>
      </c>
      <c r="E62" t="n">
        <v>19.67</v>
      </c>
      <c r="F62" t="n">
        <v>16.07</v>
      </c>
      <c r="G62" t="n">
        <v>80.36</v>
      </c>
      <c r="H62" t="n">
        <v>0.9</v>
      </c>
      <c r="I62" t="n">
        <v>12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233.04</v>
      </c>
      <c r="Q62" t="n">
        <v>1364.05</v>
      </c>
      <c r="R62" t="n">
        <v>64.09999999999999</v>
      </c>
      <c r="S62" t="n">
        <v>48.96</v>
      </c>
      <c r="T62" t="n">
        <v>5306.32</v>
      </c>
      <c r="U62" t="n">
        <v>0.76</v>
      </c>
      <c r="V62" t="n">
        <v>0.86</v>
      </c>
      <c r="W62" t="n">
        <v>2.26</v>
      </c>
      <c r="X62" t="n">
        <v>0.31</v>
      </c>
      <c r="Y62" t="n">
        <v>1</v>
      </c>
      <c r="Z62" t="n">
        <v>10</v>
      </c>
      <c r="AA62" t="n">
        <v>208.4751097148905</v>
      </c>
      <c r="AB62" t="n">
        <v>285.2448423845109</v>
      </c>
      <c r="AC62" t="n">
        <v>258.0214749710678</v>
      </c>
      <c r="AD62" t="n">
        <v>208475.1097148905</v>
      </c>
      <c r="AE62" t="n">
        <v>285244.842384511</v>
      </c>
      <c r="AF62" t="n">
        <v>3.663032553018434e-06</v>
      </c>
      <c r="AG62" t="n">
        <v>12</v>
      </c>
      <c r="AH62" t="n">
        <v>258021.4749710678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5.0824</v>
      </c>
      <c r="E63" t="n">
        <v>19.68</v>
      </c>
      <c r="F63" t="n">
        <v>16.08</v>
      </c>
      <c r="G63" t="n">
        <v>80.40000000000001</v>
      </c>
      <c r="H63" t="n">
        <v>0.91</v>
      </c>
      <c r="I63" t="n">
        <v>12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229.95</v>
      </c>
      <c r="Q63" t="n">
        <v>1364</v>
      </c>
      <c r="R63" t="n">
        <v>64.41</v>
      </c>
      <c r="S63" t="n">
        <v>48.96</v>
      </c>
      <c r="T63" t="n">
        <v>5461.21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207.0634755674348</v>
      </c>
      <c r="AB63" t="n">
        <v>283.3133822670597</v>
      </c>
      <c r="AC63" t="n">
        <v>256.2743506964042</v>
      </c>
      <c r="AD63" t="n">
        <v>207063.4755674347</v>
      </c>
      <c r="AE63" t="n">
        <v>283313.3822670597</v>
      </c>
      <c r="AF63" t="n">
        <v>3.661519647450269e-06</v>
      </c>
      <c r="AG63" t="n">
        <v>12</v>
      </c>
      <c r="AH63" t="n">
        <v>256274.3506964042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5.1059</v>
      </c>
      <c r="E64" t="n">
        <v>19.58</v>
      </c>
      <c r="F64" t="n">
        <v>16.04</v>
      </c>
      <c r="G64" t="n">
        <v>87.51000000000001</v>
      </c>
      <c r="H64" t="n">
        <v>0.92</v>
      </c>
      <c r="I64" t="n">
        <v>11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227.72</v>
      </c>
      <c r="Q64" t="n">
        <v>1364.01</v>
      </c>
      <c r="R64" t="n">
        <v>63.15</v>
      </c>
      <c r="S64" t="n">
        <v>48.96</v>
      </c>
      <c r="T64" t="n">
        <v>4834.16</v>
      </c>
      <c r="U64" t="n">
        <v>0.78</v>
      </c>
      <c r="V64" t="n">
        <v>0.86</v>
      </c>
      <c r="W64" t="n">
        <v>2.26</v>
      </c>
      <c r="X64" t="n">
        <v>0.28</v>
      </c>
      <c r="Y64" t="n">
        <v>1</v>
      </c>
      <c r="Z64" t="n">
        <v>10</v>
      </c>
      <c r="AA64" t="n">
        <v>205.4141773710148</v>
      </c>
      <c r="AB64" t="n">
        <v>281.0567397128179</v>
      </c>
      <c r="AC64" t="n">
        <v>254.2330789403208</v>
      </c>
      <c r="AD64" t="n">
        <v>205414.1773710148</v>
      </c>
      <c r="AE64" t="n">
        <v>281056.7397128179</v>
      </c>
      <c r="AF64" t="n">
        <v>3.678449781189266e-06</v>
      </c>
      <c r="AG64" t="n">
        <v>12</v>
      </c>
      <c r="AH64" t="n">
        <v>254233.0789403208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5.1059</v>
      </c>
      <c r="E65" t="n">
        <v>19.59</v>
      </c>
      <c r="F65" t="n">
        <v>16.04</v>
      </c>
      <c r="G65" t="n">
        <v>87.51000000000001</v>
      </c>
      <c r="H65" t="n">
        <v>0.9399999999999999</v>
      </c>
      <c r="I65" t="n">
        <v>11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228.33</v>
      </c>
      <c r="Q65" t="n">
        <v>1364.02</v>
      </c>
      <c r="R65" t="n">
        <v>63</v>
      </c>
      <c r="S65" t="n">
        <v>48.96</v>
      </c>
      <c r="T65" t="n">
        <v>4758.53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205.703132390445</v>
      </c>
      <c r="AB65" t="n">
        <v>281.4521007181979</v>
      </c>
      <c r="AC65" t="n">
        <v>254.5907072462401</v>
      </c>
      <c r="AD65" t="n">
        <v>205703.132390445</v>
      </c>
      <c r="AE65" t="n">
        <v>281452.1007181979</v>
      </c>
      <c r="AF65" t="n">
        <v>3.678449781189266e-06</v>
      </c>
      <c r="AG65" t="n">
        <v>12</v>
      </c>
      <c r="AH65" t="n">
        <v>254590.7072462401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5.1063</v>
      </c>
      <c r="E66" t="n">
        <v>19.58</v>
      </c>
      <c r="F66" t="n">
        <v>16.04</v>
      </c>
      <c r="G66" t="n">
        <v>87.5</v>
      </c>
      <c r="H66" t="n">
        <v>0.95</v>
      </c>
      <c r="I66" t="n">
        <v>11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228.62</v>
      </c>
      <c r="Q66" t="n">
        <v>1364</v>
      </c>
      <c r="R66" t="n">
        <v>63.01</v>
      </c>
      <c r="S66" t="n">
        <v>48.96</v>
      </c>
      <c r="T66" t="n">
        <v>4764.55</v>
      </c>
      <c r="U66" t="n">
        <v>0.78</v>
      </c>
      <c r="V66" t="n">
        <v>0.86</v>
      </c>
      <c r="W66" t="n">
        <v>2.26</v>
      </c>
      <c r="X66" t="n">
        <v>0.28</v>
      </c>
      <c r="Y66" t="n">
        <v>1</v>
      </c>
      <c r="Z66" t="n">
        <v>10</v>
      </c>
      <c r="AA66" t="n">
        <v>205.8310398537481</v>
      </c>
      <c r="AB66" t="n">
        <v>281.6271093523682</v>
      </c>
      <c r="AC66" t="n">
        <v>254.7490133019914</v>
      </c>
      <c r="AD66" t="n">
        <v>205831.0398537481</v>
      </c>
      <c r="AE66" t="n">
        <v>281627.1093523682</v>
      </c>
      <c r="AF66" t="n">
        <v>3.678737953678441e-06</v>
      </c>
      <c r="AG66" t="n">
        <v>12</v>
      </c>
      <c r="AH66" t="n">
        <v>254749.0133019914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5.104</v>
      </c>
      <c r="E67" t="n">
        <v>19.59</v>
      </c>
      <c r="F67" t="n">
        <v>16.05</v>
      </c>
      <c r="G67" t="n">
        <v>87.55</v>
      </c>
      <c r="H67" t="n">
        <v>0.96</v>
      </c>
      <c r="I67" t="n">
        <v>11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229.16</v>
      </c>
      <c r="Q67" t="n">
        <v>1364.04</v>
      </c>
      <c r="R67" t="n">
        <v>63.24</v>
      </c>
      <c r="S67" t="n">
        <v>48.96</v>
      </c>
      <c r="T67" t="n">
        <v>4878.62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206.149185201525</v>
      </c>
      <c r="AB67" t="n">
        <v>282.0624098527784</v>
      </c>
      <c r="AC67" t="n">
        <v>255.1427693335907</v>
      </c>
      <c r="AD67" t="n">
        <v>206149.185201525</v>
      </c>
      <c r="AE67" t="n">
        <v>282062.4098527784</v>
      </c>
      <c r="AF67" t="n">
        <v>3.677080961865688e-06</v>
      </c>
      <c r="AG67" t="n">
        <v>12</v>
      </c>
      <c r="AH67" t="n">
        <v>255142.7693335907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5.1026</v>
      </c>
      <c r="E68" t="n">
        <v>19.6</v>
      </c>
      <c r="F68" t="n">
        <v>16.06</v>
      </c>
      <c r="G68" t="n">
        <v>87.58</v>
      </c>
      <c r="H68" t="n">
        <v>0.97</v>
      </c>
      <c r="I68" t="n">
        <v>11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228.81</v>
      </c>
      <c r="Q68" t="n">
        <v>1364</v>
      </c>
      <c r="R68" t="n">
        <v>63.41</v>
      </c>
      <c r="S68" t="n">
        <v>48.96</v>
      </c>
      <c r="T68" t="n">
        <v>4965.39</v>
      </c>
      <c r="U68" t="n">
        <v>0.77</v>
      </c>
      <c r="V68" t="n">
        <v>0.86</v>
      </c>
      <c r="W68" t="n">
        <v>2.27</v>
      </c>
      <c r="X68" t="n">
        <v>0.3</v>
      </c>
      <c r="Y68" t="n">
        <v>1</v>
      </c>
      <c r="Z68" t="n">
        <v>10</v>
      </c>
      <c r="AA68" t="n">
        <v>206.0243332520947</v>
      </c>
      <c r="AB68" t="n">
        <v>281.8915819074888</v>
      </c>
      <c r="AC68" t="n">
        <v>254.9882449676409</v>
      </c>
      <c r="AD68" t="n">
        <v>206024.3332520947</v>
      </c>
      <c r="AE68" t="n">
        <v>281891.5819074888</v>
      </c>
      <c r="AF68" t="n">
        <v>3.676072358153577e-06</v>
      </c>
      <c r="AG68" t="n">
        <v>12</v>
      </c>
      <c r="AH68" t="n">
        <v>254988.2449676409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5.1028</v>
      </c>
      <c r="E69" t="n">
        <v>19.6</v>
      </c>
      <c r="F69" t="n">
        <v>16.05</v>
      </c>
      <c r="G69" t="n">
        <v>87.56999999999999</v>
      </c>
      <c r="H69" t="n">
        <v>0.99</v>
      </c>
      <c r="I69" t="n">
        <v>11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228.5</v>
      </c>
      <c r="Q69" t="n">
        <v>1364</v>
      </c>
      <c r="R69" t="n">
        <v>63.26</v>
      </c>
      <c r="S69" t="n">
        <v>48.96</v>
      </c>
      <c r="T69" t="n">
        <v>4891.84</v>
      </c>
      <c r="U69" t="n">
        <v>0.77</v>
      </c>
      <c r="V69" t="n">
        <v>0.86</v>
      </c>
      <c r="W69" t="n">
        <v>2.27</v>
      </c>
      <c r="X69" t="n">
        <v>0.3</v>
      </c>
      <c r="Y69" t="n">
        <v>1</v>
      </c>
      <c r="Z69" t="n">
        <v>10</v>
      </c>
      <c r="AA69" t="n">
        <v>205.8648412642151</v>
      </c>
      <c r="AB69" t="n">
        <v>281.673357933382</v>
      </c>
      <c r="AC69" t="n">
        <v>254.7908479833436</v>
      </c>
      <c r="AD69" t="n">
        <v>205864.8412642151</v>
      </c>
      <c r="AE69" t="n">
        <v>281673.357933382</v>
      </c>
      <c r="AF69" t="n">
        <v>3.676216444398164e-06</v>
      </c>
      <c r="AG69" t="n">
        <v>12</v>
      </c>
      <c r="AH69" t="n">
        <v>254790.8479833436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5.1025</v>
      </c>
      <c r="E70" t="n">
        <v>19.6</v>
      </c>
      <c r="F70" t="n">
        <v>16.06</v>
      </c>
      <c r="G70" t="n">
        <v>87.58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228.57</v>
      </c>
      <c r="Q70" t="n">
        <v>1364.04</v>
      </c>
      <c r="R70" t="n">
        <v>63.29</v>
      </c>
      <c r="S70" t="n">
        <v>48.96</v>
      </c>
      <c r="T70" t="n">
        <v>4906.93</v>
      </c>
      <c r="U70" t="n">
        <v>0.77</v>
      </c>
      <c r="V70" t="n">
        <v>0.86</v>
      </c>
      <c r="W70" t="n">
        <v>2.27</v>
      </c>
      <c r="X70" t="n">
        <v>0.3</v>
      </c>
      <c r="Y70" t="n">
        <v>1</v>
      </c>
      <c r="Z70" t="n">
        <v>10</v>
      </c>
      <c r="AA70" t="n">
        <v>205.9129417906373</v>
      </c>
      <c r="AB70" t="n">
        <v>281.7391711956783</v>
      </c>
      <c r="AC70" t="n">
        <v>254.8503801202557</v>
      </c>
      <c r="AD70" t="n">
        <v>205912.9417906373</v>
      </c>
      <c r="AE70" t="n">
        <v>281739.1711956783</v>
      </c>
      <c r="AF70" t="n">
        <v>3.676000315031283e-06</v>
      </c>
      <c r="AG70" t="n">
        <v>12</v>
      </c>
      <c r="AH70" t="n">
        <v>254850.3801202558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5.1028</v>
      </c>
      <c r="E71" t="n">
        <v>19.6</v>
      </c>
      <c r="F71" t="n">
        <v>16.06</v>
      </c>
      <c r="G71" t="n">
        <v>87.56999999999999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228.96</v>
      </c>
      <c r="Q71" t="n">
        <v>1364.03</v>
      </c>
      <c r="R71" t="n">
        <v>63.31</v>
      </c>
      <c r="S71" t="n">
        <v>48.96</v>
      </c>
      <c r="T71" t="n">
        <v>4917.01</v>
      </c>
      <c r="U71" t="n">
        <v>0.77</v>
      </c>
      <c r="V71" t="n">
        <v>0.86</v>
      </c>
      <c r="W71" t="n">
        <v>2.27</v>
      </c>
      <c r="X71" t="n">
        <v>0.3</v>
      </c>
      <c r="Y71" t="n">
        <v>1</v>
      </c>
      <c r="Z71" t="n">
        <v>10</v>
      </c>
      <c r="AA71" t="n">
        <v>206.090688182921</v>
      </c>
      <c r="AB71" t="n">
        <v>281.9823716512181</v>
      </c>
      <c r="AC71" t="n">
        <v>255.070369865653</v>
      </c>
      <c r="AD71" t="n">
        <v>206090.688182921</v>
      </c>
      <c r="AE71" t="n">
        <v>281982.3716512181</v>
      </c>
      <c r="AF71" t="n">
        <v>3.676216444398164e-06</v>
      </c>
      <c r="AG71" t="n">
        <v>12</v>
      </c>
      <c r="AH71" t="n">
        <v>255070.369865653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5.104</v>
      </c>
      <c r="E72" t="n">
        <v>19.59</v>
      </c>
      <c r="F72" t="n">
        <v>16.05</v>
      </c>
      <c r="G72" t="n">
        <v>87.55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229.16</v>
      </c>
      <c r="Q72" t="n">
        <v>1364</v>
      </c>
      <c r="R72" t="n">
        <v>63.22</v>
      </c>
      <c r="S72" t="n">
        <v>48.96</v>
      </c>
      <c r="T72" t="n">
        <v>4870.77</v>
      </c>
      <c r="U72" t="n">
        <v>0.77</v>
      </c>
      <c r="V72" t="n">
        <v>0.86</v>
      </c>
      <c r="W72" t="n">
        <v>2.27</v>
      </c>
      <c r="X72" t="n">
        <v>0.29</v>
      </c>
      <c r="Y72" t="n">
        <v>1</v>
      </c>
      <c r="Z72" t="n">
        <v>10</v>
      </c>
      <c r="AA72" t="n">
        <v>206.149185201525</v>
      </c>
      <c r="AB72" t="n">
        <v>282.0624098527784</v>
      </c>
      <c r="AC72" t="n">
        <v>255.1427693335907</v>
      </c>
      <c r="AD72" t="n">
        <v>206149.185201525</v>
      </c>
      <c r="AE72" t="n">
        <v>282062.4098527784</v>
      </c>
      <c r="AF72" t="n">
        <v>3.677080961865688e-06</v>
      </c>
      <c r="AG72" t="n">
        <v>12</v>
      </c>
      <c r="AH72" t="n">
        <v>255142.7693335907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5.1046</v>
      </c>
      <c r="E73" t="n">
        <v>19.59</v>
      </c>
      <c r="F73" t="n">
        <v>16.05</v>
      </c>
      <c r="G73" t="n">
        <v>87.54000000000001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1</v>
      </c>
      <c r="N73" t="n">
        <v>98.11</v>
      </c>
      <c r="O73" t="n">
        <v>40077.9</v>
      </c>
      <c r="P73" t="n">
        <v>229.04</v>
      </c>
      <c r="Q73" t="n">
        <v>1364</v>
      </c>
      <c r="R73" t="n">
        <v>63.16</v>
      </c>
      <c r="S73" t="n">
        <v>48.96</v>
      </c>
      <c r="T73" t="n">
        <v>4838.42</v>
      </c>
      <c r="U73" t="n">
        <v>0.78</v>
      </c>
      <c r="V73" t="n">
        <v>0.86</v>
      </c>
      <c r="W73" t="n">
        <v>2.26</v>
      </c>
      <c r="X73" t="n">
        <v>0.29</v>
      </c>
      <c r="Y73" t="n">
        <v>1</v>
      </c>
      <c r="Z73" t="n">
        <v>10</v>
      </c>
      <c r="AA73" t="n">
        <v>206.0780892112928</v>
      </c>
      <c r="AB73" t="n">
        <v>281.9651331824091</v>
      </c>
      <c r="AC73" t="n">
        <v>255.0547766121127</v>
      </c>
      <c r="AD73" t="n">
        <v>206078.0892112929</v>
      </c>
      <c r="AE73" t="n">
        <v>281965.1331824091</v>
      </c>
      <c r="AF73" t="n">
        <v>3.677513220599449e-06</v>
      </c>
      <c r="AG73" t="n">
        <v>12</v>
      </c>
      <c r="AH73" t="n">
        <v>255054.7766121127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5.1031</v>
      </c>
      <c r="E74" t="n">
        <v>19.6</v>
      </c>
      <c r="F74" t="n">
        <v>16.05</v>
      </c>
      <c r="G74" t="n">
        <v>87.56999999999999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1</v>
      </c>
      <c r="N74" t="n">
        <v>98.43000000000001</v>
      </c>
      <c r="O74" t="n">
        <v>40148.52</v>
      </c>
      <c r="P74" t="n">
        <v>229.61</v>
      </c>
      <c r="Q74" t="n">
        <v>1364.06</v>
      </c>
      <c r="R74" t="n">
        <v>63.17</v>
      </c>
      <c r="S74" t="n">
        <v>48.96</v>
      </c>
      <c r="T74" t="n">
        <v>4844.91</v>
      </c>
      <c r="U74" t="n">
        <v>0.78</v>
      </c>
      <c r="V74" t="n">
        <v>0.86</v>
      </c>
      <c r="W74" t="n">
        <v>2.27</v>
      </c>
      <c r="X74" t="n">
        <v>0.29</v>
      </c>
      <c r="Y74" t="n">
        <v>1</v>
      </c>
      <c r="Z74" t="n">
        <v>10</v>
      </c>
      <c r="AA74" t="n">
        <v>206.3838288329733</v>
      </c>
      <c r="AB74" t="n">
        <v>282.3834596210722</v>
      </c>
      <c r="AC74" t="n">
        <v>255.4331785625949</v>
      </c>
      <c r="AD74" t="n">
        <v>206383.8288329733</v>
      </c>
      <c r="AE74" t="n">
        <v>282383.4596210722</v>
      </c>
      <c r="AF74" t="n">
        <v>3.676432573765045e-06</v>
      </c>
      <c r="AG74" t="n">
        <v>12</v>
      </c>
      <c r="AH74" t="n">
        <v>255433.1785625949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5.1028</v>
      </c>
      <c r="E75" t="n">
        <v>19.6</v>
      </c>
      <c r="F75" t="n">
        <v>16.05</v>
      </c>
      <c r="G75" t="n">
        <v>87.56999999999999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0</v>
      </c>
      <c r="N75" t="n">
        <v>98.75</v>
      </c>
      <c r="O75" t="n">
        <v>40219.17</v>
      </c>
      <c r="P75" t="n">
        <v>230.06</v>
      </c>
      <c r="Q75" t="n">
        <v>1364.07</v>
      </c>
      <c r="R75" t="n">
        <v>63.12</v>
      </c>
      <c r="S75" t="n">
        <v>48.96</v>
      </c>
      <c r="T75" t="n">
        <v>4819.67</v>
      </c>
      <c r="U75" t="n">
        <v>0.78</v>
      </c>
      <c r="V75" t="n">
        <v>0.86</v>
      </c>
      <c r="W75" t="n">
        <v>2.27</v>
      </c>
      <c r="X75" t="n">
        <v>0.3</v>
      </c>
      <c r="Y75" t="n">
        <v>1</v>
      </c>
      <c r="Z75" t="n">
        <v>10</v>
      </c>
      <c r="AA75" t="n">
        <v>206.6042571286603</v>
      </c>
      <c r="AB75" t="n">
        <v>282.6850593398412</v>
      </c>
      <c r="AC75" t="n">
        <v>255.7059940275025</v>
      </c>
      <c r="AD75" t="n">
        <v>206604.2571286603</v>
      </c>
      <c r="AE75" t="n">
        <v>282685.0593398412</v>
      </c>
      <c r="AF75" t="n">
        <v>3.676216444398164e-06</v>
      </c>
      <c r="AG75" t="n">
        <v>12</v>
      </c>
      <c r="AH75" t="n">
        <v>255705.9940275025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3.7195</v>
      </c>
      <c r="E2" t="n">
        <v>26.88</v>
      </c>
      <c r="F2" t="n">
        <v>20.4</v>
      </c>
      <c r="G2" t="n">
        <v>7.75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217.06</v>
      </c>
      <c r="Q2" t="n">
        <v>1364.4</v>
      </c>
      <c r="R2" t="n">
        <v>205.48</v>
      </c>
      <c r="S2" t="n">
        <v>48.96</v>
      </c>
      <c r="T2" t="n">
        <v>75264.99000000001</v>
      </c>
      <c r="U2" t="n">
        <v>0.24</v>
      </c>
      <c r="V2" t="n">
        <v>0.68</v>
      </c>
      <c r="W2" t="n">
        <v>2.5</v>
      </c>
      <c r="X2" t="n">
        <v>4.64</v>
      </c>
      <c r="Y2" t="n">
        <v>1</v>
      </c>
      <c r="Z2" t="n">
        <v>10</v>
      </c>
      <c r="AA2" t="n">
        <v>266.5054406019048</v>
      </c>
      <c r="AB2" t="n">
        <v>364.6445012217715</v>
      </c>
      <c r="AC2" t="n">
        <v>329.8433418069367</v>
      </c>
      <c r="AD2" t="n">
        <v>266505.4406019048</v>
      </c>
      <c r="AE2" t="n">
        <v>364644.5012217715</v>
      </c>
      <c r="AF2" t="n">
        <v>2.803274683401985e-06</v>
      </c>
      <c r="AG2" t="n">
        <v>16</v>
      </c>
      <c r="AH2" t="n">
        <v>329843.3418069367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4.0779</v>
      </c>
      <c r="E3" t="n">
        <v>24.52</v>
      </c>
      <c r="F3" t="n">
        <v>19.16</v>
      </c>
      <c r="G3" t="n">
        <v>9.82</v>
      </c>
      <c r="H3" t="n">
        <v>0.17</v>
      </c>
      <c r="I3" t="n">
        <v>117</v>
      </c>
      <c r="J3" t="n">
        <v>133.55</v>
      </c>
      <c r="K3" t="n">
        <v>46.47</v>
      </c>
      <c r="L3" t="n">
        <v>1.25</v>
      </c>
      <c r="M3" t="n">
        <v>115</v>
      </c>
      <c r="N3" t="n">
        <v>20.83</v>
      </c>
      <c r="O3" t="n">
        <v>16704.7</v>
      </c>
      <c r="P3" t="n">
        <v>201.38</v>
      </c>
      <c r="Q3" t="n">
        <v>1364.5</v>
      </c>
      <c r="R3" t="n">
        <v>164.59</v>
      </c>
      <c r="S3" t="n">
        <v>48.96</v>
      </c>
      <c r="T3" t="n">
        <v>55022.76</v>
      </c>
      <c r="U3" t="n">
        <v>0.3</v>
      </c>
      <c r="V3" t="n">
        <v>0.72</v>
      </c>
      <c r="W3" t="n">
        <v>2.44</v>
      </c>
      <c r="X3" t="n">
        <v>3.39</v>
      </c>
      <c r="Y3" t="n">
        <v>1</v>
      </c>
      <c r="Z3" t="n">
        <v>10</v>
      </c>
      <c r="AA3" t="n">
        <v>235.7778890263723</v>
      </c>
      <c r="AB3" t="n">
        <v>322.6017095520746</v>
      </c>
      <c r="AC3" t="n">
        <v>291.8130551668634</v>
      </c>
      <c r="AD3" t="n">
        <v>235777.8890263723</v>
      </c>
      <c r="AE3" t="n">
        <v>322601.7095520745</v>
      </c>
      <c r="AF3" t="n">
        <v>3.073389926453812e-06</v>
      </c>
      <c r="AG3" t="n">
        <v>15</v>
      </c>
      <c r="AH3" t="n">
        <v>291813.0551668634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4.3226</v>
      </c>
      <c r="E4" t="n">
        <v>23.13</v>
      </c>
      <c r="F4" t="n">
        <v>18.42</v>
      </c>
      <c r="G4" t="n">
        <v>11.89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191.33</v>
      </c>
      <c r="Q4" t="n">
        <v>1364.21</v>
      </c>
      <c r="R4" t="n">
        <v>140.62</v>
      </c>
      <c r="S4" t="n">
        <v>48.96</v>
      </c>
      <c r="T4" t="n">
        <v>43160.26</v>
      </c>
      <c r="U4" t="n">
        <v>0.35</v>
      </c>
      <c r="V4" t="n">
        <v>0.75</v>
      </c>
      <c r="W4" t="n">
        <v>2.39</v>
      </c>
      <c r="X4" t="n">
        <v>2.66</v>
      </c>
      <c r="Y4" t="n">
        <v>1</v>
      </c>
      <c r="Z4" t="n">
        <v>10</v>
      </c>
      <c r="AA4" t="n">
        <v>215.3772120889434</v>
      </c>
      <c r="AB4" t="n">
        <v>294.6886033519517</v>
      </c>
      <c r="AC4" t="n">
        <v>266.5639366461808</v>
      </c>
      <c r="AD4" t="n">
        <v>215377.2120889434</v>
      </c>
      <c r="AE4" t="n">
        <v>294688.6033519517</v>
      </c>
      <c r="AF4" t="n">
        <v>3.257812917454879e-06</v>
      </c>
      <c r="AG4" t="n">
        <v>14</v>
      </c>
      <c r="AH4" t="n">
        <v>266563.9366461808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4.4961</v>
      </c>
      <c r="E5" t="n">
        <v>22.24</v>
      </c>
      <c r="F5" t="n">
        <v>17.96</v>
      </c>
      <c r="G5" t="n">
        <v>14</v>
      </c>
      <c r="H5" t="n">
        <v>0.23</v>
      </c>
      <c r="I5" t="n">
        <v>77</v>
      </c>
      <c r="J5" t="n">
        <v>134.22</v>
      </c>
      <c r="K5" t="n">
        <v>46.47</v>
      </c>
      <c r="L5" t="n">
        <v>1.75</v>
      </c>
      <c r="M5" t="n">
        <v>75</v>
      </c>
      <c r="N5" t="n">
        <v>21</v>
      </c>
      <c r="O5" t="n">
        <v>16787.35</v>
      </c>
      <c r="P5" t="n">
        <v>184.11</v>
      </c>
      <c r="Q5" t="n">
        <v>1364.29</v>
      </c>
      <c r="R5" t="n">
        <v>126.13</v>
      </c>
      <c r="S5" t="n">
        <v>48.96</v>
      </c>
      <c r="T5" t="n">
        <v>35997.37</v>
      </c>
      <c r="U5" t="n">
        <v>0.39</v>
      </c>
      <c r="V5" t="n">
        <v>0.77</v>
      </c>
      <c r="W5" t="n">
        <v>2.36</v>
      </c>
      <c r="X5" t="n">
        <v>2.2</v>
      </c>
      <c r="Y5" t="n">
        <v>1</v>
      </c>
      <c r="Z5" t="n">
        <v>10</v>
      </c>
      <c r="AA5" t="n">
        <v>199.8378408937453</v>
      </c>
      <c r="AB5" t="n">
        <v>273.4269501340189</v>
      </c>
      <c r="AC5" t="n">
        <v>247.331465770443</v>
      </c>
      <c r="AD5" t="n">
        <v>199837.8408937453</v>
      </c>
      <c r="AE5" t="n">
        <v>273426.9501340188</v>
      </c>
      <c r="AF5" t="n">
        <v>3.38857462133181e-06</v>
      </c>
      <c r="AG5" t="n">
        <v>13</v>
      </c>
      <c r="AH5" t="n">
        <v>247331.465770443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4.6383</v>
      </c>
      <c r="E6" t="n">
        <v>21.56</v>
      </c>
      <c r="F6" t="n">
        <v>17.61</v>
      </c>
      <c r="G6" t="n">
        <v>16.26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178.15</v>
      </c>
      <c r="Q6" t="n">
        <v>1364.23</v>
      </c>
      <c r="R6" t="n">
        <v>114.26</v>
      </c>
      <c r="S6" t="n">
        <v>48.96</v>
      </c>
      <c r="T6" t="n">
        <v>30118.5</v>
      </c>
      <c r="U6" t="n">
        <v>0.43</v>
      </c>
      <c r="V6" t="n">
        <v>0.79</v>
      </c>
      <c r="W6" t="n">
        <v>2.34</v>
      </c>
      <c r="X6" t="n">
        <v>1.85</v>
      </c>
      <c r="Y6" t="n">
        <v>1</v>
      </c>
      <c r="Z6" t="n">
        <v>10</v>
      </c>
      <c r="AA6" t="n">
        <v>193.1226472076634</v>
      </c>
      <c r="AB6" t="n">
        <v>264.2389258792892</v>
      </c>
      <c r="AC6" t="n">
        <v>239.0203336551088</v>
      </c>
      <c r="AD6" t="n">
        <v>193122.6472076634</v>
      </c>
      <c r="AE6" t="n">
        <v>264238.9258792892</v>
      </c>
      <c r="AF6" t="n">
        <v>3.495746461627485e-06</v>
      </c>
      <c r="AG6" t="n">
        <v>13</v>
      </c>
      <c r="AH6" t="n">
        <v>239020.3336551088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4.739</v>
      </c>
      <c r="E7" t="n">
        <v>21.1</v>
      </c>
      <c r="F7" t="n">
        <v>17.37</v>
      </c>
      <c r="G7" t="n">
        <v>18.28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173.15</v>
      </c>
      <c r="Q7" t="n">
        <v>1364.18</v>
      </c>
      <c r="R7" t="n">
        <v>106.34</v>
      </c>
      <c r="S7" t="n">
        <v>48.96</v>
      </c>
      <c r="T7" t="n">
        <v>26201.76</v>
      </c>
      <c r="U7" t="n">
        <v>0.46</v>
      </c>
      <c r="V7" t="n">
        <v>0.8</v>
      </c>
      <c r="W7" t="n">
        <v>2.34</v>
      </c>
      <c r="X7" t="n">
        <v>1.61</v>
      </c>
      <c r="Y7" t="n">
        <v>1</v>
      </c>
      <c r="Z7" t="n">
        <v>10</v>
      </c>
      <c r="AA7" t="n">
        <v>188.2179817944878</v>
      </c>
      <c r="AB7" t="n">
        <v>257.528146282419</v>
      </c>
      <c r="AC7" t="n">
        <v>232.9500214443234</v>
      </c>
      <c r="AD7" t="n">
        <v>188217.9817944878</v>
      </c>
      <c r="AE7" t="n">
        <v>257528.146282419</v>
      </c>
      <c r="AF7" t="n">
        <v>3.571641006759513e-06</v>
      </c>
      <c r="AG7" t="n">
        <v>13</v>
      </c>
      <c r="AH7" t="n">
        <v>232950.0214443234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4.8246</v>
      </c>
      <c r="E8" t="n">
        <v>20.73</v>
      </c>
      <c r="F8" t="n">
        <v>17.19</v>
      </c>
      <c r="G8" t="n">
        <v>20.62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48</v>
      </c>
      <c r="N8" t="n">
        <v>21.26</v>
      </c>
      <c r="O8" t="n">
        <v>16911.68</v>
      </c>
      <c r="P8" t="n">
        <v>169.07</v>
      </c>
      <c r="Q8" t="n">
        <v>1364.08</v>
      </c>
      <c r="R8" t="n">
        <v>100.48</v>
      </c>
      <c r="S8" t="n">
        <v>48.96</v>
      </c>
      <c r="T8" t="n">
        <v>23303.17</v>
      </c>
      <c r="U8" t="n">
        <v>0.49</v>
      </c>
      <c r="V8" t="n">
        <v>0.8100000000000001</v>
      </c>
      <c r="W8" t="n">
        <v>2.32</v>
      </c>
      <c r="X8" t="n">
        <v>1.43</v>
      </c>
      <c r="Y8" t="n">
        <v>1</v>
      </c>
      <c r="Z8" t="n">
        <v>10</v>
      </c>
      <c r="AA8" t="n">
        <v>177.554760235466</v>
      </c>
      <c r="AB8" t="n">
        <v>242.9382561172386</v>
      </c>
      <c r="AC8" t="n">
        <v>219.7525699194637</v>
      </c>
      <c r="AD8" t="n">
        <v>177554.760235466</v>
      </c>
      <c r="AE8" t="n">
        <v>242938.2561172385</v>
      </c>
      <c r="AF8" t="n">
        <v>3.636155138470552e-06</v>
      </c>
      <c r="AG8" t="n">
        <v>12</v>
      </c>
      <c r="AH8" t="n">
        <v>219752.5699194637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4.9094</v>
      </c>
      <c r="E9" t="n">
        <v>20.37</v>
      </c>
      <c r="F9" t="n">
        <v>16.99</v>
      </c>
      <c r="G9" t="n">
        <v>23.17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164.84</v>
      </c>
      <c r="Q9" t="n">
        <v>1364.16</v>
      </c>
      <c r="R9" t="n">
        <v>93.84999999999999</v>
      </c>
      <c r="S9" t="n">
        <v>48.96</v>
      </c>
      <c r="T9" t="n">
        <v>20017.87</v>
      </c>
      <c r="U9" t="n">
        <v>0.52</v>
      </c>
      <c r="V9" t="n">
        <v>0.82</v>
      </c>
      <c r="W9" t="n">
        <v>2.32</v>
      </c>
      <c r="X9" t="n">
        <v>1.23</v>
      </c>
      <c r="Y9" t="n">
        <v>1</v>
      </c>
      <c r="Z9" t="n">
        <v>10</v>
      </c>
      <c r="AA9" t="n">
        <v>173.7117451402381</v>
      </c>
      <c r="AB9" t="n">
        <v>237.6800733220901</v>
      </c>
      <c r="AC9" t="n">
        <v>214.9962207103766</v>
      </c>
      <c r="AD9" t="n">
        <v>173711.7451402381</v>
      </c>
      <c r="AE9" t="n">
        <v>237680.0733220901</v>
      </c>
      <c r="AF9" t="n">
        <v>3.700066334371208e-06</v>
      </c>
      <c r="AG9" t="n">
        <v>12</v>
      </c>
      <c r="AH9" t="n">
        <v>214996.2207103766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4.9654</v>
      </c>
      <c r="E10" t="n">
        <v>20.14</v>
      </c>
      <c r="F10" t="n">
        <v>16.87</v>
      </c>
      <c r="G10" t="n">
        <v>25.31</v>
      </c>
      <c r="H10" t="n">
        <v>0.39</v>
      </c>
      <c r="I10" t="n">
        <v>40</v>
      </c>
      <c r="J10" t="n">
        <v>135.9</v>
      </c>
      <c r="K10" t="n">
        <v>46.47</v>
      </c>
      <c r="L10" t="n">
        <v>3</v>
      </c>
      <c r="M10" t="n">
        <v>38</v>
      </c>
      <c r="N10" t="n">
        <v>21.43</v>
      </c>
      <c r="O10" t="n">
        <v>16994.64</v>
      </c>
      <c r="P10" t="n">
        <v>160.72</v>
      </c>
      <c r="Q10" t="n">
        <v>1364.06</v>
      </c>
      <c r="R10" t="n">
        <v>90.25</v>
      </c>
      <c r="S10" t="n">
        <v>48.96</v>
      </c>
      <c r="T10" t="n">
        <v>18238.31</v>
      </c>
      <c r="U10" t="n">
        <v>0.54</v>
      </c>
      <c r="V10" t="n">
        <v>0.82</v>
      </c>
      <c r="W10" t="n">
        <v>2.3</v>
      </c>
      <c r="X10" t="n">
        <v>1.11</v>
      </c>
      <c r="Y10" t="n">
        <v>1</v>
      </c>
      <c r="Z10" t="n">
        <v>10</v>
      </c>
      <c r="AA10" t="n">
        <v>170.6066949791247</v>
      </c>
      <c r="AB10" t="n">
        <v>233.4316067065118</v>
      </c>
      <c r="AC10" t="n">
        <v>211.1532217858274</v>
      </c>
      <c r="AD10" t="n">
        <v>170606.6949791247</v>
      </c>
      <c r="AE10" t="n">
        <v>233431.6067065118</v>
      </c>
      <c r="AF10" t="n">
        <v>3.742271841098055e-06</v>
      </c>
      <c r="AG10" t="n">
        <v>12</v>
      </c>
      <c r="AH10" t="n">
        <v>211153.2217858274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5.015</v>
      </c>
      <c r="E11" t="n">
        <v>19.94</v>
      </c>
      <c r="F11" t="n">
        <v>16.78</v>
      </c>
      <c r="G11" t="n">
        <v>27.97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34</v>
      </c>
      <c r="N11" t="n">
        <v>21.52</v>
      </c>
      <c r="O11" t="n">
        <v>17036.16</v>
      </c>
      <c r="P11" t="n">
        <v>158.02</v>
      </c>
      <c r="Q11" t="n">
        <v>1364.05</v>
      </c>
      <c r="R11" t="n">
        <v>87.39</v>
      </c>
      <c r="S11" t="n">
        <v>48.96</v>
      </c>
      <c r="T11" t="n">
        <v>16827.79</v>
      </c>
      <c r="U11" t="n">
        <v>0.5600000000000001</v>
      </c>
      <c r="V11" t="n">
        <v>0.83</v>
      </c>
      <c r="W11" t="n">
        <v>2.3</v>
      </c>
      <c r="X11" t="n">
        <v>1.02</v>
      </c>
      <c r="Y11" t="n">
        <v>1</v>
      </c>
      <c r="Z11" t="n">
        <v>10</v>
      </c>
      <c r="AA11" t="n">
        <v>168.3815413313281</v>
      </c>
      <c r="AB11" t="n">
        <v>230.3870533187472</v>
      </c>
      <c r="AC11" t="n">
        <v>208.3992363003326</v>
      </c>
      <c r="AD11" t="n">
        <v>168381.5413313281</v>
      </c>
      <c r="AE11" t="n">
        <v>230387.0533187472</v>
      </c>
      <c r="AF11" t="n">
        <v>3.779653861341835e-06</v>
      </c>
      <c r="AG11" t="n">
        <v>12</v>
      </c>
      <c r="AH11" t="n">
        <v>208399.2363003326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5.0619</v>
      </c>
      <c r="E12" t="n">
        <v>19.76</v>
      </c>
      <c r="F12" t="n">
        <v>16.68</v>
      </c>
      <c r="G12" t="n">
        <v>30.32</v>
      </c>
      <c r="H12" t="n">
        <v>0.45</v>
      </c>
      <c r="I12" t="n">
        <v>33</v>
      </c>
      <c r="J12" t="n">
        <v>136.57</v>
      </c>
      <c r="K12" t="n">
        <v>46.47</v>
      </c>
      <c r="L12" t="n">
        <v>3.5</v>
      </c>
      <c r="M12" t="n">
        <v>31</v>
      </c>
      <c r="N12" t="n">
        <v>21.6</v>
      </c>
      <c r="O12" t="n">
        <v>17077.72</v>
      </c>
      <c r="P12" t="n">
        <v>153.28</v>
      </c>
      <c r="Q12" t="n">
        <v>1364.03</v>
      </c>
      <c r="R12" t="n">
        <v>84.06999999999999</v>
      </c>
      <c r="S12" t="n">
        <v>48.96</v>
      </c>
      <c r="T12" t="n">
        <v>15184.37</v>
      </c>
      <c r="U12" t="n">
        <v>0.58</v>
      </c>
      <c r="V12" t="n">
        <v>0.83</v>
      </c>
      <c r="W12" t="n">
        <v>2.29</v>
      </c>
      <c r="X12" t="n">
        <v>0.92</v>
      </c>
      <c r="Y12" t="n">
        <v>1</v>
      </c>
      <c r="Z12" t="n">
        <v>10</v>
      </c>
      <c r="AA12" t="n">
        <v>165.2641666468155</v>
      </c>
      <c r="AB12" t="n">
        <v>226.1217237465345</v>
      </c>
      <c r="AC12" t="n">
        <v>204.5409837960629</v>
      </c>
      <c r="AD12" t="n">
        <v>165264.1666468155</v>
      </c>
      <c r="AE12" t="n">
        <v>226121.7237465346</v>
      </c>
      <c r="AF12" t="n">
        <v>3.81500097322557e-06</v>
      </c>
      <c r="AG12" t="n">
        <v>12</v>
      </c>
      <c r="AH12" t="n">
        <v>204540.9837960629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16.59</v>
      </c>
      <c r="G13" t="n">
        <v>33.19</v>
      </c>
      <c r="H13" t="n">
        <v>0.48</v>
      </c>
      <c r="I13" t="n">
        <v>30</v>
      </c>
      <c r="J13" t="n">
        <v>136.91</v>
      </c>
      <c r="K13" t="n">
        <v>46.47</v>
      </c>
      <c r="L13" t="n">
        <v>3.75</v>
      </c>
      <c r="M13" t="n">
        <v>28</v>
      </c>
      <c r="N13" t="n">
        <v>21.69</v>
      </c>
      <c r="O13" t="n">
        <v>17119.3</v>
      </c>
      <c r="P13" t="n">
        <v>150.32</v>
      </c>
      <c r="Q13" t="n">
        <v>1364.02</v>
      </c>
      <c r="R13" t="n">
        <v>81.18000000000001</v>
      </c>
      <c r="S13" t="n">
        <v>48.96</v>
      </c>
      <c r="T13" t="n">
        <v>13753.4</v>
      </c>
      <c r="U13" t="n">
        <v>0.6</v>
      </c>
      <c r="V13" t="n">
        <v>0.83</v>
      </c>
      <c r="W13" t="n">
        <v>2.29</v>
      </c>
      <c r="X13" t="n">
        <v>0.83</v>
      </c>
      <c r="Y13" t="n">
        <v>1</v>
      </c>
      <c r="Z13" t="n">
        <v>10</v>
      </c>
      <c r="AA13" t="n">
        <v>163.1186388331114</v>
      </c>
      <c r="AB13" t="n">
        <v>223.1861179378191</v>
      </c>
      <c r="AC13" t="n">
        <v>201.8855480855817</v>
      </c>
      <c r="AD13" t="n">
        <v>163118.6388331114</v>
      </c>
      <c r="AE13" t="n">
        <v>223186.1179378192</v>
      </c>
      <c r="AF13" t="n">
        <v>3.847182672104792e-06</v>
      </c>
      <c r="AG13" t="n">
        <v>12</v>
      </c>
      <c r="AH13" t="n">
        <v>201885.5480855817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5.133</v>
      </c>
      <c r="E14" t="n">
        <v>19.48</v>
      </c>
      <c r="F14" t="n">
        <v>16.54</v>
      </c>
      <c r="G14" t="n">
        <v>35.44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26</v>
      </c>
      <c r="N14" t="n">
        <v>21.78</v>
      </c>
      <c r="O14" t="n">
        <v>17160.92</v>
      </c>
      <c r="P14" t="n">
        <v>147.31</v>
      </c>
      <c r="Q14" t="n">
        <v>1364.04</v>
      </c>
      <c r="R14" t="n">
        <v>79.06</v>
      </c>
      <c r="S14" t="n">
        <v>48.96</v>
      </c>
      <c r="T14" t="n">
        <v>12703.65</v>
      </c>
      <c r="U14" t="n">
        <v>0.62</v>
      </c>
      <c r="V14" t="n">
        <v>0.84</v>
      </c>
      <c r="W14" t="n">
        <v>2.29</v>
      </c>
      <c r="X14" t="n">
        <v>0.78</v>
      </c>
      <c r="Y14" t="n">
        <v>1</v>
      </c>
      <c r="Z14" t="n">
        <v>10</v>
      </c>
      <c r="AA14" t="n">
        <v>161.2262934702468</v>
      </c>
      <c r="AB14" t="n">
        <v>220.5969275279638</v>
      </c>
      <c r="AC14" t="n">
        <v>199.5434663744905</v>
      </c>
      <c r="AD14" t="n">
        <v>161226.2934702468</v>
      </c>
      <c r="AE14" t="n">
        <v>220596.9275279638</v>
      </c>
      <c r="AF14" t="n">
        <v>3.868586893373408e-06</v>
      </c>
      <c r="AG14" t="n">
        <v>12</v>
      </c>
      <c r="AH14" t="n">
        <v>199543.4663744905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5.159</v>
      </c>
      <c r="E15" t="n">
        <v>19.38</v>
      </c>
      <c r="F15" t="n">
        <v>16.5</v>
      </c>
      <c r="G15" t="n">
        <v>38.07</v>
      </c>
      <c r="H15" t="n">
        <v>0.55</v>
      </c>
      <c r="I15" t="n">
        <v>26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143.41</v>
      </c>
      <c r="Q15" t="n">
        <v>1364.24</v>
      </c>
      <c r="R15" t="n">
        <v>77.88</v>
      </c>
      <c r="S15" t="n">
        <v>48.96</v>
      </c>
      <c r="T15" t="n">
        <v>12123.21</v>
      </c>
      <c r="U15" t="n">
        <v>0.63</v>
      </c>
      <c r="V15" t="n">
        <v>0.84</v>
      </c>
      <c r="W15" t="n">
        <v>2.28</v>
      </c>
      <c r="X15" t="n">
        <v>0.74</v>
      </c>
      <c r="Y15" t="n">
        <v>1</v>
      </c>
      <c r="Z15" t="n">
        <v>10</v>
      </c>
      <c r="AA15" t="n">
        <v>158.9788585292098</v>
      </c>
      <c r="AB15" t="n">
        <v>217.5218878918066</v>
      </c>
      <c r="AC15" t="n">
        <v>196.7619042053619</v>
      </c>
      <c r="AD15" t="n">
        <v>158978.8585292098</v>
      </c>
      <c r="AE15" t="n">
        <v>217521.8878918065</v>
      </c>
      <c r="AF15" t="n">
        <v>3.888182307210873e-06</v>
      </c>
      <c r="AG15" t="n">
        <v>12</v>
      </c>
      <c r="AH15" t="n">
        <v>196761.9042053619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5.1914</v>
      </c>
      <c r="E16" t="n">
        <v>19.26</v>
      </c>
      <c r="F16" t="n">
        <v>16.43</v>
      </c>
      <c r="G16" t="n">
        <v>41.07</v>
      </c>
      <c r="H16" t="n">
        <v>0.58</v>
      </c>
      <c r="I16" t="n">
        <v>24</v>
      </c>
      <c r="J16" t="n">
        <v>137.92</v>
      </c>
      <c r="K16" t="n">
        <v>46.47</v>
      </c>
      <c r="L16" t="n">
        <v>4.5</v>
      </c>
      <c r="M16" t="n">
        <v>14</v>
      </c>
      <c r="N16" t="n">
        <v>21.95</v>
      </c>
      <c r="O16" t="n">
        <v>17244.24</v>
      </c>
      <c r="P16" t="n">
        <v>140.99</v>
      </c>
      <c r="Q16" t="n">
        <v>1364.04</v>
      </c>
      <c r="R16" t="n">
        <v>75.34999999999999</v>
      </c>
      <c r="S16" t="n">
        <v>48.96</v>
      </c>
      <c r="T16" t="n">
        <v>10867.5</v>
      </c>
      <c r="U16" t="n">
        <v>0.65</v>
      </c>
      <c r="V16" t="n">
        <v>0.84</v>
      </c>
      <c r="W16" t="n">
        <v>2.29</v>
      </c>
      <c r="X16" t="n">
        <v>0.67</v>
      </c>
      <c r="Y16" t="n">
        <v>1</v>
      </c>
      <c r="Z16" t="n">
        <v>10</v>
      </c>
      <c r="AA16" t="n">
        <v>157.3352993379345</v>
      </c>
      <c r="AB16" t="n">
        <v>215.2730976975907</v>
      </c>
      <c r="AC16" t="n">
        <v>194.7277353910845</v>
      </c>
      <c r="AD16" t="n">
        <v>157335.2993379345</v>
      </c>
      <c r="AE16" t="n">
        <v>215273.0976975907</v>
      </c>
      <c r="AF16" t="n">
        <v>3.912601207531407e-06</v>
      </c>
      <c r="AG16" t="n">
        <v>12</v>
      </c>
      <c r="AH16" t="n">
        <v>194727.7353910845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5.2056</v>
      </c>
      <c r="E17" t="n">
        <v>19.21</v>
      </c>
      <c r="F17" t="n">
        <v>16.4</v>
      </c>
      <c r="G17" t="n">
        <v>42.79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8</v>
      </c>
      <c r="N17" t="n">
        <v>22.04</v>
      </c>
      <c r="O17" t="n">
        <v>17285.95</v>
      </c>
      <c r="P17" t="n">
        <v>139.18</v>
      </c>
      <c r="Q17" t="n">
        <v>1364.03</v>
      </c>
      <c r="R17" t="n">
        <v>74.45999999999999</v>
      </c>
      <c r="S17" t="n">
        <v>48.96</v>
      </c>
      <c r="T17" t="n">
        <v>10431.44</v>
      </c>
      <c r="U17" t="n">
        <v>0.66</v>
      </c>
      <c r="V17" t="n">
        <v>0.84</v>
      </c>
      <c r="W17" t="n">
        <v>2.29</v>
      </c>
      <c r="X17" t="n">
        <v>0.64</v>
      </c>
      <c r="Y17" t="n">
        <v>1</v>
      </c>
      <c r="Z17" t="n">
        <v>10</v>
      </c>
      <c r="AA17" t="n">
        <v>156.2736171642015</v>
      </c>
      <c r="AB17" t="n">
        <v>213.8204573093781</v>
      </c>
      <c r="AC17" t="n">
        <v>193.4137329627288</v>
      </c>
      <c r="AD17" t="n">
        <v>156273.6171642015</v>
      </c>
      <c r="AE17" t="n">
        <v>213820.4573093781</v>
      </c>
      <c r="AF17" t="n">
        <v>3.923303318165714e-06</v>
      </c>
      <c r="AG17" t="n">
        <v>12</v>
      </c>
      <c r="AH17" t="n">
        <v>193413.7329627288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5.2048</v>
      </c>
      <c r="E18" t="n">
        <v>19.21</v>
      </c>
      <c r="F18" t="n">
        <v>16.41</v>
      </c>
      <c r="G18" t="n">
        <v>42.8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4</v>
      </c>
      <c r="N18" t="n">
        <v>22.13</v>
      </c>
      <c r="O18" t="n">
        <v>17327.69</v>
      </c>
      <c r="P18" t="n">
        <v>138.12</v>
      </c>
      <c r="Q18" t="n">
        <v>1364</v>
      </c>
      <c r="R18" t="n">
        <v>74.43000000000001</v>
      </c>
      <c r="S18" t="n">
        <v>48.96</v>
      </c>
      <c r="T18" t="n">
        <v>10413.17</v>
      </c>
      <c r="U18" t="n">
        <v>0.66</v>
      </c>
      <c r="V18" t="n">
        <v>0.84</v>
      </c>
      <c r="W18" t="n">
        <v>2.3</v>
      </c>
      <c r="X18" t="n">
        <v>0.65</v>
      </c>
      <c r="Y18" t="n">
        <v>1</v>
      </c>
      <c r="Z18" t="n">
        <v>10</v>
      </c>
      <c r="AA18" t="n">
        <v>155.7979187430886</v>
      </c>
      <c r="AB18" t="n">
        <v>213.1695857432786</v>
      </c>
      <c r="AC18" t="n">
        <v>192.8249796653937</v>
      </c>
      <c r="AD18" t="n">
        <v>155797.9187430886</v>
      </c>
      <c r="AE18" t="n">
        <v>213169.5857432786</v>
      </c>
      <c r="AF18" t="n">
        <v>3.922700382355331e-06</v>
      </c>
      <c r="AG18" t="n">
        <v>12</v>
      </c>
      <c r="AH18" t="n">
        <v>192824.9796653937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5.2</v>
      </c>
      <c r="E19" t="n">
        <v>19.23</v>
      </c>
      <c r="F19" t="n">
        <v>16.42</v>
      </c>
      <c r="G19" t="n">
        <v>42.85</v>
      </c>
      <c r="H19" t="n">
        <v>0.67</v>
      </c>
      <c r="I19" t="n">
        <v>23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138.14</v>
      </c>
      <c r="Q19" t="n">
        <v>1364.02</v>
      </c>
      <c r="R19" t="n">
        <v>74.92</v>
      </c>
      <c r="S19" t="n">
        <v>48.96</v>
      </c>
      <c r="T19" t="n">
        <v>10660.5</v>
      </c>
      <c r="U19" t="n">
        <v>0.65</v>
      </c>
      <c r="V19" t="n">
        <v>0.84</v>
      </c>
      <c r="W19" t="n">
        <v>2.3</v>
      </c>
      <c r="X19" t="n">
        <v>0.67</v>
      </c>
      <c r="Y19" t="n">
        <v>1</v>
      </c>
      <c r="Z19" t="n">
        <v>10</v>
      </c>
      <c r="AA19" t="n">
        <v>155.8804112631414</v>
      </c>
      <c r="AB19" t="n">
        <v>213.2824556485279</v>
      </c>
      <c r="AC19" t="n">
        <v>192.9270774252999</v>
      </c>
      <c r="AD19" t="n">
        <v>155880.4112631414</v>
      </c>
      <c r="AE19" t="n">
        <v>213282.4556485279</v>
      </c>
      <c r="AF19" t="n">
        <v>3.919082767493029e-06</v>
      </c>
      <c r="AG19" t="n">
        <v>12</v>
      </c>
      <c r="AH19" t="n">
        <v>192927.0774252999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5.2138</v>
      </c>
      <c r="E20" t="n">
        <v>19.18</v>
      </c>
      <c r="F20" t="n">
        <v>16.4</v>
      </c>
      <c r="G20" t="n">
        <v>44.73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0</v>
      </c>
      <c r="N20" t="n">
        <v>22.31</v>
      </c>
      <c r="O20" t="n">
        <v>17411.27</v>
      </c>
      <c r="P20" t="n">
        <v>138.27</v>
      </c>
      <c r="Q20" t="n">
        <v>1364.04</v>
      </c>
      <c r="R20" t="n">
        <v>74.06</v>
      </c>
      <c r="S20" t="n">
        <v>48.96</v>
      </c>
      <c r="T20" t="n">
        <v>10236.61</v>
      </c>
      <c r="U20" t="n">
        <v>0.66</v>
      </c>
      <c r="V20" t="n">
        <v>0.84</v>
      </c>
      <c r="W20" t="n">
        <v>2.3</v>
      </c>
      <c r="X20" t="n">
        <v>0.64</v>
      </c>
      <c r="Y20" t="n">
        <v>1</v>
      </c>
      <c r="Z20" t="n">
        <v>10</v>
      </c>
      <c r="AA20" t="n">
        <v>155.7354761044811</v>
      </c>
      <c r="AB20" t="n">
        <v>213.084148970361</v>
      </c>
      <c r="AC20" t="n">
        <v>192.7476968581721</v>
      </c>
      <c r="AD20" t="n">
        <v>155735.4761044811</v>
      </c>
      <c r="AE20" t="n">
        <v>213084.148970361</v>
      </c>
      <c r="AF20" t="n">
        <v>3.929483410222145e-06</v>
      </c>
      <c r="AG20" t="n">
        <v>12</v>
      </c>
      <c r="AH20" t="n">
        <v>192747.6968581721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2.4026</v>
      </c>
      <c r="E2" t="n">
        <v>41.62</v>
      </c>
      <c r="F2" t="n">
        <v>24.54</v>
      </c>
      <c r="G2" t="n">
        <v>5.04</v>
      </c>
      <c r="H2" t="n">
        <v>0.07000000000000001</v>
      </c>
      <c r="I2" t="n">
        <v>292</v>
      </c>
      <c r="J2" t="n">
        <v>252.85</v>
      </c>
      <c r="K2" t="n">
        <v>59.19</v>
      </c>
      <c r="L2" t="n">
        <v>1</v>
      </c>
      <c r="M2" t="n">
        <v>290</v>
      </c>
      <c r="N2" t="n">
        <v>62.65</v>
      </c>
      <c r="O2" t="n">
        <v>31418.63</v>
      </c>
      <c r="P2" t="n">
        <v>401.97</v>
      </c>
      <c r="Q2" t="n">
        <v>1364.59</v>
      </c>
      <c r="R2" t="n">
        <v>341.29</v>
      </c>
      <c r="S2" t="n">
        <v>48.96</v>
      </c>
      <c r="T2" t="n">
        <v>142499.05</v>
      </c>
      <c r="U2" t="n">
        <v>0.14</v>
      </c>
      <c r="V2" t="n">
        <v>0.5600000000000001</v>
      </c>
      <c r="W2" t="n">
        <v>2.71</v>
      </c>
      <c r="X2" t="n">
        <v>8.77</v>
      </c>
      <c r="Y2" t="n">
        <v>1</v>
      </c>
      <c r="Z2" t="n">
        <v>10</v>
      </c>
      <c r="AA2" t="n">
        <v>618.351367315547</v>
      </c>
      <c r="AB2" t="n">
        <v>846.0556204981509</v>
      </c>
      <c r="AC2" t="n">
        <v>765.3092595243279</v>
      </c>
      <c r="AD2" t="n">
        <v>618351.367315547</v>
      </c>
      <c r="AE2" t="n">
        <v>846055.6204981509</v>
      </c>
      <c r="AF2" t="n">
        <v>1.742887784533878e-06</v>
      </c>
      <c r="AG2" t="n">
        <v>25</v>
      </c>
      <c r="AH2" t="n">
        <v>765309.2595243279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21.94</v>
      </c>
      <c r="G3" t="n">
        <v>6.33</v>
      </c>
      <c r="H3" t="n">
        <v>0.09</v>
      </c>
      <c r="I3" t="n">
        <v>208</v>
      </c>
      <c r="J3" t="n">
        <v>253.3</v>
      </c>
      <c r="K3" t="n">
        <v>59.19</v>
      </c>
      <c r="L3" t="n">
        <v>1.25</v>
      </c>
      <c r="M3" t="n">
        <v>206</v>
      </c>
      <c r="N3" t="n">
        <v>62.86</v>
      </c>
      <c r="O3" t="n">
        <v>31474.5</v>
      </c>
      <c r="P3" t="n">
        <v>358.06</v>
      </c>
      <c r="Q3" t="n">
        <v>1364.8</v>
      </c>
      <c r="R3" t="n">
        <v>255.31</v>
      </c>
      <c r="S3" t="n">
        <v>48.96</v>
      </c>
      <c r="T3" t="n">
        <v>99930.23</v>
      </c>
      <c r="U3" t="n">
        <v>0.19</v>
      </c>
      <c r="V3" t="n">
        <v>0.63</v>
      </c>
      <c r="W3" t="n">
        <v>2.59</v>
      </c>
      <c r="X3" t="n">
        <v>6.17</v>
      </c>
      <c r="Y3" t="n">
        <v>1</v>
      </c>
      <c r="Z3" t="n">
        <v>10</v>
      </c>
      <c r="AA3" t="n">
        <v>478.5443688517322</v>
      </c>
      <c r="AB3" t="n">
        <v>654.7655173504926</v>
      </c>
      <c r="AC3" t="n">
        <v>592.275615343736</v>
      </c>
      <c r="AD3" t="n">
        <v>478544.3688517322</v>
      </c>
      <c r="AE3" t="n">
        <v>654765.5173504925</v>
      </c>
      <c r="AF3" t="n">
        <v>2.078030611660595e-06</v>
      </c>
      <c r="AG3" t="n">
        <v>21</v>
      </c>
      <c r="AH3" t="n">
        <v>592275.615343736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3.2006</v>
      </c>
      <c r="E4" t="n">
        <v>31.24</v>
      </c>
      <c r="F4" t="n">
        <v>20.52</v>
      </c>
      <c r="G4" t="n">
        <v>7.6</v>
      </c>
      <c r="H4" t="n">
        <v>0.11</v>
      </c>
      <c r="I4" t="n">
        <v>162</v>
      </c>
      <c r="J4" t="n">
        <v>253.75</v>
      </c>
      <c r="K4" t="n">
        <v>59.19</v>
      </c>
      <c r="L4" t="n">
        <v>1.5</v>
      </c>
      <c r="M4" t="n">
        <v>160</v>
      </c>
      <c r="N4" t="n">
        <v>63.06</v>
      </c>
      <c r="O4" t="n">
        <v>31530.44</v>
      </c>
      <c r="P4" t="n">
        <v>333.77</v>
      </c>
      <c r="Q4" t="n">
        <v>1364.6</v>
      </c>
      <c r="R4" t="n">
        <v>208.84</v>
      </c>
      <c r="S4" t="n">
        <v>48.96</v>
      </c>
      <c r="T4" t="n">
        <v>76925.97</v>
      </c>
      <c r="U4" t="n">
        <v>0.23</v>
      </c>
      <c r="V4" t="n">
        <v>0.68</v>
      </c>
      <c r="W4" t="n">
        <v>2.51</v>
      </c>
      <c r="X4" t="n">
        <v>4.75</v>
      </c>
      <c r="Y4" t="n">
        <v>1</v>
      </c>
      <c r="Z4" t="n">
        <v>10</v>
      </c>
      <c r="AA4" t="n">
        <v>409.8295976525788</v>
      </c>
      <c r="AB4" t="n">
        <v>560.7469359140566</v>
      </c>
      <c r="AC4" t="n">
        <v>507.2300353636858</v>
      </c>
      <c r="AD4" t="n">
        <v>409829.5976525788</v>
      </c>
      <c r="AE4" t="n">
        <v>560746.9359140566</v>
      </c>
      <c r="AF4" t="n">
        <v>2.321770849570935e-06</v>
      </c>
      <c r="AG4" t="n">
        <v>19</v>
      </c>
      <c r="AH4" t="n">
        <v>507230.0353636858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3.4653</v>
      </c>
      <c r="E5" t="n">
        <v>28.86</v>
      </c>
      <c r="F5" t="n">
        <v>19.6</v>
      </c>
      <c r="G5" t="n">
        <v>8.91</v>
      </c>
      <c r="H5" t="n">
        <v>0.12</v>
      </c>
      <c r="I5" t="n">
        <v>132</v>
      </c>
      <c r="J5" t="n">
        <v>254.21</v>
      </c>
      <c r="K5" t="n">
        <v>59.19</v>
      </c>
      <c r="L5" t="n">
        <v>1.75</v>
      </c>
      <c r="M5" t="n">
        <v>130</v>
      </c>
      <c r="N5" t="n">
        <v>63.26</v>
      </c>
      <c r="O5" t="n">
        <v>31586.46</v>
      </c>
      <c r="P5" t="n">
        <v>317.75</v>
      </c>
      <c r="Q5" t="n">
        <v>1364.16</v>
      </c>
      <c r="R5" t="n">
        <v>179.42</v>
      </c>
      <c r="S5" t="n">
        <v>48.96</v>
      </c>
      <c r="T5" t="n">
        <v>62363.86</v>
      </c>
      <c r="U5" t="n">
        <v>0.27</v>
      </c>
      <c r="V5" t="n">
        <v>0.71</v>
      </c>
      <c r="W5" t="n">
        <v>2.45</v>
      </c>
      <c r="X5" t="n">
        <v>3.84</v>
      </c>
      <c r="Y5" t="n">
        <v>1</v>
      </c>
      <c r="Z5" t="n">
        <v>10</v>
      </c>
      <c r="AA5" t="n">
        <v>362.6392122642809</v>
      </c>
      <c r="AB5" t="n">
        <v>496.1789687329168</v>
      </c>
      <c r="AC5" t="n">
        <v>448.8243443486029</v>
      </c>
      <c r="AD5" t="n">
        <v>362639.2122642809</v>
      </c>
      <c r="AE5" t="n">
        <v>496178.9687329168</v>
      </c>
      <c r="AF5" t="n">
        <v>2.513788828662801e-06</v>
      </c>
      <c r="AG5" t="n">
        <v>17</v>
      </c>
      <c r="AH5" t="n">
        <v>448824.3443486029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3.663</v>
      </c>
      <c r="E6" t="n">
        <v>27.3</v>
      </c>
      <c r="F6" t="n">
        <v>19.02</v>
      </c>
      <c r="G6" t="n">
        <v>10.19</v>
      </c>
      <c r="H6" t="n">
        <v>0.14</v>
      </c>
      <c r="I6" t="n">
        <v>112</v>
      </c>
      <c r="J6" t="n">
        <v>254.66</v>
      </c>
      <c r="K6" t="n">
        <v>59.19</v>
      </c>
      <c r="L6" t="n">
        <v>2</v>
      </c>
      <c r="M6" t="n">
        <v>110</v>
      </c>
      <c r="N6" t="n">
        <v>63.47</v>
      </c>
      <c r="O6" t="n">
        <v>31642.55</v>
      </c>
      <c r="P6" t="n">
        <v>307.14</v>
      </c>
      <c r="Q6" t="n">
        <v>1364.25</v>
      </c>
      <c r="R6" t="n">
        <v>159.69</v>
      </c>
      <c r="S6" t="n">
        <v>48.96</v>
      </c>
      <c r="T6" t="n">
        <v>52601.99</v>
      </c>
      <c r="U6" t="n">
        <v>0.31</v>
      </c>
      <c r="V6" t="n">
        <v>0.73</v>
      </c>
      <c r="W6" t="n">
        <v>2.44</v>
      </c>
      <c r="X6" t="n">
        <v>3.26</v>
      </c>
      <c r="Y6" t="n">
        <v>1</v>
      </c>
      <c r="Z6" t="n">
        <v>10</v>
      </c>
      <c r="AA6" t="n">
        <v>334.9642862433085</v>
      </c>
      <c r="AB6" t="n">
        <v>458.3129140194555</v>
      </c>
      <c r="AC6" t="n">
        <v>414.5721727516527</v>
      </c>
      <c r="AD6" t="n">
        <v>334964.2862433085</v>
      </c>
      <c r="AE6" t="n">
        <v>458312.9140194555</v>
      </c>
      <c r="AF6" t="n">
        <v>2.657203843647545e-06</v>
      </c>
      <c r="AG6" t="n">
        <v>16</v>
      </c>
      <c r="AH6" t="n">
        <v>414572.1727516527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3.8291</v>
      </c>
      <c r="E7" t="n">
        <v>26.12</v>
      </c>
      <c r="F7" t="n">
        <v>18.57</v>
      </c>
      <c r="G7" t="n">
        <v>11.49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298.93</v>
      </c>
      <c r="Q7" t="n">
        <v>1364.29</v>
      </c>
      <c r="R7" t="n">
        <v>145.2</v>
      </c>
      <c r="S7" t="n">
        <v>48.96</v>
      </c>
      <c r="T7" t="n">
        <v>45428.76</v>
      </c>
      <c r="U7" t="n">
        <v>0.34</v>
      </c>
      <c r="V7" t="n">
        <v>0.75</v>
      </c>
      <c r="W7" t="n">
        <v>2.41</v>
      </c>
      <c r="X7" t="n">
        <v>2.81</v>
      </c>
      <c r="Y7" t="n">
        <v>1</v>
      </c>
      <c r="Z7" t="n">
        <v>10</v>
      </c>
      <c r="AA7" t="n">
        <v>319.6734218168841</v>
      </c>
      <c r="AB7" t="n">
        <v>437.391278725893</v>
      </c>
      <c r="AC7" t="n">
        <v>395.6472689668082</v>
      </c>
      <c r="AD7" t="n">
        <v>319673.4218168841</v>
      </c>
      <c r="AE7" t="n">
        <v>437391.2787258929</v>
      </c>
      <c r="AF7" t="n">
        <v>2.777695669590723e-06</v>
      </c>
      <c r="AG7" t="n">
        <v>16</v>
      </c>
      <c r="AH7" t="n">
        <v>395647.2689668082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3.976</v>
      </c>
      <c r="E8" t="n">
        <v>25.15</v>
      </c>
      <c r="F8" t="n">
        <v>18.19</v>
      </c>
      <c r="G8" t="n">
        <v>12.84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291.75</v>
      </c>
      <c r="Q8" t="n">
        <v>1364.29</v>
      </c>
      <c r="R8" t="n">
        <v>133.04</v>
      </c>
      <c r="S8" t="n">
        <v>48.96</v>
      </c>
      <c r="T8" t="n">
        <v>39408.15</v>
      </c>
      <c r="U8" t="n">
        <v>0.37</v>
      </c>
      <c r="V8" t="n">
        <v>0.76</v>
      </c>
      <c r="W8" t="n">
        <v>2.38</v>
      </c>
      <c r="X8" t="n">
        <v>2.43</v>
      </c>
      <c r="Y8" t="n">
        <v>1</v>
      </c>
      <c r="Z8" t="n">
        <v>10</v>
      </c>
      <c r="AA8" t="n">
        <v>300.3506718162275</v>
      </c>
      <c r="AB8" t="n">
        <v>410.9530397154281</v>
      </c>
      <c r="AC8" t="n">
        <v>371.7322583812006</v>
      </c>
      <c r="AD8" t="n">
        <v>300350.6718162276</v>
      </c>
      <c r="AE8" t="n">
        <v>410953.0397154281</v>
      </c>
      <c r="AF8" t="n">
        <v>2.884259481939023e-06</v>
      </c>
      <c r="AG8" t="n">
        <v>15</v>
      </c>
      <c r="AH8" t="n">
        <v>371732.2583812006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4.0896</v>
      </c>
      <c r="E9" t="n">
        <v>24.45</v>
      </c>
      <c r="F9" t="n">
        <v>17.93</v>
      </c>
      <c r="G9" t="n">
        <v>14.16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286.58</v>
      </c>
      <c r="Q9" t="n">
        <v>1364.22</v>
      </c>
      <c r="R9" t="n">
        <v>124.98</v>
      </c>
      <c r="S9" t="n">
        <v>48.96</v>
      </c>
      <c r="T9" t="n">
        <v>35423.59</v>
      </c>
      <c r="U9" t="n">
        <v>0.39</v>
      </c>
      <c r="V9" t="n">
        <v>0.77</v>
      </c>
      <c r="W9" t="n">
        <v>2.35</v>
      </c>
      <c r="X9" t="n">
        <v>2.17</v>
      </c>
      <c r="Y9" t="n">
        <v>1</v>
      </c>
      <c r="Z9" t="n">
        <v>10</v>
      </c>
      <c r="AA9" t="n">
        <v>291.6357408949713</v>
      </c>
      <c r="AB9" t="n">
        <v>399.028886753348</v>
      </c>
      <c r="AC9" t="n">
        <v>360.9461298421676</v>
      </c>
      <c r="AD9" t="n">
        <v>291635.7408949713</v>
      </c>
      <c r="AE9" t="n">
        <v>399028.8867533481</v>
      </c>
      <c r="AF9" t="n">
        <v>2.96666689570871e-06</v>
      </c>
      <c r="AG9" t="n">
        <v>15</v>
      </c>
      <c r="AH9" t="n">
        <v>360946.1298421677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4.1816</v>
      </c>
      <c r="E10" t="n">
        <v>23.91</v>
      </c>
      <c r="F10" t="n">
        <v>17.74</v>
      </c>
      <c r="G10" t="n">
        <v>15.42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282.35</v>
      </c>
      <c r="Q10" t="n">
        <v>1364.16</v>
      </c>
      <c r="R10" t="n">
        <v>118.22</v>
      </c>
      <c r="S10" t="n">
        <v>48.96</v>
      </c>
      <c r="T10" t="n">
        <v>32081</v>
      </c>
      <c r="U10" t="n">
        <v>0.41</v>
      </c>
      <c r="V10" t="n">
        <v>0.78</v>
      </c>
      <c r="W10" t="n">
        <v>2.36</v>
      </c>
      <c r="X10" t="n">
        <v>1.98</v>
      </c>
      <c r="Y10" t="n">
        <v>1</v>
      </c>
      <c r="Z10" t="n">
        <v>10</v>
      </c>
      <c r="AA10" t="n">
        <v>277.9882581034528</v>
      </c>
      <c r="AB10" t="n">
        <v>380.3557987135447</v>
      </c>
      <c r="AC10" t="n">
        <v>344.0551751170395</v>
      </c>
      <c r="AD10" t="n">
        <v>277988.2581034529</v>
      </c>
      <c r="AE10" t="n">
        <v>380355.7987135447</v>
      </c>
      <c r="AF10" t="n">
        <v>3.03340529418416e-06</v>
      </c>
      <c r="AG10" t="n">
        <v>14</v>
      </c>
      <c r="AH10" t="n">
        <v>344055.1751170395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4.2671</v>
      </c>
      <c r="E11" t="n">
        <v>23.44</v>
      </c>
      <c r="F11" t="n">
        <v>17.55</v>
      </c>
      <c r="G11" t="n">
        <v>16.71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278.52</v>
      </c>
      <c r="Q11" t="n">
        <v>1364.06</v>
      </c>
      <c r="R11" t="n">
        <v>112.42</v>
      </c>
      <c r="S11" t="n">
        <v>48.96</v>
      </c>
      <c r="T11" t="n">
        <v>29210.31</v>
      </c>
      <c r="U11" t="n">
        <v>0.44</v>
      </c>
      <c r="V11" t="n">
        <v>0.79</v>
      </c>
      <c r="W11" t="n">
        <v>2.34</v>
      </c>
      <c r="X11" t="n">
        <v>1.79</v>
      </c>
      <c r="Y11" t="n">
        <v>1</v>
      </c>
      <c r="Z11" t="n">
        <v>10</v>
      </c>
      <c r="AA11" t="n">
        <v>272.0508476014901</v>
      </c>
      <c r="AB11" t="n">
        <v>372.2319717246949</v>
      </c>
      <c r="AC11" t="n">
        <v>336.7066747741428</v>
      </c>
      <c r="AD11" t="n">
        <v>272050.8476014901</v>
      </c>
      <c r="AE11" t="n">
        <v>372231.9717246949</v>
      </c>
      <c r="AF11" t="n">
        <v>3.095428479723845e-06</v>
      </c>
      <c r="AG11" t="n">
        <v>14</v>
      </c>
      <c r="AH11" t="n">
        <v>336706.6747741427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4.337</v>
      </c>
      <c r="E12" t="n">
        <v>23.06</v>
      </c>
      <c r="F12" t="n">
        <v>17.42</v>
      </c>
      <c r="G12" t="n">
        <v>18.02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275.15</v>
      </c>
      <c r="Q12" t="n">
        <v>1364.14</v>
      </c>
      <c r="R12" t="n">
        <v>107.67</v>
      </c>
      <c r="S12" t="n">
        <v>48.96</v>
      </c>
      <c r="T12" t="n">
        <v>26861.49</v>
      </c>
      <c r="U12" t="n">
        <v>0.45</v>
      </c>
      <c r="V12" t="n">
        <v>0.8</v>
      </c>
      <c r="W12" t="n">
        <v>2.34</v>
      </c>
      <c r="X12" t="n">
        <v>1.66</v>
      </c>
      <c r="Y12" t="n">
        <v>1</v>
      </c>
      <c r="Z12" t="n">
        <v>10</v>
      </c>
      <c r="AA12" t="n">
        <v>267.2597920541588</v>
      </c>
      <c r="AB12" t="n">
        <v>365.6766381583827</v>
      </c>
      <c r="AC12" t="n">
        <v>330.776973042931</v>
      </c>
      <c r="AD12" t="n">
        <v>267259.7920541588</v>
      </c>
      <c r="AE12" t="n">
        <v>365676.6381583827</v>
      </c>
      <c r="AF12" t="n">
        <v>3.146135154217692e-06</v>
      </c>
      <c r="AG12" t="n">
        <v>14</v>
      </c>
      <c r="AH12" t="n">
        <v>330776.9730429311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4.4137</v>
      </c>
      <c r="E13" t="n">
        <v>22.66</v>
      </c>
      <c r="F13" t="n">
        <v>17.26</v>
      </c>
      <c r="G13" t="n">
        <v>19.54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271.82</v>
      </c>
      <c r="Q13" t="n">
        <v>1364.26</v>
      </c>
      <c r="R13" t="n">
        <v>102.65</v>
      </c>
      <c r="S13" t="n">
        <v>48.96</v>
      </c>
      <c r="T13" t="n">
        <v>24373.73</v>
      </c>
      <c r="U13" t="n">
        <v>0.48</v>
      </c>
      <c r="V13" t="n">
        <v>0.8</v>
      </c>
      <c r="W13" t="n">
        <v>2.33</v>
      </c>
      <c r="X13" t="n">
        <v>1.5</v>
      </c>
      <c r="Y13" t="n">
        <v>1</v>
      </c>
      <c r="Z13" t="n">
        <v>10</v>
      </c>
      <c r="AA13" t="n">
        <v>262.363838234541</v>
      </c>
      <c r="AB13" t="n">
        <v>358.9777781481434</v>
      </c>
      <c r="AC13" t="n">
        <v>324.7174428301598</v>
      </c>
      <c r="AD13" t="n">
        <v>262363.838234541</v>
      </c>
      <c r="AE13" t="n">
        <v>358977.7781481434</v>
      </c>
      <c r="AF13" t="n">
        <v>3.201774666859725e-06</v>
      </c>
      <c r="AG13" t="n">
        <v>14</v>
      </c>
      <c r="AH13" t="n">
        <v>324717.4428301598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4.4559</v>
      </c>
      <c r="E14" t="n">
        <v>22.44</v>
      </c>
      <c r="F14" t="n">
        <v>17.19</v>
      </c>
      <c r="G14" t="n">
        <v>20.63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269.65</v>
      </c>
      <c r="Q14" t="n">
        <v>1364.17</v>
      </c>
      <c r="R14" t="n">
        <v>100.43</v>
      </c>
      <c r="S14" t="n">
        <v>48.96</v>
      </c>
      <c r="T14" t="n">
        <v>23279.08</v>
      </c>
      <c r="U14" t="n">
        <v>0.49</v>
      </c>
      <c r="V14" t="n">
        <v>0.8100000000000001</v>
      </c>
      <c r="W14" t="n">
        <v>2.33</v>
      </c>
      <c r="X14" t="n">
        <v>1.43</v>
      </c>
      <c r="Y14" t="n">
        <v>1</v>
      </c>
      <c r="Z14" t="n">
        <v>10</v>
      </c>
      <c r="AA14" t="n">
        <v>252.6435302526691</v>
      </c>
      <c r="AB14" t="n">
        <v>345.67802393746</v>
      </c>
      <c r="AC14" t="n">
        <v>312.6869984951257</v>
      </c>
      <c r="AD14" t="n">
        <v>252643.5302526691</v>
      </c>
      <c r="AE14" t="n">
        <v>345678.02393746</v>
      </c>
      <c r="AF14" t="n">
        <v>3.232387280073464e-06</v>
      </c>
      <c r="AG14" t="n">
        <v>13</v>
      </c>
      <c r="AH14" t="n">
        <v>312686.9984951257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4.5249</v>
      </c>
      <c r="E15" t="n">
        <v>22.1</v>
      </c>
      <c r="F15" t="n">
        <v>17.05</v>
      </c>
      <c r="G15" t="n">
        <v>22.23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266.23</v>
      </c>
      <c r="Q15" t="n">
        <v>1364.13</v>
      </c>
      <c r="R15" t="n">
        <v>95.81999999999999</v>
      </c>
      <c r="S15" t="n">
        <v>48.96</v>
      </c>
      <c r="T15" t="n">
        <v>20996.55</v>
      </c>
      <c r="U15" t="n">
        <v>0.51</v>
      </c>
      <c r="V15" t="n">
        <v>0.8100000000000001</v>
      </c>
      <c r="W15" t="n">
        <v>2.32</v>
      </c>
      <c r="X15" t="n">
        <v>1.29</v>
      </c>
      <c r="Y15" t="n">
        <v>1</v>
      </c>
      <c r="Z15" t="n">
        <v>10</v>
      </c>
      <c r="AA15" t="n">
        <v>248.2410483181152</v>
      </c>
      <c r="AB15" t="n">
        <v>339.6543539308112</v>
      </c>
      <c r="AC15" t="n">
        <v>307.2382190996355</v>
      </c>
      <c r="AD15" t="n">
        <v>248241.0483181152</v>
      </c>
      <c r="AE15" t="n">
        <v>339654.3539308112</v>
      </c>
      <c r="AF15" t="n">
        <v>3.282441078930052e-06</v>
      </c>
      <c r="AG15" t="n">
        <v>13</v>
      </c>
      <c r="AH15" t="n">
        <v>307238.2190996355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4.5547</v>
      </c>
      <c r="E16" t="n">
        <v>21.96</v>
      </c>
      <c r="F16" t="n">
        <v>17</v>
      </c>
      <c r="G16" t="n">
        <v>23.18</v>
      </c>
      <c r="H16" t="n">
        <v>0.31</v>
      </c>
      <c r="I16" t="n">
        <v>44</v>
      </c>
      <c r="J16" t="n">
        <v>259.25</v>
      </c>
      <c r="K16" t="n">
        <v>59.19</v>
      </c>
      <c r="L16" t="n">
        <v>4.5</v>
      </c>
      <c r="M16" t="n">
        <v>42</v>
      </c>
      <c r="N16" t="n">
        <v>65.55</v>
      </c>
      <c r="O16" t="n">
        <v>32207.85</v>
      </c>
      <c r="P16" t="n">
        <v>264.53</v>
      </c>
      <c r="Q16" t="n">
        <v>1364.06</v>
      </c>
      <c r="R16" t="n">
        <v>94.23</v>
      </c>
      <c r="S16" t="n">
        <v>48.96</v>
      </c>
      <c r="T16" t="n">
        <v>20211.03</v>
      </c>
      <c r="U16" t="n">
        <v>0.52</v>
      </c>
      <c r="V16" t="n">
        <v>0.8100000000000001</v>
      </c>
      <c r="W16" t="n">
        <v>2.31</v>
      </c>
      <c r="X16" t="n">
        <v>1.24</v>
      </c>
      <c r="Y16" t="n">
        <v>1</v>
      </c>
      <c r="Z16" t="n">
        <v>10</v>
      </c>
      <c r="AA16" t="n">
        <v>246.2713013208937</v>
      </c>
      <c r="AB16" t="n">
        <v>336.9592591901094</v>
      </c>
      <c r="AC16" t="n">
        <v>304.8003404183963</v>
      </c>
      <c r="AD16" t="n">
        <v>246271.3013208937</v>
      </c>
      <c r="AE16" t="n">
        <v>336959.2591901094</v>
      </c>
      <c r="AF16" t="n">
        <v>3.3040585166971e-06</v>
      </c>
      <c r="AG16" t="n">
        <v>13</v>
      </c>
      <c r="AH16" t="n">
        <v>304800.3404183963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4.6012</v>
      </c>
      <c r="E17" t="n">
        <v>21.73</v>
      </c>
      <c r="F17" t="n">
        <v>16.92</v>
      </c>
      <c r="G17" t="n">
        <v>24.77</v>
      </c>
      <c r="H17" t="n">
        <v>0.33</v>
      </c>
      <c r="I17" t="n">
        <v>41</v>
      </c>
      <c r="J17" t="n">
        <v>259.71</v>
      </c>
      <c r="K17" t="n">
        <v>59.19</v>
      </c>
      <c r="L17" t="n">
        <v>4.75</v>
      </c>
      <c r="M17" t="n">
        <v>39</v>
      </c>
      <c r="N17" t="n">
        <v>65.76000000000001</v>
      </c>
      <c r="O17" t="n">
        <v>32264.79</v>
      </c>
      <c r="P17" t="n">
        <v>261.66</v>
      </c>
      <c r="Q17" t="n">
        <v>1364</v>
      </c>
      <c r="R17" t="n">
        <v>91.87</v>
      </c>
      <c r="S17" t="n">
        <v>48.96</v>
      </c>
      <c r="T17" t="n">
        <v>19047.11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243.1327962211176</v>
      </c>
      <c r="AB17" t="n">
        <v>332.6650180515252</v>
      </c>
      <c r="AC17" t="n">
        <v>300.9159356270719</v>
      </c>
      <c r="AD17" t="n">
        <v>243132.7962211176</v>
      </c>
      <c r="AE17" t="n">
        <v>332665.0180515252</v>
      </c>
      <c r="AF17" t="n">
        <v>3.337790424622192e-06</v>
      </c>
      <c r="AG17" t="n">
        <v>13</v>
      </c>
      <c r="AH17" t="n">
        <v>300915.9356270719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4.637</v>
      </c>
      <c r="E18" t="n">
        <v>21.57</v>
      </c>
      <c r="F18" t="n">
        <v>16.85</v>
      </c>
      <c r="G18" t="n">
        <v>25.93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259.5</v>
      </c>
      <c r="Q18" t="n">
        <v>1364.08</v>
      </c>
      <c r="R18" t="n">
        <v>89.48999999999999</v>
      </c>
      <c r="S18" t="n">
        <v>48.96</v>
      </c>
      <c r="T18" t="n">
        <v>17867.21</v>
      </c>
      <c r="U18" t="n">
        <v>0.55</v>
      </c>
      <c r="V18" t="n">
        <v>0.82</v>
      </c>
      <c r="W18" t="n">
        <v>2.31</v>
      </c>
      <c r="X18" t="n">
        <v>1.09</v>
      </c>
      <c r="Y18" t="n">
        <v>1</v>
      </c>
      <c r="Z18" t="n">
        <v>10</v>
      </c>
      <c r="AA18" t="n">
        <v>240.7783185953351</v>
      </c>
      <c r="AB18" t="n">
        <v>329.4435178917092</v>
      </c>
      <c r="AC18" t="n">
        <v>298.0018909211038</v>
      </c>
      <c r="AD18" t="n">
        <v>240778.3185953351</v>
      </c>
      <c r="AE18" t="n">
        <v>329443.5178917092</v>
      </c>
      <c r="AF18" t="n">
        <v>3.363760366637638e-06</v>
      </c>
      <c r="AG18" t="n">
        <v>13</v>
      </c>
      <c r="AH18" t="n">
        <v>298001.8909211038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4.6924</v>
      </c>
      <c r="E19" t="n">
        <v>21.31</v>
      </c>
      <c r="F19" t="n">
        <v>16.75</v>
      </c>
      <c r="G19" t="n">
        <v>27.91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256.56</v>
      </c>
      <c r="Q19" t="n">
        <v>1364</v>
      </c>
      <c r="R19" t="n">
        <v>86.02</v>
      </c>
      <c r="S19" t="n">
        <v>48.96</v>
      </c>
      <c r="T19" t="n">
        <v>16143.12</v>
      </c>
      <c r="U19" t="n">
        <v>0.57</v>
      </c>
      <c r="V19" t="n">
        <v>0.83</v>
      </c>
      <c r="W19" t="n">
        <v>2.3</v>
      </c>
      <c r="X19" t="n">
        <v>0.99</v>
      </c>
      <c r="Y19" t="n">
        <v>1</v>
      </c>
      <c r="Z19" t="n">
        <v>10</v>
      </c>
      <c r="AA19" t="n">
        <v>237.4198805443677</v>
      </c>
      <c r="AB19" t="n">
        <v>324.8483547865479</v>
      </c>
      <c r="AC19" t="n">
        <v>293.8452837333458</v>
      </c>
      <c r="AD19" t="n">
        <v>237419.8805443677</v>
      </c>
      <c r="AE19" t="n">
        <v>324848.3547865479</v>
      </c>
      <c r="AF19" t="n">
        <v>3.403948489197855e-06</v>
      </c>
      <c r="AG19" t="n">
        <v>13</v>
      </c>
      <c r="AH19" t="n">
        <v>293845.2837333458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4.7043</v>
      </c>
      <c r="E20" t="n">
        <v>21.26</v>
      </c>
      <c r="F20" t="n">
        <v>16.74</v>
      </c>
      <c r="G20" t="n">
        <v>28.7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256.67</v>
      </c>
      <c r="Q20" t="n">
        <v>1364.02</v>
      </c>
      <c r="R20" t="n">
        <v>86.06999999999999</v>
      </c>
      <c r="S20" t="n">
        <v>48.96</v>
      </c>
      <c r="T20" t="n">
        <v>16173.32</v>
      </c>
      <c r="U20" t="n">
        <v>0.57</v>
      </c>
      <c r="V20" t="n">
        <v>0.83</v>
      </c>
      <c r="W20" t="n">
        <v>2.29</v>
      </c>
      <c r="X20" t="n">
        <v>0.98</v>
      </c>
      <c r="Y20" t="n">
        <v>1</v>
      </c>
      <c r="Z20" t="n">
        <v>10</v>
      </c>
      <c r="AA20" t="n">
        <v>237.0993546681128</v>
      </c>
      <c r="AB20" t="n">
        <v>324.4097971420526</v>
      </c>
      <c r="AC20" t="n">
        <v>293.4485814149213</v>
      </c>
      <c r="AD20" t="n">
        <v>237099.3546681128</v>
      </c>
      <c r="AE20" t="n">
        <v>324409.7971420526</v>
      </c>
      <c r="AF20" t="n">
        <v>3.41258095595718e-06</v>
      </c>
      <c r="AG20" t="n">
        <v>13</v>
      </c>
      <c r="AH20" t="n">
        <v>293448.5814149213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4.7397</v>
      </c>
      <c r="E21" t="n">
        <v>21.1</v>
      </c>
      <c r="F21" t="n">
        <v>16.68</v>
      </c>
      <c r="G21" t="n">
        <v>30.33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254.42</v>
      </c>
      <c r="Q21" t="n">
        <v>1364.06</v>
      </c>
      <c r="R21" t="n">
        <v>83.98</v>
      </c>
      <c r="S21" t="n">
        <v>48.96</v>
      </c>
      <c r="T21" t="n">
        <v>15138.61</v>
      </c>
      <c r="U21" t="n">
        <v>0.58</v>
      </c>
      <c r="V21" t="n">
        <v>0.83</v>
      </c>
      <c r="W21" t="n">
        <v>2.29</v>
      </c>
      <c r="X21" t="n">
        <v>0.92</v>
      </c>
      <c r="Y21" t="n">
        <v>1</v>
      </c>
      <c r="Z21" t="n">
        <v>10</v>
      </c>
      <c r="AA21" t="n">
        <v>234.8158720489278</v>
      </c>
      <c r="AB21" t="n">
        <v>321.2854354823421</v>
      </c>
      <c r="AC21" t="n">
        <v>290.6224044469436</v>
      </c>
      <c r="AD21" t="n">
        <v>234815.8720489278</v>
      </c>
      <c r="AE21" t="n">
        <v>321285.435482342</v>
      </c>
      <c r="AF21" t="n">
        <v>3.438260731022734e-06</v>
      </c>
      <c r="AG21" t="n">
        <v>13</v>
      </c>
      <c r="AH21" t="n">
        <v>290622.4044469435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4.7562</v>
      </c>
      <c r="E22" t="n">
        <v>21.02</v>
      </c>
      <c r="F22" t="n">
        <v>16.66</v>
      </c>
      <c r="G22" t="n">
        <v>31.23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252.64</v>
      </c>
      <c r="Q22" t="n">
        <v>1364.17</v>
      </c>
      <c r="R22" t="n">
        <v>82.69</v>
      </c>
      <c r="S22" t="n">
        <v>48.96</v>
      </c>
      <c r="T22" t="n">
        <v>14499.7</v>
      </c>
      <c r="U22" t="n">
        <v>0.59</v>
      </c>
      <c r="V22" t="n">
        <v>0.83</v>
      </c>
      <c r="W22" t="n">
        <v>2.3</v>
      </c>
      <c r="X22" t="n">
        <v>0.89</v>
      </c>
      <c r="Y22" t="n">
        <v>1</v>
      </c>
      <c r="Z22" t="n">
        <v>10</v>
      </c>
      <c r="AA22" t="n">
        <v>233.3976716535074</v>
      </c>
      <c r="AB22" t="n">
        <v>319.3449911347431</v>
      </c>
      <c r="AC22" t="n">
        <v>288.867153384448</v>
      </c>
      <c r="AD22" t="n">
        <v>233397.6716535074</v>
      </c>
      <c r="AE22" t="n">
        <v>319344.9911347431</v>
      </c>
      <c r="AF22" t="n">
        <v>3.45023011770583e-06</v>
      </c>
      <c r="AG22" t="n">
        <v>13</v>
      </c>
      <c r="AH22" t="n">
        <v>288867.153384448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4.7909</v>
      </c>
      <c r="E23" t="n">
        <v>20.87</v>
      </c>
      <c r="F23" t="n">
        <v>16.6</v>
      </c>
      <c r="G23" t="n">
        <v>33.2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250.64</v>
      </c>
      <c r="Q23" t="n">
        <v>1364.08</v>
      </c>
      <c r="R23" t="n">
        <v>81.14</v>
      </c>
      <c r="S23" t="n">
        <v>48.96</v>
      </c>
      <c r="T23" t="n">
        <v>13734.05</v>
      </c>
      <c r="U23" t="n">
        <v>0.6</v>
      </c>
      <c r="V23" t="n">
        <v>0.83</v>
      </c>
      <c r="W23" t="n">
        <v>2.3</v>
      </c>
      <c r="X23" t="n">
        <v>0.84</v>
      </c>
      <c r="Y23" t="n">
        <v>1</v>
      </c>
      <c r="Z23" t="n">
        <v>10</v>
      </c>
      <c r="AA23" t="n">
        <v>231.312878866173</v>
      </c>
      <c r="AB23" t="n">
        <v>316.492485668547</v>
      </c>
      <c r="AC23" t="n">
        <v>286.2868870364282</v>
      </c>
      <c r="AD23" t="n">
        <v>231312.878866173</v>
      </c>
      <c r="AE23" t="n">
        <v>316492.485668547</v>
      </c>
      <c r="AF23" t="n">
        <v>3.475402100609071e-06</v>
      </c>
      <c r="AG23" t="n">
        <v>13</v>
      </c>
      <c r="AH23" t="n">
        <v>286286.8870364282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4.8105</v>
      </c>
      <c r="E24" t="n">
        <v>20.79</v>
      </c>
      <c r="F24" t="n">
        <v>16.57</v>
      </c>
      <c r="G24" t="n">
        <v>34.27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248.87</v>
      </c>
      <c r="Q24" t="n">
        <v>1364.01</v>
      </c>
      <c r="R24" t="n">
        <v>80.31999999999999</v>
      </c>
      <c r="S24" t="n">
        <v>48.96</v>
      </c>
      <c r="T24" t="n">
        <v>13330.33</v>
      </c>
      <c r="U24" t="n">
        <v>0.61</v>
      </c>
      <c r="V24" t="n">
        <v>0.84</v>
      </c>
      <c r="W24" t="n">
        <v>2.28</v>
      </c>
      <c r="X24" t="n">
        <v>0.8100000000000001</v>
      </c>
      <c r="Y24" t="n">
        <v>1</v>
      </c>
      <c r="Z24" t="n">
        <v>10</v>
      </c>
      <c r="AA24" t="n">
        <v>229.8297375275641</v>
      </c>
      <c r="AB24" t="n">
        <v>314.4631862574853</v>
      </c>
      <c r="AC24" t="n">
        <v>284.451261113018</v>
      </c>
      <c r="AD24" t="n">
        <v>229829.7375275641</v>
      </c>
      <c r="AE24" t="n">
        <v>314463.1862574854</v>
      </c>
      <c r="AF24" t="n">
        <v>3.489620281153841e-06</v>
      </c>
      <c r="AG24" t="n">
        <v>13</v>
      </c>
      <c r="AH24" t="n">
        <v>284451.261113018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4.8305</v>
      </c>
      <c r="E25" t="n">
        <v>20.7</v>
      </c>
      <c r="F25" t="n">
        <v>16.53</v>
      </c>
      <c r="G25" t="n">
        <v>35.42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248.18</v>
      </c>
      <c r="Q25" t="n">
        <v>1364.22</v>
      </c>
      <c r="R25" t="n">
        <v>78.92</v>
      </c>
      <c r="S25" t="n">
        <v>48.96</v>
      </c>
      <c r="T25" t="n">
        <v>12636.13</v>
      </c>
      <c r="U25" t="n">
        <v>0.62</v>
      </c>
      <c r="V25" t="n">
        <v>0.84</v>
      </c>
      <c r="W25" t="n">
        <v>2.29</v>
      </c>
      <c r="X25" t="n">
        <v>0.77</v>
      </c>
      <c r="Y25" t="n">
        <v>1</v>
      </c>
      <c r="Z25" t="n">
        <v>10</v>
      </c>
      <c r="AA25" t="n">
        <v>221.949654656264</v>
      </c>
      <c r="AB25" t="n">
        <v>303.6813092282574</v>
      </c>
      <c r="AC25" t="n">
        <v>274.6983912949967</v>
      </c>
      <c r="AD25" t="n">
        <v>221949.6546562641</v>
      </c>
      <c r="AE25" t="n">
        <v>303681.3092282574</v>
      </c>
      <c r="AF25" t="n">
        <v>3.504128628648504e-06</v>
      </c>
      <c r="AG25" t="n">
        <v>12</v>
      </c>
      <c r="AH25" t="n">
        <v>274698.3912949967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4.8466</v>
      </c>
      <c r="E26" t="n">
        <v>20.63</v>
      </c>
      <c r="F26" t="n">
        <v>16.51</v>
      </c>
      <c r="G26" t="n">
        <v>36.68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246.54</v>
      </c>
      <c r="Q26" t="n">
        <v>1364.05</v>
      </c>
      <c r="R26" t="n">
        <v>78.17</v>
      </c>
      <c r="S26" t="n">
        <v>48.96</v>
      </c>
      <c r="T26" t="n">
        <v>12264.36</v>
      </c>
      <c r="U26" t="n">
        <v>0.63</v>
      </c>
      <c r="V26" t="n">
        <v>0.84</v>
      </c>
      <c r="W26" t="n">
        <v>2.29</v>
      </c>
      <c r="X26" t="n">
        <v>0.75</v>
      </c>
      <c r="Y26" t="n">
        <v>1</v>
      </c>
      <c r="Z26" t="n">
        <v>10</v>
      </c>
      <c r="AA26" t="n">
        <v>220.6593137376723</v>
      </c>
      <c r="AB26" t="n">
        <v>301.9158078576174</v>
      </c>
      <c r="AC26" t="n">
        <v>273.1013868972732</v>
      </c>
      <c r="AD26" t="n">
        <v>220659.3137376723</v>
      </c>
      <c r="AE26" t="n">
        <v>301915.8078576174</v>
      </c>
      <c r="AF26" t="n">
        <v>3.515807848381708e-06</v>
      </c>
      <c r="AG26" t="n">
        <v>12</v>
      </c>
      <c r="AH26" t="n">
        <v>273101.3868972732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4.8664</v>
      </c>
      <c r="E27" t="n">
        <v>20.55</v>
      </c>
      <c r="F27" t="n">
        <v>16.47</v>
      </c>
      <c r="G27" t="n">
        <v>38.01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244.36</v>
      </c>
      <c r="Q27" t="n">
        <v>1364.1</v>
      </c>
      <c r="R27" t="n">
        <v>77.48</v>
      </c>
      <c r="S27" t="n">
        <v>48.96</v>
      </c>
      <c r="T27" t="n">
        <v>11923.71</v>
      </c>
      <c r="U27" t="n">
        <v>0.63</v>
      </c>
      <c r="V27" t="n">
        <v>0.84</v>
      </c>
      <c r="W27" t="n">
        <v>2.27</v>
      </c>
      <c r="X27" t="n">
        <v>0.71</v>
      </c>
      <c r="Y27" t="n">
        <v>1</v>
      </c>
      <c r="Z27" t="n">
        <v>10</v>
      </c>
      <c r="AA27" t="n">
        <v>218.9909990387317</v>
      </c>
      <c r="AB27" t="n">
        <v>299.633146085678</v>
      </c>
      <c r="AC27" t="n">
        <v>271.0365791611111</v>
      </c>
      <c r="AD27" t="n">
        <v>218990.9990387317</v>
      </c>
      <c r="AE27" t="n">
        <v>299633.146085678</v>
      </c>
      <c r="AF27" t="n">
        <v>3.530171112401424e-06</v>
      </c>
      <c r="AG27" t="n">
        <v>12</v>
      </c>
      <c r="AH27" t="n">
        <v>271036.5791611111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4.8806</v>
      </c>
      <c r="E28" t="n">
        <v>20.49</v>
      </c>
      <c r="F28" t="n">
        <v>16.46</v>
      </c>
      <c r="G28" t="n">
        <v>39.51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243.55</v>
      </c>
      <c r="Q28" t="n">
        <v>1364.04</v>
      </c>
      <c r="R28" t="n">
        <v>76.90000000000001</v>
      </c>
      <c r="S28" t="n">
        <v>48.96</v>
      </c>
      <c r="T28" t="n">
        <v>11638.36</v>
      </c>
      <c r="U28" t="n">
        <v>0.64</v>
      </c>
      <c r="V28" t="n">
        <v>0.84</v>
      </c>
      <c r="W28" t="n">
        <v>2.28</v>
      </c>
      <c r="X28" t="n">
        <v>0.7</v>
      </c>
      <c r="Y28" t="n">
        <v>1</v>
      </c>
      <c r="Z28" t="n">
        <v>10</v>
      </c>
      <c r="AA28" t="n">
        <v>218.1908495186604</v>
      </c>
      <c r="AB28" t="n">
        <v>298.5383462122114</v>
      </c>
      <c r="AC28" t="n">
        <v>270.0462654510066</v>
      </c>
      <c r="AD28" t="n">
        <v>218190.8495186604</v>
      </c>
      <c r="AE28" t="n">
        <v>298538.3462122114</v>
      </c>
      <c r="AF28" t="n">
        <v>3.540472039122635e-06</v>
      </c>
      <c r="AG28" t="n">
        <v>12</v>
      </c>
      <c r="AH28" t="n">
        <v>270046.2654510066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4.9028</v>
      </c>
      <c r="E29" t="n">
        <v>20.4</v>
      </c>
      <c r="F29" t="n">
        <v>16.42</v>
      </c>
      <c r="G29" t="n">
        <v>41.05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241.72</v>
      </c>
      <c r="Q29" t="n">
        <v>1364</v>
      </c>
      <c r="R29" t="n">
        <v>75.39</v>
      </c>
      <c r="S29" t="n">
        <v>48.96</v>
      </c>
      <c r="T29" t="n">
        <v>10888.16</v>
      </c>
      <c r="U29" t="n">
        <v>0.65</v>
      </c>
      <c r="V29" t="n">
        <v>0.84</v>
      </c>
      <c r="W29" t="n">
        <v>2.28</v>
      </c>
      <c r="X29" t="n">
        <v>0.66</v>
      </c>
      <c r="Y29" t="n">
        <v>1</v>
      </c>
      <c r="Z29" t="n">
        <v>10</v>
      </c>
      <c r="AA29" t="n">
        <v>216.6521707722982</v>
      </c>
      <c r="AB29" t="n">
        <v>296.4330580697244</v>
      </c>
      <c r="AC29" t="n">
        <v>268.1419030540474</v>
      </c>
      <c r="AD29" t="n">
        <v>216652.1707722982</v>
      </c>
      <c r="AE29" t="n">
        <v>296433.0580697244</v>
      </c>
      <c r="AF29" t="n">
        <v>3.556576304841711e-06</v>
      </c>
      <c r="AG29" t="n">
        <v>12</v>
      </c>
      <c r="AH29" t="n">
        <v>268141.9030540474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4.9221</v>
      </c>
      <c r="E30" t="n">
        <v>20.32</v>
      </c>
      <c r="F30" t="n">
        <v>16.39</v>
      </c>
      <c r="G30" t="n">
        <v>42.75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240.34</v>
      </c>
      <c r="Q30" t="n">
        <v>1364.05</v>
      </c>
      <c r="R30" t="n">
        <v>74.38</v>
      </c>
      <c r="S30" t="n">
        <v>48.96</v>
      </c>
      <c r="T30" t="n">
        <v>10388.94</v>
      </c>
      <c r="U30" t="n">
        <v>0.66</v>
      </c>
      <c r="V30" t="n">
        <v>0.85</v>
      </c>
      <c r="W30" t="n">
        <v>2.28</v>
      </c>
      <c r="X30" t="n">
        <v>0.63</v>
      </c>
      <c r="Y30" t="n">
        <v>1</v>
      </c>
      <c r="Z30" t="n">
        <v>10</v>
      </c>
      <c r="AA30" t="n">
        <v>215.43312613883</v>
      </c>
      <c r="AB30" t="n">
        <v>294.7651074217603</v>
      </c>
      <c r="AC30" t="n">
        <v>266.6331392749411</v>
      </c>
      <c r="AD30" t="n">
        <v>215433.12613883</v>
      </c>
      <c r="AE30" t="n">
        <v>294765.1074217603</v>
      </c>
      <c r="AF30" t="n">
        <v>3.570576860174061e-06</v>
      </c>
      <c r="AG30" t="n">
        <v>12</v>
      </c>
      <c r="AH30" t="n">
        <v>266633.1392749411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4.9417</v>
      </c>
      <c r="E31" t="n">
        <v>20.24</v>
      </c>
      <c r="F31" t="n">
        <v>16.36</v>
      </c>
      <c r="G31" t="n">
        <v>44.61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238.9</v>
      </c>
      <c r="Q31" t="n">
        <v>1364.02</v>
      </c>
      <c r="R31" t="n">
        <v>73.59999999999999</v>
      </c>
      <c r="S31" t="n">
        <v>48.96</v>
      </c>
      <c r="T31" t="n">
        <v>10003.15</v>
      </c>
      <c r="U31" t="n">
        <v>0.67</v>
      </c>
      <c r="V31" t="n">
        <v>0.85</v>
      </c>
      <c r="W31" t="n">
        <v>2.27</v>
      </c>
      <c r="X31" t="n">
        <v>0.6</v>
      </c>
      <c r="Y31" t="n">
        <v>1</v>
      </c>
      <c r="Z31" t="n">
        <v>10</v>
      </c>
      <c r="AA31" t="n">
        <v>214.1863704969695</v>
      </c>
      <c r="AB31" t="n">
        <v>293.0592413495907</v>
      </c>
      <c r="AC31" t="n">
        <v>265.0900786665007</v>
      </c>
      <c r="AD31" t="n">
        <v>214186.3704969696</v>
      </c>
      <c r="AE31" t="n">
        <v>293059.2413495907</v>
      </c>
      <c r="AF31" t="n">
        <v>3.584795040718831e-06</v>
      </c>
      <c r="AG31" t="n">
        <v>12</v>
      </c>
      <c r="AH31" t="n">
        <v>265090.0786665007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4.9609</v>
      </c>
      <c r="E32" t="n">
        <v>20.16</v>
      </c>
      <c r="F32" t="n">
        <v>16.33</v>
      </c>
      <c r="G32" t="n">
        <v>46.65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236.37</v>
      </c>
      <c r="Q32" t="n">
        <v>1364.09</v>
      </c>
      <c r="R32" t="n">
        <v>72.39</v>
      </c>
      <c r="S32" t="n">
        <v>48.96</v>
      </c>
      <c r="T32" t="n">
        <v>9402.51</v>
      </c>
      <c r="U32" t="n">
        <v>0.68</v>
      </c>
      <c r="V32" t="n">
        <v>0.85</v>
      </c>
      <c r="W32" t="n">
        <v>2.28</v>
      </c>
      <c r="X32" t="n">
        <v>0.57</v>
      </c>
      <c r="Y32" t="n">
        <v>1</v>
      </c>
      <c r="Z32" t="n">
        <v>10</v>
      </c>
      <c r="AA32" t="n">
        <v>212.4283912324561</v>
      </c>
      <c r="AB32" t="n">
        <v>290.6538965633131</v>
      </c>
      <c r="AC32" t="n">
        <v>262.9142966107021</v>
      </c>
      <c r="AD32" t="n">
        <v>212428.3912324561</v>
      </c>
      <c r="AE32" t="n">
        <v>290653.8965633131</v>
      </c>
      <c r="AF32" t="n">
        <v>3.598723054313707e-06</v>
      </c>
      <c r="AG32" t="n">
        <v>12</v>
      </c>
      <c r="AH32" t="n">
        <v>262914.2966107021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4.9601</v>
      </c>
      <c r="E33" t="n">
        <v>20.16</v>
      </c>
      <c r="F33" t="n">
        <v>16.33</v>
      </c>
      <c r="G33" t="n">
        <v>46.65</v>
      </c>
      <c r="H33" t="n">
        <v>0.58</v>
      </c>
      <c r="I33" t="n">
        <v>21</v>
      </c>
      <c r="J33" t="n">
        <v>267.18</v>
      </c>
      <c r="K33" t="n">
        <v>59.19</v>
      </c>
      <c r="L33" t="n">
        <v>8.75</v>
      </c>
      <c r="M33" t="n">
        <v>19</v>
      </c>
      <c r="N33" t="n">
        <v>69.23999999999999</v>
      </c>
      <c r="O33" t="n">
        <v>33186.95</v>
      </c>
      <c r="P33" t="n">
        <v>235.8</v>
      </c>
      <c r="Q33" t="n">
        <v>1364.06</v>
      </c>
      <c r="R33" t="n">
        <v>72.66</v>
      </c>
      <c r="S33" t="n">
        <v>48.96</v>
      </c>
      <c r="T33" t="n">
        <v>9538.76</v>
      </c>
      <c r="U33" t="n">
        <v>0.67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212.1710598329343</v>
      </c>
      <c r="AB33" t="n">
        <v>290.3018043898274</v>
      </c>
      <c r="AC33" t="n">
        <v>262.5958076200893</v>
      </c>
      <c r="AD33" t="n">
        <v>212171.0598329343</v>
      </c>
      <c r="AE33" t="n">
        <v>290301.8043898274</v>
      </c>
      <c r="AF33" t="n">
        <v>3.59814272041392e-06</v>
      </c>
      <c r="AG33" t="n">
        <v>12</v>
      </c>
      <c r="AH33" t="n">
        <v>262595.8076200893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4.9782</v>
      </c>
      <c r="E34" t="n">
        <v>20.09</v>
      </c>
      <c r="F34" t="n">
        <v>16.3</v>
      </c>
      <c r="G34" t="n">
        <v>48.91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233.82</v>
      </c>
      <c r="Q34" t="n">
        <v>1364.09</v>
      </c>
      <c r="R34" t="n">
        <v>71.59999999999999</v>
      </c>
      <c r="S34" t="n">
        <v>48.96</v>
      </c>
      <c r="T34" t="n">
        <v>9014.709999999999</v>
      </c>
      <c r="U34" t="n">
        <v>0.68</v>
      </c>
      <c r="V34" t="n">
        <v>0.85</v>
      </c>
      <c r="W34" t="n">
        <v>2.28</v>
      </c>
      <c r="X34" t="n">
        <v>0.54</v>
      </c>
      <c r="Y34" t="n">
        <v>1</v>
      </c>
      <c r="Z34" t="n">
        <v>10</v>
      </c>
      <c r="AA34" t="n">
        <v>210.7223611356458</v>
      </c>
      <c r="AB34" t="n">
        <v>288.3196309201225</v>
      </c>
      <c r="AC34" t="n">
        <v>260.8028100043344</v>
      </c>
      <c r="AD34" t="n">
        <v>210722.3611356458</v>
      </c>
      <c r="AE34" t="n">
        <v>288319.6309201225</v>
      </c>
      <c r="AF34" t="n">
        <v>3.611272774896591e-06</v>
      </c>
      <c r="AG34" t="n">
        <v>12</v>
      </c>
      <c r="AH34" t="n">
        <v>260802.8100043344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4.9757</v>
      </c>
      <c r="E35" t="n">
        <v>20.1</v>
      </c>
      <c r="F35" t="n">
        <v>16.32</v>
      </c>
      <c r="G35" t="n">
        <v>48.95</v>
      </c>
      <c r="H35" t="n">
        <v>0.61</v>
      </c>
      <c r="I35" t="n">
        <v>20</v>
      </c>
      <c r="J35" t="n">
        <v>268.13</v>
      </c>
      <c r="K35" t="n">
        <v>59.19</v>
      </c>
      <c r="L35" t="n">
        <v>9.25</v>
      </c>
      <c r="M35" t="n">
        <v>18</v>
      </c>
      <c r="N35" t="n">
        <v>69.69</v>
      </c>
      <c r="O35" t="n">
        <v>33303.72</v>
      </c>
      <c r="P35" t="n">
        <v>233.39</v>
      </c>
      <c r="Q35" t="n">
        <v>1364.15</v>
      </c>
      <c r="R35" t="n">
        <v>72.16</v>
      </c>
      <c r="S35" t="n">
        <v>48.96</v>
      </c>
      <c r="T35" t="n">
        <v>9296.610000000001</v>
      </c>
      <c r="U35" t="n">
        <v>0.68</v>
      </c>
      <c r="V35" t="n">
        <v>0.85</v>
      </c>
      <c r="W35" t="n">
        <v>2.27</v>
      </c>
      <c r="X35" t="n">
        <v>0.5600000000000001</v>
      </c>
      <c r="Y35" t="n">
        <v>1</v>
      </c>
      <c r="Z35" t="n">
        <v>10</v>
      </c>
      <c r="AA35" t="n">
        <v>210.592033042602</v>
      </c>
      <c r="AB35" t="n">
        <v>288.1413102735504</v>
      </c>
      <c r="AC35" t="n">
        <v>260.6415080299965</v>
      </c>
      <c r="AD35" t="n">
        <v>210592.033042602</v>
      </c>
      <c r="AE35" t="n">
        <v>288141.3102735504</v>
      </c>
      <c r="AF35" t="n">
        <v>3.609459231459758e-06</v>
      </c>
      <c r="AG35" t="n">
        <v>12</v>
      </c>
      <c r="AH35" t="n">
        <v>260641.5080299965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4.9979</v>
      </c>
      <c r="E36" t="n">
        <v>20.01</v>
      </c>
      <c r="F36" t="n">
        <v>16.27</v>
      </c>
      <c r="G36" t="n">
        <v>51.39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17</v>
      </c>
      <c r="N36" t="n">
        <v>69.91</v>
      </c>
      <c r="O36" t="n">
        <v>33362.23</v>
      </c>
      <c r="P36" t="n">
        <v>231.62</v>
      </c>
      <c r="Q36" t="n">
        <v>1364.05</v>
      </c>
      <c r="R36" t="n">
        <v>70.83</v>
      </c>
      <c r="S36" t="n">
        <v>48.96</v>
      </c>
      <c r="T36" t="n">
        <v>8635.68</v>
      </c>
      <c r="U36" t="n">
        <v>0.6899999999999999</v>
      </c>
      <c r="V36" t="n">
        <v>0.85</v>
      </c>
      <c r="W36" t="n">
        <v>2.27</v>
      </c>
      <c r="X36" t="n">
        <v>0.52</v>
      </c>
      <c r="Y36" t="n">
        <v>1</v>
      </c>
      <c r="Z36" t="n">
        <v>10</v>
      </c>
      <c r="AA36" t="n">
        <v>209.1377869277939</v>
      </c>
      <c r="AB36" t="n">
        <v>286.1515465824603</v>
      </c>
      <c r="AC36" t="n">
        <v>258.8416445929325</v>
      </c>
      <c r="AD36" t="n">
        <v>209137.7869277939</v>
      </c>
      <c r="AE36" t="n">
        <v>286151.5465824603</v>
      </c>
      <c r="AF36" t="n">
        <v>3.625563497178834e-06</v>
      </c>
      <c r="AG36" t="n">
        <v>12</v>
      </c>
      <c r="AH36" t="n">
        <v>258841.6445929325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5.0154</v>
      </c>
      <c r="E37" t="n">
        <v>19.94</v>
      </c>
      <c r="F37" t="n">
        <v>16.25</v>
      </c>
      <c r="G37" t="n">
        <v>54.18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16</v>
      </c>
      <c r="N37" t="n">
        <v>70.14</v>
      </c>
      <c r="O37" t="n">
        <v>33420.83</v>
      </c>
      <c r="P37" t="n">
        <v>229.77</v>
      </c>
      <c r="Q37" t="n">
        <v>1364.09</v>
      </c>
      <c r="R37" t="n">
        <v>70.06</v>
      </c>
      <c r="S37" t="n">
        <v>48.96</v>
      </c>
      <c r="T37" t="n">
        <v>8255.110000000001</v>
      </c>
      <c r="U37" t="n">
        <v>0.7</v>
      </c>
      <c r="V37" t="n">
        <v>0.85</v>
      </c>
      <c r="W37" t="n">
        <v>2.27</v>
      </c>
      <c r="X37" t="n">
        <v>0.49</v>
      </c>
      <c r="Y37" t="n">
        <v>1</v>
      </c>
      <c r="Z37" t="n">
        <v>10</v>
      </c>
      <c r="AA37" t="n">
        <v>207.7959747965551</v>
      </c>
      <c r="AB37" t="n">
        <v>284.315620027927</v>
      </c>
      <c r="AC37" t="n">
        <v>257.1809362920242</v>
      </c>
      <c r="AD37" t="n">
        <v>207795.9747965551</v>
      </c>
      <c r="AE37" t="n">
        <v>284315.620027927</v>
      </c>
      <c r="AF37" t="n">
        <v>3.638258301236664e-06</v>
      </c>
      <c r="AG37" t="n">
        <v>12</v>
      </c>
      <c r="AH37" t="n">
        <v>257180.9362920242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5.0229</v>
      </c>
      <c r="E38" t="n">
        <v>19.91</v>
      </c>
      <c r="F38" t="n">
        <v>16.22</v>
      </c>
      <c r="G38" t="n">
        <v>54.08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16</v>
      </c>
      <c r="N38" t="n">
        <v>70.36</v>
      </c>
      <c r="O38" t="n">
        <v>33479.51</v>
      </c>
      <c r="P38" t="n">
        <v>228.97</v>
      </c>
      <c r="Q38" t="n">
        <v>1364.03</v>
      </c>
      <c r="R38" t="n">
        <v>69.06</v>
      </c>
      <c r="S38" t="n">
        <v>48.96</v>
      </c>
      <c r="T38" t="n">
        <v>7755.77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207.204057555488</v>
      </c>
      <c r="AB38" t="n">
        <v>283.5057327451537</v>
      </c>
      <c r="AC38" t="n">
        <v>256.4483435148345</v>
      </c>
      <c r="AD38" t="n">
        <v>207204.057555488</v>
      </c>
      <c r="AE38" t="n">
        <v>283505.7327451537</v>
      </c>
      <c r="AF38" t="n">
        <v>3.643698931547163e-06</v>
      </c>
      <c r="AG38" t="n">
        <v>12</v>
      </c>
      <c r="AH38" t="n">
        <v>256448.3435148345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5.0371</v>
      </c>
      <c r="E39" t="n">
        <v>19.85</v>
      </c>
      <c r="F39" t="n">
        <v>16.22</v>
      </c>
      <c r="G39" t="n">
        <v>57.24</v>
      </c>
      <c r="H39" t="n">
        <v>0.68</v>
      </c>
      <c r="I39" t="n">
        <v>17</v>
      </c>
      <c r="J39" t="n">
        <v>270.03</v>
      </c>
      <c r="K39" t="n">
        <v>59.19</v>
      </c>
      <c r="L39" t="n">
        <v>10.25</v>
      </c>
      <c r="M39" t="n">
        <v>15</v>
      </c>
      <c r="N39" t="n">
        <v>70.59</v>
      </c>
      <c r="O39" t="n">
        <v>33538.28</v>
      </c>
      <c r="P39" t="n">
        <v>226.84</v>
      </c>
      <c r="Q39" t="n">
        <v>1364.03</v>
      </c>
      <c r="R39" t="n">
        <v>68.77</v>
      </c>
      <c r="S39" t="n">
        <v>48.96</v>
      </c>
      <c r="T39" t="n">
        <v>7612.71</v>
      </c>
      <c r="U39" t="n">
        <v>0.71</v>
      </c>
      <c r="V39" t="n">
        <v>0.85</v>
      </c>
      <c r="W39" t="n">
        <v>2.27</v>
      </c>
      <c r="X39" t="n">
        <v>0.46</v>
      </c>
      <c r="Y39" t="n">
        <v>1</v>
      </c>
      <c r="Z39" t="n">
        <v>10</v>
      </c>
      <c r="AA39" t="n">
        <v>205.835751238204</v>
      </c>
      <c r="AB39" t="n">
        <v>281.6335556764323</v>
      </c>
      <c r="AC39" t="n">
        <v>254.7548443979343</v>
      </c>
      <c r="AD39" t="n">
        <v>205835.751238204</v>
      </c>
      <c r="AE39" t="n">
        <v>281633.5556764323</v>
      </c>
      <c r="AF39" t="n">
        <v>3.653999858268373e-06</v>
      </c>
      <c r="AG39" t="n">
        <v>12</v>
      </c>
      <c r="AH39" t="n">
        <v>254754.8443979343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5.036</v>
      </c>
      <c r="E40" t="n">
        <v>19.86</v>
      </c>
      <c r="F40" t="n">
        <v>16.22</v>
      </c>
      <c r="G40" t="n">
        <v>57.25</v>
      </c>
      <c r="H40" t="n">
        <v>0.6899999999999999</v>
      </c>
      <c r="I40" t="n">
        <v>17</v>
      </c>
      <c r="J40" t="n">
        <v>270.51</v>
      </c>
      <c r="K40" t="n">
        <v>59.19</v>
      </c>
      <c r="L40" t="n">
        <v>10.5</v>
      </c>
      <c r="M40" t="n">
        <v>15</v>
      </c>
      <c r="N40" t="n">
        <v>70.81999999999999</v>
      </c>
      <c r="O40" t="n">
        <v>33597.14</v>
      </c>
      <c r="P40" t="n">
        <v>225.34</v>
      </c>
      <c r="Q40" t="n">
        <v>1364.08</v>
      </c>
      <c r="R40" t="n">
        <v>69.13</v>
      </c>
      <c r="S40" t="n">
        <v>48.96</v>
      </c>
      <c r="T40" t="n">
        <v>7793.7</v>
      </c>
      <c r="U40" t="n">
        <v>0.71</v>
      </c>
      <c r="V40" t="n">
        <v>0.85</v>
      </c>
      <c r="W40" t="n">
        <v>2.26</v>
      </c>
      <c r="X40" t="n">
        <v>0.46</v>
      </c>
      <c r="Y40" t="n">
        <v>1</v>
      </c>
      <c r="Z40" t="n">
        <v>10</v>
      </c>
      <c r="AA40" t="n">
        <v>205.1418187039939</v>
      </c>
      <c r="AB40" t="n">
        <v>280.6840865689837</v>
      </c>
      <c r="AC40" t="n">
        <v>253.8959912895121</v>
      </c>
      <c r="AD40" t="n">
        <v>205141.8187039939</v>
      </c>
      <c r="AE40" t="n">
        <v>280684.0865689837</v>
      </c>
      <c r="AF40" t="n">
        <v>3.653201899156167e-06</v>
      </c>
      <c r="AG40" t="n">
        <v>12</v>
      </c>
      <c r="AH40" t="n">
        <v>253895.9912895121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5.0571</v>
      </c>
      <c r="E41" t="n">
        <v>19.77</v>
      </c>
      <c r="F41" t="n">
        <v>16.19</v>
      </c>
      <c r="G41" t="n">
        <v>60.7</v>
      </c>
      <c r="H41" t="n">
        <v>0.71</v>
      </c>
      <c r="I41" t="n">
        <v>16</v>
      </c>
      <c r="J41" t="n">
        <v>270.99</v>
      </c>
      <c r="K41" t="n">
        <v>59.19</v>
      </c>
      <c r="L41" t="n">
        <v>10.75</v>
      </c>
      <c r="M41" t="n">
        <v>14</v>
      </c>
      <c r="N41" t="n">
        <v>71.04000000000001</v>
      </c>
      <c r="O41" t="n">
        <v>33656.08</v>
      </c>
      <c r="P41" t="n">
        <v>224.39</v>
      </c>
      <c r="Q41" t="n">
        <v>1364.13</v>
      </c>
      <c r="R41" t="n">
        <v>67.95</v>
      </c>
      <c r="S41" t="n">
        <v>48.96</v>
      </c>
      <c r="T41" t="n">
        <v>7210.6</v>
      </c>
      <c r="U41" t="n">
        <v>0.72</v>
      </c>
      <c r="V41" t="n">
        <v>0.86</v>
      </c>
      <c r="W41" t="n">
        <v>2.26</v>
      </c>
      <c r="X41" t="n">
        <v>0.43</v>
      </c>
      <c r="Y41" t="n">
        <v>1</v>
      </c>
      <c r="Z41" t="n">
        <v>10</v>
      </c>
      <c r="AA41" t="n">
        <v>204.1620051188345</v>
      </c>
      <c r="AB41" t="n">
        <v>279.3434623954446</v>
      </c>
      <c r="AC41" t="n">
        <v>252.6833144055173</v>
      </c>
      <c r="AD41" t="n">
        <v>204162.0051188345</v>
      </c>
      <c r="AE41" t="n">
        <v>279343.4623954446</v>
      </c>
      <c r="AF41" t="n">
        <v>3.668508205763037e-06</v>
      </c>
      <c r="AG41" t="n">
        <v>12</v>
      </c>
      <c r="AH41" t="n">
        <v>252683.3144055173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5.0572</v>
      </c>
      <c r="E42" t="n">
        <v>19.77</v>
      </c>
      <c r="F42" t="n">
        <v>16.19</v>
      </c>
      <c r="G42" t="n">
        <v>60.7</v>
      </c>
      <c r="H42" t="n">
        <v>0.72</v>
      </c>
      <c r="I42" t="n">
        <v>16</v>
      </c>
      <c r="J42" t="n">
        <v>271.47</v>
      </c>
      <c r="K42" t="n">
        <v>59.19</v>
      </c>
      <c r="L42" t="n">
        <v>11</v>
      </c>
      <c r="M42" t="n">
        <v>14</v>
      </c>
      <c r="N42" t="n">
        <v>71.27</v>
      </c>
      <c r="O42" t="n">
        <v>33715.11</v>
      </c>
      <c r="P42" t="n">
        <v>222.77</v>
      </c>
      <c r="Q42" t="n">
        <v>1364.06</v>
      </c>
      <c r="R42" t="n">
        <v>67.98</v>
      </c>
      <c r="S42" t="n">
        <v>48.96</v>
      </c>
      <c r="T42" t="n">
        <v>7223.08</v>
      </c>
      <c r="U42" t="n">
        <v>0.72</v>
      </c>
      <c r="V42" t="n">
        <v>0.86</v>
      </c>
      <c r="W42" t="n">
        <v>2.26</v>
      </c>
      <c r="X42" t="n">
        <v>0.43</v>
      </c>
      <c r="Y42" t="n">
        <v>1</v>
      </c>
      <c r="Z42" t="n">
        <v>10</v>
      </c>
      <c r="AA42" t="n">
        <v>203.3848629189598</v>
      </c>
      <c r="AB42" t="n">
        <v>278.2801421524825</v>
      </c>
      <c r="AC42" t="n">
        <v>251.7214759541638</v>
      </c>
      <c r="AD42" t="n">
        <v>203384.8629189598</v>
      </c>
      <c r="AE42" t="n">
        <v>278280.1421524825</v>
      </c>
      <c r="AF42" t="n">
        <v>3.66858074750051e-06</v>
      </c>
      <c r="AG42" t="n">
        <v>12</v>
      </c>
      <c r="AH42" t="n">
        <v>251721.4759541638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5.0558</v>
      </c>
      <c r="E43" t="n">
        <v>19.78</v>
      </c>
      <c r="F43" t="n">
        <v>16.19</v>
      </c>
      <c r="G43" t="n">
        <v>60.72</v>
      </c>
      <c r="H43" t="n">
        <v>0.74</v>
      </c>
      <c r="I43" t="n">
        <v>16</v>
      </c>
      <c r="J43" t="n">
        <v>271.95</v>
      </c>
      <c r="K43" t="n">
        <v>59.19</v>
      </c>
      <c r="L43" t="n">
        <v>11.25</v>
      </c>
      <c r="M43" t="n">
        <v>14</v>
      </c>
      <c r="N43" t="n">
        <v>71.5</v>
      </c>
      <c r="O43" t="n">
        <v>33774.23</v>
      </c>
      <c r="P43" t="n">
        <v>222.39</v>
      </c>
      <c r="Q43" t="n">
        <v>1364.05</v>
      </c>
      <c r="R43" t="n">
        <v>68.06999999999999</v>
      </c>
      <c r="S43" t="n">
        <v>48.96</v>
      </c>
      <c r="T43" t="n">
        <v>7272.01</v>
      </c>
      <c r="U43" t="n">
        <v>0.72</v>
      </c>
      <c r="V43" t="n">
        <v>0.86</v>
      </c>
      <c r="W43" t="n">
        <v>2.27</v>
      </c>
      <c r="X43" t="n">
        <v>0.43</v>
      </c>
      <c r="Y43" t="n">
        <v>1</v>
      </c>
      <c r="Z43" t="n">
        <v>10</v>
      </c>
      <c r="AA43" t="n">
        <v>203.2359592390506</v>
      </c>
      <c r="AB43" t="n">
        <v>278.0764055684641</v>
      </c>
      <c r="AC43" t="n">
        <v>251.5371837037779</v>
      </c>
      <c r="AD43" t="n">
        <v>203235.9592390506</v>
      </c>
      <c r="AE43" t="n">
        <v>278076.4055684641</v>
      </c>
      <c r="AF43" t="n">
        <v>3.667565163175883e-06</v>
      </c>
      <c r="AG43" t="n">
        <v>12</v>
      </c>
      <c r="AH43" t="n">
        <v>251537.1837037779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5.0759</v>
      </c>
      <c r="E44" t="n">
        <v>19.7</v>
      </c>
      <c r="F44" t="n">
        <v>16.16</v>
      </c>
      <c r="G44" t="n">
        <v>64.65000000000001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13</v>
      </c>
      <c r="N44" t="n">
        <v>71.73</v>
      </c>
      <c r="O44" t="n">
        <v>33833.57</v>
      </c>
      <c r="P44" t="n">
        <v>219.5</v>
      </c>
      <c r="Q44" t="n">
        <v>1364.01</v>
      </c>
      <c r="R44" t="n">
        <v>67.03</v>
      </c>
      <c r="S44" t="n">
        <v>48.96</v>
      </c>
      <c r="T44" t="n">
        <v>6755.72</v>
      </c>
      <c r="U44" t="n">
        <v>0.73</v>
      </c>
      <c r="V44" t="n">
        <v>0.86</v>
      </c>
      <c r="W44" t="n">
        <v>2.27</v>
      </c>
      <c r="X44" t="n">
        <v>0.4</v>
      </c>
      <c r="Y44" t="n">
        <v>1</v>
      </c>
      <c r="Z44" t="n">
        <v>10</v>
      </c>
      <c r="AA44" t="n">
        <v>201.3666608581603</v>
      </c>
      <c r="AB44" t="n">
        <v>275.518749056107</v>
      </c>
      <c r="AC44" t="n">
        <v>249.2236263392659</v>
      </c>
      <c r="AD44" t="n">
        <v>201366.6608581603</v>
      </c>
      <c r="AE44" t="n">
        <v>275518.749056107</v>
      </c>
      <c r="AF44" t="n">
        <v>3.68214605240802e-06</v>
      </c>
      <c r="AG44" t="n">
        <v>12</v>
      </c>
      <c r="AH44" t="n">
        <v>249223.6263392659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5.0756</v>
      </c>
      <c r="E45" t="n">
        <v>19.7</v>
      </c>
      <c r="F45" t="n">
        <v>16.16</v>
      </c>
      <c r="G45" t="n">
        <v>64.65000000000001</v>
      </c>
      <c r="H45" t="n">
        <v>0.77</v>
      </c>
      <c r="I45" t="n">
        <v>15</v>
      </c>
      <c r="J45" t="n">
        <v>272.91</v>
      </c>
      <c r="K45" t="n">
        <v>59.19</v>
      </c>
      <c r="L45" t="n">
        <v>11.75</v>
      </c>
      <c r="M45" t="n">
        <v>13</v>
      </c>
      <c r="N45" t="n">
        <v>71.95999999999999</v>
      </c>
      <c r="O45" t="n">
        <v>33892.87</v>
      </c>
      <c r="P45" t="n">
        <v>217.83</v>
      </c>
      <c r="Q45" t="n">
        <v>1364.04</v>
      </c>
      <c r="R45" t="n">
        <v>67.05</v>
      </c>
      <c r="S45" t="n">
        <v>48.96</v>
      </c>
      <c r="T45" t="n">
        <v>6764.02</v>
      </c>
      <c r="U45" t="n">
        <v>0.73</v>
      </c>
      <c r="V45" t="n">
        <v>0.86</v>
      </c>
      <c r="W45" t="n">
        <v>2.27</v>
      </c>
      <c r="X45" t="n">
        <v>0.4</v>
      </c>
      <c r="Y45" t="n">
        <v>1</v>
      </c>
      <c r="Z45" t="n">
        <v>10</v>
      </c>
      <c r="AA45" t="n">
        <v>200.5777647495035</v>
      </c>
      <c r="AB45" t="n">
        <v>274.4393465966033</v>
      </c>
      <c r="AC45" t="n">
        <v>248.247240535546</v>
      </c>
      <c r="AD45" t="n">
        <v>200577.7647495035</v>
      </c>
      <c r="AE45" t="n">
        <v>274439.3465966033</v>
      </c>
      <c r="AF45" t="n">
        <v>3.6819284271956e-06</v>
      </c>
      <c r="AG45" t="n">
        <v>12</v>
      </c>
      <c r="AH45" t="n">
        <v>248247.240535546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5.0975</v>
      </c>
      <c r="E46" t="n">
        <v>19.62</v>
      </c>
      <c r="F46" t="n">
        <v>16.13</v>
      </c>
      <c r="G46" t="n">
        <v>69.12</v>
      </c>
      <c r="H46" t="n">
        <v>0.78</v>
      </c>
      <c r="I46" t="n">
        <v>14</v>
      </c>
      <c r="J46" t="n">
        <v>273.39</v>
      </c>
      <c r="K46" t="n">
        <v>59.19</v>
      </c>
      <c r="L46" t="n">
        <v>12</v>
      </c>
      <c r="M46" t="n">
        <v>12</v>
      </c>
      <c r="N46" t="n">
        <v>72.2</v>
      </c>
      <c r="O46" t="n">
        <v>33952.26</v>
      </c>
      <c r="P46" t="n">
        <v>215.23</v>
      </c>
      <c r="Q46" t="n">
        <v>1364</v>
      </c>
      <c r="R46" t="n">
        <v>66.01000000000001</v>
      </c>
      <c r="S46" t="n">
        <v>48.96</v>
      </c>
      <c r="T46" t="n">
        <v>6250.36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198.8235238693633</v>
      </c>
      <c r="AB46" t="n">
        <v>272.0391168327512</v>
      </c>
      <c r="AC46" t="n">
        <v>246.0760853316116</v>
      </c>
      <c r="AD46" t="n">
        <v>198823.5238693633</v>
      </c>
      <c r="AE46" t="n">
        <v>272039.1168327512</v>
      </c>
      <c r="AF46" t="n">
        <v>3.697815067702256e-06</v>
      </c>
      <c r="AG46" t="n">
        <v>12</v>
      </c>
      <c r="AH46" t="n">
        <v>246076.0853316116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5.0994</v>
      </c>
      <c r="E47" t="n">
        <v>19.61</v>
      </c>
      <c r="F47" t="n">
        <v>16.12</v>
      </c>
      <c r="G47" t="n">
        <v>69.09</v>
      </c>
      <c r="H47" t="n">
        <v>0.8</v>
      </c>
      <c r="I47" t="n">
        <v>14</v>
      </c>
      <c r="J47" t="n">
        <v>273.87</v>
      </c>
      <c r="K47" t="n">
        <v>59.19</v>
      </c>
      <c r="L47" t="n">
        <v>12.25</v>
      </c>
      <c r="M47" t="n">
        <v>12</v>
      </c>
      <c r="N47" t="n">
        <v>72.43000000000001</v>
      </c>
      <c r="O47" t="n">
        <v>34011.74</v>
      </c>
      <c r="P47" t="n">
        <v>214.35</v>
      </c>
      <c r="Q47" t="n">
        <v>1364.01</v>
      </c>
      <c r="R47" t="n">
        <v>65.73999999999999</v>
      </c>
      <c r="S47" t="n">
        <v>48.96</v>
      </c>
      <c r="T47" t="n">
        <v>6115.03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198.3561088003903</v>
      </c>
      <c r="AB47" t="n">
        <v>271.3995789144851</v>
      </c>
      <c r="AC47" t="n">
        <v>245.4975840146674</v>
      </c>
      <c r="AD47" t="n">
        <v>198356.1088003903</v>
      </c>
      <c r="AE47" t="n">
        <v>271399.5789144851</v>
      </c>
      <c r="AF47" t="n">
        <v>3.69919336071425e-06</v>
      </c>
      <c r="AG47" t="n">
        <v>12</v>
      </c>
      <c r="AH47" t="n">
        <v>245497.5840146674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5.0986</v>
      </c>
      <c r="E48" t="n">
        <v>19.61</v>
      </c>
      <c r="F48" t="n">
        <v>16.12</v>
      </c>
      <c r="G48" t="n">
        <v>69.09999999999999</v>
      </c>
      <c r="H48" t="n">
        <v>0.8100000000000001</v>
      </c>
      <c r="I48" t="n">
        <v>14</v>
      </c>
      <c r="J48" t="n">
        <v>274.35</v>
      </c>
      <c r="K48" t="n">
        <v>59.19</v>
      </c>
      <c r="L48" t="n">
        <v>12.5</v>
      </c>
      <c r="M48" t="n">
        <v>12</v>
      </c>
      <c r="N48" t="n">
        <v>72.66</v>
      </c>
      <c r="O48" t="n">
        <v>34071.31</v>
      </c>
      <c r="P48" t="n">
        <v>213.77</v>
      </c>
      <c r="Q48" t="n">
        <v>1364</v>
      </c>
      <c r="R48" t="n">
        <v>66.08</v>
      </c>
      <c r="S48" t="n">
        <v>48.96</v>
      </c>
      <c r="T48" t="n">
        <v>6284.69</v>
      </c>
      <c r="U48" t="n">
        <v>0.74</v>
      </c>
      <c r="V48" t="n">
        <v>0.86</v>
      </c>
      <c r="W48" t="n">
        <v>2.26</v>
      </c>
      <c r="X48" t="n">
        <v>0.36</v>
      </c>
      <c r="Y48" t="n">
        <v>1</v>
      </c>
      <c r="Z48" t="n">
        <v>10</v>
      </c>
      <c r="AA48" t="n">
        <v>198.0988158605178</v>
      </c>
      <c r="AB48" t="n">
        <v>271.0475393631883</v>
      </c>
      <c r="AC48" t="n">
        <v>245.1791426240557</v>
      </c>
      <c r="AD48" t="n">
        <v>198098.8158605178</v>
      </c>
      <c r="AE48" t="n">
        <v>271047.5393631883</v>
      </c>
      <c r="AF48" t="n">
        <v>3.698613026814463e-06</v>
      </c>
      <c r="AG48" t="n">
        <v>12</v>
      </c>
      <c r="AH48" t="n">
        <v>245179.1426240557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5.1112</v>
      </c>
      <c r="E49" t="n">
        <v>19.57</v>
      </c>
      <c r="F49" t="n">
        <v>16.12</v>
      </c>
      <c r="G49" t="n">
        <v>74.42</v>
      </c>
      <c r="H49" t="n">
        <v>0.83</v>
      </c>
      <c r="I49" t="n">
        <v>13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212.42</v>
      </c>
      <c r="Q49" t="n">
        <v>1364.03</v>
      </c>
      <c r="R49" t="n">
        <v>65.86</v>
      </c>
      <c r="S49" t="n">
        <v>48.96</v>
      </c>
      <c r="T49" t="n">
        <v>6177.87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197.1802638678252</v>
      </c>
      <c r="AB49" t="n">
        <v>269.790736003133</v>
      </c>
      <c r="AC49" t="n">
        <v>244.0422868127491</v>
      </c>
      <c r="AD49" t="n">
        <v>197180.2638678252</v>
      </c>
      <c r="AE49" t="n">
        <v>269790.736003133</v>
      </c>
      <c r="AF49" t="n">
        <v>3.707753285736101e-06</v>
      </c>
      <c r="AG49" t="n">
        <v>12</v>
      </c>
      <c r="AH49" t="n">
        <v>244042.2868127491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5.1138</v>
      </c>
      <c r="E50" t="n">
        <v>19.56</v>
      </c>
      <c r="F50" t="n">
        <v>16.11</v>
      </c>
      <c r="G50" t="n">
        <v>74.37</v>
      </c>
      <c r="H50" t="n">
        <v>0.84</v>
      </c>
      <c r="I50" t="n">
        <v>13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211.91</v>
      </c>
      <c r="Q50" t="n">
        <v>1364.05</v>
      </c>
      <c r="R50" t="n">
        <v>65.43000000000001</v>
      </c>
      <c r="S50" t="n">
        <v>48.96</v>
      </c>
      <c r="T50" t="n">
        <v>5965.47</v>
      </c>
      <c r="U50" t="n">
        <v>0.75</v>
      </c>
      <c r="V50" t="n">
        <v>0.86</v>
      </c>
      <c r="W50" t="n">
        <v>2.26</v>
      </c>
      <c r="X50" t="n">
        <v>0.35</v>
      </c>
      <c r="Y50" t="n">
        <v>1</v>
      </c>
      <c r="Z50" t="n">
        <v>10</v>
      </c>
      <c r="AA50" t="n">
        <v>196.8743659657595</v>
      </c>
      <c r="AB50" t="n">
        <v>269.372192998264</v>
      </c>
      <c r="AC50" t="n">
        <v>243.6636889648358</v>
      </c>
      <c r="AD50" t="n">
        <v>196874.3659657595</v>
      </c>
      <c r="AE50" t="n">
        <v>269372.192998264</v>
      </c>
      <c r="AF50" t="n">
        <v>3.709639370910407e-06</v>
      </c>
      <c r="AG50" t="n">
        <v>12</v>
      </c>
      <c r="AH50" t="n">
        <v>243663.6889648358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5.1128</v>
      </c>
      <c r="E51" t="n">
        <v>19.56</v>
      </c>
      <c r="F51" t="n">
        <v>16.12</v>
      </c>
      <c r="G51" t="n">
        <v>74.39</v>
      </c>
      <c r="H51" t="n">
        <v>0.86</v>
      </c>
      <c r="I51" t="n">
        <v>13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212.97</v>
      </c>
      <c r="Q51" t="n">
        <v>1364.07</v>
      </c>
      <c r="R51" t="n">
        <v>65.56999999999999</v>
      </c>
      <c r="S51" t="n">
        <v>48.96</v>
      </c>
      <c r="T51" t="n">
        <v>6033.97</v>
      </c>
      <c r="U51" t="n">
        <v>0.75</v>
      </c>
      <c r="V51" t="n">
        <v>0.86</v>
      </c>
      <c r="W51" t="n">
        <v>2.27</v>
      </c>
      <c r="X51" t="n">
        <v>0.36</v>
      </c>
      <c r="Y51" t="n">
        <v>1</v>
      </c>
      <c r="Z51" t="n">
        <v>10</v>
      </c>
      <c r="AA51" t="n">
        <v>197.4052234759951</v>
      </c>
      <c r="AB51" t="n">
        <v>270.0985356635484</v>
      </c>
      <c r="AC51" t="n">
        <v>244.3207105055741</v>
      </c>
      <c r="AD51" t="n">
        <v>197405.2234759951</v>
      </c>
      <c r="AE51" t="n">
        <v>270098.5356635484</v>
      </c>
      <c r="AF51" t="n">
        <v>3.708913953535674e-06</v>
      </c>
      <c r="AG51" t="n">
        <v>12</v>
      </c>
      <c r="AH51" t="n">
        <v>244320.7105055741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5.1147</v>
      </c>
      <c r="E52" t="n">
        <v>19.55</v>
      </c>
      <c r="F52" t="n">
        <v>16.11</v>
      </c>
      <c r="G52" t="n">
        <v>74.36</v>
      </c>
      <c r="H52" t="n">
        <v>0.87</v>
      </c>
      <c r="I52" t="n">
        <v>13</v>
      </c>
      <c r="J52" t="n">
        <v>276.29</v>
      </c>
      <c r="K52" t="n">
        <v>59.19</v>
      </c>
      <c r="L52" t="n">
        <v>13.5</v>
      </c>
      <c r="M52" t="n">
        <v>7</v>
      </c>
      <c r="N52" t="n">
        <v>73.59999999999999</v>
      </c>
      <c r="O52" t="n">
        <v>34310.51</v>
      </c>
      <c r="P52" t="n">
        <v>210.96</v>
      </c>
      <c r="Q52" t="n">
        <v>1364.01</v>
      </c>
      <c r="R52" t="n">
        <v>65.17</v>
      </c>
      <c r="S52" t="n">
        <v>48.96</v>
      </c>
      <c r="T52" t="n">
        <v>5835.89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196.4053771200576</v>
      </c>
      <c r="AB52" t="n">
        <v>268.7305017692474</v>
      </c>
      <c r="AC52" t="n">
        <v>243.0832398460971</v>
      </c>
      <c r="AD52" t="n">
        <v>196405.3771200576</v>
      </c>
      <c r="AE52" t="n">
        <v>268730.5017692475</v>
      </c>
      <c r="AF52" t="n">
        <v>3.710292246547666e-06</v>
      </c>
      <c r="AG52" t="n">
        <v>12</v>
      </c>
      <c r="AH52" t="n">
        <v>243083.2398460971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5.1112</v>
      </c>
      <c r="E53" t="n">
        <v>19.57</v>
      </c>
      <c r="F53" t="n">
        <v>16.12</v>
      </c>
      <c r="G53" t="n">
        <v>74.42</v>
      </c>
      <c r="H53" t="n">
        <v>0.88</v>
      </c>
      <c r="I53" t="n">
        <v>13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209.58</v>
      </c>
      <c r="Q53" t="n">
        <v>1364.02</v>
      </c>
      <c r="R53" t="n">
        <v>65.65000000000001</v>
      </c>
      <c r="S53" t="n">
        <v>48.96</v>
      </c>
      <c r="T53" t="n">
        <v>6075.96</v>
      </c>
      <c r="U53" t="n">
        <v>0.75</v>
      </c>
      <c r="V53" t="n">
        <v>0.86</v>
      </c>
      <c r="W53" t="n">
        <v>2.27</v>
      </c>
      <c r="X53" t="n">
        <v>0.36</v>
      </c>
      <c r="Y53" t="n">
        <v>1</v>
      </c>
      <c r="Z53" t="n">
        <v>10</v>
      </c>
      <c r="AA53" t="n">
        <v>195.8363600809205</v>
      </c>
      <c r="AB53" t="n">
        <v>267.9519475530402</v>
      </c>
      <c r="AC53" t="n">
        <v>242.3789897515768</v>
      </c>
      <c r="AD53" t="n">
        <v>195836.3600809205</v>
      </c>
      <c r="AE53" t="n">
        <v>267951.9475530402</v>
      </c>
      <c r="AF53" t="n">
        <v>3.707753285736101e-06</v>
      </c>
      <c r="AG53" t="n">
        <v>12</v>
      </c>
      <c r="AH53" t="n">
        <v>242378.9897515768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5.1353</v>
      </c>
      <c r="E54" t="n">
        <v>19.47</v>
      </c>
      <c r="F54" t="n">
        <v>16.08</v>
      </c>
      <c r="G54" t="n">
        <v>80.41</v>
      </c>
      <c r="H54" t="n">
        <v>0.9</v>
      </c>
      <c r="I54" t="n">
        <v>12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207.86</v>
      </c>
      <c r="Q54" t="n">
        <v>1364.05</v>
      </c>
      <c r="R54" t="n">
        <v>64.19</v>
      </c>
      <c r="S54" t="n">
        <v>48.96</v>
      </c>
      <c r="T54" t="n">
        <v>5347.98</v>
      </c>
      <c r="U54" t="n">
        <v>0.76</v>
      </c>
      <c r="V54" t="n">
        <v>0.86</v>
      </c>
      <c r="W54" t="n">
        <v>2.27</v>
      </c>
      <c r="X54" t="n">
        <v>0.32</v>
      </c>
      <c r="Y54" t="n">
        <v>1</v>
      </c>
      <c r="Z54" t="n">
        <v>10</v>
      </c>
      <c r="AA54" t="n">
        <v>194.4746463750443</v>
      </c>
      <c r="AB54" t="n">
        <v>266.0887907860926</v>
      </c>
      <c r="AC54" t="n">
        <v>240.6936500515091</v>
      </c>
      <c r="AD54" t="n">
        <v>194474.6463750443</v>
      </c>
      <c r="AE54" t="n">
        <v>266088.7907860926</v>
      </c>
      <c r="AF54" t="n">
        <v>3.72523584446717e-06</v>
      </c>
      <c r="AG54" t="n">
        <v>12</v>
      </c>
      <c r="AH54" t="n">
        <v>240693.6500515091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5.1365</v>
      </c>
      <c r="E55" t="n">
        <v>19.47</v>
      </c>
      <c r="F55" t="n">
        <v>16.08</v>
      </c>
      <c r="G55" t="n">
        <v>80.38</v>
      </c>
      <c r="H55" t="n">
        <v>0.91</v>
      </c>
      <c r="I55" t="n">
        <v>12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207.19</v>
      </c>
      <c r="Q55" t="n">
        <v>1364.09</v>
      </c>
      <c r="R55" t="n">
        <v>64.13</v>
      </c>
      <c r="S55" t="n">
        <v>48.96</v>
      </c>
      <c r="T55" t="n">
        <v>5318.09</v>
      </c>
      <c r="U55" t="n">
        <v>0.76</v>
      </c>
      <c r="V55" t="n">
        <v>0.86</v>
      </c>
      <c r="W55" t="n">
        <v>2.27</v>
      </c>
      <c r="X55" t="n">
        <v>0.32</v>
      </c>
      <c r="Y55" t="n">
        <v>1</v>
      </c>
      <c r="Z55" t="n">
        <v>10</v>
      </c>
      <c r="AA55" t="n">
        <v>194.1334977566679</v>
      </c>
      <c r="AB55" t="n">
        <v>265.6220161960154</v>
      </c>
      <c r="AC55" t="n">
        <v>240.2714237731865</v>
      </c>
      <c r="AD55" t="n">
        <v>194133.4977566679</v>
      </c>
      <c r="AE55" t="n">
        <v>265622.0161960154</v>
      </c>
      <c r="AF55" t="n">
        <v>3.726106345316849e-06</v>
      </c>
      <c r="AG55" t="n">
        <v>12</v>
      </c>
      <c r="AH55" t="n">
        <v>240271.4237731865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5.1346</v>
      </c>
      <c r="E56" t="n">
        <v>19.48</v>
      </c>
      <c r="F56" t="n">
        <v>16.08</v>
      </c>
      <c r="G56" t="n">
        <v>80.42</v>
      </c>
      <c r="H56" t="n">
        <v>0.93</v>
      </c>
      <c r="I56" t="n">
        <v>12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207.34</v>
      </c>
      <c r="Q56" t="n">
        <v>1364.01</v>
      </c>
      <c r="R56" t="n">
        <v>64.28</v>
      </c>
      <c r="S56" t="n">
        <v>48.96</v>
      </c>
      <c r="T56" t="n">
        <v>5395.34</v>
      </c>
      <c r="U56" t="n">
        <v>0.76</v>
      </c>
      <c r="V56" t="n">
        <v>0.86</v>
      </c>
      <c r="W56" t="n">
        <v>2.27</v>
      </c>
      <c r="X56" t="n">
        <v>0.32</v>
      </c>
      <c r="Y56" t="n">
        <v>1</v>
      </c>
      <c r="Z56" t="n">
        <v>10</v>
      </c>
      <c r="AA56" t="n">
        <v>194.2446762338109</v>
      </c>
      <c r="AB56" t="n">
        <v>265.7741354932905</v>
      </c>
      <c r="AC56" t="n">
        <v>240.4090250182305</v>
      </c>
      <c r="AD56" t="n">
        <v>194244.6762338109</v>
      </c>
      <c r="AE56" t="n">
        <v>265774.1354932905</v>
      </c>
      <c r="AF56" t="n">
        <v>3.724728052304856e-06</v>
      </c>
      <c r="AG56" t="n">
        <v>12</v>
      </c>
      <c r="AH56" t="n">
        <v>240409.0250182305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5.1342</v>
      </c>
      <c r="E57" t="n">
        <v>19.48</v>
      </c>
      <c r="F57" t="n">
        <v>16.09</v>
      </c>
      <c r="G57" t="n">
        <v>80.43000000000001</v>
      </c>
      <c r="H57" t="n">
        <v>0.9399999999999999</v>
      </c>
      <c r="I57" t="n">
        <v>12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207.58</v>
      </c>
      <c r="Q57" t="n">
        <v>1364.02</v>
      </c>
      <c r="R57" t="n">
        <v>64.34</v>
      </c>
      <c r="S57" t="n">
        <v>48.96</v>
      </c>
      <c r="T57" t="n">
        <v>5426.1</v>
      </c>
      <c r="U57" t="n">
        <v>0.76</v>
      </c>
      <c r="V57" t="n">
        <v>0.86</v>
      </c>
      <c r="W57" t="n">
        <v>2.27</v>
      </c>
      <c r="X57" t="n">
        <v>0.33</v>
      </c>
      <c r="Y57" t="n">
        <v>1</v>
      </c>
      <c r="Z57" t="n">
        <v>10</v>
      </c>
      <c r="AA57" t="n">
        <v>194.3737084548637</v>
      </c>
      <c r="AB57" t="n">
        <v>265.9506830706347</v>
      </c>
      <c r="AC57" t="n">
        <v>240.5687231425791</v>
      </c>
      <c r="AD57" t="n">
        <v>194373.7084548637</v>
      </c>
      <c r="AE57" t="n">
        <v>265950.6830706347</v>
      </c>
      <c r="AF57" t="n">
        <v>3.724437885354963e-06</v>
      </c>
      <c r="AG57" t="n">
        <v>12</v>
      </c>
      <c r="AH57" t="n">
        <v>240568.7231425791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5.1322</v>
      </c>
      <c r="E58" t="n">
        <v>19.48</v>
      </c>
      <c r="F58" t="n">
        <v>16.09</v>
      </c>
      <c r="G58" t="n">
        <v>80.47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</v>
      </c>
      <c r="N58" t="n">
        <v>75.03</v>
      </c>
      <c r="O58" t="n">
        <v>34672.08</v>
      </c>
      <c r="P58" t="n">
        <v>207.85</v>
      </c>
      <c r="Q58" t="n">
        <v>1364.02</v>
      </c>
      <c r="R58" t="n">
        <v>64.54000000000001</v>
      </c>
      <c r="S58" t="n">
        <v>48.96</v>
      </c>
      <c r="T58" t="n">
        <v>5526.51</v>
      </c>
      <c r="U58" t="n">
        <v>0.76</v>
      </c>
      <c r="V58" t="n">
        <v>0.86</v>
      </c>
      <c r="W58" t="n">
        <v>2.27</v>
      </c>
      <c r="X58" t="n">
        <v>0.33</v>
      </c>
      <c r="Y58" t="n">
        <v>1</v>
      </c>
      <c r="Z58" t="n">
        <v>10</v>
      </c>
      <c r="AA58" t="n">
        <v>194.5437185352643</v>
      </c>
      <c r="AB58" t="n">
        <v>266.1832983629542</v>
      </c>
      <c r="AC58" t="n">
        <v>240.7791379578773</v>
      </c>
      <c r="AD58" t="n">
        <v>194543.7185352643</v>
      </c>
      <c r="AE58" t="n">
        <v>266183.2983629542</v>
      </c>
      <c r="AF58" t="n">
        <v>3.722987050605497e-06</v>
      </c>
      <c r="AG58" t="n">
        <v>12</v>
      </c>
      <c r="AH58" t="n">
        <v>240779.1379578773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5.1315</v>
      </c>
      <c r="E59" t="n">
        <v>19.49</v>
      </c>
      <c r="F59" t="n">
        <v>16.1</v>
      </c>
      <c r="G59" t="n">
        <v>80.48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1</v>
      </c>
      <c r="N59" t="n">
        <v>75.27</v>
      </c>
      <c r="O59" t="n">
        <v>34732.68</v>
      </c>
      <c r="P59" t="n">
        <v>208.39</v>
      </c>
      <c r="Q59" t="n">
        <v>1364.08</v>
      </c>
      <c r="R59" t="n">
        <v>64.64</v>
      </c>
      <c r="S59" t="n">
        <v>48.96</v>
      </c>
      <c r="T59" t="n">
        <v>5575.22</v>
      </c>
      <c r="U59" t="n">
        <v>0.76</v>
      </c>
      <c r="V59" t="n">
        <v>0.86</v>
      </c>
      <c r="W59" t="n">
        <v>2.27</v>
      </c>
      <c r="X59" t="n">
        <v>0.34</v>
      </c>
      <c r="Y59" t="n">
        <v>1</v>
      </c>
      <c r="Z59" t="n">
        <v>10</v>
      </c>
      <c r="AA59" t="n">
        <v>194.8206679517815</v>
      </c>
      <c r="AB59" t="n">
        <v>266.5622327727788</v>
      </c>
      <c r="AC59" t="n">
        <v>241.1219073994662</v>
      </c>
      <c r="AD59" t="n">
        <v>194820.6679517815</v>
      </c>
      <c r="AE59" t="n">
        <v>266562.2327727788</v>
      </c>
      <c r="AF59" t="n">
        <v>3.722479258443184e-06</v>
      </c>
      <c r="AG59" t="n">
        <v>12</v>
      </c>
      <c r="AH59" t="n">
        <v>241121.9073994661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5.1311</v>
      </c>
      <c r="E60" t="n">
        <v>19.49</v>
      </c>
      <c r="F60" t="n">
        <v>16.1</v>
      </c>
      <c r="G60" t="n">
        <v>80.48999999999999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0</v>
      </c>
      <c r="N60" t="n">
        <v>75.52</v>
      </c>
      <c r="O60" t="n">
        <v>34793.36</v>
      </c>
      <c r="P60" t="n">
        <v>208.81</v>
      </c>
      <c r="Q60" t="n">
        <v>1364.02</v>
      </c>
      <c r="R60" t="n">
        <v>64.69</v>
      </c>
      <c r="S60" t="n">
        <v>48.96</v>
      </c>
      <c r="T60" t="n">
        <v>5602.4</v>
      </c>
      <c r="U60" t="n">
        <v>0.76</v>
      </c>
      <c r="V60" t="n">
        <v>0.86</v>
      </c>
      <c r="W60" t="n">
        <v>2.27</v>
      </c>
      <c r="X60" t="n">
        <v>0.34</v>
      </c>
      <c r="Y60" t="n">
        <v>1</v>
      </c>
      <c r="Z60" t="n">
        <v>10</v>
      </c>
      <c r="AA60" t="n">
        <v>195.0272336376872</v>
      </c>
      <c r="AB60" t="n">
        <v>266.8448650572697</v>
      </c>
      <c r="AC60" t="n">
        <v>241.3775656554023</v>
      </c>
      <c r="AD60" t="n">
        <v>195027.2336376872</v>
      </c>
      <c r="AE60" t="n">
        <v>266844.8650572697</v>
      </c>
      <c r="AF60" t="n">
        <v>3.72218909149329e-06</v>
      </c>
      <c r="AG60" t="n">
        <v>12</v>
      </c>
      <c r="AH60" t="n">
        <v>241377.5656554023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3.4993</v>
      </c>
      <c r="E2" t="n">
        <v>28.58</v>
      </c>
      <c r="F2" t="n">
        <v>20.92</v>
      </c>
      <c r="G2" t="n">
        <v>7.13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242.47</v>
      </c>
      <c r="Q2" t="n">
        <v>1364.3</v>
      </c>
      <c r="R2" t="n">
        <v>222.74</v>
      </c>
      <c r="S2" t="n">
        <v>48.96</v>
      </c>
      <c r="T2" t="n">
        <v>83804.67</v>
      </c>
      <c r="U2" t="n">
        <v>0.22</v>
      </c>
      <c r="V2" t="n">
        <v>0.66</v>
      </c>
      <c r="W2" t="n">
        <v>2.52</v>
      </c>
      <c r="X2" t="n">
        <v>5.16</v>
      </c>
      <c r="Y2" t="n">
        <v>1</v>
      </c>
      <c r="Z2" t="n">
        <v>10</v>
      </c>
      <c r="AA2" t="n">
        <v>302.7045996344242</v>
      </c>
      <c r="AB2" t="n">
        <v>414.1737876042509</v>
      </c>
      <c r="AC2" t="n">
        <v>374.6456226118623</v>
      </c>
      <c r="AD2" t="n">
        <v>302704.5996344242</v>
      </c>
      <c r="AE2" t="n">
        <v>414173.7876042509</v>
      </c>
      <c r="AF2" t="n">
        <v>2.618531839231913e-06</v>
      </c>
      <c r="AG2" t="n">
        <v>17</v>
      </c>
      <c r="AH2" t="n">
        <v>374645.6226118623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3.8673</v>
      </c>
      <c r="E3" t="n">
        <v>25.86</v>
      </c>
      <c r="F3" t="n">
        <v>19.58</v>
      </c>
      <c r="G3" t="n">
        <v>8.970000000000001</v>
      </c>
      <c r="H3" t="n">
        <v>0.15</v>
      </c>
      <c r="I3" t="n">
        <v>131</v>
      </c>
      <c r="J3" t="n">
        <v>150.78</v>
      </c>
      <c r="K3" t="n">
        <v>49.1</v>
      </c>
      <c r="L3" t="n">
        <v>1.25</v>
      </c>
      <c r="M3" t="n">
        <v>129</v>
      </c>
      <c r="N3" t="n">
        <v>25.44</v>
      </c>
      <c r="O3" t="n">
        <v>18830.65</v>
      </c>
      <c r="P3" t="n">
        <v>224.83</v>
      </c>
      <c r="Q3" t="n">
        <v>1364.43</v>
      </c>
      <c r="R3" t="n">
        <v>178.51</v>
      </c>
      <c r="S3" t="n">
        <v>48.96</v>
      </c>
      <c r="T3" t="n">
        <v>61916.41</v>
      </c>
      <c r="U3" t="n">
        <v>0.27</v>
      </c>
      <c r="V3" t="n">
        <v>0.71</v>
      </c>
      <c r="W3" t="n">
        <v>2.46</v>
      </c>
      <c r="X3" t="n">
        <v>3.82</v>
      </c>
      <c r="Y3" t="n">
        <v>1</v>
      </c>
      <c r="Z3" t="n">
        <v>10</v>
      </c>
      <c r="AA3" t="n">
        <v>259.3531888601826</v>
      </c>
      <c r="AB3" t="n">
        <v>354.8584748536699</v>
      </c>
      <c r="AC3" t="n">
        <v>320.9912800606324</v>
      </c>
      <c r="AD3" t="n">
        <v>259353.1888601827</v>
      </c>
      <c r="AE3" t="n">
        <v>354858.4748536699</v>
      </c>
      <c r="AF3" t="n">
        <v>2.893906833327116e-06</v>
      </c>
      <c r="AG3" t="n">
        <v>15</v>
      </c>
      <c r="AH3" t="n">
        <v>320991.2800606324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4.1415</v>
      </c>
      <c r="E4" t="n">
        <v>24.15</v>
      </c>
      <c r="F4" t="n">
        <v>18.72</v>
      </c>
      <c r="G4" t="n">
        <v>10.91</v>
      </c>
      <c r="H4" t="n">
        <v>0.18</v>
      </c>
      <c r="I4" t="n">
        <v>103</v>
      </c>
      <c r="J4" t="n">
        <v>151.13</v>
      </c>
      <c r="K4" t="n">
        <v>49.1</v>
      </c>
      <c r="L4" t="n">
        <v>1.5</v>
      </c>
      <c r="M4" t="n">
        <v>101</v>
      </c>
      <c r="N4" t="n">
        <v>25.54</v>
      </c>
      <c r="O4" t="n">
        <v>18873.58</v>
      </c>
      <c r="P4" t="n">
        <v>212.91</v>
      </c>
      <c r="Q4" t="n">
        <v>1364.26</v>
      </c>
      <c r="R4" t="n">
        <v>150.56</v>
      </c>
      <c r="S4" t="n">
        <v>48.96</v>
      </c>
      <c r="T4" t="n">
        <v>48082.1</v>
      </c>
      <c r="U4" t="n">
        <v>0.33</v>
      </c>
      <c r="V4" t="n">
        <v>0.74</v>
      </c>
      <c r="W4" t="n">
        <v>2.41</v>
      </c>
      <c r="X4" t="n">
        <v>2.96</v>
      </c>
      <c r="Y4" t="n">
        <v>1</v>
      </c>
      <c r="Z4" t="n">
        <v>10</v>
      </c>
      <c r="AA4" t="n">
        <v>234.6361076773987</v>
      </c>
      <c r="AB4" t="n">
        <v>321.0394739385716</v>
      </c>
      <c r="AC4" t="n">
        <v>290.3999171277013</v>
      </c>
      <c r="AD4" t="n">
        <v>234636.1076773987</v>
      </c>
      <c r="AE4" t="n">
        <v>321039.4739385716</v>
      </c>
      <c r="AF4" t="n">
        <v>3.099091135992617e-06</v>
      </c>
      <c r="AG4" t="n">
        <v>14</v>
      </c>
      <c r="AH4" t="n">
        <v>290399.9171277013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4.3382</v>
      </c>
      <c r="E5" t="n">
        <v>23.05</v>
      </c>
      <c r="F5" t="n">
        <v>18.18</v>
      </c>
      <c r="G5" t="n">
        <v>12.83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204.7</v>
      </c>
      <c r="Q5" t="n">
        <v>1364.26</v>
      </c>
      <c r="R5" t="n">
        <v>132.62</v>
      </c>
      <c r="S5" t="n">
        <v>48.96</v>
      </c>
      <c r="T5" t="n">
        <v>39200.46</v>
      </c>
      <c r="U5" t="n">
        <v>0.37</v>
      </c>
      <c r="V5" t="n">
        <v>0.76</v>
      </c>
      <c r="W5" t="n">
        <v>2.38</v>
      </c>
      <c r="X5" t="n">
        <v>2.42</v>
      </c>
      <c r="Y5" t="n">
        <v>1</v>
      </c>
      <c r="Z5" t="n">
        <v>10</v>
      </c>
      <c r="AA5" t="n">
        <v>223.4142917298139</v>
      </c>
      <c r="AB5" t="n">
        <v>305.6852902875146</v>
      </c>
      <c r="AC5" t="n">
        <v>276.5111152145641</v>
      </c>
      <c r="AD5" t="n">
        <v>223414.2917298139</v>
      </c>
      <c r="AE5" t="n">
        <v>305685.2902875146</v>
      </c>
      <c r="AF5" t="n">
        <v>3.246282063542961e-06</v>
      </c>
      <c r="AG5" t="n">
        <v>14</v>
      </c>
      <c r="AH5" t="n">
        <v>276511.1152145641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4.4727</v>
      </c>
      <c r="E6" t="n">
        <v>22.36</v>
      </c>
      <c r="F6" t="n">
        <v>17.85</v>
      </c>
      <c r="G6" t="n">
        <v>14.67</v>
      </c>
      <c r="H6" t="n">
        <v>0.23</v>
      </c>
      <c r="I6" t="n">
        <v>73</v>
      </c>
      <c r="J6" t="n">
        <v>151.83</v>
      </c>
      <c r="K6" t="n">
        <v>49.1</v>
      </c>
      <c r="L6" t="n">
        <v>2</v>
      </c>
      <c r="M6" t="n">
        <v>71</v>
      </c>
      <c r="N6" t="n">
        <v>25.73</v>
      </c>
      <c r="O6" t="n">
        <v>18959.54</v>
      </c>
      <c r="P6" t="n">
        <v>199.12</v>
      </c>
      <c r="Q6" t="n">
        <v>1364.18</v>
      </c>
      <c r="R6" t="n">
        <v>121.8</v>
      </c>
      <c r="S6" t="n">
        <v>48.96</v>
      </c>
      <c r="T6" t="n">
        <v>33848.52</v>
      </c>
      <c r="U6" t="n">
        <v>0.4</v>
      </c>
      <c r="V6" t="n">
        <v>0.78</v>
      </c>
      <c r="W6" t="n">
        <v>2.37</v>
      </c>
      <c r="X6" t="n">
        <v>2.09</v>
      </c>
      <c r="Y6" t="n">
        <v>1</v>
      </c>
      <c r="Z6" t="n">
        <v>10</v>
      </c>
      <c r="AA6" t="n">
        <v>209.567240912018</v>
      </c>
      <c r="AB6" t="n">
        <v>286.7391444698482</v>
      </c>
      <c r="AC6" t="n">
        <v>259.373162962647</v>
      </c>
      <c r="AD6" t="n">
        <v>209567.240912018</v>
      </c>
      <c r="AE6" t="n">
        <v>286739.1444698481</v>
      </c>
      <c r="AF6" t="n">
        <v>3.3469286306783e-06</v>
      </c>
      <c r="AG6" t="n">
        <v>13</v>
      </c>
      <c r="AH6" t="n">
        <v>259373.162962647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</v>
      </c>
      <c r="E7" t="n">
        <v>21.74</v>
      </c>
      <c r="F7" t="n">
        <v>17.54</v>
      </c>
      <c r="G7" t="n">
        <v>16.7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193.67</v>
      </c>
      <c r="Q7" t="n">
        <v>1364.17</v>
      </c>
      <c r="R7" t="n">
        <v>112.07</v>
      </c>
      <c r="S7" t="n">
        <v>48.96</v>
      </c>
      <c r="T7" t="n">
        <v>29036.15</v>
      </c>
      <c r="U7" t="n">
        <v>0.44</v>
      </c>
      <c r="V7" t="n">
        <v>0.79</v>
      </c>
      <c r="W7" t="n">
        <v>2.33</v>
      </c>
      <c r="X7" t="n">
        <v>1.78</v>
      </c>
      <c r="Y7" t="n">
        <v>1</v>
      </c>
      <c r="Z7" t="n">
        <v>10</v>
      </c>
      <c r="AA7" t="n">
        <v>203.1783543416064</v>
      </c>
      <c r="AB7" t="n">
        <v>277.9975880064324</v>
      </c>
      <c r="AC7" t="n">
        <v>251.4658883792453</v>
      </c>
      <c r="AD7" t="n">
        <v>203178.3543416064</v>
      </c>
      <c r="AE7" t="n">
        <v>277997.5880064324</v>
      </c>
      <c r="AF7" t="n">
        <v>3.442187426190038e-06</v>
      </c>
      <c r="AG7" t="n">
        <v>13</v>
      </c>
      <c r="AH7" t="n">
        <v>251465.8883792453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4.686</v>
      </c>
      <c r="E8" t="n">
        <v>21.34</v>
      </c>
      <c r="F8" t="n">
        <v>17.35</v>
      </c>
      <c r="G8" t="n">
        <v>18.59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189.6</v>
      </c>
      <c r="Q8" t="n">
        <v>1364.08</v>
      </c>
      <c r="R8" t="n">
        <v>105.78</v>
      </c>
      <c r="S8" t="n">
        <v>48.96</v>
      </c>
      <c r="T8" t="n">
        <v>25926.12</v>
      </c>
      <c r="U8" t="n">
        <v>0.46</v>
      </c>
      <c r="V8" t="n">
        <v>0.8</v>
      </c>
      <c r="W8" t="n">
        <v>2.33</v>
      </c>
      <c r="X8" t="n">
        <v>1.59</v>
      </c>
      <c r="Y8" t="n">
        <v>1</v>
      </c>
      <c r="Z8" t="n">
        <v>10</v>
      </c>
      <c r="AA8" t="n">
        <v>198.8710127286459</v>
      </c>
      <c r="AB8" t="n">
        <v>272.1040931850822</v>
      </c>
      <c r="AC8" t="n">
        <v>246.134860432071</v>
      </c>
      <c r="AD8" t="n">
        <v>198871.0127286459</v>
      </c>
      <c r="AE8" t="n">
        <v>272104.0931850822</v>
      </c>
      <c r="AF8" t="n">
        <v>3.506541365027504e-06</v>
      </c>
      <c r="AG8" t="n">
        <v>13</v>
      </c>
      <c r="AH8" t="n">
        <v>246134.860432071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4.7606</v>
      </c>
      <c r="E9" t="n">
        <v>21.01</v>
      </c>
      <c r="F9" t="n">
        <v>17.2</v>
      </c>
      <c r="G9" t="n">
        <v>20.64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185.73</v>
      </c>
      <c r="Q9" t="n">
        <v>1364.24</v>
      </c>
      <c r="R9" t="n">
        <v>100.64</v>
      </c>
      <c r="S9" t="n">
        <v>48.96</v>
      </c>
      <c r="T9" t="n">
        <v>23384.82</v>
      </c>
      <c r="U9" t="n">
        <v>0.49</v>
      </c>
      <c r="V9" t="n">
        <v>0.8100000000000001</v>
      </c>
      <c r="W9" t="n">
        <v>2.33</v>
      </c>
      <c r="X9" t="n">
        <v>1.44</v>
      </c>
      <c r="Y9" t="n">
        <v>1</v>
      </c>
      <c r="Z9" t="n">
        <v>10</v>
      </c>
      <c r="AA9" t="n">
        <v>195.0977112717002</v>
      </c>
      <c r="AB9" t="n">
        <v>266.94129566538</v>
      </c>
      <c r="AC9" t="n">
        <v>241.4647930616157</v>
      </c>
      <c r="AD9" t="n">
        <v>195097.7112717002</v>
      </c>
      <c r="AE9" t="n">
        <v>266941.29566538</v>
      </c>
      <c r="AF9" t="n">
        <v>3.562364665460933e-06</v>
      </c>
      <c r="AG9" t="n">
        <v>13</v>
      </c>
      <c r="AH9" t="n">
        <v>241464.7930616157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4.8351</v>
      </c>
      <c r="E10" t="n">
        <v>20.68</v>
      </c>
      <c r="F10" t="n">
        <v>17.03</v>
      </c>
      <c r="G10" t="n">
        <v>22.71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181.4</v>
      </c>
      <c r="Q10" t="n">
        <v>1364.18</v>
      </c>
      <c r="R10" t="n">
        <v>95.42</v>
      </c>
      <c r="S10" t="n">
        <v>48.96</v>
      </c>
      <c r="T10" t="n">
        <v>20801.81</v>
      </c>
      <c r="U10" t="n">
        <v>0.51</v>
      </c>
      <c r="V10" t="n">
        <v>0.8100000000000001</v>
      </c>
      <c r="W10" t="n">
        <v>2.31</v>
      </c>
      <c r="X10" t="n">
        <v>1.27</v>
      </c>
      <c r="Y10" t="n">
        <v>1</v>
      </c>
      <c r="Z10" t="n">
        <v>10</v>
      </c>
      <c r="AA10" t="n">
        <v>184.4131083157878</v>
      </c>
      <c r="AB10" t="n">
        <v>252.3221505296932</v>
      </c>
      <c r="AC10" t="n">
        <v>228.2408786195752</v>
      </c>
      <c r="AD10" t="n">
        <v>184413.1083157878</v>
      </c>
      <c r="AE10" t="n">
        <v>252322.1505296932</v>
      </c>
      <c r="AF10" t="n">
        <v>3.618113135732924e-06</v>
      </c>
      <c r="AG10" t="n">
        <v>12</v>
      </c>
      <c r="AH10" t="n">
        <v>228240.8786195752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4.8898</v>
      </c>
      <c r="E11" t="n">
        <v>20.45</v>
      </c>
      <c r="F11" t="n">
        <v>16.92</v>
      </c>
      <c r="G11" t="n">
        <v>24.76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177.85</v>
      </c>
      <c r="Q11" t="n">
        <v>1364.11</v>
      </c>
      <c r="R11" t="n">
        <v>92</v>
      </c>
      <c r="S11" t="n">
        <v>48.96</v>
      </c>
      <c r="T11" t="n">
        <v>19108.76</v>
      </c>
      <c r="U11" t="n">
        <v>0.53</v>
      </c>
      <c r="V11" t="n">
        <v>0.82</v>
      </c>
      <c r="W11" t="n">
        <v>2.3</v>
      </c>
      <c r="X11" t="n">
        <v>1.16</v>
      </c>
      <c r="Y11" t="n">
        <v>1</v>
      </c>
      <c r="Z11" t="n">
        <v>10</v>
      </c>
      <c r="AA11" t="n">
        <v>181.4529148180077</v>
      </c>
      <c r="AB11" t="n">
        <v>248.2718831915123</v>
      </c>
      <c r="AC11" t="n">
        <v>224.5771631115631</v>
      </c>
      <c r="AD11" t="n">
        <v>181452.9148180077</v>
      </c>
      <c r="AE11" t="n">
        <v>248271.8831915123</v>
      </c>
      <c r="AF11" t="n">
        <v>3.65904523404001e-06</v>
      </c>
      <c r="AG11" t="n">
        <v>12</v>
      </c>
      <c r="AH11" t="n">
        <v>224577.1631115631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4.9434</v>
      </c>
      <c r="E12" t="n">
        <v>20.23</v>
      </c>
      <c r="F12" t="n">
        <v>16.82</v>
      </c>
      <c r="G12" t="n">
        <v>27.28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175.55</v>
      </c>
      <c r="Q12" t="n">
        <v>1364.19</v>
      </c>
      <c r="R12" t="n">
        <v>88.62</v>
      </c>
      <c r="S12" t="n">
        <v>48.96</v>
      </c>
      <c r="T12" t="n">
        <v>17437.87</v>
      </c>
      <c r="U12" t="n">
        <v>0.55</v>
      </c>
      <c r="V12" t="n">
        <v>0.82</v>
      </c>
      <c r="W12" t="n">
        <v>2.3</v>
      </c>
      <c r="X12" t="n">
        <v>1.06</v>
      </c>
      <c r="Y12" t="n">
        <v>1</v>
      </c>
      <c r="Z12" t="n">
        <v>10</v>
      </c>
      <c r="AA12" t="n">
        <v>179.1972691700112</v>
      </c>
      <c r="AB12" t="n">
        <v>245.1856093038623</v>
      </c>
      <c r="AC12" t="n">
        <v>221.7854388721368</v>
      </c>
      <c r="AD12" t="n">
        <v>179197.2691700112</v>
      </c>
      <c r="AE12" t="n">
        <v>245185.6093038623</v>
      </c>
      <c r="AF12" t="n">
        <v>3.699154200571268e-06</v>
      </c>
      <c r="AG12" t="n">
        <v>12</v>
      </c>
      <c r="AH12" t="n">
        <v>221785.4388721368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5.0015</v>
      </c>
      <c r="E13" t="n">
        <v>19.99</v>
      </c>
      <c r="F13" t="n">
        <v>16.68</v>
      </c>
      <c r="G13" t="n">
        <v>29.43</v>
      </c>
      <c r="H13" t="n">
        <v>0.43</v>
      </c>
      <c r="I13" t="n">
        <v>34</v>
      </c>
      <c r="J13" t="n">
        <v>154.28</v>
      </c>
      <c r="K13" t="n">
        <v>49.1</v>
      </c>
      <c r="L13" t="n">
        <v>3.75</v>
      </c>
      <c r="M13" t="n">
        <v>32</v>
      </c>
      <c r="N13" t="n">
        <v>26.43</v>
      </c>
      <c r="O13" t="n">
        <v>19261.45</v>
      </c>
      <c r="P13" t="n">
        <v>171.43</v>
      </c>
      <c r="Q13" t="n">
        <v>1364.02</v>
      </c>
      <c r="R13" t="n">
        <v>83.95999999999999</v>
      </c>
      <c r="S13" t="n">
        <v>48.96</v>
      </c>
      <c r="T13" t="n">
        <v>15126.33</v>
      </c>
      <c r="U13" t="n">
        <v>0.58</v>
      </c>
      <c r="V13" t="n">
        <v>0.83</v>
      </c>
      <c r="W13" t="n">
        <v>2.29</v>
      </c>
      <c r="X13" t="n">
        <v>0.92</v>
      </c>
      <c r="Y13" t="n">
        <v>1</v>
      </c>
      <c r="Z13" t="n">
        <v>10</v>
      </c>
      <c r="AA13" t="n">
        <v>176.0007980431841</v>
      </c>
      <c r="AB13" t="n">
        <v>240.8120564897861</v>
      </c>
      <c r="AC13" t="n">
        <v>217.8292918003147</v>
      </c>
      <c r="AD13" t="n">
        <v>176000.7980431841</v>
      </c>
      <c r="AE13" t="n">
        <v>240812.0564897861</v>
      </c>
      <c r="AF13" t="n">
        <v>3.742630524367277e-06</v>
      </c>
      <c r="AG13" t="n">
        <v>12</v>
      </c>
      <c r="AH13" t="n">
        <v>217829.2918003147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5.021</v>
      </c>
      <c r="E14" t="n">
        <v>19.92</v>
      </c>
      <c r="F14" t="n">
        <v>16.66</v>
      </c>
      <c r="G14" t="n">
        <v>31.24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30</v>
      </c>
      <c r="N14" t="n">
        <v>26.53</v>
      </c>
      <c r="O14" t="n">
        <v>19304.72</v>
      </c>
      <c r="P14" t="n">
        <v>168.65</v>
      </c>
      <c r="Q14" t="n">
        <v>1364.07</v>
      </c>
      <c r="R14" t="n">
        <v>82.90000000000001</v>
      </c>
      <c r="S14" t="n">
        <v>48.96</v>
      </c>
      <c r="T14" t="n">
        <v>14603.57</v>
      </c>
      <c r="U14" t="n">
        <v>0.59</v>
      </c>
      <c r="V14" t="n">
        <v>0.83</v>
      </c>
      <c r="W14" t="n">
        <v>2.31</v>
      </c>
      <c r="X14" t="n">
        <v>0.9</v>
      </c>
      <c r="Y14" t="n">
        <v>1</v>
      </c>
      <c r="Z14" t="n">
        <v>10</v>
      </c>
      <c r="AA14" t="n">
        <v>174.2879341389565</v>
      </c>
      <c r="AB14" t="n">
        <v>238.4684405298008</v>
      </c>
      <c r="AC14" t="n">
        <v>215.709347258264</v>
      </c>
      <c r="AD14" t="n">
        <v>174287.9341389565</v>
      </c>
      <c r="AE14" t="n">
        <v>238468.4405298008</v>
      </c>
      <c r="AF14" t="n">
        <v>3.757222405847865e-06</v>
      </c>
      <c r="AG14" t="n">
        <v>12</v>
      </c>
      <c r="AH14" t="n">
        <v>215709.347258264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5.0682</v>
      </c>
      <c r="E15" t="n">
        <v>19.73</v>
      </c>
      <c r="F15" t="n">
        <v>16.57</v>
      </c>
      <c r="G15" t="n">
        <v>34.28</v>
      </c>
      <c r="H15" t="n">
        <v>0.49</v>
      </c>
      <c r="I15" t="n">
        <v>29</v>
      </c>
      <c r="J15" t="n">
        <v>154.98</v>
      </c>
      <c r="K15" t="n">
        <v>49.1</v>
      </c>
      <c r="L15" t="n">
        <v>4.25</v>
      </c>
      <c r="M15" t="n">
        <v>27</v>
      </c>
      <c r="N15" t="n">
        <v>26.63</v>
      </c>
      <c r="O15" t="n">
        <v>19348.03</v>
      </c>
      <c r="P15" t="n">
        <v>165.34</v>
      </c>
      <c r="Q15" t="n">
        <v>1364.11</v>
      </c>
      <c r="R15" t="n">
        <v>80.34999999999999</v>
      </c>
      <c r="S15" t="n">
        <v>48.96</v>
      </c>
      <c r="T15" t="n">
        <v>13346.71</v>
      </c>
      <c r="U15" t="n">
        <v>0.61</v>
      </c>
      <c r="V15" t="n">
        <v>0.84</v>
      </c>
      <c r="W15" t="n">
        <v>2.29</v>
      </c>
      <c r="X15" t="n">
        <v>0.8100000000000001</v>
      </c>
      <c r="Y15" t="n">
        <v>1</v>
      </c>
      <c r="Z15" t="n">
        <v>10</v>
      </c>
      <c r="AA15" t="n">
        <v>171.8030376943996</v>
      </c>
      <c r="AB15" t="n">
        <v>235.0684955884657</v>
      </c>
      <c r="AC15" t="n">
        <v>212.633888290276</v>
      </c>
      <c r="AD15" t="n">
        <v>171803.0376943996</v>
      </c>
      <c r="AE15" t="n">
        <v>235068.4955884657</v>
      </c>
      <c r="AF15" t="n">
        <v>3.792542242047032e-06</v>
      </c>
      <c r="AG15" t="n">
        <v>12</v>
      </c>
      <c r="AH15" t="n">
        <v>212633.8882902761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5.1021</v>
      </c>
      <c r="E16" t="n">
        <v>19.6</v>
      </c>
      <c r="F16" t="n">
        <v>16.5</v>
      </c>
      <c r="G16" t="n">
        <v>36.66</v>
      </c>
      <c r="H16" t="n">
        <v>0.51</v>
      </c>
      <c r="I16" t="n">
        <v>27</v>
      </c>
      <c r="J16" t="n">
        <v>155.33</v>
      </c>
      <c r="K16" t="n">
        <v>49.1</v>
      </c>
      <c r="L16" t="n">
        <v>4.5</v>
      </c>
      <c r="M16" t="n">
        <v>25</v>
      </c>
      <c r="N16" t="n">
        <v>26.74</v>
      </c>
      <c r="O16" t="n">
        <v>19391.36</v>
      </c>
      <c r="P16" t="n">
        <v>161.91</v>
      </c>
      <c r="Q16" t="n">
        <v>1364</v>
      </c>
      <c r="R16" t="n">
        <v>78.02</v>
      </c>
      <c r="S16" t="n">
        <v>48.96</v>
      </c>
      <c r="T16" t="n">
        <v>12191.73</v>
      </c>
      <c r="U16" t="n">
        <v>0.63</v>
      </c>
      <c r="V16" t="n">
        <v>0.84</v>
      </c>
      <c r="W16" t="n">
        <v>2.28</v>
      </c>
      <c r="X16" t="n">
        <v>0.74</v>
      </c>
      <c r="Y16" t="n">
        <v>1</v>
      </c>
      <c r="Z16" t="n">
        <v>10</v>
      </c>
      <c r="AA16" t="n">
        <v>169.5444647449176</v>
      </c>
      <c r="AB16" t="n">
        <v>231.9782164377797</v>
      </c>
      <c r="AC16" t="n">
        <v>209.8385410444966</v>
      </c>
      <c r="AD16" t="n">
        <v>169544.4647449176</v>
      </c>
      <c r="AE16" t="n">
        <v>231978.2164377797</v>
      </c>
      <c r="AF16" t="n">
        <v>3.817909666774825e-06</v>
      </c>
      <c r="AG16" t="n">
        <v>12</v>
      </c>
      <c r="AH16" t="n">
        <v>209838.5410444966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5.1126</v>
      </c>
      <c r="E17" t="n">
        <v>19.56</v>
      </c>
      <c r="F17" t="n">
        <v>16.49</v>
      </c>
      <c r="G17" t="n">
        <v>38.05</v>
      </c>
      <c r="H17" t="n">
        <v>0.54</v>
      </c>
      <c r="I17" t="n">
        <v>26</v>
      </c>
      <c r="J17" t="n">
        <v>155.68</v>
      </c>
      <c r="K17" t="n">
        <v>49.1</v>
      </c>
      <c r="L17" t="n">
        <v>4.75</v>
      </c>
      <c r="M17" t="n">
        <v>24</v>
      </c>
      <c r="N17" t="n">
        <v>26.84</v>
      </c>
      <c r="O17" t="n">
        <v>19434.74</v>
      </c>
      <c r="P17" t="n">
        <v>159.86</v>
      </c>
      <c r="Q17" t="n">
        <v>1364</v>
      </c>
      <c r="R17" t="n">
        <v>77.76000000000001</v>
      </c>
      <c r="S17" t="n">
        <v>48.96</v>
      </c>
      <c r="T17" t="n">
        <v>12063.77</v>
      </c>
      <c r="U17" t="n">
        <v>0.63</v>
      </c>
      <c r="V17" t="n">
        <v>0.84</v>
      </c>
      <c r="W17" t="n">
        <v>2.28</v>
      </c>
      <c r="X17" t="n">
        <v>0.73</v>
      </c>
      <c r="Y17" t="n">
        <v>1</v>
      </c>
      <c r="Z17" t="n">
        <v>10</v>
      </c>
      <c r="AA17" t="n">
        <v>168.3907501415605</v>
      </c>
      <c r="AB17" t="n">
        <v>230.3996532191713</v>
      </c>
      <c r="AC17" t="n">
        <v>208.4106336839442</v>
      </c>
      <c r="AD17" t="n">
        <v>168390.7501415605</v>
      </c>
      <c r="AE17" t="n">
        <v>230399.6532191713</v>
      </c>
      <c r="AF17" t="n">
        <v>3.82576683372591e-06</v>
      </c>
      <c r="AG17" t="n">
        <v>12</v>
      </c>
      <c r="AH17" t="n">
        <v>208410.6336839442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5.1494</v>
      </c>
      <c r="E18" t="n">
        <v>19.42</v>
      </c>
      <c r="F18" t="n">
        <v>16.41</v>
      </c>
      <c r="G18" t="n">
        <v>41.02</v>
      </c>
      <c r="H18" t="n">
        <v>0.57</v>
      </c>
      <c r="I18" t="n">
        <v>24</v>
      </c>
      <c r="J18" t="n">
        <v>156.03</v>
      </c>
      <c r="K18" t="n">
        <v>49.1</v>
      </c>
      <c r="L18" t="n">
        <v>5</v>
      </c>
      <c r="M18" t="n">
        <v>22</v>
      </c>
      <c r="N18" t="n">
        <v>26.94</v>
      </c>
      <c r="O18" t="n">
        <v>19478.15</v>
      </c>
      <c r="P18" t="n">
        <v>156.79</v>
      </c>
      <c r="Q18" t="n">
        <v>1364.01</v>
      </c>
      <c r="R18" t="n">
        <v>75.08</v>
      </c>
      <c r="S18" t="n">
        <v>48.96</v>
      </c>
      <c r="T18" t="n">
        <v>10733.15</v>
      </c>
      <c r="U18" t="n">
        <v>0.65</v>
      </c>
      <c r="V18" t="n">
        <v>0.84</v>
      </c>
      <c r="W18" t="n">
        <v>2.28</v>
      </c>
      <c r="X18" t="n">
        <v>0.65</v>
      </c>
      <c r="Y18" t="n">
        <v>1</v>
      </c>
      <c r="Z18" t="n">
        <v>10</v>
      </c>
      <c r="AA18" t="n">
        <v>166.2904006879959</v>
      </c>
      <c r="AB18" t="n">
        <v>227.5258624359274</v>
      </c>
      <c r="AC18" t="n">
        <v>205.8111134596616</v>
      </c>
      <c r="AD18" t="n">
        <v>166290.4006879959</v>
      </c>
      <c r="AE18" t="n">
        <v>227525.8624359274</v>
      </c>
      <c r="AF18" t="n">
        <v>3.85330433313543e-06</v>
      </c>
      <c r="AG18" t="n">
        <v>12</v>
      </c>
      <c r="AH18" t="n">
        <v>205811.1134596615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5.1802</v>
      </c>
      <c r="E19" t="n">
        <v>19.3</v>
      </c>
      <c r="F19" t="n">
        <v>16.36</v>
      </c>
      <c r="G19" t="n">
        <v>44.61</v>
      </c>
      <c r="H19" t="n">
        <v>0.59</v>
      </c>
      <c r="I19" t="n">
        <v>22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153.05</v>
      </c>
      <c r="Q19" t="n">
        <v>1364.04</v>
      </c>
      <c r="R19" t="n">
        <v>73.29000000000001</v>
      </c>
      <c r="S19" t="n">
        <v>48.96</v>
      </c>
      <c r="T19" t="n">
        <v>9852.17</v>
      </c>
      <c r="U19" t="n">
        <v>0.67</v>
      </c>
      <c r="V19" t="n">
        <v>0.85</v>
      </c>
      <c r="W19" t="n">
        <v>2.28</v>
      </c>
      <c r="X19" t="n">
        <v>0.6</v>
      </c>
      <c r="Y19" t="n">
        <v>1</v>
      </c>
      <c r="Z19" t="n">
        <v>10</v>
      </c>
      <c r="AA19" t="n">
        <v>164.0189140205453</v>
      </c>
      <c r="AB19" t="n">
        <v>224.4179141666037</v>
      </c>
      <c r="AC19" t="n">
        <v>202.9997834111284</v>
      </c>
      <c r="AD19" t="n">
        <v>164018.9140205453</v>
      </c>
      <c r="AE19" t="n">
        <v>224417.9141666037</v>
      </c>
      <c r="AF19" t="n">
        <v>3.876352022858616e-06</v>
      </c>
      <c r="AG19" t="n">
        <v>12</v>
      </c>
      <c r="AH19" t="n">
        <v>202999.7834111284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5.1949</v>
      </c>
      <c r="E20" t="n">
        <v>19.25</v>
      </c>
      <c r="F20" t="n">
        <v>16.33</v>
      </c>
      <c r="G20" t="n">
        <v>46.66</v>
      </c>
      <c r="H20" t="n">
        <v>0.62</v>
      </c>
      <c r="I20" t="n">
        <v>21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150.8</v>
      </c>
      <c r="Q20" t="n">
        <v>1364.01</v>
      </c>
      <c r="R20" t="n">
        <v>72.34</v>
      </c>
      <c r="S20" t="n">
        <v>48.96</v>
      </c>
      <c r="T20" t="n">
        <v>9379.42</v>
      </c>
      <c r="U20" t="n">
        <v>0.68</v>
      </c>
      <c r="V20" t="n">
        <v>0.85</v>
      </c>
      <c r="W20" t="n">
        <v>2.28</v>
      </c>
      <c r="X20" t="n">
        <v>0.57</v>
      </c>
      <c r="Y20" t="n">
        <v>1</v>
      </c>
      <c r="Z20" t="n">
        <v>10</v>
      </c>
      <c r="AA20" t="n">
        <v>162.7241853135818</v>
      </c>
      <c r="AB20" t="n">
        <v>222.646409230338</v>
      </c>
      <c r="AC20" t="n">
        <v>201.3973484196565</v>
      </c>
      <c r="AD20" t="n">
        <v>162724.1853135818</v>
      </c>
      <c r="AE20" t="n">
        <v>222646.4092303379</v>
      </c>
      <c r="AF20" t="n">
        <v>3.887352056590135e-06</v>
      </c>
      <c r="AG20" t="n">
        <v>12</v>
      </c>
      <c r="AH20" t="n">
        <v>201397.3484196565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5.2123</v>
      </c>
      <c r="E21" t="n">
        <v>19.19</v>
      </c>
      <c r="F21" t="n">
        <v>16.3</v>
      </c>
      <c r="G21" t="n">
        <v>48.89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8</v>
      </c>
      <c r="N21" t="n">
        <v>27.25</v>
      </c>
      <c r="O21" t="n">
        <v>19608.58</v>
      </c>
      <c r="P21" t="n">
        <v>148.83</v>
      </c>
      <c r="Q21" t="n">
        <v>1364</v>
      </c>
      <c r="R21" t="n">
        <v>70.90000000000001</v>
      </c>
      <c r="S21" t="n">
        <v>48.96</v>
      </c>
      <c r="T21" t="n">
        <v>8665.639999999999</v>
      </c>
      <c r="U21" t="n">
        <v>0.6899999999999999</v>
      </c>
      <c r="V21" t="n">
        <v>0.85</v>
      </c>
      <c r="W21" t="n">
        <v>2.29</v>
      </c>
      <c r="X21" t="n">
        <v>0.54</v>
      </c>
      <c r="Y21" t="n">
        <v>1</v>
      </c>
      <c r="Z21" t="n">
        <v>10</v>
      </c>
      <c r="AA21" t="n">
        <v>161.5260122127876</v>
      </c>
      <c r="AB21" t="n">
        <v>221.0070159341655</v>
      </c>
      <c r="AC21" t="n">
        <v>199.9144165187672</v>
      </c>
      <c r="AD21" t="n">
        <v>161526.0122127876</v>
      </c>
      <c r="AE21" t="n">
        <v>221007.0159341655</v>
      </c>
      <c r="AF21" t="n">
        <v>3.900372504680507e-06</v>
      </c>
      <c r="AG21" t="n">
        <v>12</v>
      </c>
      <c r="AH21" t="n">
        <v>199914.4165187672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5.2055</v>
      </c>
      <c r="E22" t="n">
        <v>19.21</v>
      </c>
      <c r="F22" t="n">
        <v>16.32</v>
      </c>
      <c r="G22" t="n">
        <v>48.97</v>
      </c>
      <c r="H22" t="n">
        <v>0.67</v>
      </c>
      <c r="I22" t="n">
        <v>20</v>
      </c>
      <c r="J22" t="n">
        <v>157.44</v>
      </c>
      <c r="K22" t="n">
        <v>49.1</v>
      </c>
      <c r="L22" t="n">
        <v>6</v>
      </c>
      <c r="M22" t="n">
        <v>4</v>
      </c>
      <c r="N22" t="n">
        <v>27.35</v>
      </c>
      <c r="O22" t="n">
        <v>19652.13</v>
      </c>
      <c r="P22" t="n">
        <v>147.88</v>
      </c>
      <c r="Q22" t="n">
        <v>1364</v>
      </c>
      <c r="R22" t="n">
        <v>71.81</v>
      </c>
      <c r="S22" t="n">
        <v>48.96</v>
      </c>
      <c r="T22" t="n">
        <v>9119.700000000001</v>
      </c>
      <c r="U22" t="n">
        <v>0.68</v>
      </c>
      <c r="V22" t="n">
        <v>0.85</v>
      </c>
      <c r="W22" t="n">
        <v>2.29</v>
      </c>
      <c r="X22" t="n">
        <v>0.5600000000000001</v>
      </c>
      <c r="Y22" t="n">
        <v>1</v>
      </c>
      <c r="Z22" t="n">
        <v>10</v>
      </c>
      <c r="AA22" t="n">
        <v>161.1990534315154</v>
      </c>
      <c r="AB22" t="n">
        <v>220.5596565052257</v>
      </c>
      <c r="AC22" t="n">
        <v>199.5097524458525</v>
      </c>
      <c r="AD22" t="n">
        <v>161199.0534315154</v>
      </c>
      <c r="AE22" t="n">
        <v>220559.6565052258</v>
      </c>
      <c r="AF22" t="n">
        <v>3.895284053702661e-06</v>
      </c>
      <c r="AG22" t="n">
        <v>12</v>
      </c>
      <c r="AH22" t="n">
        <v>199509.7524458524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5.2088</v>
      </c>
      <c r="E23" t="n">
        <v>19.2</v>
      </c>
      <c r="F23" t="n">
        <v>16.31</v>
      </c>
      <c r="G23" t="n">
        <v>48.93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3</v>
      </c>
      <c r="N23" t="n">
        <v>27.45</v>
      </c>
      <c r="O23" t="n">
        <v>19695.71</v>
      </c>
      <c r="P23" t="n">
        <v>148.22</v>
      </c>
      <c r="Q23" t="n">
        <v>1364.2</v>
      </c>
      <c r="R23" t="n">
        <v>71.44</v>
      </c>
      <c r="S23" t="n">
        <v>48.96</v>
      </c>
      <c r="T23" t="n">
        <v>8934.309999999999</v>
      </c>
      <c r="U23" t="n">
        <v>0.6899999999999999</v>
      </c>
      <c r="V23" t="n">
        <v>0.85</v>
      </c>
      <c r="W23" t="n">
        <v>2.29</v>
      </c>
      <c r="X23" t="n">
        <v>0.55</v>
      </c>
      <c r="Y23" t="n">
        <v>1</v>
      </c>
      <c r="Z23" t="n">
        <v>10</v>
      </c>
      <c r="AA23" t="n">
        <v>161.3014599908736</v>
      </c>
      <c r="AB23" t="n">
        <v>220.6997736775981</v>
      </c>
      <c r="AC23" t="n">
        <v>199.6364970319493</v>
      </c>
      <c r="AD23" t="n">
        <v>161301.4599908736</v>
      </c>
      <c r="AE23" t="n">
        <v>220699.7736775981</v>
      </c>
      <c r="AF23" t="n">
        <v>3.897753449030145e-06</v>
      </c>
      <c r="AG23" t="n">
        <v>12</v>
      </c>
      <c r="AH23" t="n">
        <v>199636.4970319493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5.2095</v>
      </c>
      <c r="E24" t="n">
        <v>19.2</v>
      </c>
      <c r="F24" t="n">
        <v>16.31</v>
      </c>
      <c r="G24" t="n">
        <v>48.92</v>
      </c>
      <c r="H24" t="n">
        <v>0.73</v>
      </c>
      <c r="I24" t="n">
        <v>20</v>
      </c>
      <c r="J24" t="n">
        <v>158.15</v>
      </c>
      <c r="K24" t="n">
        <v>49.1</v>
      </c>
      <c r="L24" t="n">
        <v>6.5</v>
      </c>
      <c r="M24" t="n">
        <v>1</v>
      </c>
      <c r="N24" t="n">
        <v>27.56</v>
      </c>
      <c r="O24" t="n">
        <v>19739.33</v>
      </c>
      <c r="P24" t="n">
        <v>148.16</v>
      </c>
      <c r="Q24" t="n">
        <v>1364.09</v>
      </c>
      <c r="R24" t="n">
        <v>70.95999999999999</v>
      </c>
      <c r="S24" t="n">
        <v>48.96</v>
      </c>
      <c r="T24" t="n">
        <v>8697.17</v>
      </c>
      <c r="U24" t="n">
        <v>0.6899999999999999</v>
      </c>
      <c r="V24" t="n">
        <v>0.85</v>
      </c>
      <c r="W24" t="n">
        <v>2.3</v>
      </c>
      <c r="X24" t="n">
        <v>0.55</v>
      </c>
      <c r="Y24" t="n">
        <v>1</v>
      </c>
      <c r="Z24" t="n">
        <v>10</v>
      </c>
      <c r="AA24" t="n">
        <v>161.2630695910578</v>
      </c>
      <c r="AB24" t="n">
        <v>220.6472462389052</v>
      </c>
      <c r="AC24" t="n">
        <v>199.5889827382825</v>
      </c>
      <c r="AD24" t="n">
        <v>161263.0695910577</v>
      </c>
      <c r="AE24" t="n">
        <v>220647.2462389052</v>
      </c>
      <c r="AF24" t="n">
        <v>3.898277260160218e-06</v>
      </c>
      <c r="AG24" t="n">
        <v>12</v>
      </c>
      <c r="AH24" t="n">
        <v>199588.9827382825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16.31</v>
      </c>
      <c r="G25" t="n">
        <v>48.93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0</v>
      </c>
      <c r="N25" t="n">
        <v>27.66</v>
      </c>
      <c r="O25" t="n">
        <v>19782.99</v>
      </c>
      <c r="P25" t="n">
        <v>148.35</v>
      </c>
      <c r="Q25" t="n">
        <v>1364</v>
      </c>
      <c r="R25" t="n">
        <v>70.95</v>
      </c>
      <c r="S25" t="n">
        <v>48.96</v>
      </c>
      <c r="T25" t="n">
        <v>8690.530000000001</v>
      </c>
      <c r="U25" t="n">
        <v>0.6899999999999999</v>
      </c>
      <c r="V25" t="n">
        <v>0.85</v>
      </c>
      <c r="W25" t="n">
        <v>2.3</v>
      </c>
      <c r="X25" t="n">
        <v>0.55</v>
      </c>
      <c r="Y25" t="n">
        <v>1</v>
      </c>
      <c r="Z25" t="n">
        <v>10</v>
      </c>
      <c r="AA25" t="n">
        <v>161.3573057287207</v>
      </c>
      <c r="AB25" t="n">
        <v>220.7761842798606</v>
      </c>
      <c r="AC25" t="n">
        <v>199.7056151135749</v>
      </c>
      <c r="AD25" t="n">
        <v>161357.3057287207</v>
      </c>
      <c r="AE25" t="n">
        <v>220776.1842798606</v>
      </c>
      <c r="AF25" t="n">
        <v>3.897977939514462e-06</v>
      </c>
      <c r="AG25" t="n">
        <v>12</v>
      </c>
      <c r="AH25" t="n">
        <v>199705.6151135749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3.058</v>
      </c>
      <c r="E2" t="n">
        <v>32.7</v>
      </c>
      <c r="F2" t="n">
        <v>22.19</v>
      </c>
      <c r="G2" t="n">
        <v>6.16</v>
      </c>
      <c r="H2" t="n">
        <v>0.1</v>
      </c>
      <c r="I2" t="n">
        <v>216</v>
      </c>
      <c r="J2" t="n">
        <v>185.69</v>
      </c>
      <c r="K2" t="n">
        <v>53.44</v>
      </c>
      <c r="L2" t="n">
        <v>1</v>
      </c>
      <c r="M2" t="n">
        <v>214</v>
      </c>
      <c r="N2" t="n">
        <v>36.26</v>
      </c>
      <c r="O2" t="n">
        <v>23136.14</v>
      </c>
      <c r="P2" t="n">
        <v>296.94</v>
      </c>
      <c r="Q2" t="n">
        <v>1364.48</v>
      </c>
      <c r="R2" t="n">
        <v>263.62</v>
      </c>
      <c r="S2" t="n">
        <v>48.96</v>
      </c>
      <c r="T2" t="n">
        <v>104045.64</v>
      </c>
      <c r="U2" t="n">
        <v>0.19</v>
      </c>
      <c r="V2" t="n">
        <v>0.62</v>
      </c>
      <c r="W2" t="n">
        <v>2.61</v>
      </c>
      <c r="X2" t="n">
        <v>6.43</v>
      </c>
      <c r="Y2" t="n">
        <v>1</v>
      </c>
      <c r="Z2" t="n">
        <v>10</v>
      </c>
      <c r="AA2" t="n">
        <v>390.7678262017224</v>
      </c>
      <c r="AB2" t="n">
        <v>534.6657792689897</v>
      </c>
      <c r="AC2" t="n">
        <v>483.6380277036907</v>
      </c>
      <c r="AD2" t="n">
        <v>390767.8262017224</v>
      </c>
      <c r="AE2" t="n">
        <v>534665.7792689897</v>
      </c>
      <c r="AF2" t="n">
        <v>2.259598149327626e-06</v>
      </c>
      <c r="AG2" t="n">
        <v>19</v>
      </c>
      <c r="AH2" t="n">
        <v>483638.0277036908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3.479</v>
      </c>
      <c r="E3" t="n">
        <v>28.74</v>
      </c>
      <c r="F3" t="n">
        <v>20.39</v>
      </c>
      <c r="G3" t="n">
        <v>7.74</v>
      </c>
      <c r="H3" t="n">
        <v>0.12</v>
      </c>
      <c r="I3" t="n">
        <v>158</v>
      </c>
      <c r="J3" t="n">
        <v>186.07</v>
      </c>
      <c r="K3" t="n">
        <v>53.44</v>
      </c>
      <c r="L3" t="n">
        <v>1.25</v>
      </c>
      <c r="M3" t="n">
        <v>156</v>
      </c>
      <c r="N3" t="n">
        <v>36.39</v>
      </c>
      <c r="O3" t="n">
        <v>23182.76</v>
      </c>
      <c r="P3" t="n">
        <v>271.17</v>
      </c>
      <c r="Q3" t="n">
        <v>1364.38</v>
      </c>
      <c r="R3" t="n">
        <v>205.17</v>
      </c>
      <c r="S3" t="n">
        <v>48.96</v>
      </c>
      <c r="T3" t="n">
        <v>75110.39</v>
      </c>
      <c r="U3" t="n">
        <v>0.24</v>
      </c>
      <c r="V3" t="n">
        <v>0.68</v>
      </c>
      <c r="W3" t="n">
        <v>2.5</v>
      </c>
      <c r="X3" t="n">
        <v>4.63</v>
      </c>
      <c r="Y3" t="n">
        <v>1</v>
      </c>
      <c r="Z3" t="n">
        <v>10</v>
      </c>
      <c r="AA3" t="n">
        <v>326.0502663237532</v>
      </c>
      <c r="AB3" t="n">
        <v>446.1163587067157</v>
      </c>
      <c r="AC3" t="n">
        <v>403.5396395599879</v>
      </c>
      <c r="AD3" t="n">
        <v>326050.2663237532</v>
      </c>
      <c r="AE3" t="n">
        <v>446116.3587067157</v>
      </c>
      <c r="AF3" t="n">
        <v>2.57068082456207e-06</v>
      </c>
      <c r="AG3" t="n">
        <v>17</v>
      </c>
      <c r="AH3" t="n">
        <v>403539.6395599879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3.7818</v>
      </c>
      <c r="E4" t="n">
        <v>26.44</v>
      </c>
      <c r="F4" t="n">
        <v>19.36</v>
      </c>
      <c r="G4" t="n">
        <v>9.369999999999999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255.68</v>
      </c>
      <c r="Q4" t="n">
        <v>1364.24</v>
      </c>
      <c r="R4" t="n">
        <v>171.48</v>
      </c>
      <c r="S4" t="n">
        <v>48.96</v>
      </c>
      <c r="T4" t="n">
        <v>58434.55</v>
      </c>
      <c r="U4" t="n">
        <v>0.29</v>
      </c>
      <c r="V4" t="n">
        <v>0.72</v>
      </c>
      <c r="W4" t="n">
        <v>2.44</v>
      </c>
      <c r="X4" t="n">
        <v>3.6</v>
      </c>
      <c r="Y4" t="n">
        <v>1</v>
      </c>
      <c r="Z4" t="n">
        <v>10</v>
      </c>
      <c r="AA4" t="n">
        <v>291.7109796629235</v>
      </c>
      <c r="AB4" t="n">
        <v>399.1318317549605</v>
      </c>
      <c r="AC4" t="n">
        <v>361.0392499173105</v>
      </c>
      <c r="AD4" t="n">
        <v>291710.9796629235</v>
      </c>
      <c r="AE4" t="n">
        <v>399131.8317549605</v>
      </c>
      <c r="AF4" t="n">
        <v>2.794423898341143e-06</v>
      </c>
      <c r="AG4" t="n">
        <v>16</v>
      </c>
      <c r="AH4" t="n">
        <v>361039.2499173105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4.0052</v>
      </c>
      <c r="E5" t="n">
        <v>24.97</v>
      </c>
      <c r="F5" t="n">
        <v>18.7</v>
      </c>
      <c r="G5" t="n">
        <v>11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245.61</v>
      </c>
      <c r="Q5" t="n">
        <v>1364.34</v>
      </c>
      <c r="R5" t="n">
        <v>149.8</v>
      </c>
      <c r="S5" t="n">
        <v>48.96</v>
      </c>
      <c r="T5" t="n">
        <v>47704.89</v>
      </c>
      <c r="U5" t="n">
        <v>0.33</v>
      </c>
      <c r="V5" t="n">
        <v>0.74</v>
      </c>
      <c r="W5" t="n">
        <v>2.41</v>
      </c>
      <c r="X5" t="n">
        <v>2.94</v>
      </c>
      <c r="Y5" t="n">
        <v>1</v>
      </c>
      <c r="Z5" t="n">
        <v>10</v>
      </c>
      <c r="AA5" t="n">
        <v>268.1503423429272</v>
      </c>
      <c r="AB5" t="n">
        <v>366.8951283517817</v>
      </c>
      <c r="AC5" t="n">
        <v>331.8791722424336</v>
      </c>
      <c r="AD5" t="n">
        <v>268150.3423429272</v>
      </c>
      <c r="AE5" t="n">
        <v>366895.1283517817</v>
      </c>
      <c r="AF5" t="n">
        <v>2.959497222919231e-06</v>
      </c>
      <c r="AG5" t="n">
        <v>15</v>
      </c>
      <c r="AH5" t="n">
        <v>331879.1722424336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4.1743</v>
      </c>
      <c r="E6" t="n">
        <v>23.96</v>
      </c>
      <c r="F6" t="n">
        <v>18.25</v>
      </c>
      <c r="G6" t="n">
        <v>12.59</v>
      </c>
      <c r="H6" t="n">
        <v>0.19</v>
      </c>
      <c r="I6" t="n">
        <v>87</v>
      </c>
      <c r="J6" t="n">
        <v>187.21</v>
      </c>
      <c r="K6" t="n">
        <v>53.44</v>
      </c>
      <c r="L6" t="n">
        <v>2</v>
      </c>
      <c r="M6" t="n">
        <v>85</v>
      </c>
      <c r="N6" t="n">
        <v>36.77</v>
      </c>
      <c r="O6" t="n">
        <v>23322.88</v>
      </c>
      <c r="P6" t="n">
        <v>237.98</v>
      </c>
      <c r="Q6" t="n">
        <v>1364.14</v>
      </c>
      <c r="R6" t="n">
        <v>135.06</v>
      </c>
      <c r="S6" t="n">
        <v>48.96</v>
      </c>
      <c r="T6" t="n">
        <v>40410.4</v>
      </c>
      <c r="U6" t="n">
        <v>0.36</v>
      </c>
      <c r="V6" t="n">
        <v>0.76</v>
      </c>
      <c r="W6" t="n">
        <v>2.38</v>
      </c>
      <c r="X6" t="n">
        <v>2.49</v>
      </c>
      <c r="Y6" t="n">
        <v>1</v>
      </c>
      <c r="Z6" t="n">
        <v>10</v>
      </c>
      <c r="AA6" t="n">
        <v>249.8778984693178</v>
      </c>
      <c r="AB6" t="n">
        <v>341.8939645204175</v>
      </c>
      <c r="AC6" t="n">
        <v>309.2640843978837</v>
      </c>
      <c r="AD6" t="n">
        <v>249877.8984693178</v>
      </c>
      <c r="AE6" t="n">
        <v>341893.9645204175</v>
      </c>
      <c r="AF6" t="n">
        <v>3.084447532615536e-06</v>
      </c>
      <c r="AG6" t="n">
        <v>14</v>
      </c>
      <c r="AH6" t="n">
        <v>309264.0843978837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4.3185</v>
      </c>
      <c r="E7" t="n">
        <v>23.16</v>
      </c>
      <c r="F7" t="n">
        <v>17.9</v>
      </c>
      <c r="G7" t="n">
        <v>14.32</v>
      </c>
      <c r="H7" t="n">
        <v>0.21</v>
      </c>
      <c r="I7" t="n">
        <v>75</v>
      </c>
      <c r="J7" t="n">
        <v>187.59</v>
      </c>
      <c r="K7" t="n">
        <v>53.44</v>
      </c>
      <c r="L7" t="n">
        <v>2.25</v>
      </c>
      <c r="M7" t="n">
        <v>73</v>
      </c>
      <c r="N7" t="n">
        <v>36.9</v>
      </c>
      <c r="O7" t="n">
        <v>23369.68</v>
      </c>
      <c r="P7" t="n">
        <v>231.73</v>
      </c>
      <c r="Q7" t="n">
        <v>1364.13</v>
      </c>
      <c r="R7" t="n">
        <v>123.73</v>
      </c>
      <c r="S7" t="n">
        <v>48.96</v>
      </c>
      <c r="T7" t="n">
        <v>34802.9</v>
      </c>
      <c r="U7" t="n">
        <v>0.4</v>
      </c>
      <c r="V7" t="n">
        <v>0.77</v>
      </c>
      <c r="W7" t="n">
        <v>2.36</v>
      </c>
      <c r="X7" t="n">
        <v>2.13</v>
      </c>
      <c r="Y7" t="n">
        <v>1</v>
      </c>
      <c r="Z7" t="n">
        <v>10</v>
      </c>
      <c r="AA7" t="n">
        <v>241.009908623868</v>
      </c>
      <c r="AB7" t="n">
        <v>329.7603895857787</v>
      </c>
      <c r="AC7" t="n">
        <v>298.2885208254236</v>
      </c>
      <c r="AD7" t="n">
        <v>241009.908623868</v>
      </c>
      <c r="AE7" t="n">
        <v>329760.3895857787</v>
      </c>
      <c r="AF7" t="n">
        <v>3.190998890736217e-06</v>
      </c>
      <c r="AG7" t="n">
        <v>14</v>
      </c>
      <c r="AH7" t="n">
        <v>298288.5208254236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4.4141</v>
      </c>
      <c r="E8" t="n">
        <v>22.65</v>
      </c>
      <c r="F8" t="n">
        <v>17.69</v>
      </c>
      <c r="G8" t="n">
        <v>15.84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227.63</v>
      </c>
      <c r="Q8" t="n">
        <v>1364.21</v>
      </c>
      <c r="R8" t="n">
        <v>116.68</v>
      </c>
      <c r="S8" t="n">
        <v>48.96</v>
      </c>
      <c r="T8" t="n">
        <v>31322.16</v>
      </c>
      <c r="U8" t="n">
        <v>0.42</v>
      </c>
      <c r="V8" t="n">
        <v>0.78</v>
      </c>
      <c r="W8" t="n">
        <v>2.35</v>
      </c>
      <c r="X8" t="n">
        <v>1.93</v>
      </c>
      <c r="Y8" t="n">
        <v>1</v>
      </c>
      <c r="Z8" t="n">
        <v>10</v>
      </c>
      <c r="AA8" t="n">
        <v>235.4907558655094</v>
      </c>
      <c r="AB8" t="n">
        <v>322.2088412939611</v>
      </c>
      <c r="AC8" t="n">
        <v>291.4576817039101</v>
      </c>
      <c r="AD8" t="n">
        <v>235490.7558655094</v>
      </c>
      <c r="AE8" t="n">
        <v>322208.8412939611</v>
      </c>
      <c r="AF8" t="n">
        <v>3.261639042167127e-06</v>
      </c>
      <c r="AG8" t="n">
        <v>14</v>
      </c>
      <c r="AH8" t="n">
        <v>291457.6817039101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4.5243</v>
      </c>
      <c r="E9" t="n">
        <v>22.1</v>
      </c>
      <c r="F9" t="n">
        <v>17.44</v>
      </c>
      <c r="G9" t="n">
        <v>17.73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222.29</v>
      </c>
      <c r="Q9" t="n">
        <v>1364.12</v>
      </c>
      <c r="R9" t="n">
        <v>108.84</v>
      </c>
      <c r="S9" t="n">
        <v>48.96</v>
      </c>
      <c r="T9" t="n">
        <v>27440.73</v>
      </c>
      <c r="U9" t="n">
        <v>0.45</v>
      </c>
      <c r="V9" t="n">
        <v>0.79</v>
      </c>
      <c r="W9" t="n">
        <v>2.33</v>
      </c>
      <c r="X9" t="n">
        <v>1.68</v>
      </c>
      <c r="Y9" t="n">
        <v>1</v>
      </c>
      <c r="Z9" t="n">
        <v>10</v>
      </c>
      <c r="AA9" t="n">
        <v>222.2392111221808</v>
      </c>
      <c r="AB9" t="n">
        <v>304.0774931592542</v>
      </c>
      <c r="AC9" t="n">
        <v>275.056763987667</v>
      </c>
      <c r="AD9" t="n">
        <v>222239.2111221809</v>
      </c>
      <c r="AE9" t="n">
        <v>304077.4931592542</v>
      </c>
      <c r="AF9" t="n">
        <v>3.343067333879326e-06</v>
      </c>
      <c r="AG9" t="n">
        <v>13</v>
      </c>
      <c r="AH9" t="n">
        <v>275056.7639876669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4.5965</v>
      </c>
      <c r="E10" t="n">
        <v>21.76</v>
      </c>
      <c r="F10" t="n">
        <v>17.28</v>
      </c>
      <c r="G10" t="n">
        <v>19.2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219.12</v>
      </c>
      <c r="Q10" t="n">
        <v>1364.16</v>
      </c>
      <c r="R10" t="n">
        <v>103.4</v>
      </c>
      <c r="S10" t="n">
        <v>48.96</v>
      </c>
      <c r="T10" t="n">
        <v>24747.37</v>
      </c>
      <c r="U10" t="n">
        <v>0.47</v>
      </c>
      <c r="V10" t="n">
        <v>0.8</v>
      </c>
      <c r="W10" t="n">
        <v>2.33</v>
      </c>
      <c r="X10" t="n">
        <v>1.52</v>
      </c>
      <c r="Y10" t="n">
        <v>1</v>
      </c>
      <c r="Z10" t="n">
        <v>10</v>
      </c>
      <c r="AA10" t="n">
        <v>218.383982205836</v>
      </c>
      <c r="AB10" t="n">
        <v>298.8025988752178</v>
      </c>
      <c r="AC10" t="n">
        <v>270.2852982107366</v>
      </c>
      <c r="AD10" t="n">
        <v>218383.982205836</v>
      </c>
      <c r="AE10" t="n">
        <v>298802.5988752178</v>
      </c>
      <c r="AF10" t="n">
        <v>3.396416904311456e-06</v>
      </c>
      <c r="AG10" t="n">
        <v>13</v>
      </c>
      <c r="AH10" t="n">
        <v>270285.2982107367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4.6659</v>
      </c>
      <c r="E11" t="n">
        <v>21.43</v>
      </c>
      <c r="F11" t="n">
        <v>17.14</v>
      </c>
      <c r="G11" t="n">
        <v>20.99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215.89</v>
      </c>
      <c r="Q11" t="n">
        <v>1364.09</v>
      </c>
      <c r="R11" t="n">
        <v>98.93000000000001</v>
      </c>
      <c r="S11" t="n">
        <v>48.96</v>
      </c>
      <c r="T11" t="n">
        <v>22535.85</v>
      </c>
      <c r="U11" t="n">
        <v>0.49</v>
      </c>
      <c r="V11" t="n">
        <v>0.8100000000000001</v>
      </c>
      <c r="W11" t="n">
        <v>2.32</v>
      </c>
      <c r="X11" t="n">
        <v>1.38</v>
      </c>
      <c r="Y11" t="n">
        <v>1</v>
      </c>
      <c r="Z11" t="n">
        <v>10</v>
      </c>
      <c r="AA11" t="n">
        <v>214.7058360461276</v>
      </c>
      <c r="AB11" t="n">
        <v>293.769997031151</v>
      </c>
      <c r="AC11" t="n">
        <v>265.7330008233649</v>
      </c>
      <c r="AD11" t="n">
        <v>214705.8360461276</v>
      </c>
      <c r="AE11" t="n">
        <v>293769.997031151</v>
      </c>
      <c r="AF11" t="n">
        <v>3.447697516333476e-06</v>
      </c>
      <c r="AG11" t="n">
        <v>13</v>
      </c>
      <c r="AH11" t="n">
        <v>265733.0008233649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4.7204</v>
      </c>
      <c r="E12" t="n">
        <v>21.18</v>
      </c>
      <c r="F12" t="n">
        <v>17.04</v>
      </c>
      <c r="G12" t="n">
        <v>22.72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213.18</v>
      </c>
      <c r="Q12" t="n">
        <v>1364.07</v>
      </c>
      <c r="R12" t="n">
        <v>95.53</v>
      </c>
      <c r="S12" t="n">
        <v>48.96</v>
      </c>
      <c r="T12" t="n">
        <v>20854.32</v>
      </c>
      <c r="U12" t="n">
        <v>0.51</v>
      </c>
      <c r="V12" t="n">
        <v>0.8100000000000001</v>
      </c>
      <c r="W12" t="n">
        <v>2.32</v>
      </c>
      <c r="X12" t="n">
        <v>1.28</v>
      </c>
      <c r="Y12" t="n">
        <v>1</v>
      </c>
      <c r="Z12" t="n">
        <v>10</v>
      </c>
      <c r="AA12" t="n">
        <v>211.8113909519489</v>
      </c>
      <c r="AB12" t="n">
        <v>289.8096895593924</v>
      </c>
      <c r="AC12" t="n">
        <v>262.1506595383833</v>
      </c>
      <c r="AD12" t="n">
        <v>211811.3909519489</v>
      </c>
      <c r="AE12" t="n">
        <v>289809.6895593924</v>
      </c>
      <c r="AF12" t="n">
        <v>3.487968313958838e-06</v>
      </c>
      <c r="AG12" t="n">
        <v>13</v>
      </c>
      <c r="AH12" t="n">
        <v>262150.6595383832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4.7872</v>
      </c>
      <c r="E13" t="n">
        <v>20.89</v>
      </c>
      <c r="F13" t="n">
        <v>16.89</v>
      </c>
      <c r="G13" t="n">
        <v>24.72</v>
      </c>
      <c r="H13" t="n">
        <v>0.35</v>
      </c>
      <c r="I13" t="n">
        <v>41</v>
      </c>
      <c r="J13" t="n">
        <v>189.87</v>
      </c>
      <c r="K13" t="n">
        <v>53.44</v>
      </c>
      <c r="L13" t="n">
        <v>3.75</v>
      </c>
      <c r="M13" t="n">
        <v>39</v>
      </c>
      <c r="N13" t="n">
        <v>37.69</v>
      </c>
      <c r="O13" t="n">
        <v>23651.38</v>
      </c>
      <c r="P13" t="n">
        <v>209.13</v>
      </c>
      <c r="Q13" t="n">
        <v>1364.03</v>
      </c>
      <c r="R13" t="n">
        <v>90.70999999999999</v>
      </c>
      <c r="S13" t="n">
        <v>48.96</v>
      </c>
      <c r="T13" t="n">
        <v>18463.88</v>
      </c>
      <c r="U13" t="n">
        <v>0.54</v>
      </c>
      <c r="V13" t="n">
        <v>0.82</v>
      </c>
      <c r="W13" t="n">
        <v>2.31</v>
      </c>
      <c r="X13" t="n">
        <v>1.13</v>
      </c>
      <c r="Y13" t="n">
        <v>1</v>
      </c>
      <c r="Z13" t="n">
        <v>10</v>
      </c>
      <c r="AA13" t="n">
        <v>207.9663282005895</v>
      </c>
      <c r="AB13" t="n">
        <v>284.5487050707885</v>
      </c>
      <c r="AC13" t="n">
        <v>257.391776025532</v>
      </c>
      <c r="AD13" t="n">
        <v>207966.3282005895</v>
      </c>
      <c r="AE13" t="n">
        <v>284548.7050707885</v>
      </c>
      <c r="AF13" t="n">
        <v>3.537327750314327e-06</v>
      </c>
      <c r="AG13" t="n">
        <v>13</v>
      </c>
      <c r="AH13" t="n">
        <v>257391.776025532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4.8288</v>
      </c>
      <c r="E14" t="n">
        <v>20.71</v>
      </c>
      <c r="F14" t="n">
        <v>16.83</v>
      </c>
      <c r="G14" t="n">
        <v>26.57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206.51</v>
      </c>
      <c r="Q14" t="n">
        <v>1364.07</v>
      </c>
      <c r="R14" t="n">
        <v>88.45</v>
      </c>
      <c r="S14" t="n">
        <v>48.96</v>
      </c>
      <c r="T14" t="n">
        <v>17351.17</v>
      </c>
      <c r="U14" t="n">
        <v>0.55</v>
      </c>
      <c r="V14" t="n">
        <v>0.82</v>
      </c>
      <c r="W14" t="n">
        <v>2.31</v>
      </c>
      <c r="X14" t="n">
        <v>1.06</v>
      </c>
      <c r="Y14" t="n">
        <v>1</v>
      </c>
      <c r="Z14" t="n">
        <v>10</v>
      </c>
      <c r="AA14" t="n">
        <v>198.7549544829721</v>
      </c>
      <c r="AB14" t="n">
        <v>271.945297173223</v>
      </c>
      <c r="AC14" t="n">
        <v>245.9912196887119</v>
      </c>
      <c r="AD14" t="n">
        <v>198754.9544829721</v>
      </c>
      <c r="AE14" t="n">
        <v>271945.297173223</v>
      </c>
      <c r="AF14" t="n">
        <v>3.568066560978823e-06</v>
      </c>
      <c r="AG14" t="n">
        <v>12</v>
      </c>
      <c r="AH14" t="n">
        <v>245991.2196887119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4.8531</v>
      </c>
      <c r="E15" t="n">
        <v>20.61</v>
      </c>
      <c r="F15" t="n">
        <v>16.8</v>
      </c>
      <c r="G15" t="n">
        <v>27.99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205.81</v>
      </c>
      <c r="Q15" t="n">
        <v>1364.26</v>
      </c>
      <c r="R15" t="n">
        <v>87.68000000000001</v>
      </c>
      <c r="S15" t="n">
        <v>48.96</v>
      </c>
      <c r="T15" t="n">
        <v>16974.1</v>
      </c>
      <c r="U15" t="n">
        <v>0.5600000000000001</v>
      </c>
      <c r="V15" t="n">
        <v>0.82</v>
      </c>
      <c r="W15" t="n">
        <v>2.31</v>
      </c>
      <c r="X15" t="n">
        <v>1.04</v>
      </c>
      <c r="Y15" t="n">
        <v>1</v>
      </c>
      <c r="Z15" t="n">
        <v>10</v>
      </c>
      <c r="AA15" t="n">
        <v>197.8087203171051</v>
      </c>
      <c r="AB15" t="n">
        <v>270.650617842579</v>
      </c>
      <c r="AC15" t="n">
        <v>244.8201027362905</v>
      </c>
      <c r="AD15" t="n">
        <v>197808.7203171051</v>
      </c>
      <c r="AE15" t="n">
        <v>270650.617842579</v>
      </c>
      <c r="AF15" t="n">
        <v>3.586022164323709e-06</v>
      </c>
      <c r="AG15" t="n">
        <v>12</v>
      </c>
      <c r="AH15" t="n">
        <v>244820.1027362905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4.8863</v>
      </c>
      <c r="E16" t="n">
        <v>20.47</v>
      </c>
      <c r="F16" t="n">
        <v>16.73</v>
      </c>
      <c r="G16" t="n">
        <v>29.53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202.5</v>
      </c>
      <c r="Q16" t="n">
        <v>1364.03</v>
      </c>
      <c r="R16" t="n">
        <v>85.42</v>
      </c>
      <c r="S16" t="n">
        <v>48.96</v>
      </c>
      <c r="T16" t="n">
        <v>15854.09</v>
      </c>
      <c r="U16" t="n">
        <v>0.57</v>
      </c>
      <c r="V16" t="n">
        <v>0.83</v>
      </c>
      <c r="W16" t="n">
        <v>2.3</v>
      </c>
      <c r="X16" t="n">
        <v>0.97</v>
      </c>
      <c r="Y16" t="n">
        <v>1</v>
      </c>
      <c r="Z16" t="n">
        <v>10</v>
      </c>
      <c r="AA16" t="n">
        <v>195.3461653594246</v>
      </c>
      <c r="AB16" t="n">
        <v>267.281241509225</v>
      </c>
      <c r="AC16" t="n">
        <v>241.7722949512413</v>
      </c>
      <c r="AD16" t="n">
        <v>195346.1653594246</v>
      </c>
      <c r="AE16" t="n">
        <v>267281.241509225</v>
      </c>
      <c r="AF16" t="n">
        <v>3.610554099757875e-06</v>
      </c>
      <c r="AG16" t="n">
        <v>12</v>
      </c>
      <c r="AH16" t="n">
        <v>241772.2949512413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4.9242</v>
      </c>
      <c r="E17" t="n">
        <v>20.31</v>
      </c>
      <c r="F17" t="n">
        <v>16.65</v>
      </c>
      <c r="G17" t="n">
        <v>31.22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30</v>
      </c>
      <c r="N17" t="n">
        <v>38.22</v>
      </c>
      <c r="O17" t="n">
        <v>23840.07</v>
      </c>
      <c r="P17" t="n">
        <v>199.57</v>
      </c>
      <c r="Q17" t="n">
        <v>1364.05</v>
      </c>
      <c r="R17" t="n">
        <v>82.88</v>
      </c>
      <c r="S17" t="n">
        <v>48.96</v>
      </c>
      <c r="T17" t="n">
        <v>14592.59</v>
      </c>
      <c r="U17" t="n">
        <v>0.59</v>
      </c>
      <c r="V17" t="n">
        <v>0.83</v>
      </c>
      <c r="W17" t="n">
        <v>2.29</v>
      </c>
      <c r="X17" t="n">
        <v>0.89</v>
      </c>
      <c r="Y17" t="n">
        <v>1</v>
      </c>
      <c r="Z17" t="n">
        <v>10</v>
      </c>
      <c r="AA17" t="n">
        <v>192.9923283345887</v>
      </c>
      <c r="AB17" t="n">
        <v>264.0606178478856</v>
      </c>
      <c r="AC17" t="n">
        <v>238.8590430919653</v>
      </c>
      <c r="AD17" t="n">
        <v>192992.3283345887</v>
      </c>
      <c r="AE17" t="n">
        <v>264060.6178478856</v>
      </c>
      <c r="AF17" t="n">
        <v>3.638558929666153e-06</v>
      </c>
      <c r="AG17" t="n">
        <v>12</v>
      </c>
      <c r="AH17" t="n">
        <v>238859.0430919653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4.9566</v>
      </c>
      <c r="E18" t="n">
        <v>20.18</v>
      </c>
      <c r="F18" t="n">
        <v>16.59</v>
      </c>
      <c r="G18" t="n">
        <v>33.18</v>
      </c>
      <c r="H18" t="n">
        <v>0.46</v>
      </c>
      <c r="I18" t="n">
        <v>30</v>
      </c>
      <c r="J18" t="n">
        <v>191.78</v>
      </c>
      <c r="K18" t="n">
        <v>53.44</v>
      </c>
      <c r="L18" t="n">
        <v>5</v>
      </c>
      <c r="M18" t="n">
        <v>28</v>
      </c>
      <c r="N18" t="n">
        <v>38.35</v>
      </c>
      <c r="O18" t="n">
        <v>23887.36</v>
      </c>
      <c r="P18" t="n">
        <v>197.95</v>
      </c>
      <c r="Q18" t="n">
        <v>1364</v>
      </c>
      <c r="R18" t="n">
        <v>81.06</v>
      </c>
      <c r="S18" t="n">
        <v>48.96</v>
      </c>
      <c r="T18" t="n">
        <v>13694.68</v>
      </c>
      <c r="U18" t="n">
        <v>0.6</v>
      </c>
      <c r="V18" t="n">
        <v>0.83</v>
      </c>
      <c r="W18" t="n">
        <v>2.29</v>
      </c>
      <c r="X18" t="n">
        <v>0.83</v>
      </c>
      <c r="Y18" t="n">
        <v>1</v>
      </c>
      <c r="Z18" t="n">
        <v>10</v>
      </c>
      <c r="AA18" t="n">
        <v>191.4460609906425</v>
      </c>
      <c r="AB18" t="n">
        <v>261.9449466513988</v>
      </c>
      <c r="AC18" t="n">
        <v>236.9452885851074</v>
      </c>
      <c r="AD18" t="n">
        <v>191446.0609906425</v>
      </c>
      <c r="AE18" t="n">
        <v>261944.9466513988</v>
      </c>
      <c r="AF18" t="n">
        <v>3.662499734126001e-06</v>
      </c>
      <c r="AG18" t="n">
        <v>12</v>
      </c>
      <c r="AH18" t="n">
        <v>236945.2885851074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4.9867</v>
      </c>
      <c r="E19" t="n">
        <v>20.05</v>
      </c>
      <c r="F19" t="n">
        <v>16.54</v>
      </c>
      <c r="G19" t="n">
        <v>35.45</v>
      </c>
      <c r="H19" t="n">
        <v>0.48</v>
      </c>
      <c r="I19" t="n">
        <v>28</v>
      </c>
      <c r="J19" t="n">
        <v>192.17</v>
      </c>
      <c r="K19" t="n">
        <v>53.44</v>
      </c>
      <c r="L19" t="n">
        <v>5.25</v>
      </c>
      <c r="M19" t="n">
        <v>26</v>
      </c>
      <c r="N19" t="n">
        <v>38.48</v>
      </c>
      <c r="O19" t="n">
        <v>23934.69</v>
      </c>
      <c r="P19" t="n">
        <v>195.57</v>
      </c>
      <c r="Q19" t="n">
        <v>1364.09</v>
      </c>
      <c r="R19" t="n">
        <v>79.47</v>
      </c>
      <c r="S19" t="n">
        <v>48.96</v>
      </c>
      <c r="T19" t="n">
        <v>12907.64</v>
      </c>
      <c r="U19" t="n">
        <v>0.62</v>
      </c>
      <c r="V19" t="n">
        <v>0.84</v>
      </c>
      <c r="W19" t="n">
        <v>2.29</v>
      </c>
      <c r="X19" t="n">
        <v>0.78</v>
      </c>
      <c r="Y19" t="n">
        <v>1</v>
      </c>
      <c r="Z19" t="n">
        <v>10</v>
      </c>
      <c r="AA19" t="n">
        <v>189.6070417754836</v>
      </c>
      <c r="AB19" t="n">
        <v>259.4287194294178</v>
      </c>
      <c r="AC19" t="n">
        <v>234.6692065576444</v>
      </c>
      <c r="AD19" t="n">
        <v>189607.0417754836</v>
      </c>
      <c r="AE19" t="n">
        <v>259428.7194294178</v>
      </c>
      <c r="AF19" t="n">
        <v>3.684741037034687e-06</v>
      </c>
      <c r="AG19" t="n">
        <v>12</v>
      </c>
      <c r="AH19" t="n">
        <v>234669.2065576444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5.0038</v>
      </c>
      <c r="E20" t="n">
        <v>19.98</v>
      </c>
      <c r="F20" t="n">
        <v>16.51</v>
      </c>
      <c r="G20" t="n">
        <v>36.69</v>
      </c>
      <c r="H20" t="n">
        <v>0.51</v>
      </c>
      <c r="I20" t="n">
        <v>27</v>
      </c>
      <c r="J20" t="n">
        <v>192.55</v>
      </c>
      <c r="K20" t="n">
        <v>53.44</v>
      </c>
      <c r="L20" t="n">
        <v>5.5</v>
      </c>
      <c r="M20" t="n">
        <v>25</v>
      </c>
      <c r="N20" t="n">
        <v>38.62</v>
      </c>
      <c r="O20" t="n">
        <v>23982.06</v>
      </c>
      <c r="P20" t="n">
        <v>193.5</v>
      </c>
      <c r="Q20" t="n">
        <v>1364.06</v>
      </c>
      <c r="R20" t="n">
        <v>78.42</v>
      </c>
      <c r="S20" t="n">
        <v>48.96</v>
      </c>
      <c r="T20" t="n">
        <v>12387.85</v>
      </c>
      <c r="U20" t="n">
        <v>0.62</v>
      </c>
      <c r="V20" t="n">
        <v>0.84</v>
      </c>
      <c r="W20" t="n">
        <v>2.28</v>
      </c>
      <c r="X20" t="n">
        <v>0.75</v>
      </c>
      <c r="Y20" t="n">
        <v>1</v>
      </c>
      <c r="Z20" t="n">
        <v>10</v>
      </c>
      <c r="AA20" t="n">
        <v>188.2240577551897</v>
      </c>
      <c r="AB20" t="n">
        <v>257.5364596799038</v>
      </c>
      <c r="AC20" t="n">
        <v>232.9575414228202</v>
      </c>
      <c r="AD20" t="n">
        <v>188224.0577551897</v>
      </c>
      <c r="AE20" t="n">
        <v>257536.4596799038</v>
      </c>
      <c r="AF20" t="n">
        <v>3.697376461610718e-06</v>
      </c>
      <c r="AG20" t="n">
        <v>12</v>
      </c>
      <c r="AH20" t="n">
        <v>232957.5414228202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5.0358</v>
      </c>
      <c r="E21" t="n">
        <v>19.86</v>
      </c>
      <c r="F21" t="n">
        <v>16.46</v>
      </c>
      <c r="G21" t="n">
        <v>39.5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23</v>
      </c>
      <c r="N21" t="n">
        <v>38.75</v>
      </c>
      <c r="O21" t="n">
        <v>24029.48</v>
      </c>
      <c r="P21" t="n">
        <v>191.05</v>
      </c>
      <c r="Q21" t="n">
        <v>1364.03</v>
      </c>
      <c r="R21" t="n">
        <v>76.70999999999999</v>
      </c>
      <c r="S21" t="n">
        <v>48.96</v>
      </c>
      <c r="T21" t="n">
        <v>11543.54</v>
      </c>
      <c r="U21" t="n">
        <v>0.64</v>
      </c>
      <c r="V21" t="n">
        <v>0.84</v>
      </c>
      <c r="W21" t="n">
        <v>2.28</v>
      </c>
      <c r="X21" t="n">
        <v>0.7</v>
      </c>
      <c r="Y21" t="n">
        <v>1</v>
      </c>
      <c r="Z21" t="n">
        <v>10</v>
      </c>
      <c r="AA21" t="n">
        <v>186.3491332062772</v>
      </c>
      <c r="AB21" t="n">
        <v>254.9711051962497</v>
      </c>
      <c r="AC21" t="n">
        <v>230.6370207705876</v>
      </c>
      <c r="AD21" t="n">
        <v>186349.1332062772</v>
      </c>
      <c r="AE21" t="n">
        <v>254971.1051962497</v>
      </c>
      <c r="AF21" t="n">
        <v>3.721021700583407e-06</v>
      </c>
      <c r="AG21" t="n">
        <v>12</v>
      </c>
      <c r="AH21" t="n">
        <v>230637.0207705876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5.0531</v>
      </c>
      <c r="E22" t="n">
        <v>19.79</v>
      </c>
      <c r="F22" t="n">
        <v>16.43</v>
      </c>
      <c r="G22" t="n">
        <v>41.07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22</v>
      </c>
      <c r="N22" t="n">
        <v>38.89</v>
      </c>
      <c r="O22" t="n">
        <v>24076.95</v>
      </c>
      <c r="P22" t="n">
        <v>188.67</v>
      </c>
      <c r="Q22" t="n">
        <v>1364</v>
      </c>
      <c r="R22" t="n">
        <v>75.59999999999999</v>
      </c>
      <c r="S22" t="n">
        <v>48.96</v>
      </c>
      <c r="T22" t="n">
        <v>10994.18</v>
      </c>
      <c r="U22" t="n">
        <v>0.65</v>
      </c>
      <c r="V22" t="n">
        <v>0.84</v>
      </c>
      <c r="W22" t="n">
        <v>2.28</v>
      </c>
      <c r="X22" t="n">
        <v>0.67</v>
      </c>
      <c r="Y22" t="n">
        <v>1</v>
      </c>
      <c r="Z22" t="n">
        <v>10</v>
      </c>
      <c r="AA22" t="n">
        <v>184.838219925771</v>
      </c>
      <c r="AB22" t="n">
        <v>252.9038069890725</v>
      </c>
      <c r="AC22" t="n">
        <v>228.7670226028315</v>
      </c>
      <c r="AD22" t="n">
        <v>184838.219925771</v>
      </c>
      <c r="AE22" t="n">
        <v>252903.8069890725</v>
      </c>
      <c r="AF22" t="n">
        <v>3.733804907903017e-06</v>
      </c>
      <c r="AG22" t="n">
        <v>12</v>
      </c>
      <c r="AH22" t="n">
        <v>228767.0226028315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5.0729</v>
      </c>
      <c r="E23" t="n">
        <v>19.71</v>
      </c>
      <c r="F23" t="n">
        <v>16.39</v>
      </c>
      <c r="G23" t="n">
        <v>42.75</v>
      </c>
      <c r="H23" t="n">
        <v>0.57</v>
      </c>
      <c r="I23" t="n">
        <v>23</v>
      </c>
      <c r="J23" t="n">
        <v>193.71</v>
      </c>
      <c r="K23" t="n">
        <v>53.44</v>
      </c>
      <c r="L23" t="n">
        <v>6.25</v>
      </c>
      <c r="M23" t="n">
        <v>21</v>
      </c>
      <c r="N23" t="n">
        <v>39.02</v>
      </c>
      <c r="O23" t="n">
        <v>24124.47</v>
      </c>
      <c r="P23" t="n">
        <v>185.82</v>
      </c>
      <c r="Q23" t="n">
        <v>1364.03</v>
      </c>
      <c r="R23" t="n">
        <v>74.48</v>
      </c>
      <c r="S23" t="n">
        <v>48.96</v>
      </c>
      <c r="T23" t="n">
        <v>10438.45</v>
      </c>
      <c r="U23" t="n">
        <v>0.66</v>
      </c>
      <c r="V23" t="n">
        <v>0.85</v>
      </c>
      <c r="W23" t="n">
        <v>2.28</v>
      </c>
      <c r="X23" t="n">
        <v>0.63</v>
      </c>
      <c r="Y23" t="n">
        <v>1</v>
      </c>
      <c r="Z23" t="n">
        <v>10</v>
      </c>
      <c r="AA23" t="n">
        <v>183.057751850108</v>
      </c>
      <c r="AB23" t="n">
        <v>250.4676920192439</v>
      </c>
      <c r="AC23" t="n">
        <v>226.5634070266137</v>
      </c>
      <c r="AD23" t="n">
        <v>183057.751850108</v>
      </c>
      <c r="AE23" t="n">
        <v>250467.6920192439</v>
      </c>
      <c r="AF23" t="n">
        <v>3.748435399517369e-06</v>
      </c>
      <c r="AG23" t="n">
        <v>12</v>
      </c>
      <c r="AH23" t="n">
        <v>226563.4070266137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5.0881</v>
      </c>
      <c r="E24" t="n">
        <v>19.65</v>
      </c>
      <c r="F24" t="n">
        <v>16.37</v>
      </c>
      <c r="G24" t="n">
        <v>44.63</v>
      </c>
      <c r="H24" t="n">
        <v>0.59</v>
      </c>
      <c r="I24" t="n">
        <v>22</v>
      </c>
      <c r="J24" t="n">
        <v>194.09</v>
      </c>
      <c r="K24" t="n">
        <v>53.44</v>
      </c>
      <c r="L24" t="n">
        <v>6.5</v>
      </c>
      <c r="M24" t="n">
        <v>20</v>
      </c>
      <c r="N24" t="n">
        <v>39.16</v>
      </c>
      <c r="O24" t="n">
        <v>24172.03</v>
      </c>
      <c r="P24" t="n">
        <v>183.55</v>
      </c>
      <c r="Q24" t="n">
        <v>1364.06</v>
      </c>
      <c r="R24" t="n">
        <v>73.67</v>
      </c>
      <c r="S24" t="n">
        <v>48.96</v>
      </c>
      <c r="T24" t="n">
        <v>10041.77</v>
      </c>
      <c r="U24" t="n">
        <v>0.66</v>
      </c>
      <c r="V24" t="n">
        <v>0.85</v>
      </c>
      <c r="W24" t="n">
        <v>2.28</v>
      </c>
      <c r="X24" t="n">
        <v>0.61</v>
      </c>
      <c r="Y24" t="n">
        <v>1</v>
      </c>
      <c r="Z24" t="n">
        <v>10</v>
      </c>
      <c r="AA24" t="n">
        <v>181.668368179118</v>
      </c>
      <c r="AB24" t="n">
        <v>248.5666759853148</v>
      </c>
      <c r="AC24" t="n">
        <v>224.8438212948694</v>
      </c>
      <c r="AD24" t="n">
        <v>181668.368179118</v>
      </c>
      <c r="AE24" t="n">
        <v>248566.6759853148</v>
      </c>
      <c r="AF24" t="n">
        <v>3.759666888029396e-06</v>
      </c>
      <c r="AG24" t="n">
        <v>12</v>
      </c>
      <c r="AH24" t="n">
        <v>224843.8212948694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5.1033</v>
      </c>
      <c r="E25" t="n">
        <v>19.6</v>
      </c>
      <c r="F25" t="n">
        <v>16.34</v>
      </c>
      <c r="G25" t="n">
        <v>46.7</v>
      </c>
      <c r="H25" t="n">
        <v>0.62</v>
      </c>
      <c r="I25" t="n">
        <v>21</v>
      </c>
      <c r="J25" t="n">
        <v>194.48</v>
      </c>
      <c r="K25" t="n">
        <v>53.44</v>
      </c>
      <c r="L25" t="n">
        <v>6.75</v>
      </c>
      <c r="M25" t="n">
        <v>19</v>
      </c>
      <c r="N25" t="n">
        <v>39.29</v>
      </c>
      <c r="O25" t="n">
        <v>24219.63</v>
      </c>
      <c r="P25" t="n">
        <v>181.85</v>
      </c>
      <c r="Q25" t="n">
        <v>1364.11</v>
      </c>
      <c r="R25" t="n">
        <v>72.84999999999999</v>
      </c>
      <c r="S25" t="n">
        <v>48.96</v>
      </c>
      <c r="T25" t="n">
        <v>9633.08</v>
      </c>
      <c r="U25" t="n">
        <v>0.67</v>
      </c>
      <c r="V25" t="n">
        <v>0.85</v>
      </c>
      <c r="W25" t="n">
        <v>2.28</v>
      </c>
      <c r="X25" t="n">
        <v>0.59</v>
      </c>
      <c r="Y25" t="n">
        <v>1</v>
      </c>
      <c r="Z25" t="n">
        <v>10</v>
      </c>
      <c r="AA25" t="n">
        <v>180.5508177242592</v>
      </c>
      <c r="AB25" t="n">
        <v>247.0375941501312</v>
      </c>
      <c r="AC25" t="n">
        <v>223.4606728839554</v>
      </c>
      <c r="AD25" t="n">
        <v>180550.8177242592</v>
      </c>
      <c r="AE25" t="n">
        <v>247037.5941501312</v>
      </c>
      <c r="AF25" t="n">
        <v>3.770898376541424e-06</v>
      </c>
      <c r="AG25" t="n">
        <v>12</v>
      </c>
      <c r="AH25" t="n">
        <v>223460.6728839554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5.1222</v>
      </c>
      <c r="E26" t="n">
        <v>19.52</v>
      </c>
      <c r="F26" t="n">
        <v>16.31</v>
      </c>
      <c r="G26" t="n">
        <v>48.93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18</v>
      </c>
      <c r="N26" t="n">
        <v>39.43</v>
      </c>
      <c r="O26" t="n">
        <v>24267.28</v>
      </c>
      <c r="P26" t="n">
        <v>178.48</v>
      </c>
      <c r="Q26" t="n">
        <v>1364.03</v>
      </c>
      <c r="R26" t="n">
        <v>71.97</v>
      </c>
      <c r="S26" t="n">
        <v>48.96</v>
      </c>
      <c r="T26" t="n">
        <v>9200.309999999999</v>
      </c>
      <c r="U26" t="n">
        <v>0.68</v>
      </c>
      <c r="V26" t="n">
        <v>0.85</v>
      </c>
      <c r="W26" t="n">
        <v>2.27</v>
      </c>
      <c r="X26" t="n">
        <v>0.55</v>
      </c>
      <c r="Y26" t="n">
        <v>1</v>
      </c>
      <c r="Z26" t="n">
        <v>10</v>
      </c>
      <c r="AA26" t="n">
        <v>178.5821192377171</v>
      </c>
      <c r="AB26" t="n">
        <v>244.3439340279982</v>
      </c>
      <c r="AC26" t="n">
        <v>221.0240919033022</v>
      </c>
      <c r="AD26" t="n">
        <v>178582.1192377171</v>
      </c>
      <c r="AE26" t="n">
        <v>244343.9340279982</v>
      </c>
      <c r="AF26" t="n">
        <v>3.784863845809669e-06</v>
      </c>
      <c r="AG26" t="n">
        <v>12</v>
      </c>
      <c r="AH26" t="n">
        <v>221024.0919033022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5.1402</v>
      </c>
      <c r="E27" t="n">
        <v>19.45</v>
      </c>
      <c r="F27" t="n">
        <v>16.28</v>
      </c>
      <c r="G27" t="n">
        <v>51.41</v>
      </c>
      <c r="H27" t="n">
        <v>0.66</v>
      </c>
      <c r="I27" t="n">
        <v>19</v>
      </c>
      <c r="J27" t="n">
        <v>195.25</v>
      </c>
      <c r="K27" t="n">
        <v>53.44</v>
      </c>
      <c r="L27" t="n">
        <v>7.25</v>
      </c>
      <c r="M27" t="n">
        <v>17</v>
      </c>
      <c r="N27" t="n">
        <v>39.57</v>
      </c>
      <c r="O27" t="n">
        <v>24314.98</v>
      </c>
      <c r="P27" t="n">
        <v>177.14</v>
      </c>
      <c r="Q27" t="n">
        <v>1364.03</v>
      </c>
      <c r="R27" t="n">
        <v>70.89</v>
      </c>
      <c r="S27" t="n">
        <v>48.96</v>
      </c>
      <c r="T27" t="n">
        <v>8664.75</v>
      </c>
      <c r="U27" t="n">
        <v>0.6899999999999999</v>
      </c>
      <c r="V27" t="n">
        <v>0.85</v>
      </c>
      <c r="W27" t="n">
        <v>2.27</v>
      </c>
      <c r="X27" t="n">
        <v>0.52</v>
      </c>
      <c r="Y27" t="n">
        <v>1</v>
      </c>
      <c r="Z27" t="n">
        <v>10</v>
      </c>
      <c r="AA27" t="n">
        <v>177.5993715745666</v>
      </c>
      <c r="AB27" t="n">
        <v>242.9992953195094</v>
      </c>
      <c r="AC27" t="n">
        <v>219.8077836259389</v>
      </c>
      <c r="AD27" t="n">
        <v>177599.3715745666</v>
      </c>
      <c r="AE27" t="n">
        <v>242999.2953195094</v>
      </c>
      <c r="AF27" t="n">
        <v>3.798164292731806e-06</v>
      </c>
      <c r="AG27" t="n">
        <v>12</v>
      </c>
      <c r="AH27" t="n">
        <v>219807.7836259389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5.1573</v>
      </c>
      <c r="E28" t="n">
        <v>19.39</v>
      </c>
      <c r="F28" t="n">
        <v>16.25</v>
      </c>
      <c r="G28" t="n">
        <v>54.17</v>
      </c>
      <c r="H28" t="n">
        <v>0.68</v>
      </c>
      <c r="I28" t="n">
        <v>18</v>
      </c>
      <c r="J28" t="n">
        <v>195.64</v>
      </c>
      <c r="K28" t="n">
        <v>53.44</v>
      </c>
      <c r="L28" t="n">
        <v>7.5</v>
      </c>
      <c r="M28" t="n">
        <v>16</v>
      </c>
      <c r="N28" t="n">
        <v>39.7</v>
      </c>
      <c r="O28" t="n">
        <v>24362.73</v>
      </c>
      <c r="P28" t="n">
        <v>175.23</v>
      </c>
      <c r="Q28" t="n">
        <v>1364.06</v>
      </c>
      <c r="R28" t="n">
        <v>69.84</v>
      </c>
      <c r="S28" t="n">
        <v>48.96</v>
      </c>
      <c r="T28" t="n">
        <v>8143.76</v>
      </c>
      <c r="U28" t="n">
        <v>0.7</v>
      </c>
      <c r="V28" t="n">
        <v>0.85</v>
      </c>
      <c r="W28" t="n">
        <v>2.27</v>
      </c>
      <c r="X28" t="n">
        <v>0.49</v>
      </c>
      <c r="Y28" t="n">
        <v>1</v>
      </c>
      <c r="Z28" t="n">
        <v>10</v>
      </c>
      <c r="AA28" t="n">
        <v>176.3723999886604</v>
      </c>
      <c r="AB28" t="n">
        <v>241.3204986655074</v>
      </c>
      <c r="AC28" t="n">
        <v>218.2892089683883</v>
      </c>
      <c r="AD28" t="n">
        <v>176372.3999886604</v>
      </c>
      <c r="AE28" t="n">
        <v>241320.4986655074</v>
      </c>
      <c r="AF28" t="n">
        <v>3.810799717307837e-06</v>
      </c>
      <c r="AG28" t="n">
        <v>12</v>
      </c>
      <c r="AH28" t="n">
        <v>218289.2089683883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5.1759</v>
      </c>
      <c r="E29" t="n">
        <v>19.32</v>
      </c>
      <c r="F29" t="n">
        <v>16.22</v>
      </c>
      <c r="G29" t="n">
        <v>57.24</v>
      </c>
      <c r="H29" t="n">
        <v>0.7</v>
      </c>
      <c r="I29" t="n">
        <v>17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171.33</v>
      </c>
      <c r="Q29" t="n">
        <v>1364</v>
      </c>
      <c r="R29" t="n">
        <v>68.68000000000001</v>
      </c>
      <c r="S29" t="n">
        <v>48.96</v>
      </c>
      <c r="T29" t="n">
        <v>7571</v>
      </c>
      <c r="U29" t="n">
        <v>0.71</v>
      </c>
      <c r="V29" t="n">
        <v>0.85</v>
      </c>
      <c r="W29" t="n">
        <v>2.27</v>
      </c>
      <c r="X29" t="n">
        <v>0.46</v>
      </c>
      <c r="Y29" t="n">
        <v>1</v>
      </c>
      <c r="Z29" t="n">
        <v>10</v>
      </c>
      <c r="AA29" t="n">
        <v>174.1970976677151</v>
      </c>
      <c r="AB29" t="n">
        <v>238.3441540624261</v>
      </c>
      <c r="AC29" t="n">
        <v>215.5969225168983</v>
      </c>
      <c r="AD29" t="n">
        <v>174197.0976677151</v>
      </c>
      <c r="AE29" t="n">
        <v>238344.1540624261</v>
      </c>
      <c r="AF29" t="n">
        <v>3.824543512460713e-06</v>
      </c>
      <c r="AG29" t="n">
        <v>12</v>
      </c>
      <c r="AH29" t="n">
        <v>215596.9225168983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5.1731</v>
      </c>
      <c r="E30" t="n">
        <v>19.33</v>
      </c>
      <c r="F30" t="n">
        <v>16.23</v>
      </c>
      <c r="G30" t="n">
        <v>57.28</v>
      </c>
      <c r="H30" t="n">
        <v>0.72</v>
      </c>
      <c r="I30" t="n">
        <v>17</v>
      </c>
      <c r="J30" t="n">
        <v>196.41</v>
      </c>
      <c r="K30" t="n">
        <v>53.44</v>
      </c>
      <c r="L30" t="n">
        <v>8</v>
      </c>
      <c r="M30" t="n">
        <v>10</v>
      </c>
      <c r="N30" t="n">
        <v>39.98</v>
      </c>
      <c r="O30" t="n">
        <v>24458.36</v>
      </c>
      <c r="P30" t="n">
        <v>169.88</v>
      </c>
      <c r="Q30" t="n">
        <v>1364.09</v>
      </c>
      <c r="R30" t="n">
        <v>69.2</v>
      </c>
      <c r="S30" t="n">
        <v>48.96</v>
      </c>
      <c r="T30" t="n">
        <v>7830.97</v>
      </c>
      <c r="U30" t="n">
        <v>0.71</v>
      </c>
      <c r="V30" t="n">
        <v>0.85</v>
      </c>
      <c r="W30" t="n">
        <v>2.27</v>
      </c>
      <c r="X30" t="n">
        <v>0.47</v>
      </c>
      <c r="Y30" t="n">
        <v>1</v>
      </c>
      <c r="Z30" t="n">
        <v>10</v>
      </c>
      <c r="AA30" t="n">
        <v>173.5746954226481</v>
      </c>
      <c r="AB30" t="n">
        <v>237.4925558522767</v>
      </c>
      <c r="AC30" t="n">
        <v>214.8265996446997</v>
      </c>
      <c r="AD30" t="n">
        <v>173574.6954226481</v>
      </c>
      <c r="AE30" t="n">
        <v>237492.5558522767</v>
      </c>
      <c r="AF30" t="n">
        <v>3.822474554050603e-06</v>
      </c>
      <c r="AG30" t="n">
        <v>12</v>
      </c>
      <c r="AH30" t="n">
        <v>214826.5996446997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5.1723</v>
      </c>
      <c r="E31" t="n">
        <v>19.33</v>
      </c>
      <c r="F31" t="n">
        <v>16.23</v>
      </c>
      <c r="G31" t="n">
        <v>57.29</v>
      </c>
      <c r="H31" t="n">
        <v>0.74</v>
      </c>
      <c r="I31" t="n">
        <v>17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169.35</v>
      </c>
      <c r="Q31" t="n">
        <v>1364.05</v>
      </c>
      <c r="R31" t="n">
        <v>68.95</v>
      </c>
      <c r="S31" t="n">
        <v>48.96</v>
      </c>
      <c r="T31" t="n">
        <v>7702.81</v>
      </c>
      <c r="U31" t="n">
        <v>0.71</v>
      </c>
      <c r="V31" t="n">
        <v>0.85</v>
      </c>
      <c r="W31" t="n">
        <v>2.28</v>
      </c>
      <c r="X31" t="n">
        <v>0.47</v>
      </c>
      <c r="Y31" t="n">
        <v>1</v>
      </c>
      <c r="Z31" t="n">
        <v>10</v>
      </c>
      <c r="AA31" t="n">
        <v>173.3407754678537</v>
      </c>
      <c r="AB31" t="n">
        <v>237.1724962503071</v>
      </c>
      <c r="AC31" t="n">
        <v>214.5370860819356</v>
      </c>
      <c r="AD31" t="n">
        <v>173340.7754678537</v>
      </c>
      <c r="AE31" t="n">
        <v>237172.4962503072</v>
      </c>
      <c r="AF31" t="n">
        <v>3.821883423076285e-06</v>
      </c>
      <c r="AG31" t="n">
        <v>12</v>
      </c>
      <c r="AH31" t="n">
        <v>214537.0860819356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5.186</v>
      </c>
      <c r="E32" t="n">
        <v>19.28</v>
      </c>
      <c r="F32" t="n">
        <v>16.22</v>
      </c>
      <c r="G32" t="n">
        <v>60.82</v>
      </c>
      <c r="H32" t="n">
        <v>0.77</v>
      </c>
      <c r="I32" t="n">
        <v>16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168.94</v>
      </c>
      <c r="Q32" t="n">
        <v>1364</v>
      </c>
      <c r="R32" t="n">
        <v>68.59999999999999</v>
      </c>
      <c r="S32" t="n">
        <v>48.96</v>
      </c>
      <c r="T32" t="n">
        <v>7536.49</v>
      </c>
      <c r="U32" t="n">
        <v>0.71</v>
      </c>
      <c r="V32" t="n">
        <v>0.85</v>
      </c>
      <c r="W32" t="n">
        <v>2.28</v>
      </c>
      <c r="X32" t="n">
        <v>0.46</v>
      </c>
      <c r="Y32" t="n">
        <v>1</v>
      </c>
      <c r="Z32" t="n">
        <v>10</v>
      </c>
      <c r="AA32" t="n">
        <v>172.9060071546178</v>
      </c>
      <c r="AB32" t="n">
        <v>236.5776270635138</v>
      </c>
      <c r="AC32" t="n">
        <v>213.9989903754254</v>
      </c>
      <c r="AD32" t="n">
        <v>172906.0071546178</v>
      </c>
      <c r="AE32" t="n">
        <v>236577.6270635138</v>
      </c>
      <c r="AF32" t="n">
        <v>3.832006541011468e-06</v>
      </c>
      <c r="AG32" t="n">
        <v>12</v>
      </c>
      <c r="AH32" t="n">
        <v>213998.9903754254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5.1869</v>
      </c>
      <c r="E33" t="n">
        <v>19.28</v>
      </c>
      <c r="F33" t="n">
        <v>16.22</v>
      </c>
      <c r="G33" t="n">
        <v>60.81</v>
      </c>
      <c r="H33" t="n">
        <v>0.79</v>
      </c>
      <c r="I33" t="n">
        <v>16</v>
      </c>
      <c r="J33" t="n">
        <v>197.58</v>
      </c>
      <c r="K33" t="n">
        <v>53.44</v>
      </c>
      <c r="L33" t="n">
        <v>8.75</v>
      </c>
      <c r="M33" t="n">
        <v>4</v>
      </c>
      <c r="N33" t="n">
        <v>40.39</v>
      </c>
      <c r="O33" t="n">
        <v>24602.15</v>
      </c>
      <c r="P33" t="n">
        <v>169.64</v>
      </c>
      <c r="Q33" t="n">
        <v>1364</v>
      </c>
      <c r="R33" t="n">
        <v>68.31999999999999</v>
      </c>
      <c r="S33" t="n">
        <v>48.96</v>
      </c>
      <c r="T33" t="n">
        <v>7393.14</v>
      </c>
      <c r="U33" t="n">
        <v>0.72</v>
      </c>
      <c r="V33" t="n">
        <v>0.85</v>
      </c>
      <c r="W33" t="n">
        <v>2.28</v>
      </c>
      <c r="X33" t="n">
        <v>0.46</v>
      </c>
      <c r="Y33" t="n">
        <v>1</v>
      </c>
      <c r="Z33" t="n">
        <v>10</v>
      </c>
      <c r="AA33" t="n">
        <v>173.2169209529444</v>
      </c>
      <c r="AB33" t="n">
        <v>237.0030330389328</v>
      </c>
      <c r="AC33" t="n">
        <v>214.3837962016116</v>
      </c>
      <c r="AD33" t="n">
        <v>173216.9209529444</v>
      </c>
      <c r="AE33" t="n">
        <v>237003.0330389327</v>
      </c>
      <c r="AF33" t="n">
        <v>3.832671563357574e-06</v>
      </c>
      <c r="AG33" t="n">
        <v>12</v>
      </c>
      <c r="AH33" t="n">
        <v>214383.7962016116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5.1851</v>
      </c>
      <c r="E34" t="n">
        <v>19.29</v>
      </c>
      <c r="F34" t="n">
        <v>16.22</v>
      </c>
      <c r="G34" t="n">
        <v>60.83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</v>
      </c>
      <c r="N34" t="n">
        <v>40.53</v>
      </c>
      <c r="O34" t="n">
        <v>24650.18</v>
      </c>
      <c r="P34" t="n">
        <v>168.52</v>
      </c>
      <c r="Q34" t="n">
        <v>1364.06</v>
      </c>
      <c r="R34" t="n">
        <v>68.44</v>
      </c>
      <c r="S34" t="n">
        <v>48.96</v>
      </c>
      <c r="T34" t="n">
        <v>7454.69</v>
      </c>
      <c r="U34" t="n">
        <v>0.72</v>
      </c>
      <c r="V34" t="n">
        <v>0.85</v>
      </c>
      <c r="W34" t="n">
        <v>2.29</v>
      </c>
      <c r="X34" t="n">
        <v>0.46</v>
      </c>
      <c r="Y34" t="n">
        <v>1</v>
      </c>
      <c r="Z34" t="n">
        <v>10</v>
      </c>
      <c r="AA34" t="n">
        <v>172.7255945743426</v>
      </c>
      <c r="AB34" t="n">
        <v>236.33077861194</v>
      </c>
      <c r="AC34" t="n">
        <v>213.7757007936158</v>
      </c>
      <c r="AD34" t="n">
        <v>172725.5945743425</v>
      </c>
      <c r="AE34" t="n">
        <v>236330.77861194</v>
      </c>
      <c r="AF34" t="n">
        <v>3.831341518665361e-06</v>
      </c>
      <c r="AG34" t="n">
        <v>12</v>
      </c>
      <c r="AH34" t="n">
        <v>213775.7007936158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5.1852</v>
      </c>
      <c r="E35" t="n">
        <v>19.29</v>
      </c>
      <c r="F35" t="n">
        <v>16.22</v>
      </c>
      <c r="G35" t="n">
        <v>60.83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0</v>
      </c>
      <c r="N35" t="n">
        <v>40.67</v>
      </c>
      <c r="O35" t="n">
        <v>24698.26</v>
      </c>
      <c r="P35" t="n">
        <v>168.79</v>
      </c>
      <c r="Q35" t="n">
        <v>1364.06</v>
      </c>
      <c r="R35" t="n">
        <v>68.48</v>
      </c>
      <c r="S35" t="n">
        <v>48.96</v>
      </c>
      <c r="T35" t="n">
        <v>7473.17</v>
      </c>
      <c r="U35" t="n">
        <v>0.72</v>
      </c>
      <c r="V35" t="n">
        <v>0.85</v>
      </c>
      <c r="W35" t="n">
        <v>2.28</v>
      </c>
      <c r="X35" t="n">
        <v>0.46</v>
      </c>
      <c r="Y35" t="n">
        <v>1</v>
      </c>
      <c r="Z35" t="n">
        <v>10</v>
      </c>
      <c r="AA35" t="n">
        <v>172.8498178471573</v>
      </c>
      <c r="AB35" t="n">
        <v>236.5007463741491</v>
      </c>
      <c r="AC35" t="n">
        <v>213.9294470711509</v>
      </c>
      <c r="AD35" t="n">
        <v>172849.8178471573</v>
      </c>
      <c r="AE35" t="n">
        <v>236500.7463741491</v>
      </c>
      <c r="AF35" t="n">
        <v>3.831415410037151e-06</v>
      </c>
      <c r="AG35" t="n">
        <v>12</v>
      </c>
      <c r="AH35" t="n">
        <v>213929.4470711509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3.9609</v>
      </c>
      <c r="E2" t="n">
        <v>25.25</v>
      </c>
      <c r="F2" t="n">
        <v>19.84</v>
      </c>
      <c r="G2" t="n">
        <v>8.56</v>
      </c>
      <c r="H2" t="n">
        <v>0.15</v>
      </c>
      <c r="I2" t="n">
        <v>139</v>
      </c>
      <c r="J2" t="n">
        <v>116.05</v>
      </c>
      <c r="K2" t="n">
        <v>43.4</v>
      </c>
      <c r="L2" t="n">
        <v>1</v>
      </c>
      <c r="M2" t="n">
        <v>137</v>
      </c>
      <c r="N2" t="n">
        <v>16.65</v>
      </c>
      <c r="O2" t="n">
        <v>14546.17</v>
      </c>
      <c r="P2" t="n">
        <v>190.83</v>
      </c>
      <c r="Q2" t="n">
        <v>1364.38</v>
      </c>
      <c r="R2" t="n">
        <v>186.69</v>
      </c>
      <c r="S2" t="n">
        <v>48.96</v>
      </c>
      <c r="T2" t="n">
        <v>65966.50999999999</v>
      </c>
      <c r="U2" t="n">
        <v>0.26</v>
      </c>
      <c r="V2" t="n">
        <v>0.7</v>
      </c>
      <c r="W2" t="n">
        <v>2.48</v>
      </c>
      <c r="X2" t="n">
        <v>4.08</v>
      </c>
      <c r="Y2" t="n">
        <v>1</v>
      </c>
      <c r="Z2" t="n">
        <v>10</v>
      </c>
      <c r="AA2" t="n">
        <v>232.2851356894018</v>
      </c>
      <c r="AB2" t="n">
        <v>317.8227703470318</v>
      </c>
      <c r="AC2" t="n">
        <v>287.4902112122651</v>
      </c>
      <c r="AD2" t="n">
        <v>232285.1356894018</v>
      </c>
      <c r="AE2" t="n">
        <v>317822.7703470318</v>
      </c>
      <c r="AF2" t="n">
        <v>3.008881806596308e-06</v>
      </c>
      <c r="AG2" t="n">
        <v>15</v>
      </c>
      <c r="AH2" t="n">
        <v>287490.2112122651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18.7</v>
      </c>
      <c r="G3" t="n">
        <v>10.89</v>
      </c>
      <c r="H3" t="n">
        <v>0.19</v>
      </c>
      <c r="I3" t="n">
        <v>103</v>
      </c>
      <c r="J3" t="n">
        <v>116.37</v>
      </c>
      <c r="K3" t="n">
        <v>43.4</v>
      </c>
      <c r="L3" t="n">
        <v>1.25</v>
      </c>
      <c r="M3" t="n">
        <v>101</v>
      </c>
      <c r="N3" t="n">
        <v>16.72</v>
      </c>
      <c r="O3" t="n">
        <v>14585.96</v>
      </c>
      <c r="P3" t="n">
        <v>177.19</v>
      </c>
      <c r="Q3" t="n">
        <v>1364.14</v>
      </c>
      <c r="R3" t="n">
        <v>150.09</v>
      </c>
      <c r="S3" t="n">
        <v>48.96</v>
      </c>
      <c r="T3" t="n">
        <v>47847.15</v>
      </c>
      <c r="U3" t="n">
        <v>0.33</v>
      </c>
      <c r="V3" t="n">
        <v>0.74</v>
      </c>
      <c r="W3" t="n">
        <v>2.4</v>
      </c>
      <c r="X3" t="n">
        <v>2.94</v>
      </c>
      <c r="Y3" t="n">
        <v>1</v>
      </c>
      <c r="Z3" t="n">
        <v>10</v>
      </c>
      <c r="AA3" t="n">
        <v>206.8620376911977</v>
      </c>
      <c r="AB3" t="n">
        <v>283.0377660779805</v>
      </c>
      <c r="AC3" t="n">
        <v>256.0250389295809</v>
      </c>
      <c r="AD3" t="n">
        <v>206862.0376911977</v>
      </c>
      <c r="AE3" t="n">
        <v>283037.7660779805</v>
      </c>
      <c r="AF3" t="n">
        <v>3.268300912595611e-06</v>
      </c>
      <c r="AG3" t="n">
        <v>14</v>
      </c>
      <c r="AH3" t="n">
        <v>256025.0389295809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4.5144</v>
      </c>
      <c r="E4" t="n">
        <v>22.15</v>
      </c>
      <c r="F4" t="n">
        <v>18.11</v>
      </c>
      <c r="G4" t="n">
        <v>13.25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80</v>
      </c>
      <c r="N4" t="n">
        <v>16.79</v>
      </c>
      <c r="O4" t="n">
        <v>14625.77</v>
      </c>
      <c r="P4" t="n">
        <v>168.58</v>
      </c>
      <c r="Q4" t="n">
        <v>1364.32</v>
      </c>
      <c r="R4" t="n">
        <v>130.6</v>
      </c>
      <c r="S4" t="n">
        <v>48.96</v>
      </c>
      <c r="T4" t="n">
        <v>38203.43</v>
      </c>
      <c r="U4" t="n">
        <v>0.37</v>
      </c>
      <c r="V4" t="n">
        <v>0.77</v>
      </c>
      <c r="W4" t="n">
        <v>2.37</v>
      </c>
      <c r="X4" t="n">
        <v>2.35</v>
      </c>
      <c r="Y4" t="n">
        <v>1</v>
      </c>
      <c r="Z4" t="n">
        <v>10</v>
      </c>
      <c r="AA4" t="n">
        <v>189.9492673503174</v>
      </c>
      <c r="AB4" t="n">
        <v>259.8969675588319</v>
      </c>
      <c r="AC4" t="n">
        <v>235.0927657427778</v>
      </c>
      <c r="AD4" t="n">
        <v>189949.2673503174</v>
      </c>
      <c r="AE4" t="n">
        <v>259896.9675588319</v>
      </c>
      <c r="AF4" t="n">
        <v>3.429345862732807e-06</v>
      </c>
      <c r="AG4" t="n">
        <v>13</v>
      </c>
      <c r="AH4" t="n">
        <v>235092.7657427778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4.6677</v>
      </c>
      <c r="E5" t="n">
        <v>21.42</v>
      </c>
      <c r="F5" t="n">
        <v>17.72</v>
      </c>
      <c r="G5" t="n">
        <v>15.63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162.31</v>
      </c>
      <c r="Q5" t="n">
        <v>1364.11</v>
      </c>
      <c r="R5" t="n">
        <v>117.77</v>
      </c>
      <c r="S5" t="n">
        <v>48.96</v>
      </c>
      <c r="T5" t="n">
        <v>31860.6</v>
      </c>
      <c r="U5" t="n">
        <v>0.42</v>
      </c>
      <c r="V5" t="n">
        <v>0.78</v>
      </c>
      <c r="W5" t="n">
        <v>2.35</v>
      </c>
      <c r="X5" t="n">
        <v>1.95</v>
      </c>
      <c r="Y5" t="n">
        <v>1</v>
      </c>
      <c r="Z5" t="n">
        <v>10</v>
      </c>
      <c r="AA5" t="n">
        <v>183.153403569258</v>
      </c>
      <c r="AB5" t="n">
        <v>250.5985669212408</v>
      </c>
      <c r="AC5" t="n">
        <v>226.6817914116482</v>
      </c>
      <c r="AD5" t="n">
        <v>183153.403569258</v>
      </c>
      <c r="AE5" t="n">
        <v>250598.5669212408</v>
      </c>
      <c r="AF5" t="n">
        <v>3.545799593185788e-06</v>
      </c>
      <c r="AG5" t="n">
        <v>13</v>
      </c>
      <c r="AH5" t="n">
        <v>226681.7914116482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4.7897</v>
      </c>
      <c r="E6" t="n">
        <v>20.88</v>
      </c>
      <c r="F6" t="n">
        <v>17.41</v>
      </c>
      <c r="G6" t="n">
        <v>18.01</v>
      </c>
      <c r="H6" t="n">
        <v>0.3</v>
      </c>
      <c r="I6" t="n">
        <v>58</v>
      </c>
      <c r="J6" t="n">
        <v>117.34</v>
      </c>
      <c r="K6" t="n">
        <v>43.4</v>
      </c>
      <c r="L6" t="n">
        <v>2</v>
      </c>
      <c r="M6" t="n">
        <v>56</v>
      </c>
      <c r="N6" t="n">
        <v>16.94</v>
      </c>
      <c r="O6" t="n">
        <v>14705.49</v>
      </c>
      <c r="P6" t="n">
        <v>156.86</v>
      </c>
      <c r="Q6" t="n">
        <v>1364.07</v>
      </c>
      <c r="R6" t="n">
        <v>107.78</v>
      </c>
      <c r="S6" t="n">
        <v>48.96</v>
      </c>
      <c r="T6" t="n">
        <v>26914.36</v>
      </c>
      <c r="U6" t="n">
        <v>0.45</v>
      </c>
      <c r="V6" t="n">
        <v>0.8</v>
      </c>
      <c r="W6" t="n">
        <v>2.33</v>
      </c>
      <c r="X6" t="n">
        <v>1.65</v>
      </c>
      <c r="Y6" t="n">
        <v>1</v>
      </c>
      <c r="Z6" t="n">
        <v>10</v>
      </c>
      <c r="AA6" t="n">
        <v>177.8237756048856</v>
      </c>
      <c r="AB6" t="n">
        <v>243.3063348137988</v>
      </c>
      <c r="AC6" t="n">
        <v>220.0855197018261</v>
      </c>
      <c r="AD6" t="n">
        <v>177823.7756048856</v>
      </c>
      <c r="AE6" t="n">
        <v>243306.3348137988</v>
      </c>
      <c r="AF6" t="n">
        <v>3.638476404113797e-06</v>
      </c>
      <c r="AG6" t="n">
        <v>13</v>
      </c>
      <c r="AH6" t="n">
        <v>220085.5197018261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4.8905</v>
      </c>
      <c r="E7" t="n">
        <v>20.45</v>
      </c>
      <c r="F7" t="n">
        <v>17.17</v>
      </c>
      <c r="G7" t="n">
        <v>20.6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151.49</v>
      </c>
      <c r="Q7" t="n">
        <v>1364.17</v>
      </c>
      <c r="R7" t="n">
        <v>100.02</v>
      </c>
      <c r="S7" t="n">
        <v>48.96</v>
      </c>
      <c r="T7" t="n">
        <v>23075.8</v>
      </c>
      <c r="U7" t="n">
        <v>0.49</v>
      </c>
      <c r="V7" t="n">
        <v>0.8100000000000001</v>
      </c>
      <c r="W7" t="n">
        <v>2.32</v>
      </c>
      <c r="X7" t="n">
        <v>1.41</v>
      </c>
      <c r="Y7" t="n">
        <v>1</v>
      </c>
      <c r="Z7" t="n">
        <v>10</v>
      </c>
      <c r="AA7" t="n">
        <v>166.4817809520205</v>
      </c>
      <c r="AB7" t="n">
        <v>227.7877173562671</v>
      </c>
      <c r="AC7" t="n">
        <v>206.0479773139198</v>
      </c>
      <c r="AD7" t="n">
        <v>166481.7809520205</v>
      </c>
      <c r="AE7" t="n">
        <v>227787.7173562671</v>
      </c>
      <c r="AF7" t="n">
        <v>3.715048720028086e-06</v>
      </c>
      <c r="AG7" t="n">
        <v>12</v>
      </c>
      <c r="AH7" t="n">
        <v>206047.9773139198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4.9691</v>
      </c>
      <c r="E8" t="n">
        <v>20.12</v>
      </c>
      <c r="F8" t="n">
        <v>16.99</v>
      </c>
      <c r="G8" t="n">
        <v>23.17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42</v>
      </c>
      <c r="N8" t="n">
        <v>17.08</v>
      </c>
      <c r="O8" t="n">
        <v>14785.31</v>
      </c>
      <c r="P8" t="n">
        <v>146.97</v>
      </c>
      <c r="Q8" t="n">
        <v>1364.11</v>
      </c>
      <c r="R8" t="n">
        <v>94.12</v>
      </c>
      <c r="S8" t="n">
        <v>48.96</v>
      </c>
      <c r="T8" t="n">
        <v>20154.72</v>
      </c>
      <c r="U8" t="n">
        <v>0.52</v>
      </c>
      <c r="V8" t="n">
        <v>0.82</v>
      </c>
      <c r="W8" t="n">
        <v>2.31</v>
      </c>
      <c r="X8" t="n">
        <v>1.23</v>
      </c>
      <c r="Y8" t="n">
        <v>1</v>
      </c>
      <c r="Z8" t="n">
        <v>10</v>
      </c>
      <c r="AA8" t="n">
        <v>162.8491905389814</v>
      </c>
      <c r="AB8" t="n">
        <v>222.817446894571</v>
      </c>
      <c r="AC8" t="n">
        <v>201.552062489268</v>
      </c>
      <c r="AD8" t="n">
        <v>162849.1905389814</v>
      </c>
      <c r="AE8" t="n">
        <v>222817.446894571</v>
      </c>
      <c r="AF8" t="n">
        <v>3.774756894937442e-06</v>
      </c>
      <c r="AG8" t="n">
        <v>12</v>
      </c>
      <c r="AH8" t="n">
        <v>201552.062489268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5.0353</v>
      </c>
      <c r="E9" t="n">
        <v>19.86</v>
      </c>
      <c r="F9" t="n">
        <v>16.84</v>
      </c>
      <c r="G9" t="n">
        <v>25.91</v>
      </c>
      <c r="H9" t="n">
        <v>0.41</v>
      </c>
      <c r="I9" t="n">
        <v>39</v>
      </c>
      <c r="J9" t="n">
        <v>118.31</v>
      </c>
      <c r="K9" t="n">
        <v>43.4</v>
      </c>
      <c r="L9" t="n">
        <v>2.75</v>
      </c>
      <c r="M9" t="n">
        <v>37</v>
      </c>
      <c r="N9" t="n">
        <v>17.16</v>
      </c>
      <c r="O9" t="n">
        <v>14825.26</v>
      </c>
      <c r="P9" t="n">
        <v>142.44</v>
      </c>
      <c r="Q9" t="n">
        <v>1364.08</v>
      </c>
      <c r="R9" t="n">
        <v>89.59999999999999</v>
      </c>
      <c r="S9" t="n">
        <v>48.96</v>
      </c>
      <c r="T9" t="n">
        <v>17920.99</v>
      </c>
      <c r="U9" t="n">
        <v>0.55</v>
      </c>
      <c r="V9" t="n">
        <v>0.82</v>
      </c>
      <c r="W9" t="n">
        <v>2.3</v>
      </c>
      <c r="X9" t="n">
        <v>1.08</v>
      </c>
      <c r="Y9" t="n">
        <v>1</v>
      </c>
      <c r="Z9" t="n">
        <v>10</v>
      </c>
      <c r="AA9" t="n">
        <v>159.5311987701992</v>
      </c>
      <c r="AB9" t="n">
        <v>218.2776241770596</v>
      </c>
      <c r="AC9" t="n">
        <v>197.4455140802332</v>
      </c>
      <c r="AD9" t="n">
        <v>159531.1987701992</v>
      </c>
      <c r="AE9" t="n">
        <v>218277.6241770595</v>
      </c>
      <c r="AF9" t="n">
        <v>3.825045459555755e-06</v>
      </c>
      <c r="AG9" t="n">
        <v>12</v>
      </c>
      <c r="AH9" t="n">
        <v>197445.5140802332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5.1065</v>
      </c>
      <c r="E10" t="n">
        <v>19.58</v>
      </c>
      <c r="F10" t="n">
        <v>16.69</v>
      </c>
      <c r="G10" t="n">
        <v>29.45</v>
      </c>
      <c r="H10" t="n">
        <v>0.45</v>
      </c>
      <c r="I10" t="n">
        <v>34</v>
      </c>
      <c r="J10" t="n">
        <v>118.63</v>
      </c>
      <c r="K10" t="n">
        <v>43.4</v>
      </c>
      <c r="L10" t="n">
        <v>3</v>
      </c>
      <c r="M10" t="n">
        <v>32</v>
      </c>
      <c r="N10" t="n">
        <v>17.23</v>
      </c>
      <c r="O10" t="n">
        <v>14865.24</v>
      </c>
      <c r="P10" t="n">
        <v>138.25</v>
      </c>
      <c r="Q10" t="n">
        <v>1364.15</v>
      </c>
      <c r="R10" t="n">
        <v>84.11</v>
      </c>
      <c r="S10" t="n">
        <v>48.96</v>
      </c>
      <c r="T10" t="n">
        <v>15198.5</v>
      </c>
      <c r="U10" t="n">
        <v>0.58</v>
      </c>
      <c r="V10" t="n">
        <v>0.83</v>
      </c>
      <c r="W10" t="n">
        <v>2.29</v>
      </c>
      <c r="X10" t="n">
        <v>0.93</v>
      </c>
      <c r="Y10" t="n">
        <v>1</v>
      </c>
      <c r="Z10" t="n">
        <v>10</v>
      </c>
      <c r="AA10" t="n">
        <v>156.3876982411068</v>
      </c>
      <c r="AB10" t="n">
        <v>213.9765480717018</v>
      </c>
      <c r="AC10" t="n">
        <v>193.5549266417712</v>
      </c>
      <c r="AD10" t="n">
        <v>156387.6982411068</v>
      </c>
      <c r="AE10" t="n">
        <v>213976.5480717018</v>
      </c>
      <c r="AF10" t="n">
        <v>3.879132254130134e-06</v>
      </c>
      <c r="AG10" t="n">
        <v>12</v>
      </c>
      <c r="AH10" t="n">
        <v>193554.9266417712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5.1427</v>
      </c>
      <c r="E11" t="n">
        <v>19.44</v>
      </c>
      <c r="F11" t="n">
        <v>16.62</v>
      </c>
      <c r="G11" t="n">
        <v>32.17</v>
      </c>
      <c r="H11" t="n">
        <v>0.48</v>
      </c>
      <c r="I11" t="n">
        <v>31</v>
      </c>
      <c r="J11" t="n">
        <v>118.96</v>
      </c>
      <c r="K11" t="n">
        <v>43.4</v>
      </c>
      <c r="L11" t="n">
        <v>3.25</v>
      </c>
      <c r="M11" t="n">
        <v>27</v>
      </c>
      <c r="N11" t="n">
        <v>17.31</v>
      </c>
      <c r="O11" t="n">
        <v>14905.25</v>
      </c>
      <c r="P11" t="n">
        <v>134</v>
      </c>
      <c r="Q11" t="n">
        <v>1364.06</v>
      </c>
      <c r="R11" t="n">
        <v>81.91</v>
      </c>
      <c r="S11" t="n">
        <v>48.96</v>
      </c>
      <c r="T11" t="n">
        <v>14114.4</v>
      </c>
      <c r="U11" t="n">
        <v>0.6</v>
      </c>
      <c r="V11" t="n">
        <v>0.83</v>
      </c>
      <c r="W11" t="n">
        <v>2.29</v>
      </c>
      <c r="X11" t="n">
        <v>0.86</v>
      </c>
      <c r="Y11" t="n">
        <v>1</v>
      </c>
      <c r="Z11" t="n">
        <v>10</v>
      </c>
      <c r="AA11" t="n">
        <v>153.8292145470045</v>
      </c>
      <c r="AB11" t="n">
        <v>210.4759178090983</v>
      </c>
      <c r="AC11" t="n">
        <v>190.388391618264</v>
      </c>
      <c r="AD11" t="n">
        <v>153829.2145470045</v>
      </c>
      <c r="AE11" t="n">
        <v>210475.9178090983</v>
      </c>
      <c r="AF11" t="n">
        <v>3.906631439012051e-06</v>
      </c>
      <c r="AG11" t="n">
        <v>12</v>
      </c>
      <c r="AH11" t="n">
        <v>190388.391618264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5.1834</v>
      </c>
      <c r="E12" t="n">
        <v>19.29</v>
      </c>
      <c r="F12" t="n">
        <v>16.54</v>
      </c>
      <c r="G12" t="n">
        <v>35.44</v>
      </c>
      <c r="H12" t="n">
        <v>0.52</v>
      </c>
      <c r="I12" t="n">
        <v>28</v>
      </c>
      <c r="J12" t="n">
        <v>119.28</v>
      </c>
      <c r="K12" t="n">
        <v>43.4</v>
      </c>
      <c r="L12" t="n">
        <v>3.5</v>
      </c>
      <c r="M12" t="n">
        <v>19</v>
      </c>
      <c r="N12" t="n">
        <v>17.38</v>
      </c>
      <c r="O12" t="n">
        <v>14945.29</v>
      </c>
      <c r="P12" t="n">
        <v>130.08</v>
      </c>
      <c r="Q12" t="n">
        <v>1364.14</v>
      </c>
      <c r="R12" t="n">
        <v>79.04000000000001</v>
      </c>
      <c r="S12" t="n">
        <v>48.96</v>
      </c>
      <c r="T12" t="n">
        <v>12695.32</v>
      </c>
      <c r="U12" t="n">
        <v>0.62</v>
      </c>
      <c r="V12" t="n">
        <v>0.84</v>
      </c>
      <c r="W12" t="n">
        <v>2.29</v>
      </c>
      <c r="X12" t="n">
        <v>0.78</v>
      </c>
      <c r="Y12" t="n">
        <v>1</v>
      </c>
      <c r="Z12" t="n">
        <v>10</v>
      </c>
      <c r="AA12" t="n">
        <v>151.3951894095425</v>
      </c>
      <c r="AB12" t="n">
        <v>207.145577234414</v>
      </c>
      <c r="AC12" t="n">
        <v>187.3758940738642</v>
      </c>
      <c r="AD12" t="n">
        <v>151395.1894095425</v>
      </c>
      <c r="AE12" t="n">
        <v>207145.5772344141</v>
      </c>
      <c r="AF12" t="n">
        <v>3.937549030854428e-06</v>
      </c>
      <c r="AG12" t="n">
        <v>12</v>
      </c>
      <c r="AH12" t="n">
        <v>187375.8940738642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5.1938</v>
      </c>
      <c r="E13" t="n">
        <v>19.25</v>
      </c>
      <c r="F13" t="n">
        <v>16.52</v>
      </c>
      <c r="G13" t="n">
        <v>36.72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8</v>
      </c>
      <c r="N13" t="n">
        <v>17.46</v>
      </c>
      <c r="O13" t="n">
        <v>14985.35</v>
      </c>
      <c r="P13" t="n">
        <v>128.78</v>
      </c>
      <c r="Q13" t="n">
        <v>1364.07</v>
      </c>
      <c r="R13" t="n">
        <v>77.83</v>
      </c>
      <c r="S13" t="n">
        <v>48.96</v>
      </c>
      <c r="T13" t="n">
        <v>12094.11</v>
      </c>
      <c r="U13" t="n">
        <v>0.63</v>
      </c>
      <c r="V13" t="n">
        <v>0.84</v>
      </c>
      <c r="W13" t="n">
        <v>2.31</v>
      </c>
      <c r="X13" t="n">
        <v>0.76</v>
      </c>
      <c r="Y13" t="n">
        <v>1</v>
      </c>
      <c r="Z13" t="n">
        <v>10</v>
      </c>
      <c r="AA13" t="n">
        <v>150.6406501915712</v>
      </c>
      <c r="AB13" t="n">
        <v>206.1131833884652</v>
      </c>
      <c r="AC13" t="n">
        <v>186.4420304475985</v>
      </c>
      <c r="AD13" t="n">
        <v>150640.6501915712</v>
      </c>
      <c r="AE13" t="n">
        <v>206113.1833884652</v>
      </c>
      <c r="AF13" t="n">
        <v>3.945449349163046e-06</v>
      </c>
      <c r="AG13" t="n">
        <v>12</v>
      </c>
      <c r="AH13" t="n">
        <v>186442.0304475985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5.2065</v>
      </c>
      <c r="E14" t="n">
        <v>19.21</v>
      </c>
      <c r="F14" t="n">
        <v>16.5</v>
      </c>
      <c r="G14" t="n">
        <v>38.08</v>
      </c>
      <c r="H14" t="n">
        <v>0.59</v>
      </c>
      <c r="I14" t="n">
        <v>26</v>
      </c>
      <c r="J14" t="n">
        <v>119.93</v>
      </c>
      <c r="K14" t="n">
        <v>43.4</v>
      </c>
      <c r="L14" t="n">
        <v>4</v>
      </c>
      <c r="M14" t="n">
        <v>2</v>
      </c>
      <c r="N14" t="n">
        <v>17.53</v>
      </c>
      <c r="O14" t="n">
        <v>15025.44</v>
      </c>
      <c r="P14" t="n">
        <v>127.8</v>
      </c>
      <c r="Q14" t="n">
        <v>1364.1</v>
      </c>
      <c r="R14" t="n">
        <v>77.11</v>
      </c>
      <c r="S14" t="n">
        <v>48.96</v>
      </c>
      <c r="T14" t="n">
        <v>11739.66</v>
      </c>
      <c r="U14" t="n">
        <v>0.63</v>
      </c>
      <c r="V14" t="n">
        <v>0.84</v>
      </c>
      <c r="W14" t="n">
        <v>2.31</v>
      </c>
      <c r="X14" t="n">
        <v>0.74</v>
      </c>
      <c r="Y14" t="n">
        <v>1</v>
      </c>
      <c r="Z14" t="n">
        <v>10</v>
      </c>
      <c r="AA14" t="n">
        <v>150.0078312841837</v>
      </c>
      <c r="AB14" t="n">
        <v>205.2473326413782</v>
      </c>
      <c r="AC14" t="n">
        <v>185.6588152805842</v>
      </c>
      <c r="AD14" t="n">
        <v>150007.8312841837</v>
      </c>
      <c r="AE14" t="n">
        <v>205247.3326413782</v>
      </c>
      <c r="AF14" t="n">
        <v>3.955096853251453e-06</v>
      </c>
      <c r="AG14" t="n">
        <v>12</v>
      </c>
      <c r="AH14" t="n">
        <v>185658.8152805842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5.2002</v>
      </c>
      <c r="E15" t="n">
        <v>19.23</v>
      </c>
      <c r="F15" t="n">
        <v>16.52</v>
      </c>
      <c r="G15" t="n">
        <v>38.13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0</v>
      </c>
      <c r="N15" t="n">
        <v>17.61</v>
      </c>
      <c r="O15" t="n">
        <v>15065.56</v>
      </c>
      <c r="P15" t="n">
        <v>128.08</v>
      </c>
      <c r="Q15" t="n">
        <v>1364.16</v>
      </c>
      <c r="R15" t="n">
        <v>77.55</v>
      </c>
      <c r="S15" t="n">
        <v>48.96</v>
      </c>
      <c r="T15" t="n">
        <v>11960.31</v>
      </c>
      <c r="U15" t="n">
        <v>0.63</v>
      </c>
      <c r="V15" t="n">
        <v>0.84</v>
      </c>
      <c r="W15" t="n">
        <v>2.32</v>
      </c>
      <c r="X15" t="n">
        <v>0.76</v>
      </c>
      <c r="Y15" t="n">
        <v>1</v>
      </c>
      <c r="Z15" t="n">
        <v>10</v>
      </c>
      <c r="AA15" t="n">
        <v>150.2307118712573</v>
      </c>
      <c r="AB15" t="n">
        <v>205.5522876934097</v>
      </c>
      <c r="AC15" t="n">
        <v>185.934665850457</v>
      </c>
      <c r="AD15" t="n">
        <v>150230.7118712573</v>
      </c>
      <c r="AE15" t="n">
        <v>205552.2876934097</v>
      </c>
      <c r="AF15" t="n">
        <v>3.950311083506809e-06</v>
      </c>
      <c r="AG15" t="n">
        <v>12</v>
      </c>
      <c r="AH15" t="n">
        <v>185934.6658504569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4.3723</v>
      </c>
      <c r="E2" t="n">
        <v>22.87</v>
      </c>
      <c r="F2" t="n">
        <v>18.89</v>
      </c>
      <c r="G2" t="n">
        <v>10.5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106</v>
      </c>
      <c r="N2" t="n">
        <v>11.32</v>
      </c>
      <c r="O2" t="n">
        <v>11317.98</v>
      </c>
      <c r="P2" t="n">
        <v>148.83</v>
      </c>
      <c r="Q2" t="n">
        <v>1364.17</v>
      </c>
      <c r="R2" t="n">
        <v>156.19</v>
      </c>
      <c r="S2" t="n">
        <v>48.96</v>
      </c>
      <c r="T2" t="n">
        <v>50871.78</v>
      </c>
      <c r="U2" t="n">
        <v>0.31</v>
      </c>
      <c r="V2" t="n">
        <v>0.73</v>
      </c>
      <c r="W2" t="n">
        <v>2.41</v>
      </c>
      <c r="X2" t="n">
        <v>3.13</v>
      </c>
      <c r="Y2" t="n">
        <v>1</v>
      </c>
      <c r="Z2" t="n">
        <v>10</v>
      </c>
      <c r="AA2" t="n">
        <v>187.2469578712283</v>
      </c>
      <c r="AB2" t="n">
        <v>256.1995485120638</v>
      </c>
      <c r="AC2" t="n">
        <v>231.7482231804718</v>
      </c>
      <c r="AD2" t="n">
        <v>187246.9578712283</v>
      </c>
      <c r="AE2" t="n">
        <v>256199.5485120638</v>
      </c>
      <c r="AF2" t="n">
        <v>3.367578726243097e-06</v>
      </c>
      <c r="AG2" t="n">
        <v>14</v>
      </c>
      <c r="AH2" t="n">
        <v>231748.2231804718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4.6335</v>
      </c>
      <c r="E3" t="n">
        <v>21.58</v>
      </c>
      <c r="F3" t="n">
        <v>18.11</v>
      </c>
      <c r="G3" t="n">
        <v>13.42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138.78</v>
      </c>
      <c r="Q3" t="n">
        <v>1364.16</v>
      </c>
      <c r="R3" t="n">
        <v>130.55</v>
      </c>
      <c r="S3" t="n">
        <v>48.96</v>
      </c>
      <c r="T3" t="n">
        <v>38182.48</v>
      </c>
      <c r="U3" t="n">
        <v>0.38</v>
      </c>
      <c r="V3" t="n">
        <v>0.76</v>
      </c>
      <c r="W3" t="n">
        <v>2.38</v>
      </c>
      <c r="X3" t="n">
        <v>2.35</v>
      </c>
      <c r="Y3" t="n">
        <v>1</v>
      </c>
      <c r="Z3" t="n">
        <v>10</v>
      </c>
      <c r="AA3" t="n">
        <v>169.7252197794389</v>
      </c>
      <c r="AB3" t="n">
        <v>232.225533450361</v>
      </c>
      <c r="AC3" t="n">
        <v>210.0622544685088</v>
      </c>
      <c r="AD3" t="n">
        <v>169725.2197794389</v>
      </c>
      <c r="AE3" t="n">
        <v>232225.533450361</v>
      </c>
      <c r="AF3" t="n">
        <v>3.568756953559314e-06</v>
      </c>
      <c r="AG3" t="n">
        <v>13</v>
      </c>
      <c r="AH3" t="n">
        <v>210062.2544685088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4.8222</v>
      </c>
      <c r="E4" t="n">
        <v>20.74</v>
      </c>
      <c r="F4" t="n">
        <v>17.59</v>
      </c>
      <c r="G4" t="n">
        <v>16.49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62</v>
      </c>
      <c r="N4" t="n">
        <v>11.43</v>
      </c>
      <c r="O4" t="n">
        <v>11393.43</v>
      </c>
      <c r="P4" t="n">
        <v>130.99</v>
      </c>
      <c r="Q4" t="n">
        <v>1364.28</v>
      </c>
      <c r="R4" t="n">
        <v>113.27</v>
      </c>
      <c r="S4" t="n">
        <v>48.96</v>
      </c>
      <c r="T4" t="n">
        <v>29629.48</v>
      </c>
      <c r="U4" t="n">
        <v>0.43</v>
      </c>
      <c r="V4" t="n">
        <v>0.79</v>
      </c>
      <c r="W4" t="n">
        <v>2.35</v>
      </c>
      <c r="X4" t="n">
        <v>1.83</v>
      </c>
      <c r="Y4" t="n">
        <v>1</v>
      </c>
      <c r="Z4" t="n">
        <v>10</v>
      </c>
      <c r="AA4" t="n">
        <v>162.3647700947121</v>
      </c>
      <c r="AB4" t="n">
        <v>222.1546414716003</v>
      </c>
      <c r="AC4" t="n">
        <v>200.9525142856122</v>
      </c>
      <c r="AD4" t="n">
        <v>162364.7700947121</v>
      </c>
      <c r="AE4" t="n">
        <v>222154.6414716002</v>
      </c>
      <c r="AF4" t="n">
        <v>3.714095129265938e-06</v>
      </c>
      <c r="AG4" t="n">
        <v>13</v>
      </c>
      <c r="AH4" t="n">
        <v>200952.5142856122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4.9605</v>
      </c>
      <c r="E5" t="n">
        <v>20.16</v>
      </c>
      <c r="F5" t="n">
        <v>17.24</v>
      </c>
      <c r="G5" t="n">
        <v>19.89</v>
      </c>
      <c r="H5" t="n">
        <v>0.34</v>
      </c>
      <c r="I5" t="n">
        <v>52</v>
      </c>
      <c r="J5" t="n">
        <v>90.79000000000001</v>
      </c>
      <c r="K5" t="n">
        <v>37.55</v>
      </c>
      <c r="L5" t="n">
        <v>1.75</v>
      </c>
      <c r="M5" t="n">
        <v>50</v>
      </c>
      <c r="N5" t="n">
        <v>11.49</v>
      </c>
      <c r="O5" t="n">
        <v>11431.19</v>
      </c>
      <c r="P5" t="n">
        <v>124.42</v>
      </c>
      <c r="Q5" t="n">
        <v>1364.16</v>
      </c>
      <c r="R5" t="n">
        <v>102.02</v>
      </c>
      <c r="S5" t="n">
        <v>48.96</v>
      </c>
      <c r="T5" t="n">
        <v>24064.66</v>
      </c>
      <c r="U5" t="n">
        <v>0.48</v>
      </c>
      <c r="V5" t="n">
        <v>0.8</v>
      </c>
      <c r="W5" t="n">
        <v>2.33</v>
      </c>
      <c r="X5" t="n">
        <v>1.48</v>
      </c>
      <c r="Y5" t="n">
        <v>1</v>
      </c>
      <c r="Z5" t="n">
        <v>10</v>
      </c>
      <c r="AA5" t="n">
        <v>150.2632972721807</v>
      </c>
      <c r="AB5" t="n">
        <v>205.5968724765195</v>
      </c>
      <c r="AC5" t="n">
        <v>185.9749955244419</v>
      </c>
      <c r="AD5" t="n">
        <v>150263.2972721807</v>
      </c>
      <c r="AE5" t="n">
        <v>205596.8724765195</v>
      </c>
      <c r="AF5" t="n">
        <v>3.82061484150879e-06</v>
      </c>
      <c r="AG5" t="n">
        <v>12</v>
      </c>
      <c r="AH5" t="n">
        <v>185974.9955244419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5.0609</v>
      </c>
      <c r="E6" t="n">
        <v>19.76</v>
      </c>
      <c r="F6" t="n">
        <v>16.99</v>
      </c>
      <c r="G6" t="n">
        <v>23.17</v>
      </c>
      <c r="H6" t="n">
        <v>0.39</v>
      </c>
      <c r="I6" t="n">
        <v>44</v>
      </c>
      <c r="J6" t="n">
        <v>91.09999999999999</v>
      </c>
      <c r="K6" t="n">
        <v>37.55</v>
      </c>
      <c r="L6" t="n">
        <v>2</v>
      </c>
      <c r="M6" t="n">
        <v>40</v>
      </c>
      <c r="N6" t="n">
        <v>11.54</v>
      </c>
      <c r="O6" t="n">
        <v>11468.97</v>
      </c>
      <c r="P6" t="n">
        <v>117.81</v>
      </c>
      <c r="Q6" t="n">
        <v>1364.04</v>
      </c>
      <c r="R6" t="n">
        <v>94.03</v>
      </c>
      <c r="S6" t="n">
        <v>48.96</v>
      </c>
      <c r="T6" t="n">
        <v>20107.53</v>
      </c>
      <c r="U6" t="n">
        <v>0.52</v>
      </c>
      <c r="V6" t="n">
        <v>0.82</v>
      </c>
      <c r="W6" t="n">
        <v>2.31</v>
      </c>
      <c r="X6" t="n">
        <v>1.23</v>
      </c>
      <c r="Y6" t="n">
        <v>1</v>
      </c>
      <c r="Z6" t="n">
        <v>10</v>
      </c>
      <c r="AA6" t="n">
        <v>145.620147970509</v>
      </c>
      <c r="AB6" t="n">
        <v>199.2439107606853</v>
      </c>
      <c r="AC6" t="n">
        <v>180.2283515583271</v>
      </c>
      <c r="AD6" t="n">
        <v>145620.147970509</v>
      </c>
      <c r="AE6" t="n">
        <v>199243.9107606853</v>
      </c>
      <c r="AF6" t="n">
        <v>3.897943685392972e-06</v>
      </c>
      <c r="AG6" t="n">
        <v>12</v>
      </c>
      <c r="AH6" t="n">
        <v>180228.3515583272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5.1265</v>
      </c>
      <c r="E7" t="n">
        <v>19.51</v>
      </c>
      <c r="F7" t="n">
        <v>16.85</v>
      </c>
      <c r="G7" t="n">
        <v>26.6</v>
      </c>
      <c r="H7" t="n">
        <v>0.43</v>
      </c>
      <c r="I7" t="n">
        <v>38</v>
      </c>
      <c r="J7" t="n">
        <v>91.40000000000001</v>
      </c>
      <c r="K7" t="n">
        <v>37.55</v>
      </c>
      <c r="L7" t="n">
        <v>2.25</v>
      </c>
      <c r="M7" t="n">
        <v>18</v>
      </c>
      <c r="N7" t="n">
        <v>11.6</v>
      </c>
      <c r="O7" t="n">
        <v>11506.78</v>
      </c>
      <c r="P7" t="n">
        <v>113.51</v>
      </c>
      <c r="Q7" t="n">
        <v>1364.19</v>
      </c>
      <c r="R7" t="n">
        <v>88.37</v>
      </c>
      <c r="S7" t="n">
        <v>48.96</v>
      </c>
      <c r="T7" t="n">
        <v>17308.58</v>
      </c>
      <c r="U7" t="n">
        <v>0.55</v>
      </c>
      <c r="V7" t="n">
        <v>0.82</v>
      </c>
      <c r="W7" t="n">
        <v>2.33</v>
      </c>
      <c r="X7" t="n">
        <v>1.09</v>
      </c>
      <c r="Y7" t="n">
        <v>1</v>
      </c>
      <c r="Z7" t="n">
        <v>10</v>
      </c>
      <c r="AA7" t="n">
        <v>142.7043234519353</v>
      </c>
      <c r="AB7" t="n">
        <v>195.2543510172758</v>
      </c>
      <c r="AC7" t="n">
        <v>176.6195497974451</v>
      </c>
      <c r="AD7" t="n">
        <v>142704.3234519353</v>
      </c>
      <c r="AE7" t="n">
        <v>195254.3510172758</v>
      </c>
      <c r="AF7" t="n">
        <v>3.948469304504549e-06</v>
      </c>
      <c r="AG7" t="n">
        <v>12</v>
      </c>
      <c r="AH7" t="n">
        <v>176619.5497974451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5.1415</v>
      </c>
      <c r="E8" t="n">
        <v>19.45</v>
      </c>
      <c r="F8" t="n">
        <v>16.83</v>
      </c>
      <c r="G8" t="n">
        <v>28.05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7</v>
      </c>
      <c r="N8" t="n">
        <v>11.66</v>
      </c>
      <c r="O8" t="n">
        <v>11544.61</v>
      </c>
      <c r="P8" t="n">
        <v>111.66</v>
      </c>
      <c r="Q8" t="n">
        <v>1364.14</v>
      </c>
      <c r="R8" t="n">
        <v>87.65000000000001</v>
      </c>
      <c r="S8" t="n">
        <v>48.96</v>
      </c>
      <c r="T8" t="n">
        <v>16959.13</v>
      </c>
      <c r="U8" t="n">
        <v>0.5600000000000001</v>
      </c>
      <c r="V8" t="n">
        <v>0.82</v>
      </c>
      <c r="W8" t="n">
        <v>2.34</v>
      </c>
      <c r="X8" t="n">
        <v>1.07</v>
      </c>
      <c r="Y8" t="n">
        <v>1</v>
      </c>
      <c r="Z8" t="n">
        <v>10</v>
      </c>
      <c r="AA8" t="n">
        <v>141.6458457860572</v>
      </c>
      <c r="AB8" t="n">
        <v>193.8060951780831</v>
      </c>
      <c r="AC8" t="n">
        <v>175.3095134629047</v>
      </c>
      <c r="AD8" t="n">
        <v>141645.8457860572</v>
      </c>
      <c r="AE8" t="n">
        <v>193806.0951780831</v>
      </c>
      <c r="AF8" t="n">
        <v>3.960022418630671e-06</v>
      </c>
      <c r="AG8" t="n">
        <v>12</v>
      </c>
      <c r="AH8" t="n">
        <v>175309.5134629047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5.1429</v>
      </c>
      <c r="E9" t="n">
        <v>19.44</v>
      </c>
      <c r="F9" t="n">
        <v>16.82</v>
      </c>
      <c r="G9" t="n">
        <v>28.04</v>
      </c>
      <c r="H9" t="n">
        <v>0.52</v>
      </c>
      <c r="I9" t="n">
        <v>36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111.89</v>
      </c>
      <c r="Q9" t="n">
        <v>1364.18</v>
      </c>
      <c r="R9" t="n">
        <v>87.20999999999999</v>
      </c>
      <c r="S9" t="n">
        <v>48.96</v>
      </c>
      <c r="T9" t="n">
        <v>16738</v>
      </c>
      <c r="U9" t="n">
        <v>0.5600000000000001</v>
      </c>
      <c r="V9" t="n">
        <v>0.82</v>
      </c>
      <c r="W9" t="n">
        <v>2.34</v>
      </c>
      <c r="X9" t="n">
        <v>1.06</v>
      </c>
      <c r="Y9" t="n">
        <v>1</v>
      </c>
      <c r="Z9" t="n">
        <v>10</v>
      </c>
      <c r="AA9" t="n">
        <v>141.7329884284634</v>
      </c>
      <c r="AB9" t="n">
        <v>193.9253275858852</v>
      </c>
      <c r="AC9" t="n">
        <v>175.4173664970499</v>
      </c>
      <c r="AD9" t="n">
        <v>141732.9884284634</v>
      </c>
      <c r="AE9" t="n">
        <v>193925.3275858852</v>
      </c>
      <c r="AF9" t="n">
        <v>3.961100709282442e-06</v>
      </c>
      <c r="AG9" t="n">
        <v>12</v>
      </c>
      <c r="AH9" t="n">
        <v>175417.3664970499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</row>
    <row r="40">
      <c r="A40" t="n">
        <v>0</v>
      </c>
      <c r="B40" t="n">
        <v>140</v>
      </c>
      <c r="C40" t="inlineStr">
        <is>
          <t xml:space="preserve">CONCLUIDO	</t>
        </is>
      </c>
      <c r="D40" t="n">
        <v>2.218</v>
      </c>
      <c r="E40" t="n">
        <v>45.09</v>
      </c>
      <c r="F40" t="n">
        <v>25.47</v>
      </c>
      <c r="G40" t="n">
        <v>4.78</v>
      </c>
      <c r="H40" t="n">
        <v>0.06</v>
      </c>
      <c r="I40" t="n">
        <v>320</v>
      </c>
      <c r="J40" t="n">
        <v>274.09</v>
      </c>
      <c r="K40" t="n">
        <v>60.56</v>
      </c>
      <c r="L40" t="n">
        <v>1</v>
      </c>
      <c r="M40" t="n">
        <v>318</v>
      </c>
      <c r="N40" t="n">
        <v>72.53</v>
      </c>
      <c r="O40" t="n">
        <v>34038.11</v>
      </c>
      <c r="P40" t="n">
        <v>439.44</v>
      </c>
      <c r="Q40" t="n">
        <v>1364.59</v>
      </c>
      <c r="R40" t="n">
        <v>371.83</v>
      </c>
      <c r="S40" t="n">
        <v>48.96</v>
      </c>
      <c r="T40" t="n">
        <v>157629.03</v>
      </c>
      <c r="U40" t="n">
        <v>0.13</v>
      </c>
      <c r="V40" t="n">
        <v>0.54</v>
      </c>
      <c r="W40" t="n">
        <v>2.76</v>
      </c>
      <c r="X40" t="n">
        <v>9.699999999999999</v>
      </c>
      <c r="Y40" t="n">
        <v>1</v>
      </c>
      <c r="Z40" t="n">
        <v>10</v>
      </c>
    </row>
    <row r="41">
      <c r="A41" t="n">
        <v>1</v>
      </c>
      <c r="B41" t="n">
        <v>140</v>
      </c>
      <c r="C41" t="inlineStr">
        <is>
          <t xml:space="preserve">CONCLUIDO	</t>
        </is>
      </c>
      <c r="D41" t="n">
        <v>2.7001</v>
      </c>
      <c r="E41" t="n">
        <v>37.04</v>
      </c>
      <c r="F41" t="n">
        <v>22.44</v>
      </c>
      <c r="G41" t="n">
        <v>6.01</v>
      </c>
      <c r="H41" t="n">
        <v>0.08</v>
      </c>
      <c r="I41" t="n">
        <v>224</v>
      </c>
      <c r="J41" t="n">
        <v>274.57</v>
      </c>
      <c r="K41" t="n">
        <v>60.56</v>
      </c>
      <c r="L41" t="n">
        <v>1.25</v>
      </c>
      <c r="M41" t="n">
        <v>222</v>
      </c>
      <c r="N41" t="n">
        <v>72.76000000000001</v>
      </c>
      <c r="O41" t="n">
        <v>34097.72</v>
      </c>
      <c r="P41" t="n">
        <v>385.94</v>
      </c>
      <c r="Q41" t="n">
        <v>1364.77</v>
      </c>
      <c r="R41" t="n">
        <v>271.34</v>
      </c>
      <c r="S41" t="n">
        <v>48.96</v>
      </c>
      <c r="T41" t="n">
        <v>107864.01</v>
      </c>
      <c r="U41" t="n">
        <v>0.18</v>
      </c>
      <c r="V41" t="n">
        <v>0.62</v>
      </c>
      <c r="W41" t="n">
        <v>2.63</v>
      </c>
      <c r="X41" t="n">
        <v>6.67</v>
      </c>
      <c r="Y41" t="n">
        <v>1</v>
      </c>
      <c r="Z41" t="n">
        <v>10</v>
      </c>
    </row>
    <row r="42">
      <c r="A42" t="n">
        <v>2</v>
      </c>
      <c r="B42" t="n">
        <v>140</v>
      </c>
      <c r="C42" t="inlineStr">
        <is>
          <t xml:space="preserve">CONCLUIDO	</t>
        </is>
      </c>
      <c r="D42" t="n">
        <v>3.0408</v>
      </c>
      <c r="E42" t="n">
        <v>32.89</v>
      </c>
      <c r="F42" t="n">
        <v>20.9</v>
      </c>
      <c r="G42" t="n">
        <v>7.21</v>
      </c>
      <c r="H42" t="n">
        <v>0.1</v>
      </c>
      <c r="I42" t="n">
        <v>174</v>
      </c>
      <c r="J42" t="n">
        <v>275.05</v>
      </c>
      <c r="K42" t="n">
        <v>60.56</v>
      </c>
      <c r="L42" t="n">
        <v>1.5</v>
      </c>
      <c r="M42" t="n">
        <v>172</v>
      </c>
      <c r="N42" t="n">
        <v>73</v>
      </c>
      <c r="O42" t="n">
        <v>34157.42</v>
      </c>
      <c r="P42" t="n">
        <v>358.44</v>
      </c>
      <c r="Q42" t="n">
        <v>1364.62</v>
      </c>
      <c r="R42" t="n">
        <v>221.42</v>
      </c>
      <c r="S42" t="n">
        <v>48.96</v>
      </c>
      <c r="T42" t="n">
        <v>83156.88</v>
      </c>
      <c r="U42" t="n">
        <v>0.22</v>
      </c>
      <c r="V42" t="n">
        <v>0.66</v>
      </c>
      <c r="W42" t="n">
        <v>2.53</v>
      </c>
      <c r="X42" t="n">
        <v>5.13</v>
      </c>
      <c r="Y42" t="n">
        <v>1</v>
      </c>
      <c r="Z42" t="n">
        <v>10</v>
      </c>
    </row>
    <row r="43">
      <c r="A43" t="n">
        <v>3</v>
      </c>
      <c r="B43" t="n">
        <v>140</v>
      </c>
      <c r="C43" t="inlineStr">
        <is>
          <t xml:space="preserve">CONCLUIDO	</t>
        </is>
      </c>
      <c r="D43" t="n">
        <v>3.303</v>
      </c>
      <c r="E43" t="n">
        <v>30.28</v>
      </c>
      <c r="F43" t="n">
        <v>19.96</v>
      </c>
      <c r="G43" t="n">
        <v>8.43</v>
      </c>
      <c r="H43" t="n">
        <v>0.11</v>
      </c>
      <c r="I43" t="n">
        <v>142</v>
      </c>
      <c r="J43" t="n">
        <v>275.54</v>
      </c>
      <c r="K43" t="n">
        <v>60.56</v>
      </c>
      <c r="L43" t="n">
        <v>1.75</v>
      </c>
      <c r="M43" t="n">
        <v>140</v>
      </c>
      <c r="N43" t="n">
        <v>73.23</v>
      </c>
      <c r="O43" t="n">
        <v>34217.22</v>
      </c>
      <c r="P43" t="n">
        <v>341.16</v>
      </c>
      <c r="Q43" t="n">
        <v>1364.44</v>
      </c>
      <c r="R43" t="n">
        <v>190.46</v>
      </c>
      <c r="S43" t="n">
        <v>48.96</v>
      </c>
      <c r="T43" t="n">
        <v>67837.22</v>
      </c>
      <c r="U43" t="n">
        <v>0.26</v>
      </c>
      <c r="V43" t="n">
        <v>0.6899999999999999</v>
      </c>
      <c r="W43" t="n">
        <v>2.49</v>
      </c>
      <c r="X43" t="n">
        <v>4.19</v>
      </c>
      <c r="Y43" t="n">
        <v>1</v>
      </c>
      <c r="Z43" t="n">
        <v>10</v>
      </c>
    </row>
    <row r="44">
      <c r="A44" t="n">
        <v>4</v>
      </c>
      <c r="B44" t="n">
        <v>140</v>
      </c>
      <c r="C44" t="inlineStr">
        <is>
          <t xml:space="preserve">CONCLUIDO	</t>
        </is>
      </c>
      <c r="D44" t="n">
        <v>3.5318</v>
      </c>
      <c r="E44" t="n">
        <v>28.31</v>
      </c>
      <c r="F44" t="n">
        <v>19.2</v>
      </c>
      <c r="G44" t="n">
        <v>9.68</v>
      </c>
      <c r="H44" t="n">
        <v>0.13</v>
      </c>
      <c r="I44" t="n">
        <v>119</v>
      </c>
      <c r="J44" t="n">
        <v>276.02</v>
      </c>
      <c r="K44" t="n">
        <v>60.56</v>
      </c>
      <c r="L44" t="n">
        <v>2</v>
      </c>
      <c r="M44" t="n">
        <v>117</v>
      </c>
      <c r="N44" t="n">
        <v>73.47</v>
      </c>
      <c r="O44" t="n">
        <v>34277.1</v>
      </c>
      <c r="P44" t="n">
        <v>327.32</v>
      </c>
      <c r="Q44" t="n">
        <v>1364.17</v>
      </c>
      <c r="R44" t="n">
        <v>166.26</v>
      </c>
      <c r="S44" t="n">
        <v>48.96</v>
      </c>
      <c r="T44" t="n">
        <v>55849.51</v>
      </c>
      <c r="U44" t="n">
        <v>0.29</v>
      </c>
      <c r="V44" t="n">
        <v>0.72</v>
      </c>
      <c r="W44" t="n">
        <v>2.43</v>
      </c>
      <c r="X44" t="n">
        <v>3.44</v>
      </c>
      <c r="Y44" t="n">
        <v>1</v>
      </c>
      <c r="Z44" t="n">
        <v>10</v>
      </c>
    </row>
    <row r="45">
      <c r="A45" t="n">
        <v>5</v>
      </c>
      <c r="B45" t="n">
        <v>140</v>
      </c>
      <c r="C45" t="inlineStr">
        <is>
          <t xml:space="preserve">CONCLUIDO	</t>
        </is>
      </c>
      <c r="D45" t="n">
        <v>3.7024</v>
      </c>
      <c r="E45" t="n">
        <v>27.01</v>
      </c>
      <c r="F45" t="n">
        <v>18.73</v>
      </c>
      <c r="G45" t="n">
        <v>10.91</v>
      </c>
      <c r="H45" t="n">
        <v>0.14</v>
      </c>
      <c r="I45" t="n">
        <v>103</v>
      </c>
      <c r="J45" t="n">
        <v>276.51</v>
      </c>
      <c r="K45" t="n">
        <v>60.56</v>
      </c>
      <c r="L45" t="n">
        <v>2.25</v>
      </c>
      <c r="M45" t="n">
        <v>101</v>
      </c>
      <c r="N45" t="n">
        <v>73.70999999999999</v>
      </c>
      <c r="O45" t="n">
        <v>34337.08</v>
      </c>
      <c r="P45" t="n">
        <v>318.39</v>
      </c>
      <c r="Q45" t="n">
        <v>1364.47</v>
      </c>
      <c r="R45" t="n">
        <v>150.64</v>
      </c>
      <c r="S45" t="n">
        <v>48.96</v>
      </c>
      <c r="T45" t="n">
        <v>48118.08</v>
      </c>
      <c r="U45" t="n">
        <v>0.33</v>
      </c>
      <c r="V45" t="n">
        <v>0.74</v>
      </c>
      <c r="W45" t="n">
        <v>2.41</v>
      </c>
      <c r="X45" t="n">
        <v>2.97</v>
      </c>
      <c r="Y45" t="n">
        <v>1</v>
      </c>
      <c r="Z45" t="n">
        <v>10</v>
      </c>
    </row>
    <row r="46">
      <c r="A46" t="n">
        <v>6</v>
      </c>
      <c r="B46" t="n">
        <v>140</v>
      </c>
      <c r="C46" t="inlineStr">
        <is>
          <t xml:space="preserve">CONCLUIDO	</t>
        </is>
      </c>
      <c r="D46" t="n">
        <v>3.8399</v>
      </c>
      <c r="E46" t="n">
        <v>26.04</v>
      </c>
      <c r="F46" t="n">
        <v>18.39</v>
      </c>
      <c r="G46" t="n">
        <v>12.12</v>
      </c>
      <c r="H46" t="n">
        <v>0.16</v>
      </c>
      <c r="I46" t="n">
        <v>91</v>
      </c>
      <c r="J46" t="n">
        <v>277</v>
      </c>
      <c r="K46" t="n">
        <v>60.56</v>
      </c>
      <c r="L46" t="n">
        <v>2.5</v>
      </c>
      <c r="M46" t="n">
        <v>89</v>
      </c>
      <c r="N46" t="n">
        <v>73.94</v>
      </c>
      <c r="O46" t="n">
        <v>34397.15</v>
      </c>
      <c r="P46" t="n">
        <v>311.46</v>
      </c>
      <c r="Q46" t="n">
        <v>1364.17</v>
      </c>
      <c r="R46" t="n">
        <v>139.69</v>
      </c>
      <c r="S46" t="n">
        <v>48.96</v>
      </c>
      <c r="T46" t="n">
        <v>42703.22</v>
      </c>
      <c r="U46" t="n">
        <v>0.35</v>
      </c>
      <c r="V46" t="n">
        <v>0.75</v>
      </c>
      <c r="W46" t="n">
        <v>2.39</v>
      </c>
      <c r="X46" t="n">
        <v>2.63</v>
      </c>
      <c r="Y46" t="n">
        <v>1</v>
      </c>
      <c r="Z46" t="n">
        <v>10</v>
      </c>
    </row>
    <row r="47">
      <c r="A47" t="n">
        <v>7</v>
      </c>
      <c r="B47" t="n">
        <v>140</v>
      </c>
      <c r="C47" t="inlineStr">
        <is>
          <t xml:space="preserve">CONCLUIDO	</t>
        </is>
      </c>
      <c r="D47" t="n">
        <v>3.9656</v>
      </c>
      <c r="E47" t="n">
        <v>25.22</v>
      </c>
      <c r="F47" t="n">
        <v>18.09</v>
      </c>
      <c r="G47" t="n">
        <v>13.4</v>
      </c>
      <c r="H47" t="n">
        <v>0.18</v>
      </c>
      <c r="I47" t="n">
        <v>81</v>
      </c>
      <c r="J47" t="n">
        <v>277.48</v>
      </c>
      <c r="K47" t="n">
        <v>60.56</v>
      </c>
      <c r="L47" t="n">
        <v>2.75</v>
      </c>
      <c r="M47" t="n">
        <v>79</v>
      </c>
      <c r="N47" t="n">
        <v>74.18000000000001</v>
      </c>
      <c r="O47" t="n">
        <v>34457.31</v>
      </c>
      <c r="P47" t="n">
        <v>305.51</v>
      </c>
      <c r="Q47" t="n">
        <v>1364.35</v>
      </c>
      <c r="R47" t="n">
        <v>129.47</v>
      </c>
      <c r="S47" t="n">
        <v>48.96</v>
      </c>
      <c r="T47" t="n">
        <v>37646.12</v>
      </c>
      <c r="U47" t="n">
        <v>0.38</v>
      </c>
      <c r="V47" t="n">
        <v>0.77</v>
      </c>
      <c r="W47" t="n">
        <v>2.38</v>
      </c>
      <c r="X47" t="n">
        <v>2.32</v>
      </c>
      <c r="Y47" t="n">
        <v>1</v>
      </c>
      <c r="Z47" t="n">
        <v>10</v>
      </c>
    </row>
    <row r="48">
      <c r="A48" t="n">
        <v>8</v>
      </c>
      <c r="B48" t="n">
        <v>140</v>
      </c>
      <c r="C48" t="inlineStr">
        <is>
          <t xml:space="preserve">CONCLUIDO	</t>
        </is>
      </c>
      <c r="D48" t="n">
        <v>4.0723</v>
      </c>
      <c r="E48" t="n">
        <v>24.56</v>
      </c>
      <c r="F48" t="n">
        <v>17.84</v>
      </c>
      <c r="G48" t="n">
        <v>14.67</v>
      </c>
      <c r="H48" t="n">
        <v>0.19</v>
      </c>
      <c r="I48" t="n">
        <v>73</v>
      </c>
      <c r="J48" t="n">
        <v>277.97</v>
      </c>
      <c r="K48" t="n">
        <v>60.56</v>
      </c>
      <c r="L48" t="n">
        <v>3</v>
      </c>
      <c r="M48" t="n">
        <v>71</v>
      </c>
      <c r="N48" t="n">
        <v>74.42</v>
      </c>
      <c r="O48" t="n">
        <v>34517.57</v>
      </c>
      <c r="P48" t="n">
        <v>300.55</v>
      </c>
      <c r="Q48" t="n">
        <v>1364.07</v>
      </c>
      <c r="R48" t="n">
        <v>121.51</v>
      </c>
      <c r="S48" t="n">
        <v>48.96</v>
      </c>
      <c r="T48" t="n">
        <v>33704.14</v>
      </c>
      <c r="U48" t="n">
        <v>0.4</v>
      </c>
      <c r="V48" t="n">
        <v>0.78</v>
      </c>
      <c r="W48" t="n">
        <v>2.37</v>
      </c>
      <c r="X48" t="n">
        <v>2.08</v>
      </c>
      <c r="Y48" t="n">
        <v>1</v>
      </c>
      <c r="Z48" t="n">
        <v>10</v>
      </c>
    </row>
    <row r="49">
      <c r="A49" t="n">
        <v>9</v>
      </c>
      <c r="B49" t="n">
        <v>140</v>
      </c>
      <c r="C49" t="inlineStr">
        <is>
          <t xml:space="preserve">CONCLUIDO	</t>
        </is>
      </c>
      <c r="D49" t="n">
        <v>4.1526</v>
      </c>
      <c r="E49" t="n">
        <v>24.08</v>
      </c>
      <c r="F49" t="n">
        <v>17.68</v>
      </c>
      <c r="G49" t="n">
        <v>15.83</v>
      </c>
      <c r="H49" t="n">
        <v>0.21</v>
      </c>
      <c r="I49" t="n">
        <v>67</v>
      </c>
      <c r="J49" t="n">
        <v>278.46</v>
      </c>
      <c r="K49" t="n">
        <v>60.56</v>
      </c>
      <c r="L49" t="n">
        <v>3.25</v>
      </c>
      <c r="M49" t="n">
        <v>65</v>
      </c>
      <c r="N49" t="n">
        <v>74.66</v>
      </c>
      <c r="O49" t="n">
        <v>34577.92</v>
      </c>
      <c r="P49" t="n">
        <v>296.87</v>
      </c>
      <c r="Q49" t="n">
        <v>1364.21</v>
      </c>
      <c r="R49" t="n">
        <v>116.38</v>
      </c>
      <c r="S49" t="n">
        <v>48.96</v>
      </c>
      <c r="T49" t="n">
        <v>31168.08</v>
      </c>
      <c r="U49" t="n">
        <v>0.42</v>
      </c>
      <c r="V49" t="n">
        <v>0.78</v>
      </c>
      <c r="W49" t="n">
        <v>2.35</v>
      </c>
      <c r="X49" t="n">
        <v>1.92</v>
      </c>
      <c r="Y49" t="n">
        <v>1</v>
      </c>
      <c r="Z49" t="n">
        <v>10</v>
      </c>
    </row>
    <row r="50">
      <c r="A50" t="n">
        <v>10</v>
      </c>
      <c r="B50" t="n">
        <v>140</v>
      </c>
      <c r="C50" t="inlineStr">
        <is>
          <t xml:space="preserve">CONCLUIDO	</t>
        </is>
      </c>
      <c r="D50" t="n">
        <v>4.2239</v>
      </c>
      <c r="E50" t="n">
        <v>23.67</v>
      </c>
      <c r="F50" t="n">
        <v>17.54</v>
      </c>
      <c r="G50" t="n">
        <v>16.97</v>
      </c>
      <c r="H50" t="n">
        <v>0.22</v>
      </c>
      <c r="I50" t="n">
        <v>62</v>
      </c>
      <c r="J50" t="n">
        <v>278.95</v>
      </c>
      <c r="K50" t="n">
        <v>60.56</v>
      </c>
      <c r="L50" t="n">
        <v>3.5</v>
      </c>
      <c r="M50" t="n">
        <v>60</v>
      </c>
      <c r="N50" t="n">
        <v>74.90000000000001</v>
      </c>
      <c r="O50" t="n">
        <v>34638.36</v>
      </c>
      <c r="P50" t="n">
        <v>293.61</v>
      </c>
      <c r="Q50" t="n">
        <v>1364.11</v>
      </c>
      <c r="R50" t="n">
        <v>111.66</v>
      </c>
      <c r="S50" t="n">
        <v>48.96</v>
      </c>
      <c r="T50" t="n">
        <v>28832.73</v>
      </c>
      <c r="U50" t="n">
        <v>0.44</v>
      </c>
      <c r="V50" t="n">
        <v>0.79</v>
      </c>
      <c r="W50" t="n">
        <v>2.35</v>
      </c>
      <c r="X50" t="n">
        <v>1.78</v>
      </c>
      <c r="Y50" t="n">
        <v>1</v>
      </c>
      <c r="Z50" t="n">
        <v>10</v>
      </c>
    </row>
    <row r="51">
      <c r="A51" t="n">
        <v>11</v>
      </c>
      <c r="B51" t="n">
        <v>140</v>
      </c>
      <c r="C51" t="inlineStr">
        <is>
          <t xml:space="preserve">CONCLUIDO	</t>
        </is>
      </c>
      <c r="D51" t="n">
        <v>4.2985</v>
      </c>
      <c r="E51" t="n">
        <v>23.26</v>
      </c>
      <c r="F51" t="n">
        <v>17.39</v>
      </c>
      <c r="G51" t="n">
        <v>18.3</v>
      </c>
      <c r="H51" t="n">
        <v>0.24</v>
      </c>
      <c r="I51" t="n">
        <v>57</v>
      </c>
      <c r="J51" t="n">
        <v>279.44</v>
      </c>
      <c r="K51" t="n">
        <v>60.56</v>
      </c>
      <c r="L51" t="n">
        <v>3.75</v>
      </c>
      <c r="M51" t="n">
        <v>55</v>
      </c>
      <c r="N51" t="n">
        <v>75.14</v>
      </c>
      <c r="O51" t="n">
        <v>34698.9</v>
      </c>
      <c r="P51" t="n">
        <v>290.07</v>
      </c>
      <c r="Q51" t="n">
        <v>1364.09</v>
      </c>
      <c r="R51" t="n">
        <v>106.84</v>
      </c>
      <c r="S51" t="n">
        <v>48.96</v>
      </c>
      <c r="T51" t="n">
        <v>26451.23</v>
      </c>
      <c r="U51" t="n">
        <v>0.46</v>
      </c>
      <c r="V51" t="n">
        <v>0.8</v>
      </c>
      <c r="W51" t="n">
        <v>2.33</v>
      </c>
      <c r="X51" t="n">
        <v>1.63</v>
      </c>
      <c r="Y51" t="n">
        <v>1</v>
      </c>
      <c r="Z51" t="n">
        <v>10</v>
      </c>
    </row>
    <row r="52">
      <c r="A52" t="n">
        <v>12</v>
      </c>
      <c r="B52" t="n">
        <v>140</v>
      </c>
      <c r="C52" t="inlineStr">
        <is>
          <t xml:space="preserve">CONCLUIDO	</t>
        </is>
      </c>
      <c r="D52" t="n">
        <v>4.3595</v>
      </c>
      <c r="E52" t="n">
        <v>22.94</v>
      </c>
      <c r="F52" t="n">
        <v>17.27</v>
      </c>
      <c r="G52" t="n">
        <v>19.55</v>
      </c>
      <c r="H52" t="n">
        <v>0.25</v>
      </c>
      <c r="I52" t="n">
        <v>53</v>
      </c>
      <c r="J52" t="n">
        <v>279.94</v>
      </c>
      <c r="K52" t="n">
        <v>60.56</v>
      </c>
      <c r="L52" t="n">
        <v>4</v>
      </c>
      <c r="M52" t="n">
        <v>51</v>
      </c>
      <c r="N52" t="n">
        <v>75.38</v>
      </c>
      <c r="O52" t="n">
        <v>34759.54</v>
      </c>
      <c r="P52" t="n">
        <v>287.14</v>
      </c>
      <c r="Q52" t="n">
        <v>1364.06</v>
      </c>
      <c r="R52" t="n">
        <v>103.19</v>
      </c>
      <c r="S52" t="n">
        <v>48.96</v>
      </c>
      <c r="T52" t="n">
        <v>24644.42</v>
      </c>
      <c r="U52" t="n">
        <v>0.47</v>
      </c>
      <c r="V52" t="n">
        <v>0.8</v>
      </c>
      <c r="W52" t="n">
        <v>2.33</v>
      </c>
      <c r="X52" t="n">
        <v>1.51</v>
      </c>
      <c r="Y52" t="n">
        <v>1</v>
      </c>
      <c r="Z52" t="n">
        <v>10</v>
      </c>
    </row>
    <row r="53">
      <c r="A53" t="n">
        <v>13</v>
      </c>
      <c r="B53" t="n">
        <v>140</v>
      </c>
      <c r="C53" t="inlineStr">
        <is>
          <t xml:space="preserve">CONCLUIDO	</t>
        </is>
      </c>
      <c r="D53" t="n">
        <v>4.426</v>
      </c>
      <c r="E53" t="n">
        <v>22.59</v>
      </c>
      <c r="F53" t="n">
        <v>17.13</v>
      </c>
      <c r="G53" t="n">
        <v>20.98</v>
      </c>
      <c r="H53" t="n">
        <v>0.27</v>
      </c>
      <c r="I53" t="n">
        <v>49</v>
      </c>
      <c r="J53" t="n">
        <v>280.43</v>
      </c>
      <c r="K53" t="n">
        <v>60.56</v>
      </c>
      <c r="L53" t="n">
        <v>4.25</v>
      </c>
      <c r="M53" t="n">
        <v>47</v>
      </c>
      <c r="N53" t="n">
        <v>75.62</v>
      </c>
      <c r="O53" t="n">
        <v>34820.27</v>
      </c>
      <c r="P53" t="n">
        <v>283.96</v>
      </c>
      <c r="Q53" t="n">
        <v>1364.13</v>
      </c>
      <c r="R53" t="n">
        <v>98.77</v>
      </c>
      <c r="S53" t="n">
        <v>48.96</v>
      </c>
      <c r="T53" t="n">
        <v>22454.57</v>
      </c>
      <c r="U53" t="n">
        <v>0.5</v>
      </c>
      <c r="V53" t="n">
        <v>0.8100000000000001</v>
      </c>
      <c r="W53" t="n">
        <v>2.32</v>
      </c>
      <c r="X53" t="n">
        <v>1.37</v>
      </c>
      <c r="Y53" t="n">
        <v>1</v>
      </c>
      <c r="Z53" t="n">
        <v>10</v>
      </c>
    </row>
    <row r="54">
      <c r="A54" t="n">
        <v>14</v>
      </c>
      <c r="B54" t="n">
        <v>140</v>
      </c>
      <c r="C54" t="inlineStr">
        <is>
          <t xml:space="preserve">CONCLUIDO	</t>
        </is>
      </c>
      <c r="D54" t="n">
        <v>4.4744</v>
      </c>
      <c r="E54" t="n">
        <v>22.35</v>
      </c>
      <c r="F54" t="n">
        <v>17.05</v>
      </c>
      <c r="G54" t="n">
        <v>22.23</v>
      </c>
      <c r="H54" t="n">
        <v>0.29</v>
      </c>
      <c r="I54" t="n">
        <v>46</v>
      </c>
      <c r="J54" t="n">
        <v>280.92</v>
      </c>
      <c r="K54" t="n">
        <v>60.56</v>
      </c>
      <c r="L54" t="n">
        <v>4.5</v>
      </c>
      <c r="M54" t="n">
        <v>44</v>
      </c>
      <c r="N54" t="n">
        <v>75.87</v>
      </c>
      <c r="O54" t="n">
        <v>34881.09</v>
      </c>
      <c r="P54" t="n">
        <v>281.71</v>
      </c>
      <c r="Q54" t="n">
        <v>1364.11</v>
      </c>
      <c r="R54" t="n">
        <v>95.5</v>
      </c>
      <c r="S54" t="n">
        <v>48.96</v>
      </c>
      <c r="T54" t="n">
        <v>20833.52</v>
      </c>
      <c r="U54" t="n">
        <v>0.51</v>
      </c>
      <c r="V54" t="n">
        <v>0.8100000000000001</v>
      </c>
      <c r="W54" t="n">
        <v>2.32</v>
      </c>
      <c r="X54" t="n">
        <v>1.29</v>
      </c>
      <c r="Y54" t="n">
        <v>1</v>
      </c>
      <c r="Z54" t="n">
        <v>10</v>
      </c>
    </row>
    <row r="55">
      <c r="A55" t="n">
        <v>15</v>
      </c>
      <c r="B55" t="n">
        <v>140</v>
      </c>
      <c r="C55" t="inlineStr">
        <is>
          <t xml:space="preserve">CONCLUIDO	</t>
        </is>
      </c>
      <c r="D55" t="n">
        <v>4.5043</v>
      </c>
      <c r="E55" t="n">
        <v>22.2</v>
      </c>
      <c r="F55" t="n">
        <v>17</v>
      </c>
      <c r="G55" t="n">
        <v>23.18</v>
      </c>
      <c r="H55" t="n">
        <v>0.3</v>
      </c>
      <c r="I55" t="n">
        <v>44</v>
      </c>
      <c r="J55" t="n">
        <v>281.41</v>
      </c>
      <c r="K55" t="n">
        <v>60.56</v>
      </c>
      <c r="L55" t="n">
        <v>4.75</v>
      </c>
      <c r="M55" t="n">
        <v>42</v>
      </c>
      <c r="N55" t="n">
        <v>76.11</v>
      </c>
      <c r="O55" t="n">
        <v>34942.02</v>
      </c>
      <c r="P55" t="n">
        <v>280.01</v>
      </c>
      <c r="Q55" t="n">
        <v>1364.1</v>
      </c>
      <c r="R55" t="n">
        <v>94.18000000000001</v>
      </c>
      <c r="S55" t="n">
        <v>48.96</v>
      </c>
      <c r="T55" t="n">
        <v>20185.91</v>
      </c>
      <c r="U55" t="n">
        <v>0.52</v>
      </c>
      <c r="V55" t="n">
        <v>0.8100000000000001</v>
      </c>
      <c r="W55" t="n">
        <v>2.32</v>
      </c>
      <c r="X55" t="n">
        <v>1.24</v>
      </c>
      <c r="Y55" t="n">
        <v>1</v>
      </c>
      <c r="Z55" t="n">
        <v>10</v>
      </c>
    </row>
    <row r="56">
      <c r="A56" t="n">
        <v>16</v>
      </c>
      <c r="B56" t="n">
        <v>140</v>
      </c>
      <c r="C56" t="inlineStr">
        <is>
          <t xml:space="preserve">CONCLUIDO	</t>
        </is>
      </c>
      <c r="D56" t="n">
        <v>4.5557</v>
      </c>
      <c r="E56" t="n">
        <v>21.95</v>
      </c>
      <c r="F56" t="n">
        <v>16.91</v>
      </c>
      <c r="G56" t="n">
        <v>24.74</v>
      </c>
      <c r="H56" t="n">
        <v>0.32</v>
      </c>
      <c r="I56" t="n">
        <v>41</v>
      </c>
      <c r="J56" t="n">
        <v>281.91</v>
      </c>
      <c r="K56" t="n">
        <v>60.56</v>
      </c>
      <c r="L56" t="n">
        <v>5</v>
      </c>
      <c r="M56" t="n">
        <v>39</v>
      </c>
      <c r="N56" t="n">
        <v>76.34999999999999</v>
      </c>
      <c r="O56" t="n">
        <v>35003.04</v>
      </c>
      <c r="P56" t="n">
        <v>277.04</v>
      </c>
      <c r="Q56" t="n">
        <v>1364.18</v>
      </c>
      <c r="R56" t="n">
        <v>91.23999999999999</v>
      </c>
      <c r="S56" t="n">
        <v>48.96</v>
      </c>
      <c r="T56" t="n">
        <v>18727.47</v>
      </c>
      <c r="U56" t="n">
        <v>0.54</v>
      </c>
      <c r="V56" t="n">
        <v>0.82</v>
      </c>
      <c r="W56" t="n">
        <v>2.31</v>
      </c>
      <c r="X56" t="n">
        <v>1.15</v>
      </c>
      <c r="Y56" t="n">
        <v>1</v>
      </c>
      <c r="Z56" t="n">
        <v>10</v>
      </c>
    </row>
    <row r="57">
      <c r="A57" t="n">
        <v>17</v>
      </c>
      <c r="B57" t="n">
        <v>140</v>
      </c>
      <c r="C57" t="inlineStr">
        <is>
          <t xml:space="preserve">CONCLUIDO	</t>
        </is>
      </c>
      <c r="D57" t="n">
        <v>4.5882</v>
      </c>
      <c r="E57" t="n">
        <v>21.8</v>
      </c>
      <c r="F57" t="n">
        <v>16.86</v>
      </c>
      <c r="G57" t="n">
        <v>25.93</v>
      </c>
      <c r="H57" t="n">
        <v>0.33</v>
      </c>
      <c r="I57" t="n">
        <v>39</v>
      </c>
      <c r="J57" t="n">
        <v>282.4</v>
      </c>
      <c r="K57" t="n">
        <v>60.56</v>
      </c>
      <c r="L57" t="n">
        <v>5.25</v>
      </c>
      <c r="M57" t="n">
        <v>37</v>
      </c>
      <c r="N57" t="n">
        <v>76.59999999999999</v>
      </c>
      <c r="O57" t="n">
        <v>35064.15</v>
      </c>
      <c r="P57" t="n">
        <v>275.59</v>
      </c>
      <c r="Q57" t="n">
        <v>1364.03</v>
      </c>
      <c r="R57" t="n">
        <v>89.70999999999999</v>
      </c>
      <c r="S57" t="n">
        <v>48.96</v>
      </c>
      <c r="T57" t="n">
        <v>17973.44</v>
      </c>
      <c r="U57" t="n">
        <v>0.55</v>
      </c>
      <c r="V57" t="n">
        <v>0.82</v>
      </c>
      <c r="W57" t="n">
        <v>2.3</v>
      </c>
      <c r="X57" t="n">
        <v>1.1</v>
      </c>
      <c r="Y57" t="n">
        <v>1</v>
      </c>
      <c r="Z57" t="n">
        <v>10</v>
      </c>
    </row>
    <row r="58">
      <c r="A58" t="n">
        <v>18</v>
      </c>
      <c r="B58" t="n">
        <v>140</v>
      </c>
      <c r="C58" t="inlineStr">
        <is>
          <t xml:space="preserve">CONCLUIDO	</t>
        </is>
      </c>
      <c r="D58" t="n">
        <v>4.6211</v>
      </c>
      <c r="E58" t="n">
        <v>21.64</v>
      </c>
      <c r="F58" t="n">
        <v>16.81</v>
      </c>
      <c r="G58" t="n">
        <v>27.25</v>
      </c>
      <c r="H58" t="n">
        <v>0.35</v>
      </c>
      <c r="I58" t="n">
        <v>37</v>
      </c>
      <c r="J58" t="n">
        <v>282.9</v>
      </c>
      <c r="K58" t="n">
        <v>60.56</v>
      </c>
      <c r="L58" t="n">
        <v>5.5</v>
      </c>
      <c r="M58" t="n">
        <v>35</v>
      </c>
      <c r="N58" t="n">
        <v>76.84999999999999</v>
      </c>
      <c r="O58" t="n">
        <v>35125.37</v>
      </c>
      <c r="P58" t="n">
        <v>274.67</v>
      </c>
      <c r="Q58" t="n">
        <v>1364.13</v>
      </c>
      <c r="R58" t="n">
        <v>88.22</v>
      </c>
      <c r="S58" t="n">
        <v>48.96</v>
      </c>
      <c r="T58" t="n">
        <v>17237.98</v>
      </c>
      <c r="U58" t="n">
        <v>0.5600000000000001</v>
      </c>
      <c r="V58" t="n">
        <v>0.82</v>
      </c>
      <c r="W58" t="n">
        <v>2.3</v>
      </c>
      <c r="X58" t="n">
        <v>1.05</v>
      </c>
      <c r="Y58" t="n">
        <v>1</v>
      </c>
      <c r="Z58" t="n">
        <v>10</v>
      </c>
    </row>
    <row r="59">
      <c r="A59" t="n">
        <v>19</v>
      </c>
      <c r="B59" t="n">
        <v>140</v>
      </c>
      <c r="C59" t="inlineStr">
        <is>
          <t xml:space="preserve">CONCLUIDO	</t>
        </is>
      </c>
      <c r="D59" t="n">
        <v>4.66</v>
      </c>
      <c r="E59" t="n">
        <v>21.46</v>
      </c>
      <c r="F59" t="n">
        <v>16.73</v>
      </c>
      <c r="G59" t="n">
        <v>28.68</v>
      </c>
      <c r="H59" t="n">
        <v>0.36</v>
      </c>
      <c r="I59" t="n">
        <v>35</v>
      </c>
      <c r="J59" t="n">
        <v>283.4</v>
      </c>
      <c r="K59" t="n">
        <v>60.56</v>
      </c>
      <c r="L59" t="n">
        <v>5.75</v>
      </c>
      <c r="M59" t="n">
        <v>33</v>
      </c>
      <c r="N59" t="n">
        <v>77.09</v>
      </c>
      <c r="O59" t="n">
        <v>35186.68</v>
      </c>
      <c r="P59" t="n">
        <v>271.53</v>
      </c>
      <c r="Q59" t="n">
        <v>1364.11</v>
      </c>
      <c r="R59" t="n">
        <v>85.48999999999999</v>
      </c>
      <c r="S59" t="n">
        <v>48.96</v>
      </c>
      <c r="T59" t="n">
        <v>15882.96</v>
      </c>
      <c r="U59" t="n">
        <v>0.57</v>
      </c>
      <c r="V59" t="n">
        <v>0.83</v>
      </c>
      <c r="W59" t="n">
        <v>2.3</v>
      </c>
      <c r="X59" t="n">
        <v>0.97</v>
      </c>
      <c r="Y59" t="n">
        <v>1</v>
      </c>
      <c r="Z59" t="n">
        <v>10</v>
      </c>
    </row>
    <row r="60">
      <c r="A60" t="n">
        <v>20</v>
      </c>
      <c r="B60" t="n">
        <v>140</v>
      </c>
      <c r="C60" t="inlineStr">
        <is>
          <t xml:space="preserve">CONCLUIDO	</t>
        </is>
      </c>
      <c r="D60" t="n">
        <v>4.6753</v>
      </c>
      <c r="E60" t="n">
        <v>21.39</v>
      </c>
      <c r="F60" t="n">
        <v>16.71</v>
      </c>
      <c r="G60" t="n">
        <v>29.49</v>
      </c>
      <c r="H60" t="n">
        <v>0.38</v>
      </c>
      <c r="I60" t="n">
        <v>34</v>
      </c>
      <c r="J60" t="n">
        <v>283.9</v>
      </c>
      <c r="K60" t="n">
        <v>60.56</v>
      </c>
      <c r="L60" t="n">
        <v>6</v>
      </c>
      <c r="M60" t="n">
        <v>32</v>
      </c>
      <c r="N60" t="n">
        <v>77.34</v>
      </c>
      <c r="O60" t="n">
        <v>35248.1</v>
      </c>
      <c r="P60" t="n">
        <v>270.89</v>
      </c>
      <c r="Q60" t="n">
        <v>1364.05</v>
      </c>
      <c r="R60" t="n">
        <v>84.84999999999999</v>
      </c>
      <c r="S60" t="n">
        <v>48.96</v>
      </c>
      <c r="T60" t="n">
        <v>15567.72</v>
      </c>
      <c r="U60" t="n">
        <v>0.58</v>
      </c>
      <c r="V60" t="n">
        <v>0.83</v>
      </c>
      <c r="W60" t="n">
        <v>2.3</v>
      </c>
      <c r="X60" t="n">
        <v>0.95</v>
      </c>
      <c r="Y60" t="n">
        <v>1</v>
      </c>
      <c r="Z60" t="n">
        <v>10</v>
      </c>
    </row>
    <row r="61">
      <c r="A61" t="n">
        <v>21</v>
      </c>
      <c r="B61" t="n">
        <v>140</v>
      </c>
      <c r="C61" t="inlineStr">
        <is>
          <t xml:space="preserve">CONCLUIDO	</t>
        </is>
      </c>
      <c r="D61" t="n">
        <v>4.7112</v>
      </c>
      <c r="E61" t="n">
        <v>21.23</v>
      </c>
      <c r="F61" t="n">
        <v>16.65</v>
      </c>
      <c r="G61" t="n">
        <v>31.23</v>
      </c>
      <c r="H61" t="n">
        <v>0.39</v>
      </c>
      <c r="I61" t="n">
        <v>32</v>
      </c>
      <c r="J61" t="n">
        <v>284.4</v>
      </c>
      <c r="K61" t="n">
        <v>60.56</v>
      </c>
      <c r="L61" t="n">
        <v>6.25</v>
      </c>
      <c r="M61" t="n">
        <v>30</v>
      </c>
      <c r="N61" t="n">
        <v>77.59</v>
      </c>
      <c r="O61" t="n">
        <v>35309.61</v>
      </c>
      <c r="P61" t="n">
        <v>268.38</v>
      </c>
      <c r="Q61" t="n">
        <v>1364.07</v>
      </c>
      <c r="R61" t="n">
        <v>83.19</v>
      </c>
      <c r="S61" t="n">
        <v>48.96</v>
      </c>
      <c r="T61" t="n">
        <v>14750.56</v>
      </c>
      <c r="U61" t="n">
        <v>0.59</v>
      </c>
      <c r="V61" t="n">
        <v>0.83</v>
      </c>
      <c r="W61" t="n">
        <v>2.29</v>
      </c>
      <c r="X61" t="n">
        <v>0.89</v>
      </c>
      <c r="Y61" t="n">
        <v>1</v>
      </c>
      <c r="Z61" t="n">
        <v>10</v>
      </c>
    </row>
    <row r="62">
      <c r="A62" t="n">
        <v>22</v>
      </c>
      <c r="B62" t="n">
        <v>140</v>
      </c>
      <c r="C62" t="inlineStr">
        <is>
          <t xml:space="preserve">CONCLUIDO	</t>
        </is>
      </c>
      <c r="D62" t="n">
        <v>4.7267</v>
      </c>
      <c r="E62" t="n">
        <v>21.16</v>
      </c>
      <c r="F62" t="n">
        <v>16.64</v>
      </c>
      <c r="G62" t="n">
        <v>32.2</v>
      </c>
      <c r="H62" t="n">
        <v>0.41</v>
      </c>
      <c r="I62" t="n">
        <v>31</v>
      </c>
      <c r="J62" t="n">
        <v>284.89</v>
      </c>
      <c r="K62" t="n">
        <v>60.56</v>
      </c>
      <c r="L62" t="n">
        <v>6.5</v>
      </c>
      <c r="M62" t="n">
        <v>29</v>
      </c>
      <c r="N62" t="n">
        <v>77.84</v>
      </c>
      <c r="O62" t="n">
        <v>35371.22</v>
      </c>
      <c r="P62" t="n">
        <v>267.61</v>
      </c>
      <c r="Q62" t="n">
        <v>1364.04</v>
      </c>
      <c r="R62" t="n">
        <v>82.37</v>
      </c>
      <c r="S62" t="n">
        <v>48.96</v>
      </c>
      <c r="T62" t="n">
        <v>14343.09</v>
      </c>
      <c r="U62" t="n">
        <v>0.59</v>
      </c>
      <c r="V62" t="n">
        <v>0.83</v>
      </c>
      <c r="W62" t="n">
        <v>2.29</v>
      </c>
      <c r="X62" t="n">
        <v>0.88</v>
      </c>
      <c r="Y62" t="n">
        <v>1</v>
      </c>
      <c r="Z62" t="n">
        <v>10</v>
      </c>
    </row>
    <row r="63">
      <c r="A63" t="n">
        <v>23</v>
      </c>
      <c r="B63" t="n">
        <v>140</v>
      </c>
      <c r="C63" t="inlineStr">
        <is>
          <t xml:space="preserve">CONCLUIDO	</t>
        </is>
      </c>
      <c r="D63" t="n">
        <v>4.7474</v>
      </c>
      <c r="E63" t="n">
        <v>21.06</v>
      </c>
      <c r="F63" t="n">
        <v>16.6</v>
      </c>
      <c r="G63" t="n">
        <v>33.19</v>
      </c>
      <c r="H63" t="n">
        <v>0.42</v>
      </c>
      <c r="I63" t="n">
        <v>30</v>
      </c>
      <c r="J63" t="n">
        <v>285.39</v>
      </c>
      <c r="K63" t="n">
        <v>60.56</v>
      </c>
      <c r="L63" t="n">
        <v>6.75</v>
      </c>
      <c r="M63" t="n">
        <v>28</v>
      </c>
      <c r="N63" t="n">
        <v>78.09</v>
      </c>
      <c r="O63" t="n">
        <v>35432.93</v>
      </c>
      <c r="P63" t="n">
        <v>266.55</v>
      </c>
      <c r="Q63" t="n">
        <v>1364</v>
      </c>
      <c r="R63" t="n">
        <v>81.25</v>
      </c>
      <c r="S63" t="n">
        <v>48.96</v>
      </c>
      <c r="T63" t="n">
        <v>13792.37</v>
      </c>
      <c r="U63" t="n">
        <v>0.6</v>
      </c>
      <c r="V63" t="n">
        <v>0.83</v>
      </c>
      <c r="W63" t="n">
        <v>2.29</v>
      </c>
      <c r="X63" t="n">
        <v>0.84</v>
      </c>
      <c r="Y63" t="n">
        <v>1</v>
      </c>
      <c r="Z63" t="n">
        <v>10</v>
      </c>
    </row>
    <row r="64">
      <c r="A64" t="n">
        <v>24</v>
      </c>
      <c r="B64" t="n">
        <v>140</v>
      </c>
      <c r="C64" t="inlineStr">
        <is>
          <t xml:space="preserve">CONCLUIDO	</t>
        </is>
      </c>
      <c r="D64" t="n">
        <v>4.7872</v>
      </c>
      <c r="E64" t="n">
        <v>20.89</v>
      </c>
      <c r="F64" t="n">
        <v>16.53</v>
      </c>
      <c r="G64" t="n">
        <v>35.41</v>
      </c>
      <c r="H64" t="n">
        <v>0.44</v>
      </c>
      <c r="I64" t="n">
        <v>28</v>
      </c>
      <c r="J64" t="n">
        <v>285.9</v>
      </c>
      <c r="K64" t="n">
        <v>60.56</v>
      </c>
      <c r="L64" t="n">
        <v>7</v>
      </c>
      <c r="M64" t="n">
        <v>26</v>
      </c>
      <c r="N64" t="n">
        <v>78.34</v>
      </c>
      <c r="O64" t="n">
        <v>35494.74</v>
      </c>
      <c r="P64" t="n">
        <v>263.71</v>
      </c>
      <c r="Q64" t="n">
        <v>1364.22</v>
      </c>
      <c r="R64" t="n">
        <v>79.06</v>
      </c>
      <c r="S64" t="n">
        <v>48.96</v>
      </c>
      <c r="T64" t="n">
        <v>12706.01</v>
      </c>
      <c r="U64" t="n">
        <v>0.62</v>
      </c>
      <c r="V64" t="n">
        <v>0.84</v>
      </c>
      <c r="W64" t="n">
        <v>2.28</v>
      </c>
      <c r="X64" t="n">
        <v>0.77</v>
      </c>
      <c r="Y64" t="n">
        <v>1</v>
      </c>
      <c r="Z64" t="n">
        <v>10</v>
      </c>
    </row>
    <row r="65">
      <c r="A65" t="n">
        <v>25</v>
      </c>
      <c r="B65" t="n">
        <v>140</v>
      </c>
      <c r="C65" t="inlineStr">
        <is>
          <t xml:space="preserve">CONCLUIDO	</t>
        </is>
      </c>
      <c r="D65" t="n">
        <v>4.8069</v>
      </c>
      <c r="E65" t="n">
        <v>20.8</v>
      </c>
      <c r="F65" t="n">
        <v>16.49</v>
      </c>
      <c r="G65" t="n">
        <v>36.65</v>
      </c>
      <c r="H65" t="n">
        <v>0.45</v>
      </c>
      <c r="I65" t="n">
        <v>27</v>
      </c>
      <c r="J65" t="n">
        <v>286.4</v>
      </c>
      <c r="K65" t="n">
        <v>60.56</v>
      </c>
      <c r="L65" t="n">
        <v>7.25</v>
      </c>
      <c r="M65" t="n">
        <v>25</v>
      </c>
      <c r="N65" t="n">
        <v>78.59</v>
      </c>
      <c r="O65" t="n">
        <v>35556.78</v>
      </c>
      <c r="P65" t="n">
        <v>262.18</v>
      </c>
      <c r="Q65" t="n">
        <v>1364.14</v>
      </c>
      <c r="R65" t="n">
        <v>77.97</v>
      </c>
      <c r="S65" t="n">
        <v>48.96</v>
      </c>
      <c r="T65" t="n">
        <v>12163.75</v>
      </c>
      <c r="U65" t="n">
        <v>0.63</v>
      </c>
      <c r="V65" t="n">
        <v>0.84</v>
      </c>
      <c r="W65" t="n">
        <v>2.28</v>
      </c>
      <c r="X65" t="n">
        <v>0.73</v>
      </c>
      <c r="Y65" t="n">
        <v>1</v>
      </c>
      <c r="Z65" t="n">
        <v>10</v>
      </c>
    </row>
    <row r="66">
      <c r="A66" t="n">
        <v>26</v>
      </c>
      <c r="B66" t="n">
        <v>140</v>
      </c>
      <c r="C66" t="inlineStr">
        <is>
          <t xml:space="preserve">CONCLUIDO	</t>
        </is>
      </c>
      <c r="D66" t="n">
        <v>4.8204</v>
      </c>
      <c r="E66" t="n">
        <v>20.74</v>
      </c>
      <c r="F66" t="n">
        <v>16.49</v>
      </c>
      <c r="G66" t="n">
        <v>38.04</v>
      </c>
      <c r="H66" t="n">
        <v>0.47</v>
      </c>
      <c r="I66" t="n">
        <v>26</v>
      </c>
      <c r="J66" t="n">
        <v>286.9</v>
      </c>
      <c r="K66" t="n">
        <v>60.56</v>
      </c>
      <c r="L66" t="n">
        <v>7.5</v>
      </c>
      <c r="M66" t="n">
        <v>24</v>
      </c>
      <c r="N66" t="n">
        <v>78.84999999999999</v>
      </c>
      <c r="O66" t="n">
        <v>35618.8</v>
      </c>
      <c r="P66" t="n">
        <v>261.93</v>
      </c>
      <c r="Q66" t="n">
        <v>1364.01</v>
      </c>
      <c r="R66" t="n">
        <v>77.29000000000001</v>
      </c>
      <c r="S66" t="n">
        <v>48.96</v>
      </c>
      <c r="T66" t="n">
        <v>11829.44</v>
      </c>
      <c r="U66" t="n">
        <v>0.63</v>
      </c>
      <c r="V66" t="n">
        <v>0.84</v>
      </c>
      <c r="W66" t="n">
        <v>2.29</v>
      </c>
      <c r="X66" t="n">
        <v>0.73</v>
      </c>
      <c r="Y66" t="n">
        <v>1</v>
      </c>
      <c r="Z66" t="n">
        <v>10</v>
      </c>
    </row>
    <row r="67">
      <c r="A67" t="n">
        <v>27</v>
      </c>
      <c r="B67" t="n">
        <v>140</v>
      </c>
      <c r="C67" t="inlineStr">
        <is>
          <t xml:space="preserve">CONCLUIDO	</t>
        </is>
      </c>
      <c r="D67" t="n">
        <v>4.8407</v>
      </c>
      <c r="E67" t="n">
        <v>20.66</v>
      </c>
      <c r="F67" t="n">
        <v>16.45</v>
      </c>
      <c r="G67" t="n">
        <v>39.48</v>
      </c>
      <c r="H67" t="n">
        <v>0.48</v>
      </c>
      <c r="I67" t="n">
        <v>25</v>
      </c>
      <c r="J67" t="n">
        <v>287.41</v>
      </c>
      <c r="K67" t="n">
        <v>60.56</v>
      </c>
      <c r="L67" t="n">
        <v>7.75</v>
      </c>
      <c r="M67" t="n">
        <v>23</v>
      </c>
      <c r="N67" t="n">
        <v>79.09999999999999</v>
      </c>
      <c r="O67" t="n">
        <v>35680.92</v>
      </c>
      <c r="P67" t="n">
        <v>259.77</v>
      </c>
      <c r="Q67" t="n">
        <v>1364.17</v>
      </c>
      <c r="R67" t="n">
        <v>76.55</v>
      </c>
      <c r="S67" t="n">
        <v>48.96</v>
      </c>
      <c r="T67" t="n">
        <v>11466.26</v>
      </c>
      <c r="U67" t="n">
        <v>0.64</v>
      </c>
      <c r="V67" t="n">
        <v>0.84</v>
      </c>
      <c r="W67" t="n">
        <v>2.28</v>
      </c>
      <c r="X67" t="n">
        <v>0.6899999999999999</v>
      </c>
      <c r="Y67" t="n">
        <v>1</v>
      </c>
      <c r="Z67" t="n">
        <v>10</v>
      </c>
    </row>
    <row r="68">
      <c r="A68" t="n">
        <v>28</v>
      </c>
      <c r="B68" t="n">
        <v>140</v>
      </c>
      <c r="C68" t="inlineStr">
        <is>
          <t xml:space="preserve">CONCLUIDO	</t>
        </is>
      </c>
      <c r="D68" t="n">
        <v>4.8393</v>
      </c>
      <c r="E68" t="n">
        <v>20.66</v>
      </c>
      <c r="F68" t="n">
        <v>16.46</v>
      </c>
      <c r="G68" t="n">
        <v>39.5</v>
      </c>
      <c r="H68" t="n">
        <v>0.49</v>
      </c>
      <c r="I68" t="n">
        <v>25</v>
      </c>
      <c r="J68" t="n">
        <v>287.91</v>
      </c>
      <c r="K68" t="n">
        <v>60.56</v>
      </c>
      <c r="L68" t="n">
        <v>8</v>
      </c>
      <c r="M68" t="n">
        <v>23</v>
      </c>
      <c r="N68" t="n">
        <v>79.36</v>
      </c>
      <c r="O68" t="n">
        <v>35743.15</v>
      </c>
      <c r="P68" t="n">
        <v>259.24</v>
      </c>
      <c r="Q68" t="n">
        <v>1364.05</v>
      </c>
      <c r="R68" t="n">
        <v>76.83</v>
      </c>
      <c r="S68" t="n">
        <v>48.96</v>
      </c>
      <c r="T68" t="n">
        <v>11606.45</v>
      </c>
      <c r="U68" t="n">
        <v>0.64</v>
      </c>
      <c r="V68" t="n">
        <v>0.84</v>
      </c>
      <c r="W68" t="n">
        <v>2.28</v>
      </c>
      <c r="X68" t="n">
        <v>0.7</v>
      </c>
      <c r="Y68" t="n">
        <v>1</v>
      </c>
      <c r="Z68" t="n">
        <v>10</v>
      </c>
    </row>
    <row r="69">
      <c r="A69" t="n">
        <v>29</v>
      </c>
      <c r="B69" t="n">
        <v>140</v>
      </c>
      <c r="C69" t="inlineStr">
        <is>
          <t xml:space="preserve">CONCLUIDO	</t>
        </is>
      </c>
      <c r="D69" t="n">
        <v>4.8611</v>
      </c>
      <c r="E69" t="n">
        <v>20.57</v>
      </c>
      <c r="F69" t="n">
        <v>16.42</v>
      </c>
      <c r="G69" t="n">
        <v>41.04</v>
      </c>
      <c r="H69" t="n">
        <v>0.51</v>
      </c>
      <c r="I69" t="n">
        <v>24</v>
      </c>
      <c r="J69" t="n">
        <v>288.42</v>
      </c>
      <c r="K69" t="n">
        <v>60.56</v>
      </c>
      <c r="L69" t="n">
        <v>8.25</v>
      </c>
      <c r="M69" t="n">
        <v>22</v>
      </c>
      <c r="N69" t="n">
        <v>79.61</v>
      </c>
      <c r="O69" t="n">
        <v>35805.48</v>
      </c>
      <c r="P69" t="n">
        <v>257.65</v>
      </c>
      <c r="Q69" t="n">
        <v>1364</v>
      </c>
      <c r="R69" t="n">
        <v>75.38</v>
      </c>
      <c r="S69" t="n">
        <v>48.96</v>
      </c>
      <c r="T69" t="n">
        <v>10883.35</v>
      </c>
      <c r="U69" t="n">
        <v>0.65</v>
      </c>
      <c r="V69" t="n">
        <v>0.84</v>
      </c>
      <c r="W69" t="n">
        <v>2.28</v>
      </c>
      <c r="X69" t="n">
        <v>0.66</v>
      </c>
      <c r="Y69" t="n">
        <v>1</v>
      </c>
      <c r="Z69" t="n">
        <v>10</v>
      </c>
    </row>
    <row r="70">
      <c r="A70" t="n">
        <v>30</v>
      </c>
      <c r="B70" t="n">
        <v>140</v>
      </c>
      <c r="C70" t="inlineStr">
        <is>
          <t xml:space="preserve">CONCLUIDO	</t>
        </is>
      </c>
      <c r="D70" t="n">
        <v>4.8793</v>
      </c>
      <c r="E70" t="n">
        <v>20.49</v>
      </c>
      <c r="F70" t="n">
        <v>16.39</v>
      </c>
      <c r="G70" t="n">
        <v>42.76</v>
      </c>
      <c r="H70" t="n">
        <v>0.52</v>
      </c>
      <c r="I70" t="n">
        <v>23</v>
      </c>
      <c r="J70" t="n">
        <v>288.92</v>
      </c>
      <c r="K70" t="n">
        <v>60.56</v>
      </c>
      <c r="L70" t="n">
        <v>8.5</v>
      </c>
      <c r="M70" t="n">
        <v>21</v>
      </c>
      <c r="N70" t="n">
        <v>79.87</v>
      </c>
      <c r="O70" t="n">
        <v>35867.91</v>
      </c>
      <c r="P70" t="n">
        <v>256.06</v>
      </c>
      <c r="Q70" t="n">
        <v>1364.06</v>
      </c>
      <c r="R70" t="n">
        <v>74.59</v>
      </c>
      <c r="S70" t="n">
        <v>48.96</v>
      </c>
      <c r="T70" t="n">
        <v>10496.12</v>
      </c>
      <c r="U70" t="n">
        <v>0.66</v>
      </c>
      <c r="V70" t="n">
        <v>0.84</v>
      </c>
      <c r="W70" t="n">
        <v>2.28</v>
      </c>
      <c r="X70" t="n">
        <v>0.63</v>
      </c>
      <c r="Y70" t="n">
        <v>1</v>
      </c>
      <c r="Z70" t="n">
        <v>10</v>
      </c>
    </row>
    <row r="71">
      <c r="A71" t="n">
        <v>31</v>
      </c>
      <c r="B71" t="n">
        <v>140</v>
      </c>
      <c r="C71" t="inlineStr">
        <is>
          <t xml:space="preserve">CONCLUIDO	</t>
        </is>
      </c>
      <c r="D71" t="n">
        <v>4.9016</v>
      </c>
      <c r="E71" t="n">
        <v>20.4</v>
      </c>
      <c r="F71" t="n">
        <v>16.35</v>
      </c>
      <c r="G71" t="n">
        <v>44.6</v>
      </c>
      <c r="H71" t="n">
        <v>0.54</v>
      </c>
      <c r="I71" t="n">
        <v>22</v>
      </c>
      <c r="J71" t="n">
        <v>289.43</v>
      </c>
      <c r="K71" t="n">
        <v>60.56</v>
      </c>
      <c r="L71" t="n">
        <v>8.75</v>
      </c>
      <c r="M71" t="n">
        <v>20</v>
      </c>
      <c r="N71" t="n">
        <v>80.12</v>
      </c>
      <c r="O71" t="n">
        <v>35930.44</v>
      </c>
      <c r="P71" t="n">
        <v>254.82</v>
      </c>
      <c r="Q71" t="n">
        <v>1364.02</v>
      </c>
      <c r="R71" t="n">
        <v>73.43000000000001</v>
      </c>
      <c r="S71" t="n">
        <v>48.96</v>
      </c>
      <c r="T71" t="n">
        <v>9918.48</v>
      </c>
      <c r="U71" t="n">
        <v>0.67</v>
      </c>
      <c r="V71" t="n">
        <v>0.85</v>
      </c>
      <c r="W71" t="n">
        <v>2.27</v>
      </c>
      <c r="X71" t="n">
        <v>0.59</v>
      </c>
      <c r="Y71" t="n">
        <v>1</v>
      </c>
      <c r="Z71" t="n">
        <v>10</v>
      </c>
    </row>
    <row r="72">
      <c r="A72" t="n">
        <v>32</v>
      </c>
      <c r="B72" t="n">
        <v>140</v>
      </c>
      <c r="C72" t="inlineStr">
        <is>
          <t xml:space="preserve">CONCLUIDO	</t>
        </is>
      </c>
      <c r="D72" t="n">
        <v>4.8987</v>
      </c>
      <c r="E72" t="n">
        <v>20.41</v>
      </c>
      <c r="F72" t="n">
        <v>16.36</v>
      </c>
      <c r="G72" t="n">
        <v>44.63</v>
      </c>
      <c r="H72" t="n">
        <v>0.55</v>
      </c>
      <c r="I72" t="n">
        <v>22</v>
      </c>
      <c r="J72" t="n">
        <v>289.94</v>
      </c>
      <c r="K72" t="n">
        <v>60.56</v>
      </c>
      <c r="L72" t="n">
        <v>9</v>
      </c>
      <c r="M72" t="n">
        <v>20</v>
      </c>
      <c r="N72" t="n">
        <v>80.38</v>
      </c>
      <c r="O72" t="n">
        <v>35993.08</v>
      </c>
      <c r="P72" t="n">
        <v>253.58</v>
      </c>
      <c r="Q72" t="n">
        <v>1364</v>
      </c>
      <c r="R72" t="n">
        <v>73.54000000000001</v>
      </c>
      <c r="S72" t="n">
        <v>48.96</v>
      </c>
      <c r="T72" t="n">
        <v>9976.540000000001</v>
      </c>
      <c r="U72" t="n">
        <v>0.67</v>
      </c>
      <c r="V72" t="n">
        <v>0.85</v>
      </c>
      <c r="W72" t="n">
        <v>2.28</v>
      </c>
      <c r="X72" t="n">
        <v>0.6</v>
      </c>
      <c r="Y72" t="n">
        <v>1</v>
      </c>
      <c r="Z72" t="n">
        <v>10</v>
      </c>
    </row>
    <row r="73">
      <c r="A73" t="n">
        <v>33</v>
      </c>
      <c r="B73" t="n">
        <v>140</v>
      </c>
      <c r="C73" t="inlineStr">
        <is>
          <t xml:space="preserve">CONCLUIDO	</t>
        </is>
      </c>
      <c r="D73" t="n">
        <v>4.9161</v>
      </c>
      <c r="E73" t="n">
        <v>20.34</v>
      </c>
      <c r="F73" t="n">
        <v>16.34</v>
      </c>
      <c r="G73" t="n">
        <v>46.7</v>
      </c>
      <c r="H73" t="n">
        <v>0.57</v>
      </c>
      <c r="I73" t="n">
        <v>21</v>
      </c>
      <c r="J73" t="n">
        <v>290.45</v>
      </c>
      <c r="K73" t="n">
        <v>60.56</v>
      </c>
      <c r="L73" t="n">
        <v>9.25</v>
      </c>
      <c r="M73" t="n">
        <v>19</v>
      </c>
      <c r="N73" t="n">
        <v>80.64</v>
      </c>
      <c r="O73" t="n">
        <v>36055.83</v>
      </c>
      <c r="P73" t="n">
        <v>252.39</v>
      </c>
      <c r="Q73" t="n">
        <v>1364.06</v>
      </c>
      <c r="R73" t="n">
        <v>72.8</v>
      </c>
      <c r="S73" t="n">
        <v>48.96</v>
      </c>
      <c r="T73" t="n">
        <v>9612.190000000001</v>
      </c>
      <c r="U73" t="n">
        <v>0.67</v>
      </c>
      <c r="V73" t="n">
        <v>0.85</v>
      </c>
      <c r="W73" t="n">
        <v>2.28</v>
      </c>
      <c r="X73" t="n">
        <v>0.58</v>
      </c>
      <c r="Y73" t="n">
        <v>1</v>
      </c>
      <c r="Z73" t="n">
        <v>10</v>
      </c>
    </row>
    <row r="74">
      <c r="A74" t="n">
        <v>34</v>
      </c>
      <c r="B74" t="n">
        <v>140</v>
      </c>
      <c r="C74" t="inlineStr">
        <is>
          <t xml:space="preserve">CONCLUIDO	</t>
        </is>
      </c>
      <c r="D74" t="n">
        <v>4.9389</v>
      </c>
      <c r="E74" t="n">
        <v>20.25</v>
      </c>
      <c r="F74" t="n">
        <v>16.3</v>
      </c>
      <c r="G74" t="n">
        <v>48.91</v>
      </c>
      <c r="H74" t="n">
        <v>0.58</v>
      </c>
      <c r="I74" t="n">
        <v>20</v>
      </c>
      <c r="J74" t="n">
        <v>290.96</v>
      </c>
      <c r="K74" t="n">
        <v>60.56</v>
      </c>
      <c r="L74" t="n">
        <v>9.5</v>
      </c>
      <c r="M74" t="n">
        <v>18</v>
      </c>
      <c r="N74" t="n">
        <v>80.90000000000001</v>
      </c>
      <c r="O74" t="n">
        <v>36118.68</v>
      </c>
      <c r="P74" t="n">
        <v>250.33</v>
      </c>
      <c r="Q74" t="n">
        <v>1364.02</v>
      </c>
      <c r="R74" t="n">
        <v>71.64</v>
      </c>
      <c r="S74" t="n">
        <v>48.96</v>
      </c>
      <c r="T74" t="n">
        <v>9033.040000000001</v>
      </c>
      <c r="U74" t="n">
        <v>0.68</v>
      </c>
      <c r="V74" t="n">
        <v>0.85</v>
      </c>
      <c r="W74" t="n">
        <v>2.27</v>
      </c>
      <c r="X74" t="n">
        <v>0.54</v>
      </c>
      <c r="Y74" t="n">
        <v>1</v>
      </c>
      <c r="Z74" t="n">
        <v>10</v>
      </c>
    </row>
    <row r="75">
      <c r="A75" t="n">
        <v>35</v>
      </c>
      <c r="B75" t="n">
        <v>140</v>
      </c>
      <c r="C75" t="inlineStr">
        <is>
          <t xml:space="preserve">CONCLUIDO	</t>
        </is>
      </c>
      <c r="D75" t="n">
        <v>4.9394</v>
      </c>
      <c r="E75" t="n">
        <v>20.25</v>
      </c>
      <c r="F75" t="n">
        <v>16.3</v>
      </c>
      <c r="G75" t="n">
        <v>48.9</v>
      </c>
      <c r="H75" t="n">
        <v>0.6</v>
      </c>
      <c r="I75" t="n">
        <v>20</v>
      </c>
      <c r="J75" t="n">
        <v>291.47</v>
      </c>
      <c r="K75" t="n">
        <v>60.56</v>
      </c>
      <c r="L75" t="n">
        <v>9.75</v>
      </c>
      <c r="M75" t="n">
        <v>18</v>
      </c>
      <c r="N75" t="n">
        <v>81.16</v>
      </c>
      <c r="O75" t="n">
        <v>36181.64</v>
      </c>
      <c r="P75" t="n">
        <v>249.79</v>
      </c>
      <c r="Q75" t="n">
        <v>1364.03</v>
      </c>
      <c r="R75" t="n">
        <v>71.5</v>
      </c>
      <c r="S75" t="n">
        <v>48.96</v>
      </c>
      <c r="T75" t="n">
        <v>8963.01</v>
      </c>
      <c r="U75" t="n">
        <v>0.68</v>
      </c>
      <c r="V75" t="n">
        <v>0.85</v>
      </c>
      <c r="W75" t="n">
        <v>2.27</v>
      </c>
      <c r="X75" t="n">
        <v>0.54</v>
      </c>
      <c r="Y75" t="n">
        <v>1</v>
      </c>
      <c r="Z75" t="n">
        <v>10</v>
      </c>
    </row>
    <row r="76">
      <c r="A76" t="n">
        <v>36</v>
      </c>
      <c r="B76" t="n">
        <v>140</v>
      </c>
      <c r="C76" t="inlineStr">
        <is>
          <t xml:space="preserve">CONCLUIDO	</t>
        </is>
      </c>
      <c r="D76" t="n">
        <v>4.9572</v>
      </c>
      <c r="E76" t="n">
        <v>20.17</v>
      </c>
      <c r="F76" t="n">
        <v>16.28</v>
      </c>
      <c r="G76" t="n">
        <v>51.41</v>
      </c>
      <c r="H76" t="n">
        <v>0.61</v>
      </c>
      <c r="I76" t="n">
        <v>19</v>
      </c>
      <c r="J76" t="n">
        <v>291.98</v>
      </c>
      <c r="K76" t="n">
        <v>60.56</v>
      </c>
      <c r="L76" t="n">
        <v>10</v>
      </c>
      <c r="M76" t="n">
        <v>17</v>
      </c>
      <c r="N76" t="n">
        <v>81.42</v>
      </c>
      <c r="O76" t="n">
        <v>36244.71</v>
      </c>
      <c r="P76" t="n">
        <v>248.88</v>
      </c>
      <c r="Q76" t="n">
        <v>1364.01</v>
      </c>
      <c r="R76" t="n">
        <v>70.94</v>
      </c>
      <c r="S76" t="n">
        <v>48.96</v>
      </c>
      <c r="T76" t="n">
        <v>8688.01</v>
      </c>
      <c r="U76" t="n">
        <v>0.6899999999999999</v>
      </c>
      <c r="V76" t="n">
        <v>0.85</v>
      </c>
      <c r="W76" t="n">
        <v>2.27</v>
      </c>
      <c r="X76" t="n">
        <v>0.52</v>
      </c>
      <c r="Y76" t="n">
        <v>1</v>
      </c>
      <c r="Z76" t="n">
        <v>10</v>
      </c>
    </row>
    <row r="77">
      <c r="A77" t="n">
        <v>37</v>
      </c>
      <c r="B77" t="n">
        <v>140</v>
      </c>
      <c r="C77" t="inlineStr">
        <is>
          <t xml:space="preserve">CONCLUIDO	</t>
        </is>
      </c>
      <c r="D77" t="n">
        <v>4.9557</v>
      </c>
      <c r="E77" t="n">
        <v>20.18</v>
      </c>
      <c r="F77" t="n">
        <v>16.29</v>
      </c>
      <c r="G77" t="n">
        <v>51.43</v>
      </c>
      <c r="H77" t="n">
        <v>0.62</v>
      </c>
      <c r="I77" t="n">
        <v>19</v>
      </c>
      <c r="J77" t="n">
        <v>292.49</v>
      </c>
      <c r="K77" t="n">
        <v>60.56</v>
      </c>
      <c r="L77" t="n">
        <v>10.25</v>
      </c>
      <c r="M77" t="n">
        <v>17</v>
      </c>
      <c r="N77" t="n">
        <v>81.68000000000001</v>
      </c>
      <c r="O77" t="n">
        <v>36307.88</v>
      </c>
      <c r="P77" t="n">
        <v>247.89</v>
      </c>
      <c r="Q77" t="n">
        <v>1364.01</v>
      </c>
      <c r="R77" t="n">
        <v>71.04000000000001</v>
      </c>
      <c r="S77" t="n">
        <v>48.96</v>
      </c>
      <c r="T77" t="n">
        <v>8741.379999999999</v>
      </c>
      <c r="U77" t="n">
        <v>0.6899999999999999</v>
      </c>
      <c r="V77" t="n">
        <v>0.85</v>
      </c>
      <c r="W77" t="n">
        <v>2.27</v>
      </c>
      <c r="X77" t="n">
        <v>0.53</v>
      </c>
      <c r="Y77" t="n">
        <v>1</v>
      </c>
      <c r="Z77" t="n">
        <v>10</v>
      </c>
    </row>
    <row r="78">
      <c r="A78" t="n">
        <v>38</v>
      </c>
      <c r="B78" t="n">
        <v>140</v>
      </c>
      <c r="C78" t="inlineStr">
        <is>
          <t xml:space="preserve">CONCLUIDO	</t>
        </is>
      </c>
      <c r="D78" t="n">
        <v>4.9763</v>
      </c>
      <c r="E78" t="n">
        <v>20.1</v>
      </c>
      <c r="F78" t="n">
        <v>16.25</v>
      </c>
      <c r="G78" t="n">
        <v>54.18</v>
      </c>
      <c r="H78" t="n">
        <v>0.64</v>
      </c>
      <c r="I78" t="n">
        <v>18</v>
      </c>
      <c r="J78" t="n">
        <v>293</v>
      </c>
      <c r="K78" t="n">
        <v>60.56</v>
      </c>
      <c r="L78" t="n">
        <v>10.5</v>
      </c>
      <c r="M78" t="n">
        <v>16</v>
      </c>
      <c r="N78" t="n">
        <v>81.95</v>
      </c>
      <c r="O78" t="n">
        <v>36371.17</v>
      </c>
      <c r="P78" t="n">
        <v>246.08</v>
      </c>
      <c r="Q78" t="n">
        <v>1364.03</v>
      </c>
      <c r="R78" t="n">
        <v>70.18000000000001</v>
      </c>
      <c r="S78" t="n">
        <v>48.96</v>
      </c>
      <c r="T78" t="n">
        <v>8315.85</v>
      </c>
      <c r="U78" t="n">
        <v>0.7</v>
      </c>
      <c r="V78" t="n">
        <v>0.85</v>
      </c>
      <c r="W78" t="n">
        <v>2.27</v>
      </c>
      <c r="X78" t="n">
        <v>0.49</v>
      </c>
      <c r="Y78" t="n">
        <v>1</v>
      </c>
      <c r="Z78" t="n">
        <v>10</v>
      </c>
    </row>
    <row r="79">
      <c r="A79" t="n">
        <v>39</v>
      </c>
      <c r="B79" t="n">
        <v>140</v>
      </c>
      <c r="C79" t="inlineStr">
        <is>
          <t xml:space="preserve">CONCLUIDO	</t>
        </is>
      </c>
      <c r="D79" t="n">
        <v>4.9801</v>
      </c>
      <c r="E79" t="n">
        <v>20.08</v>
      </c>
      <c r="F79" t="n">
        <v>16.24</v>
      </c>
      <c r="G79" t="n">
        <v>54.13</v>
      </c>
      <c r="H79" t="n">
        <v>0.65</v>
      </c>
      <c r="I79" t="n">
        <v>18</v>
      </c>
      <c r="J79" t="n">
        <v>293.52</v>
      </c>
      <c r="K79" t="n">
        <v>60.56</v>
      </c>
      <c r="L79" t="n">
        <v>10.75</v>
      </c>
      <c r="M79" t="n">
        <v>16</v>
      </c>
      <c r="N79" t="n">
        <v>82.20999999999999</v>
      </c>
      <c r="O79" t="n">
        <v>36434.56</v>
      </c>
      <c r="P79" t="n">
        <v>245.03</v>
      </c>
      <c r="Q79" t="n">
        <v>1364.05</v>
      </c>
      <c r="R79" t="n">
        <v>69.58</v>
      </c>
      <c r="S79" t="n">
        <v>48.96</v>
      </c>
      <c r="T79" t="n">
        <v>8016.2</v>
      </c>
      <c r="U79" t="n">
        <v>0.7</v>
      </c>
      <c r="V79" t="n">
        <v>0.85</v>
      </c>
      <c r="W79" t="n">
        <v>2.27</v>
      </c>
      <c r="X79" t="n">
        <v>0.48</v>
      </c>
      <c r="Y79" t="n">
        <v>1</v>
      </c>
      <c r="Z79" t="n">
        <v>10</v>
      </c>
    </row>
    <row r="80">
      <c r="A80" t="n">
        <v>40</v>
      </c>
      <c r="B80" t="n">
        <v>140</v>
      </c>
      <c r="C80" t="inlineStr">
        <is>
          <t xml:space="preserve">CONCLUIDO	</t>
        </is>
      </c>
      <c r="D80" t="n">
        <v>4.9999</v>
      </c>
      <c r="E80" t="n">
        <v>20</v>
      </c>
      <c r="F80" t="n">
        <v>16.21</v>
      </c>
      <c r="G80" t="n">
        <v>57.22</v>
      </c>
      <c r="H80" t="n">
        <v>0.67</v>
      </c>
      <c r="I80" t="n">
        <v>17</v>
      </c>
      <c r="J80" t="n">
        <v>294.03</v>
      </c>
      <c r="K80" t="n">
        <v>60.56</v>
      </c>
      <c r="L80" t="n">
        <v>11</v>
      </c>
      <c r="M80" t="n">
        <v>15</v>
      </c>
      <c r="N80" t="n">
        <v>82.48</v>
      </c>
      <c r="O80" t="n">
        <v>36498.06</v>
      </c>
      <c r="P80" t="n">
        <v>243.12</v>
      </c>
      <c r="Q80" t="n">
        <v>1364</v>
      </c>
      <c r="R80" t="n">
        <v>68.65000000000001</v>
      </c>
      <c r="S80" t="n">
        <v>48.96</v>
      </c>
      <c r="T80" t="n">
        <v>7556.6</v>
      </c>
      <c r="U80" t="n">
        <v>0.71</v>
      </c>
      <c r="V80" t="n">
        <v>0.85</v>
      </c>
      <c r="W80" t="n">
        <v>2.27</v>
      </c>
      <c r="X80" t="n">
        <v>0.45</v>
      </c>
      <c r="Y80" t="n">
        <v>1</v>
      </c>
      <c r="Z80" t="n">
        <v>10</v>
      </c>
    </row>
    <row r="81">
      <c r="A81" t="n">
        <v>41</v>
      </c>
      <c r="B81" t="n">
        <v>140</v>
      </c>
      <c r="C81" t="inlineStr">
        <is>
          <t xml:space="preserve">CONCLUIDO	</t>
        </is>
      </c>
      <c r="D81" t="n">
        <v>4.9969</v>
      </c>
      <c r="E81" t="n">
        <v>20.01</v>
      </c>
      <c r="F81" t="n">
        <v>16.22</v>
      </c>
      <c r="G81" t="n">
        <v>57.26</v>
      </c>
      <c r="H81" t="n">
        <v>0.68</v>
      </c>
      <c r="I81" t="n">
        <v>17</v>
      </c>
      <c r="J81" t="n">
        <v>294.55</v>
      </c>
      <c r="K81" t="n">
        <v>60.56</v>
      </c>
      <c r="L81" t="n">
        <v>11.25</v>
      </c>
      <c r="M81" t="n">
        <v>15</v>
      </c>
      <c r="N81" t="n">
        <v>82.73999999999999</v>
      </c>
      <c r="O81" t="n">
        <v>36561.67</v>
      </c>
      <c r="P81" t="n">
        <v>241.91</v>
      </c>
      <c r="Q81" t="n">
        <v>1364</v>
      </c>
      <c r="R81" t="n">
        <v>69.19</v>
      </c>
      <c r="S81" t="n">
        <v>48.96</v>
      </c>
      <c r="T81" t="n">
        <v>7822.98</v>
      </c>
      <c r="U81" t="n">
        <v>0.71</v>
      </c>
      <c r="V81" t="n">
        <v>0.85</v>
      </c>
      <c r="W81" t="n">
        <v>2.27</v>
      </c>
      <c r="X81" t="n">
        <v>0.46</v>
      </c>
      <c r="Y81" t="n">
        <v>1</v>
      </c>
      <c r="Z81" t="n">
        <v>10</v>
      </c>
    </row>
    <row r="82">
      <c r="A82" t="n">
        <v>42</v>
      </c>
      <c r="B82" t="n">
        <v>140</v>
      </c>
      <c r="C82" t="inlineStr">
        <is>
          <t xml:space="preserve">CONCLUIDO	</t>
        </is>
      </c>
      <c r="D82" t="n">
        <v>5.0177</v>
      </c>
      <c r="E82" t="n">
        <v>19.93</v>
      </c>
      <c r="F82" t="n">
        <v>16.19</v>
      </c>
      <c r="G82" t="n">
        <v>60.72</v>
      </c>
      <c r="H82" t="n">
        <v>0.6899999999999999</v>
      </c>
      <c r="I82" t="n">
        <v>16</v>
      </c>
      <c r="J82" t="n">
        <v>295.06</v>
      </c>
      <c r="K82" t="n">
        <v>60.56</v>
      </c>
      <c r="L82" t="n">
        <v>11.5</v>
      </c>
      <c r="M82" t="n">
        <v>14</v>
      </c>
      <c r="N82" t="n">
        <v>83.01000000000001</v>
      </c>
      <c r="O82" t="n">
        <v>36625.39</v>
      </c>
      <c r="P82" t="n">
        <v>240.52</v>
      </c>
      <c r="Q82" t="n">
        <v>1364.06</v>
      </c>
      <c r="R82" t="n">
        <v>67.93000000000001</v>
      </c>
      <c r="S82" t="n">
        <v>48.96</v>
      </c>
      <c r="T82" t="n">
        <v>7200.74</v>
      </c>
      <c r="U82" t="n">
        <v>0.72</v>
      </c>
      <c r="V82" t="n">
        <v>0.86</v>
      </c>
      <c r="W82" t="n">
        <v>2.27</v>
      </c>
      <c r="X82" t="n">
        <v>0.43</v>
      </c>
      <c r="Y82" t="n">
        <v>1</v>
      </c>
      <c r="Z82" t="n">
        <v>10</v>
      </c>
    </row>
    <row r="83">
      <c r="A83" t="n">
        <v>43</v>
      </c>
      <c r="B83" t="n">
        <v>140</v>
      </c>
      <c r="C83" t="inlineStr">
        <is>
          <t xml:space="preserve">CONCLUIDO	</t>
        </is>
      </c>
      <c r="D83" t="n">
        <v>5.0172</v>
      </c>
      <c r="E83" t="n">
        <v>19.93</v>
      </c>
      <c r="F83" t="n">
        <v>16.19</v>
      </c>
      <c r="G83" t="n">
        <v>60.73</v>
      </c>
      <c r="H83" t="n">
        <v>0.71</v>
      </c>
      <c r="I83" t="n">
        <v>16</v>
      </c>
      <c r="J83" t="n">
        <v>295.58</v>
      </c>
      <c r="K83" t="n">
        <v>60.56</v>
      </c>
      <c r="L83" t="n">
        <v>11.75</v>
      </c>
      <c r="M83" t="n">
        <v>14</v>
      </c>
      <c r="N83" t="n">
        <v>83.28</v>
      </c>
      <c r="O83" t="n">
        <v>36689.22</v>
      </c>
      <c r="P83" t="n">
        <v>239.73</v>
      </c>
      <c r="Q83" t="n">
        <v>1364</v>
      </c>
      <c r="R83" t="n">
        <v>68.09999999999999</v>
      </c>
      <c r="S83" t="n">
        <v>48.96</v>
      </c>
      <c r="T83" t="n">
        <v>7285.74</v>
      </c>
      <c r="U83" t="n">
        <v>0.72</v>
      </c>
      <c r="V83" t="n">
        <v>0.86</v>
      </c>
      <c r="W83" t="n">
        <v>2.27</v>
      </c>
      <c r="X83" t="n">
        <v>0.44</v>
      </c>
      <c r="Y83" t="n">
        <v>1</v>
      </c>
      <c r="Z83" t="n">
        <v>10</v>
      </c>
    </row>
    <row r="84">
      <c r="A84" t="n">
        <v>44</v>
      </c>
      <c r="B84" t="n">
        <v>140</v>
      </c>
      <c r="C84" t="inlineStr">
        <is>
          <t xml:space="preserve">CONCLUIDO	</t>
        </is>
      </c>
      <c r="D84" t="n">
        <v>5.0174</v>
      </c>
      <c r="E84" t="n">
        <v>19.93</v>
      </c>
      <c r="F84" t="n">
        <v>16.19</v>
      </c>
      <c r="G84" t="n">
        <v>60.73</v>
      </c>
      <c r="H84" t="n">
        <v>0.72</v>
      </c>
      <c r="I84" t="n">
        <v>16</v>
      </c>
      <c r="J84" t="n">
        <v>296.1</v>
      </c>
      <c r="K84" t="n">
        <v>60.56</v>
      </c>
      <c r="L84" t="n">
        <v>12</v>
      </c>
      <c r="M84" t="n">
        <v>14</v>
      </c>
      <c r="N84" t="n">
        <v>83.54000000000001</v>
      </c>
      <c r="O84" t="n">
        <v>36753.16</v>
      </c>
      <c r="P84" t="n">
        <v>238.81</v>
      </c>
      <c r="Q84" t="n">
        <v>1364.06</v>
      </c>
      <c r="R84" t="n">
        <v>68.11</v>
      </c>
      <c r="S84" t="n">
        <v>48.96</v>
      </c>
      <c r="T84" t="n">
        <v>7290.78</v>
      </c>
      <c r="U84" t="n">
        <v>0.72</v>
      </c>
      <c r="V84" t="n">
        <v>0.86</v>
      </c>
      <c r="W84" t="n">
        <v>2.27</v>
      </c>
      <c r="X84" t="n">
        <v>0.43</v>
      </c>
      <c r="Y84" t="n">
        <v>1</v>
      </c>
      <c r="Z84" t="n">
        <v>10</v>
      </c>
    </row>
    <row r="85">
      <c r="A85" t="n">
        <v>45</v>
      </c>
      <c r="B85" t="n">
        <v>140</v>
      </c>
      <c r="C85" t="inlineStr">
        <is>
          <t xml:space="preserve">CONCLUIDO	</t>
        </is>
      </c>
      <c r="D85" t="n">
        <v>5.0401</v>
      </c>
      <c r="E85" t="n">
        <v>19.84</v>
      </c>
      <c r="F85" t="n">
        <v>16.16</v>
      </c>
      <c r="G85" t="n">
        <v>64.63</v>
      </c>
      <c r="H85" t="n">
        <v>0.74</v>
      </c>
      <c r="I85" t="n">
        <v>15</v>
      </c>
      <c r="J85" t="n">
        <v>296.62</v>
      </c>
      <c r="K85" t="n">
        <v>60.56</v>
      </c>
      <c r="L85" t="n">
        <v>12.25</v>
      </c>
      <c r="M85" t="n">
        <v>13</v>
      </c>
      <c r="N85" t="n">
        <v>83.81</v>
      </c>
      <c r="O85" t="n">
        <v>36817.22</v>
      </c>
      <c r="P85" t="n">
        <v>236.76</v>
      </c>
      <c r="Q85" t="n">
        <v>1364</v>
      </c>
      <c r="R85" t="n">
        <v>66.92</v>
      </c>
      <c r="S85" t="n">
        <v>48.96</v>
      </c>
      <c r="T85" t="n">
        <v>6699.07</v>
      </c>
      <c r="U85" t="n">
        <v>0.73</v>
      </c>
      <c r="V85" t="n">
        <v>0.86</v>
      </c>
      <c r="W85" t="n">
        <v>2.26</v>
      </c>
      <c r="X85" t="n">
        <v>0.4</v>
      </c>
      <c r="Y85" t="n">
        <v>1</v>
      </c>
      <c r="Z85" t="n">
        <v>10</v>
      </c>
    </row>
    <row r="86">
      <c r="A86" t="n">
        <v>46</v>
      </c>
      <c r="B86" t="n">
        <v>140</v>
      </c>
      <c r="C86" t="inlineStr">
        <is>
          <t xml:space="preserve">CONCLUIDO	</t>
        </is>
      </c>
      <c r="D86" t="n">
        <v>5.0393</v>
      </c>
      <c r="E86" t="n">
        <v>19.84</v>
      </c>
      <c r="F86" t="n">
        <v>16.16</v>
      </c>
      <c r="G86" t="n">
        <v>64.64</v>
      </c>
      <c r="H86" t="n">
        <v>0.75</v>
      </c>
      <c r="I86" t="n">
        <v>15</v>
      </c>
      <c r="J86" t="n">
        <v>297.14</v>
      </c>
      <c r="K86" t="n">
        <v>60.56</v>
      </c>
      <c r="L86" t="n">
        <v>12.5</v>
      </c>
      <c r="M86" t="n">
        <v>13</v>
      </c>
      <c r="N86" t="n">
        <v>84.08</v>
      </c>
      <c r="O86" t="n">
        <v>36881.39</v>
      </c>
      <c r="P86" t="n">
        <v>236.07</v>
      </c>
      <c r="Q86" t="n">
        <v>1364.02</v>
      </c>
      <c r="R86" t="n">
        <v>66.98999999999999</v>
      </c>
      <c r="S86" t="n">
        <v>48.96</v>
      </c>
      <c r="T86" t="n">
        <v>6736.06</v>
      </c>
      <c r="U86" t="n">
        <v>0.73</v>
      </c>
      <c r="V86" t="n">
        <v>0.86</v>
      </c>
      <c r="W86" t="n">
        <v>2.26</v>
      </c>
      <c r="X86" t="n">
        <v>0.4</v>
      </c>
      <c r="Y86" t="n">
        <v>1</v>
      </c>
      <c r="Z86" t="n">
        <v>10</v>
      </c>
    </row>
    <row r="87">
      <c r="A87" t="n">
        <v>47</v>
      </c>
      <c r="B87" t="n">
        <v>140</v>
      </c>
      <c r="C87" t="inlineStr">
        <is>
          <t xml:space="preserve">CONCLUIDO	</t>
        </is>
      </c>
      <c r="D87" t="n">
        <v>5.0378</v>
      </c>
      <c r="E87" t="n">
        <v>19.85</v>
      </c>
      <c r="F87" t="n">
        <v>16.17</v>
      </c>
      <c r="G87" t="n">
        <v>64.66</v>
      </c>
      <c r="H87" t="n">
        <v>0.76</v>
      </c>
      <c r="I87" t="n">
        <v>15</v>
      </c>
      <c r="J87" t="n">
        <v>297.66</v>
      </c>
      <c r="K87" t="n">
        <v>60.56</v>
      </c>
      <c r="L87" t="n">
        <v>12.75</v>
      </c>
      <c r="M87" t="n">
        <v>13</v>
      </c>
      <c r="N87" t="n">
        <v>84.36</v>
      </c>
      <c r="O87" t="n">
        <v>36945.67</v>
      </c>
      <c r="P87" t="n">
        <v>233.4</v>
      </c>
      <c r="Q87" t="n">
        <v>1364.02</v>
      </c>
      <c r="R87" t="n">
        <v>67.27</v>
      </c>
      <c r="S87" t="n">
        <v>48.96</v>
      </c>
      <c r="T87" t="n">
        <v>6875.02</v>
      </c>
      <c r="U87" t="n">
        <v>0.73</v>
      </c>
      <c r="V87" t="n">
        <v>0.86</v>
      </c>
      <c r="W87" t="n">
        <v>2.26</v>
      </c>
      <c r="X87" t="n">
        <v>0.41</v>
      </c>
      <c r="Y87" t="n">
        <v>1</v>
      </c>
      <c r="Z87" t="n">
        <v>10</v>
      </c>
    </row>
    <row r="88">
      <c r="A88" t="n">
        <v>48</v>
      </c>
      <c r="B88" t="n">
        <v>140</v>
      </c>
      <c r="C88" t="inlineStr">
        <is>
          <t xml:space="preserve">CONCLUIDO	</t>
        </is>
      </c>
      <c r="D88" t="n">
        <v>5.062</v>
      </c>
      <c r="E88" t="n">
        <v>19.76</v>
      </c>
      <c r="F88" t="n">
        <v>16.12</v>
      </c>
      <c r="G88" t="n">
        <v>69.09999999999999</v>
      </c>
      <c r="H88" t="n">
        <v>0.78</v>
      </c>
      <c r="I88" t="n">
        <v>14</v>
      </c>
      <c r="J88" t="n">
        <v>298.18</v>
      </c>
      <c r="K88" t="n">
        <v>60.56</v>
      </c>
      <c r="L88" t="n">
        <v>13</v>
      </c>
      <c r="M88" t="n">
        <v>12</v>
      </c>
      <c r="N88" t="n">
        <v>84.63</v>
      </c>
      <c r="O88" t="n">
        <v>37010.06</v>
      </c>
      <c r="P88" t="n">
        <v>232.33</v>
      </c>
      <c r="Q88" t="n">
        <v>1364.01</v>
      </c>
      <c r="R88" t="n">
        <v>66.04000000000001</v>
      </c>
      <c r="S88" t="n">
        <v>48.96</v>
      </c>
      <c r="T88" t="n">
        <v>6262.46</v>
      </c>
      <c r="U88" t="n">
        <v>0.74</v>
      </c>
      <c r="V88" t="n">
        <v>0.86</v>
      </c>
      <c r="W88" t="n">
        <v>2.26</v>
      </c>
      <c r="X88" t="n">
        <v>0.36</v>
      </c>
      <c r="Y88" t="n">
        <v>1</v>
      </c>
      <c r="Z88" t="n">
        <v>10</v>
      </c>
    </row>
    <row r="89">
      <c r="A89" t="n">
        <v>49</v>
      </c>
      <c r="B89" t="n">
        <v>140</v>
      </c>
      <c r="C89" t="inlineStr">
        <is>
          <t xml:space="preserve">CONCLUIDO	</t>
        </is>
      </c>
      <c r="D89" t="n">
        <v>5.0619</v>
      </c>
      <c r="E89" t="n">
        <v>19.76</v>
      </c>
      <c r="F89" t="n">
        <v>16.12</v>
      </c>
      <c r="G89" t="n">
        <v>69.09999999999999</v>
      </c>
      <c r="H89" t="n">
        <v>0.79</v>
      </c>
      <c r="I89" t="n">
        <v>14</v>
      </c>
      <c r="J89" t="n">
        <v>298.71</v>
      </c>
      <c r="K89" t="n">
        <v>60.56</v>
      </c>
      <c r="L89" t="n">
        <v>13.25</v>
      </c>
      <c r="M89" t="n">
        <v>12</v>
      </c>
      <c r="N89" t="n">
        <v>84.90000000000001</v>
      </c>
      <c r="O89" t="n">
        <v>37074.57</v>
      </c>
      <c r="P89" t="n">
        <v>231.37</v>
      </c>
      <c r="Q89" t="n">
        <v>1364</v>
      </c>
      <c r="R89" t="n">
        <v>65.95999999999999</v>
      </c>
      <c r="S89" t="n">
        <v>48.96</v>
      </c>
      <c r="T89" t="n">
        <v>6225.39</v>
      </c>
      <c r="U89" t="n">
        <v>0.74</v>
      </c>
      <c r="V89" t="n">
        <v>0.86</v>
      </c>
      <c r="W89" t="n">
        <v>2.26</v>
      </c>
      <c r="X89" t="n">
        <v>0.36</v>
      </c>
      <c r="Y89" t="n">
        <v>1</v>
      </c>
      <c r="Z89" t="n">
        <v>10</v>
      </c>
    </row>
    <row r="90">
      <c r="A90" t="n">
        <v>50</v>
      </c>
      <c r="B90" t="n">
        <v>140</v>
      </c>
      <c r="C90" t="inlineStr">
        <is>
          <t xml:space="preserve">CONCLUIDO	</t>
        </is>
      </c>
      <c r="D90" t="n">
        <v>5.0575</v>
      </c>
      <c r="E90" t="n">
        <v>19.77</v>
      </c>
      <c r="F90" t="n">
        <v>16.14</v>
      </c>
      <c r="G90" t="n">
        <v>69.17</v>
      </c>
      <c r="H90" t="n">
        <v>0.8</v>
      </c>
      <c r="I90" t="n">
        <v>14</v>
      </c>
      <c r="J90" t="n">
        <v>299.23</v>
      </c>
      <c r="K90" t="n">
        <v>60.56</v>
      </c>
      <c r="L90" t="n">
        <v>13.5</v>
      </c>
      <c r="M90" t="n">
        <v>12</v>
      </c>
      <c r="N90" t="n">
        <v>85.18000000000001</v>
      </c>
      <c r="O90" t="n">
        <v>37139.2</v>
      </c>
      <c r="P90" t="n">
        <v>231.17</v>
      </c>
      <c r="Q90" t="n">
        <v>1364.08</v>
      </c>
      <c r="R90" t="n">
        <v>66.23999999999999</v>
      </c>
      <c r="S90" t="n">
        <v>48.96</v>
      </c>
      <c r="T90" t="n">
        <v>6365.81</v>
      </c>
      <c r="U90" t="n">
        <v>0.74</v>
      </c>
      <c r="V90" t="n">
        <v>0.86</v>
      </c>
      <c r="W90" t="n">
        <v>2.27</v>
      </c>
      <c r="X90" t="n">
        <v>0.38</v>
      </c>
      <c r="Y90" t="n">
        <v>1</v>
      </c>
      <c r="Z90" t="n">
        <v>10</v>
      </c>
    </row>
    <row r="91">
      <c r="A91" t="n">
        <v>51</v>
      </c>
      <c r="B91" t="n">
        <v>140</v>
      </c>
      <c r="C91" t="inlineStr">
        <is>
          <t xml:space="preserve">CONCLUIDO	</t>
        </is>
      </c>
      <c r="D91" t="n">
        <v>5.0749</v>
      </c>
      <c r="E91" t="n">
        <v>19.7</v>
      </c>
      <c r="F91" t="n">
        <v>16.12</v>
      </c>
      <c r="G91" t="n">
        <v>74.42</v>
      </c>
      <c r="H91" t="n">
        <v>0.82</v>
      </c>
      <c r="I91" t="n">
        <v>13</v>
      </c>
      <c r="J91" t="n">
        <v>299.76</v>
      </c>
      <c r="K91" t="n">
        <v>60.56</v>
      </c>
      <c r="L91" t="n">
        <v>13.75</v>
      </c>
      <c r="M91" t="n">
        <v>11</v>
      </c>
      <c r="N91" t="n">
        <v>85.45</v>
      </c>
      <c r="O91" t="n">
        <v>37204.07</v>
      </c>
      <c r="P91" t="n">
        <v>229.47</v>
      </c>
      <c r="Q91" t="n">
        <v>1364.09</v>
      </c>
      <c r="R91" t="n">
        <v>65.79000000000001</v>
      </c>
      <c r="S91" t="n">
        <v>48.96</v>
      </c>
      <c r="T91" t="n">
        <v>6146.23</v>
      </c>
      <c r="U91" t="n">
        <v>0.74</v>
      </c>
      <c r="V91" t="n">
        <v>0.86</v>
      </c>
      <c r="W91" t="n">
        <v>2.26</v>
      </c>
      <c r="X91" t="n">
        <v>0.36</v>
      </c>
      <c r="Y91" t="n">
        <v>1</v>
      </c>
      <c r="Z91" t="n">
        <v>10</v>
      </c>
    </row>
    <row r="92">
      <c r="A92" t="n">
        <v>52</v>
      </c>
      <c r="B92" t="n">
        <v>140</v>
      </c>
      <c r="C92" t="inlineStr">
        <is>
          <t xml:space="preserve">CONCLUIDO	</t>
        </is>
      </c>
      <c r="D92" t="n">
        <v>5.0811</v>
      </c>
      <c r="E92" t="n">
        <v>19.68</v>
      </c>
      <c r="F92" t="n">
        <v>16.1</v>
      </c>
      <c r="G92" t="n">
        <v>74.31</v>
      </c>
      <c r="H92" t="n">
        <v>0.83</v>
      </c>
      <c r="I92" t="n">
        <v>13</v>
      </c>
      <c r="J92" t="n">
        <v>300.28</v>
      </c>
      <c r="K92" t="n">
        <v>60.56</v>
      </c>
      <c r="L92" t="n">
        <v>14</v>
      </c>
      <c r="M92" t="n">
        <v>11</v>
      </c>
      <c r="N92" t="n">
        <v>85.73</v>
      </c>
      <c r="O92" t="n">
        <v>37268.93</v>
      </c>
      <c r="P92" t="n">
        <v>229.15</v>
      </c>
      <c r="Q92" t="n">
        <v>1364.02</v>
      </c>
      <c r="R92" t="n">
        <v>65.20999999999999</v>
      </c>
      <c r="S92" t="n">
        <v>48.96</v>
      </c>
      <c r="T92" t="n">
        <v>5854.14</v>
      </c>
      <c r="U92" t="n">
        <v>0.75</v>
      </c>
      <c r="V92" t="n">
        <v>0.86</v>
      </c>
      <c r="W92" t="n">
        <v>2.26</v>
      </c>
      <c r="X92" t="n">
        <v>0.34</v>
      </c>
      <c r="Y92" t="n">
        <v>1</v>
      </c>
      <c r="Z92" t="n">
        <v>10</v>
      </c>
    </row>
    <row r="93">
      <c r="A93" t="n">
        <v>53</v>
      </c>
      <c r="B93" t="n">
        <v>140</v>
      </c>
      <c r="C93" t="inlineStr">
        <is>
          <t xml:space="preserve">CONCLUIDO	</t>
        </is>
      </c>
      <c r="D93" t="n">
        <v>5.0779</v>
      </c>
      <c r="E93" t="n">
        <v>19.69</v>
      </c>
      <c r="F93" t="n">
        <v>16.11</v>
      </c>
      <c r="G93" t="n">
        <v>74.37</v>
      </c>
      <c r="H93" t="n">
        <v>0.84</v>
      </c>
      <c r="I93" t="n">
        <v>13</v>
      </c>
      <c r="J93" t="n">
        <v>300.81</v>
      </c>
      <c r="K93" t="n">
        <v>60.56</v>
      </c>
      <c r="L93" t="n">
        <v>14.25</v>
      </c>
      <c r="M93" t="n">
        <v>11</v>
      </c>
      <c r="N93" t="n">
        <v>86</v>
      </c>
      <c r="O93" t="n">
        <v>37333.9</v>
      </c>
      <c r="P93" t="n">
        <v>229.02</v>
      </c>
      <c r="Q93" t="n">
        <v>1364.03</v>
      </c>
      <c r="R93" t="n">
        <v>65.34999999999999</v>
      </c>
      <c r="S93" t="n">
        <v>48.96</v>
      </c>
      <c r="T93" t="n">
        <v>5925.87</v>
      </c>
      <c r="U93" t="n">
        <v>0.75</v>
      </c>
      <c r="V93" t="n">
        <v>0.86</v>
      </c>
      <c r="W93" t="n">
        <v>2.27</v>
      </c>
      <c r="X93" t="n">
        <v>0.35</v>
      </c>
      <c r="Y93" t="n">
        <v>1</v>
      </c>
      <c r="Z93" t="n">
        <v>10</v>
      </c>
    </row>
    <row r="94">
      <c r="A94" t="n">
        <v>54</v>
      </c>
      <c r="B94" t="n">
        <v>140</v>
      </c>
      <c r="C94" t="inlineStr">
        <is>
          <t xml:space="preserve">CONCLUIDO	</t>
        </is>
      </c>
      <c r="D94" t="n">
        <v>5.081</v>
      </c>
      <c r="E94" t="n">
        <v>19.68</v>
      </c>
      <c r="F94" t="n">
        <v>16.1</v>
      </c>
      <c r="G94" t="n">
        <v>74.31</v>
      </c>
      <c r="H94" t="n">
        <v>0.86</v>
      </c>
      <c r="I94" t="n">
        <v>13</v>
      </c>
      <c r="J94" t="n">
        <v>301.34</v>
      </c>
      <c r="K94" t="n">
        <v>60.56</v>
      </c>
      <c r="L94" t="n">
        <v>14.5</v>
      </c>
      <c r="M94" t="n">
        <v>11</v>
      </c>
      <c r="N94" t="n">
        <v>86.28</v>
      </c>
      <c r="O94" t="n">
        <v>37399</v>
      </c>
      <c r="P94" t="n">
        <v>226.22</v>
      </c>
      <c r="Q94" t="n">
        <v>1364.02</v>
      </c>
      <c r="R94" t="n">
        <v>65.16</v>
      </c>
      <c r="S94" t="n">
        <v>48.96</v>
      </c>
      <c r="T94" t="n">
        <v>5830.76</v>
      </c>
      <c r="U94" t="n">
        <v>0.75</v>
      </c>
      <c r="V94" t="n">
        <v>0.86</v>
      </c>
      <c r="W94" t="n">
        <v>2.26</v>
      </c>
      <c r="X94" t="n">
        <v>0.34</v>
      </c>
      <c r="Y94" t="n">
        <v>1</v>
      </c>
      <c r="Z94" t="n">
        <v>10</v>
      </c>
    </row>
    <row r="95">
      <c r="A95" t="n">
        <v>55</v>
      </c>
      <c r="B95" t="n">
        <v>140</v>
      </c>
      <c r="C95" t="inlineStr">
        <is>
          <t xml:space="preserve">CONCLUIDO	</t>
        </is>
      </c>
      <c r="D95" t="n">
        <v>5.1041</v>
      </c>
      <c r="E95" t="n">
        <v>19.59</v>
      </c>
      <c r="F95" t="n">
        <v>16.06</v>
      </c>
      <c r="G95" t="n">
        <v>80.31999999999999</v>
      </c>
      <c r="H95" t="n">
        <v>0.87</v>
      </c>
      <c r="I95" t="n">
        <v>12</v>
      </c>
      <c r="J95" t="n">
        <v>301.86</v>
      </c>
      <c r="K95" t="n">
        <v>60.56</v>
      </c>
      <c r="L95" t="n">
        <v>14.75</v>
      </c>
      <c r="M95" t="n">
        <v>9</v>
      </c>
      <c r="N95" t="n">
        <v>86.56</v>
      </c>
      <c r="O95" t="n">
        <v>37464.21</v>
      </c>
      <c r="P95" t="n">
        <v>224.02</v>
      </c>
      <c r="Q95" t="n">
        <v>1364.01</v>
      </c>
      <c r="R95" t="n">
        <v>63.83</v>
      </c>
      <c r="S95" t="n">
        <v>48.96</v>
      </c>
      <c r="T95" t="n">
        <v>5169.67</v>
      </c>
      <c r="U95" t="n">
        <v>0.77</v>
      </c>
      <c r="V95" t="n">
        <v>0.86</v>
      </c>
      <c r="W95" t="n">
        <v>2.26</v>
      </c>
      <c r="X95" t="n">
        <v>0.3</v>
      </c>
      <c r="Y95" t="n">
        <v>1</v>
      </c>
      <c r="Z95" t="n">
        <v>10</v>
      </c>
    </row>
    <row r="96">
      <c r="A96" t="n">
        <v>56</v>
      </c>
      <c r="B96" t="n">
        <v>140</v>
      </c>
      <c r="C96" t="inlineStr">
        <is>
          <t xml:space="preserve">CONCLUIDO	</t>
        </is>
      </c>
      <c r="D96" t="n">
        <v>5.1006</v>
      </c>
      <c r="E96" t="n">
        <v>19.61</v>
      </c>
      <c r="F96" t="n">
        <v>16.08</v>
      </c>
      <c r="G96" t="n">
        <v>80.39</v>
      </c>
      <c r="H96" t="n">
        <v>0.88</v>
      </c>
      <c r="I96" t="n">
        <v>12</v>
      </c>
      <c r="J96" t="n">
        <v>302.39</v>
      </c>
      <c r="K96" t="n">
        <v>60.56</v>
      </c>
      <c r="L96" t="n">
        <v>15</v>
      </c>
      <c r="M96" t="n">
        <v>8</v>
      </c>
      <c r="N96" t="n">
        <v>86.84</v>
      </c>
      <c r="O96" t="n">
        <v>37529.55</v>
      </c>
      <c r="P96" t="n">
        <v>224.48</v>
      </c>
      <c r="Q96" t="n">
        <v>1364.09</v>
      </c>
      <c r="R96" t="n">
        <v>64.23999999999999</v>
      </c>
      <c r="S96" t="n">
        <v>48.96</v>
      </c>
      <c r="T96" t="n">
        <v>5375.43</v>
      </c>
      <c r="U96" t="n">
        <v>0.76</v>
      </c>
      <c r="V96" t="n">
        <v>0.86</v>
      </c>
      <c r="W96" t="n">
        <v>2.26</v>
      </c>
      <c r="X96" t="n">
        <v>0.32</v>
      </c>
      <c r="Y96" t="n">
        <v>1</v>
      </c>
      <c r="Z96" t="n">
        <v>10</v>
      </c>
    </row>
    <row r="97">
      <c r="A97" t="n">
        <v>57</v>
      </c>
      <c r="B97" t="n">
        <v>140</v>
      </c>
      <c r="C97" t="inlineStr">
        <is>
          <t xml:space="preserve">CONCLUIDO	</t>
        </is>
      </c>
      <c r="D97" t="n">
        <v>5.1028</v>
      </c>
      <c r="E97" t="n">
        <v>19.6</v>
      </c>
      <c r="F97" t="n">
        <v>16.07</v>
      </c>
      <c r="G97" t="n">
        <v>80.34999999999999</v>
      </c>
      <c r="H97" t="n">
        <v>0.9</v>
      </c>
      <c r="I97" t="n">
        <v>12</v>
      </c>
      <c r="J97" t="n">
        <v>302.92</v>
      </c>
      <c r="K97" t="n">
        <v>60.56</v>
      </c>
      <c r="L97" t="n">
        <v>15.25</v>
      </c>
      <c r="M97" t="n">
        <v>8</v>
      </c>
      <c r="N97" t="n">
        <v>87.12</v>
      </c>
      <c r="O97" t="n">
        <v>37595</v>
      </c>
      <c r="P97" t="n">
        <v>223.54</v>
      </c>
      <c r="Q97" t="n">
        <v>1364</v>
      </c>
      <c r="R97" t="n">
        <v>63.98</v>
      </c>
      <c r="S97" t="n">
        <v>48.96</v>
      </c>
      <c r="T97" t="n">
        <v>5243.47</v>
      </c>
      <c r="U97" t="n">
        <v>0.77</v>
      </c>
      <c r="V97" t="n">
        <v>0.86</v>
      </c>
      <c r="W97" t="n">
        <v>2.26</v>
      </c>
      <c r="X97" t="n">
        <v>0.31</v>
      </c>
      <c r="Y97" t="n">
        <v>1</v>
      </c>
      <c r="Z97" t="n">
        <v>10</v>
      </c>
    </row>
    <row r="98">
      <c r="A98" t="n">
        <v>58</v>
      </c>
      <c r="B98" t="n">
        <v>140</v>
      </c>
      <c r="C98" t="inlineStr">
        <is>
          <t xml:space="preserve">CONCLUIDO	</t>
        </is>
      </c>
      <c r="D98" t="n">
        <v>5.1017</v>
      </c>
      <c r="E98" t="n">
        <v>19.6</v>
      </c>
      <c r="F98" t="n">
        <v>16.07</v>
      </c>
      <c r="G98" t="n">
        <v>80.37</v>
      </c>
      <c r="H98" t="n">
        <v>0.91</v>
      </c>
      <c r="I98" t="n">
        <v>12</v>
      </c>
      <c r="J98" t="n">
        <v>303.46</v>
      </c>
      <c r="K98" t="n">
        <v>60.56</v>
      </c>
      <c r="L98" t="n">
        <v>15.5</v>
      </c>
      <c r="M98" t="n">
        <v>7</v>
      </c>
      <c r="N98" t="n">
        <v>87.40000000000001</v>
      </c>
      <c r="O98" t="n">
        <v>37660.57</v>
      </c>
      <c r="P98" t="n">
        <v>224.45</v>
      </c>
      <c r="Q98" t="n">
        <v>1364</v>
      </c>
      <c r="R98" t="n">
        <v>64.04000000000001</v>
      </c>
      <c r="S98" t="n">
        <v>48.96</v>
      </c>
      <c r="T98" t="n">
        <v>5273.61</v>
      </c>
      <c r="U98" t="n">
        <v>0.76</v>
      </c>
      <c r="V98" t="n">
        <v>0.86</v>
      </c>
      <c r="W98" t="n">
        <v>2.26</v>
      </c>
      <c r="X98" t="n">
        <v>0.31</v>
      </c>
      <c r="Y98" t="n">
        <v>1</v>
      </c>
      <c r="Z98" t="n">
        <v>10</v>
      </c>
    </row>
    <row r="99">
      <c r="A99" t="n">
        <v>59</v>
      </c>
      <c r="B99" t="n">
        <v>140</v>
      </c>
      <c r="C99" t="inlineStr">
        <is>
          <t xml:space="preserve">CONCLUIDO	</t>
        </is>
      </c>
      <c r="D99" t="n">
        <v>5.102</v>
      </c>
      <c r="E99" t="n">
        <v>19.6</v>
      </c>
      <c r="F99" t="n">
        <v>16.07</v>
      </c>
      <c r="G99" t="n">
        <v>80.36</v>
      </c>
      <c r="H99" t="n">
        <v>0.92</v>
      </c>
      <c r="I99" t="n">
        <v>12</v>
      </c>
      <c r="J99" t="n">
        <v>303.99</v>
      </c>
      <c r="K99" t="n">
        <v>60.56</v>
      </c>
      <c r="L99" t="n">
        <v>15.75</v>
      </c>
      <c r="M99" t="n">
        <v>6</v>
      </c>
      <c r="N99" t="n">
        <v>87.68000000000001</v>
      </c>
      <c r="O99" t="n">
        <v>37726.27</v>
      </c>
      <c r="P99" t="n">
        <v>223.29</v>
      </c>
      <c r="Q99" t="n">
        <v>1364</v>
      </c>
      <c r="R99" t="n">
        <v>63.93</v>
      </c>
      <c r="S99" t="n">
        <v>48.96</v>
      </c>
      <c r="T99" t="n">
        <v>5221.61</v>
      </c>
      <c r="U99" t="n">
        <v>0.77</v>
      </c>
      <c r="V99" t="n">
        <v>0.86</v>
      </c>
      <c r="W99" t="n">
        <v>2.27</v>
      </c>
      <c r="X99" t="n">
        <v>0.31</v>
      </c>
      <c r="Y99" t="n">
        <v>1</v>
      </c>
      <c r="Z99" t="n">
        <v>10</v>
      </c>
    </row>
    <row r="100">
      <c r="A100" t="n">
        <v>60</v>
      </c>
      <c r="B100" t="n">
        <v>140</v>
      </c>
      <c r="C100" t="inlineStr">
        <is>
          <t xml:space="preserve">CONCLUIDO	</t>
        </is>
      </c>
      <c r="D100" t="n">
        <v>5.0985</v>
      </c>
      <c r="E100" t="n">
        <v>19.61</v>
      </c>
      <c r="F100" t="n">
        <v>16.09</v>
      </c>
      <c r="G100" t="n">
        <v>80.43000000000001</v>
      </c>
      <c r="H100" t="n">
        <v>0.9399999999999999</v>
      </c>
      <c r="I100" t="n">
        <v>12</v>
      </c>
      <c r="J100" t="n">
        <v>304.52</v>
      </c>
      <c r="K100" t="n">
        <v>60.56</v>
      </c>
      <c r="L100" t="n">
        <v>16</v>
      </c>
      <c r="M100" t="n">
        <v>5</v>
      </c>
      <c r="N100" t="n">
        <v>87.97</v>
      </c>
      <c r="O100" t="n">
        <v>37792.08</v>
      </c>
      <c r="P100" t="n">
        <v>219.69</v>
      </c>
      <c r="Q100" t="n">
        <v>1364.04</v>
      </c>
      <c r="R100" t="n">
        <v>64.39</v>
      </c>
      <c r="S100" t="n">
        <v>48.96</v>
      </c>
      <c r="T100" t="n">
        <v>5449.6</v>
      </c>
      <c r="U100" t="n">
        <v>0.76</v>
      </c>
      <c r="V100" t="n">
        <v>0.86</v>
      </c>
      <c r="W100" t="n">
        <v>2.27</v>
      </c>
      <c r="X100" t="n">
        <v>0.33</v>
      </c>
      <c r="Y100" t="n">
        <v>1</v>
      </c>
      <c r="Z100" t="n">
        <v>10</v>
      </c>
    </row>
    <row r="101">
      <c r="A101" t="n">
        <v>61</v>
      </c>
      <c r="B101" t="n">
        <v>140</v>
      </c>
      <c r="C101" t="inlineStr">
        <is>
          <t xml:space="preserve">CONCLUIDO	</t>
        </is>
      </c>
      <c r="D101" t="n">
        <v>5.1205</v>
      </c>
      <c r="E101" t="n">
        <v>19.53</v>
      </c>
      <c r="F101" t="n">
        <v>16.05</v>
      </c>
      <c r="G101" t="n">
        <v>87.56999999999999</v>
      </c>
      <c r="H101" t="n">
        <v>0.95</v>
      </c>
      <c r="I101" t="n">
        <v>11</v>
      </c>
      <c r="J101" t="n">
        <v>305.06</v>
      </c>
      <c r="K101" t="n">
        <v>60.56</v>
      </c>
      <c r="L101" t="n">
        <v>16.25</v>
      </c>
      <c r="M101" t="n">
        <v>3</v>
      </c>
      <c r="N101" t="n">
        <v>88.25</v>
      </c>
      <c r="O101" t="n">
        <v>37858.02</v>
      </c>
      <c r="P101" t="n">
        <v>219.1</v>
      </c>
      <c r="Q101" t="n">
        <v>1364</v>
      </c>
      <c r="R101" t="n">
        <v>63.39</v>
      </c>
      <c r="S101" t="n">
        <v>48.96</v>
      </c>
      <c r="T101" t="n">
        <v>4952.63</v>
      </c>
      <c r="U101" t="n">
        <v>0.77</v>
      </c>
      <c r="V101" t="n">
        <v>0.86</v>
      </c>
      <c r="W101" t="n">
        <v>2.26</v>
      </c>
      <c r="X101" t="n">
        <v>0.29</v>
      </c>
      <c r="Y101" t="n">
        <v>1</v>
      </c>
      <c r="Z101" t="n">
        <v>10</v>
      </c>
    </row>
    <row r="102">
      <c r="A102" t="n">
        <v>62</v>
      </c>
      <c r="B102" t="n">
        <v>140</v>
      </c>
      <c r="C102" t="inlineStr">
        <is>
          <t xml:space="preserve">CONCLUIDO	</t>
        </is>
      </c>
      <c r="D102" t="n">
        <v>5.1194</v>
      </c>
      <c r="E102" t="n">
        <v>19.53</v>
      </c>
      <c r="F102" t="n">
        <v>16.06</v>
      </c>
      <c r="G102" t="n">
        <v>87.59</v>
      </c>
      <c r="H102" t="n">
        <v>0.96</v>
      </c>
      <c r="I102" t="n">
        <v>11</v>
      </c>
      <c r="J102" t="n">
        <v>305.59</v>
      </c>
      <c r="K102" t="n">
        <v>60.56</v>
      </c>
      <c r="L102" t="n">
        <v>16.5</v>
      </c>
      <c r="M102" t="n">
        <v>1</v>
      </c>
      <c r="N102" t="n">
        <v>88.54000000000001</v>
      </c>
      <c r="O102" t="n">
        <v>37924.08</v>
      </c>
      <c r="P102" t="n">
        <v>219.46</v>
      </c>
      <c r="Q102" t="n">
        <v>1364.04</v>
      </c>
      <c r="R102" t="n">
        <v>63.43</v>
      </c>
      <c r="S102" t="n">
        <v>48.96</v>
      </c>
      <c r="T102" t="n">
        <v>4975.47</v>
      </c>
      <c r="U102" t="n">
        <v>0.77</v>
      </c>
      <c r="V102" t="n">
        <v>0.86</v>
      </c>
      <c r="W102" t="n">
        <v>2.27</v>
      </c>
      <c r="X102" t="n">
        <v>0.3</v>
      </c>
      <c r="Y102" t="n">
        <v>1</v>
      </c>
      <c r="Z102" t="n">
        <v>10</v>
      </c>
    </row>
    <row r="103">
      <c r="A103" t="n">
        <v>63</v>
      </c>
      <c r="B103" t="n">
        <v>140</v>
      </c>
      <c r="C103" t="inlineStr">
        <is>
          <t xml:space="preserve">CONCLUIDO	</t>
        </is>
      </c>
      <c r="D103" t="n">
        <v>5.1231</v>
      </c>
      <c r="E103" t="n">
        <v>19.52</v>
      </c>
      <c r="F103" t="n">
        <v>16.04</v>
      </c>
      <c r="G103" t="n">
        <v>87.51000000000001</v>
      </c>
      <c r="H103" t="n">
        <v>0.97</v>
      </c>
      <c r="I103" t="n">
        <v>11</v>
      </c>
      <c r="J103" t="n">
        <v>306.13</v>
      </c>
      <c r="K103" t="n">
        <v>60.56</v>
      </c>
      <c r="L103" t="n">
        <v>16.75</v>
      </c>
      <c r="M103" t="n">
        <v>1</v>
      </c>
      <c r="N103" t="n">
        <v>88.83</v>
      </c>
      <c r="O103" t="n">
        <v>37990.27</v>
      </c>
      <c r="P103" t="n">
        <v>219.46</v>
      </c>
      <c r="Q103" t="n">
        <v>1364</v>
      </c>
      <c r="R103" t="n">
        <v>63.01</v>
      </c>
      <c r="S103" t="n">
        <v>48.96</v>
      </c>
      <c r="T103" t="n">
        <v>4762.83</v>
      </c>
      <c r="U103" t="n">
        <v>0.78</v>
      </c>
      <c r="V103" t="n">
        <v>0.86</v>
      </c>
      <c r="W103" t="n">
        <v>2.26</v>
      </c>
      <c r="X103" t="n">
        <v>0.28</v>
      </c>
      <c r="Y103" t="n">
        <v>1</v>
      </c>
      <c r="Z103" t="n">
        <v>10</v>
      </c>
    </row>
    <row r="104">
      <c r="A104" t="n">
        <v>64</v>
      </c>
      <c r="B104" t="n">
        <v>140</v>
      </c>
      <c r="C104" t="inlineStr">
        <is>
          <t xml:space="preserve">CONCLUIDO	</t>
        </is>
      </c>
      <c r="D104" t="n">
        <v>5.1238</v>
      </c>
      <c r="E104" t="n">
        <v>19.52</v>
      </c>
      <c r="F104" t="n">
        <v>16.04</v>
      </c>
      <c r="G104" t="n">
        <v>87.5</v>
      </c>
      <c r="H104" t="n">
        <v>0.99</v>
      </c>
      <c r="I104" t="n">
        <v>11</v>
      </c>
      <c r="J104" t="n">
        <v>306.67</v>
      </c>
      <c r="K104" t="n">
        <v>60.56</v>
      </c>
      <c r="L104" t="n">
        <v>17</v>
      </c>
      <c r="M104" t="n">
        <v>1</v>
      </c>
      <c r="N104" t="n">
        <v>89.11</v>
      </c>
      <c r="O104" t="n">
        <v>38056.58</v>
      </c>
      <c r="P104" t="n">
        <v>220.17</v>
      </c>
      <c r="Q104" t="n">
        <v>1364.04</v>
      </c>
      <c r="R104" t="n">
        <v>62.85</v>
      </c>
      <c r="S104" t="n">
        <v>48.96</v>
      </c>
      <c r="T104" t="n">
        <v>4682.97</v>
      </c>
      <c r="U104" t="n">
        <v>0.78</v>
      </c>
      <c r="V104" t="n">
        <v>0.86</v>
      </c>
      <c r="W104" t="n">
        <v>2.27</v>
      </c>
      <c r="X104" t="n">
        <v>0.28</v>
      </c>
      <c r="Y104" t="n">
        <v>1</v>
      </c>
      <c r="Z104" t="n">
        <v>10</v>
      </c>
    </row>
    <row r="105">
      <c r="A105" t="n">
        <v>65</v>
      </c>
      <c r="B105" t="n">
        <v>140</v>
      </c>
      <c r="C105" t="inlineStr">
        <is>
          <t xml:space="preserve">CONCLUIDO	</t>
        </is>
      </c>
      <c r="D105" t="n">
        <v>5.1231</v>
      </c>
      <c r="E105" t="n">
        <v>19.52</v>
      </c>
      <c r="F105" t="n">
        <v>16.04</v>
      </c>
      <c r="G105" t="n">
        <v>87.51000000000001</v>
      </c>
      <c r="H105" t="n">
        <v>1</v>
      </c>
      <c r="I105" t="n">
        <v>11</v>
      </c>
      <c r="J105" t="n">
        <v>307.21</v>
      </c>
      <c r="K105" t="n">
        <v>60.56</v>
      </c>
      <c r="L105" t="n">
        <v>17.25</v>
      </c>
      <c r="M105" t="n">
        <v>1</v>
      </c>
      <c r="N105" t="n">
        <v>89.40000000000001</v>
      </c>
      <c r="O105" t="n">
        <v>38123.01</v>
      </c>
      <c r="P105" t="n">
        <v>220.89</v>
      </c>
      <c r="Q105" t="n">
        <v>1364.07</v>
      </c>
      <c r="R105" t="n">
        <v>62.99</v>
      </c>
      <c r="S105" t="n">
        <v>48.96</v>
      </c>
      <c r="T105" t="n">
        <v>4754.95</v>
      </c>
      <c r="U105" t="n">
        <v>0.78</v>
      </c>
      <c r="V105" t="n">
        <v>0.86</v>
      </c>
      <c r="W105" t="n">
        <v>2.26</v>
      </c>
      <c r="X105" t="n">
        <v>0.28</v>
      </c>
      <c r="Y105" t="n">
        <v>1</v>
      </c>
      <c r="Z105" t="n">
        <v>10</v>
      </c>
    </row>
    <row r="106">
      <c r="A106" t="n">
        <v>66</v>
      </c>
      <c r="B106" t="n">
        <v>140</v>
      </c>
      <c r="C106" t="inlineStr">
        <is>
          <t xml:space="preserve">CONCLUIDO	</t>
        </is>
      </c>
      <c r="D106" t="n">
        <v>5.1211</v>
      </c>
      <c r="E106" t="n">
        <v>19.53</v>
      </c>
      <c r="F106" t="n">
        <v>16.05</v>
      </c>
      <c r="G106" t="n">
        <v>87.55</v>
      </c>
      <c r="H106" t="n">
        <v>1.01</v>
      </c>
      <c r="I106" t="n">
        <v>11</v>
      </c>
      <c r="J106" t="n">
        <v>307.75</v>
      </c>
      <c r="K106" t="n">
        <v>60.56</v>
      </c>
      <c r="L106" t="n">
        <v>17.5</v>
      </c>
      <c r="M106" t="n">
        <v>1</v>
      </c>
      <c r="N106" t="n">
        <v>89.69</v>
      </c>
      <c r="O106" t="n">
        <v>38189.58</v>
      </c>
      <c r="P106" t="n">
        <v>221.57</v>
      </c>
      <c r="Q106" t="n">
        <v>1364.04</v>
      </c>
      <c r="R106" t="n">
        <v>63.16</v>
      </c>
      <c r="S106" t="n">
        <v>48.96</v>
      </c>
      <c r="T106" t="n">
        <v>4837.51</v>
      </c>
      <c r="U106" t="n">
        <v>0.78</v>
      </c>
      <c r="V106" t="n">
        <v>0.86</v>
      </c>
      <c r="W106" t="n">
        <v>2.27</v>
      </c>
      <c r="X106" t="n">
        <v>0.29</v>
      </c>
      <c r="Y106" t="n">
        <v>1</v>
      </c>
      <c r="Z106" t="n">
        <v>10</v>
      </c>
    </row>
    <row r="107">
      <c r="A107" t="n">
        <v>67</v>
      </c>
      <c r="B107" t="n">
        <v>140</v>
      </c>
      <c r="C107" t="inlineStr">
        <is>
          <t xml:space="preserve">CONCLUIDO	</t>
        </is>
      </c>
      <c r="D107" t="n">
        <v>5.1211</v>
      </c>
      <c r="E107" t="n">
        <v>19.53</v>
      </c>
      <c r="F107" t="n">
        <v>16.05</v>
      </c>
      <c r="G107" t="n">
        <v>87.55</v>
      </c>
      <c r="H107" t="n">
        <v>1.03</v>
      </c>
      <c r="I107" t="n">
        <v>11</v>
      </c>
      <c r="J107" t="n">
        <v>308.29</v>
      </c>
      <c r="K107" t="n">
        <v>60.56</v>
      </c>
      <c r="L107" t="n">
        <v>17.75</v>
      </c>
      <c r="M107" t="n">
        <v>0</v>
      </c>
      <c r="N107" t="n">
        <v>89.98</v>
      </c>
      <c r="O107" t="n">
        <v>38256.26</v>
      </c>
      <c r="P107" t="n">
        <v>221.88</v>
      </c>
      <c r="Q107" t="n">
        <v>1364.07</v>
      </c>
      <c r="R107" t="n">
        <v>63.19</v>
      </c>
      <c r="S107" t="n">
        <v>48.96</v>
      </c>
      <c r="T107" t="n">
        <v>4856.57</v>
      </c>
      <c r="U107" t="n">
        <v>0.77</v>
      </c>
      <c r="V107" t="n">
        <v>0.86</v>
      </c>
      <c r="W107" t="n">
        <v>2.27</v>
      </c>
      <c r="X107" t="n">
        <v>0.29</v>
      </c>
      <c r="Y107" t="n">
        <v>1</v>
      </c>
      <c r="Z107" t="n">
        <v>10</v>
      </c>
    </row>
    <row r="108">
      <c r="A108" t="n">
        <v>0</v>
      </c>
      <c r="B108" t="n">
        <v>40</v>
      </c>
      <c r="C108" t="inlineStr">
        <is>
          <t xml:space="preserve">CONCLUIDO	</t>
        </is>
      </c>
      <c r="D108" t="n">
        <v>4.3723</v>
      </c>
      <c r="E108" t="n">
        <v>22.87</v>
      </c>
      <c r="F108" t="n">
        <v>18.89</v>
      </c>
      <c r="G108" t="n">
        <v>10.5</v>
      </c>
      <c r="H108" t="n">
        <v>0.2</v>
      </c>
      <c r="I108" t="n">
        <v>108</v>
      </c>
      <c r="J108" t="n">
        <v>89.87</v>
      </c>
      <c r="K108" t="n">
        <v>37.55</v>
      </c>
      <c r="L108" t="n">
        <v>1</v>
      </c>
      <c r="M108" t="n">
        <v>106</v>
      </c>
      <c r="N108" t="n">
        <v>11.32</v>
      </c>
      <c r="O108" t="n">
        <v>11317.98</v>
      </c>
      <c r="P108" t="n">
        <v>148.83</v>
      </c>
      <c r="Q108" t="n">
        <v>1364.17</v>
      </c>
      <c r="R108" t="n">
        <v>156.19</v>
      </c>
      <c r="S108" t="n">
        <v>48.96</v>
      </c>
      <c r="T108" t="n">
        <v>50871.78</v>
      </c>
      <c r="U108" t="n">
        <v>0.31</v>
      </c>
      <c r="V108" t="n">
        <v>0.73</v>
      </c>
      <c r="W108" t="n">
        <v>2.41</v>
      </c>
      <c r="X108" t="n">
        <v>3.13</v>
      </c>
      <c r="Y108" t="n">
        <v>1</v>
      </c>
      <c r="Z108" t="n">
        <v>10</v>
      </c>
    </row>
    <row r="109">
      <c r="A109" t="n">
        <v>1</v>
      </c>
      <c r="B109" t="n">
        <v>40</v>
      </c>
      <c r="C109" t="inlineStr">
        <is>
          <t xml:space="preserve">CONCLUIDO	</t>
        </is>
      </c>
      <c r="D109" t="n">
        <v>4.6335</v>
      </c>
      <c r="E109" t="n">
        <v>21.58</v>
      </c>
      <c r="F109" t="n">
        <v>18.11</v>
      </c>
      <c r="G109" t="n">
        <v>13.42</v>
      </c>
      <c r="H109" t="n">
        <v>0.24</v>
      </c>
      <c r="I109" t="n">
        <v>81</v>
      </c>
      <c r="J109" t="n">
        <v>90.18000000000001</v>
      </c>
      <c r="K109" t="n">
        <v>37.55</v>
      </c>
      <c r="L109" t="n">
        <v>1.25</v>
      </c>
      <c r="M109" t="n">
        <v>79</v>
      </c>
      <c r="N109" t="n">
        <v>11.37</v>
      </c>
      <c r="O109" t="n">
        <v>11355.7</v>
      </c>
      <c r="P109" t="n">
        <v>138.78</v>
      </c>
      <c r="Q109" t="n">
        <v>1364.16</v>
      </c>
      <c r="R109" t="n">
        <v>130.55</v>
      </c>
      <c r="S109" t="n">
        <v>48.96</v>
      </c>
      <c r="T109" t="n">
        <v>38182.48</v>
      </c>
      <c r="U109" t="n">
        <v>0.38</v>
      </c>
      <c r="V109" t="n">
        <v>0.76</v>
      </c>
      <c r="W109" t="n">
        <v>2.38</v>
      </c>
      <c r="X109" t="n">
        <v>2.35</v>
      </c>
      <c r="Y109" t="n">
        <v>1</v>
      </c>
      <c r="Z109" t="n">
        <v>10</v>
      </c>
    </row>
    <row r="110">
      <c r="A110" t="n">
        <v>2</v>
      </c>
      <c r="B110" t="n">
        <v>40</v>
      </c>
      <c r="C110" t="inlineStr">
        <is>
          <t xml:space="preserve">CONCLUIDO	</t>
        </is>
      </c>
      <c r="D110" t="n">
        <v>4.8222</v>
      </c>
      <c r="E110" t="n">
        <v>20.74</v>
      </c>
      <c r="F110" t="n">
        <v>17.59</v>
      </c>
      <c r="G110" t="n">
        <v>16.49</v>
      </c>
      <c r="H110" t="n">
        <v>0.29</v>
      </c>
      <c r="I110" t="n">
        <v>64</v>
      </c>
      <c r="J110" t="n">
        <v>90.48</v>
      </c>
      <c r="K110" t="n">
        <v>37.55</v>
      </c>
      <c r="L110" t="n">
        <v>1.5</v>
      </c>
      <c r="M110" t="n">
        <v>62</v>
      </c>
      <c r="N110" t="n">
        <v>11.43</v>
      </c>
      <c r="O110" t="n">
        <v>11393.43</v>
      </c>
      <c r="P110" t="n">
        <v>130.99</v>
      </c>
      <c r="Q110" t="n">
        <v>1364.28</v>
      </c>
      <c r="R110" t="n">
        <v>113.27</v>
      </c>
      <c r="S110" t="n">
        <v>48.96</v>
      </c>
      <c r="T110" t="n">
        <v>29629.48</v>
      </c>
      <c r="U110" t="n">
        <v>0.43</v>
      </c>
      <c r="V110" t="n">
        <v>0.79</v>
      </c>
      <c r="W110" t="n">
        <v>2.35</v>
      </c>
      <c r="X110" t="n">
        <v>1.83</v>
      </c>
      <c r="Y110" t="n">
        <v>1</v>
      </c>
      <c r="Z110" t="n">
        <v>10</v>
      </c>
    </row>
    <row r="111">
      <c r="A111" t="n">
        <v>3</v>
      </c>
      <c r="B111" t="n">
        <v>40</v>
      </c>
      <c r="C111" t="inlineStr">
        <is>
          <t xml:space="preserve">CONCLUIDO	</t>
        </is>
      </c>
      <c r="D111" t="n">
        <v>4.9605</v>
      </c>
      <c r="E111" t="n">
        <v>20.16</v>
      </c>
      <c r="F111" t="n">
        <v>17.24</v>
      </c>
      <c r="G111" t="n">
        <v>19.89</v>
      </c>
      <c r="H111" t="n">
        <v>0.34</v>
      </c>
      <c r="I111" t="n">
        <v>52</v>
      </c>
      <c r="J111" t="n">
        <v>90.79000000000001</v>
      </c>
      <c r="K111" t="n">
        <v>37.55</v>
      </c>
      <c r="L111" t="n">
        <v>1.75</v>
      </c>
      <c r="M111" t="n">
        <v>50</v>
      </c>
      <c r="N111" t="n">
        <v>11.49</v>
      </c>
      <c r="O111" t="n">
        <v>11431.19</v>
      </c>
      <c r="P111" t="n">
        <v>124.42</v>
      </c>
      <c r="Q111" t="n">
        <v>1364.16</v>
      </c>
      <c r="R111" t="n">
        <v>102.02</v>
      </c>
      <c r="S111" t="n">
        <v>48.96</v>
      </c>
      <c r="T111" t="n">
        <v>24064.66</v>
      </c>
      <c r="U111" t="n">
        <v>0.48</v>
      </c>
      <c r="V111" t="n">
        <v>0.8</v>
      </c>
      <c r="W111" t="n">
        <v>2.33</v>
      </c>
      <c r="X111" t="n">
        <v>1.48</v>
      </c>
      <c r="Y111" t="n">
        <v>1</v>
      </c>
      <c r="Z111" t="n">
        <v>10</v>
      </c>
    </row>
    <row r="112">
      <c r="A112" t="n">
        <v>4</v>
      </c>
      <c r="B112" t="n">
        <v>40</v>
      </c>
      <c r="C112" t="inlineStr">
        <is>
          <t xml:space="preserve">CONCLUIDO	</t>
        </is>
      </c>
      <c r="D112" t="n">
        <v>5.0609</v>
      </c>
      <c r="E112" t="n">
        <v>19.76</v>
      </c>
      <c r="F112" t="n">
        <v>16.99</v>
      </c>
      <c r="G112" t="n">
        <v>23.17</v>
      </c>
      <c r="H112" t="n">
        <v>0.39</v>
      </c>
      <c r="I112" t="n">
        <v>44</v>
      </c>
      <c r="J112" t="n">
        <v>91.09999999999999</v>
      </c>
      <c r="K112" t="n">
        <v>37.55</v>
      </c>
      <c r="L112" t="n">
        <v>2</v>
      </c>
      <c r="M112" t="n">
        <v>40</v>
      </c>
      <c r="N112" t="n">
        <v>11.54</v>
      </c>
      <c r="O112" t="n">
        <v>11468.97</v>
      </c>
      <c r="P112" t="n">
        <v>117.81</v>
      </c>
      <c r="Q112" t="n">
        <v>1364.04</v>
      </c>
      <c r="R112" t="n">
        <v>94.03</v>
      </c>
      <c r="S112" t="n">
        <v>48.96</v>
      </c>
      <c r="T112" t="n">
        <v>20107.53</v>
      </c>
      <c r="U112" t="n">
        <v>0.52</v>
      </c>
      <c r="V112" t="n">
        <v>0.82</v>
      </c>
      <c r="W112" t="n">
        <v>2.31</v>
      </c>
      <c r="X112" t="n">
        <v>1.23</v>
      </c>
      <c r="Y112" t="n">
        <v>1</v>
      </c>
      <c r="Z112" t="n">
        <v>10</v>
      </c>
    </row>
    <row r="113">
      <c r="A113" t="n">
        <v>5</v>
      </c>
      <c r="B113" t="n">
        <v>40</v>
      </c>
      <c r="C113" t="inlineStr">
        <is>
          <t xml:space="preserve">CONCLUIDO	</t>
        </is>
      </c>
      <c r="D113" t="n">
        <v>5.1265</v>
      </c>
      <c r="E113" t="n">
        <v>19.51</v>
      </c>
      <c r="F113" t="n">
        <v>16.85</v>
      </c>
      <c r="G113" t="n">
        <v>26.6</v>
      </c>
      <c r="H113" t="n">
        <v>0.43</v>
      </c>
      <c r="I113" t="n">
        <v>38</v>
      </c>
      <c r="J113" t="n">
        <v>91.40000000000001</v>
      </c>
      <c r="K113" t="n">
        <v>37.55</v>
      </c>
      <c r="L113" t="n">
        <v>2.25</v>
      </c>
      <c r="M113" t="n">
        <v>18</v>
      </c>
      <c r="N113" t="n">
        <v>11.6</v>
      </c>
      <c r="O113" t="n">
        <v>11506.78</v>
      </c>
      <c r="P113" t="n">
        <v>113.51</v>
      </c>
      <c r="Q113" t="n">
        <v>1364.19</v>
      </c>
      <c r="R113" t="n">
        <v>88.37</v>
      </c>
      <c r="S113" t="n">
        <v>48.96</v>
      </c>
      <c r="T113" t="n">
        <v>17308.58</v>
      </c>
      <c r="U113" t="n">
        <v>0.55</v>
      </c>
      <c r="V113" t="n">
        <v>0.82</v>
      </c>
      <c r="W113" t="n">
        <v>2.33</v>
      </c>
      <c r="X113" t="n">
        <v>1.09</v>
      </c>
      <c r="Y113" t="n">
        <v>1</v>
      </c>
      <c r="Z113" t="n">
        <v>10</v>
      </c>
    </row>
    <row r="114">
      <c r="A114" t="n">
        <v>6</v>
      </c>
      <c r="B114" t="n">
        <v>40</v>
      </c>
      <c r="C114" t="inlineStr">
        <is>
          <t xml:space="preserve">CONCLUIDO	</t>
        </is>
      </c>
      <c r="D114" t="n">
        <v>5.1415</v>
      </c>
      <c r="E114" t="n">
        <v>19.45</v>
      </c>
      <c r="F114" t="n">
        <v>16.83</v>
      </c>
      <c r="G114" t="n">
        <v>28.05</v>
      </c>
      <c r="H114" t="n">
        <v>0.48</v>
      </c>
      <c r="I114" t="n">
        <v>36</v>
      </c>
      <c r="J114" t="n">
        <v>91.70999999999999</v>
      </c>
      <c r="K114" t="n">
        <v>37.55</v>
      </c>
      <c r="L114" t="n">
        <v>2.5</v>
      </c>
      <c r="M114" t="n">
        <v>7</v>
      </c>
      <c r="N114" t="n">
        <v>11.66</v>
      </c>
      <c r="O114" t="n">
        <v>11544.61</v>
      </c>
      <c r="P114" t="n">
        <v>111.66</v>
      </c>
      <c r="Q114" t="n">
        <v>1364.14</v>
      </c>
      <c r="R114" t="n">
        <v>87.65000000000001</v>
      </c>
      <c r="S114" t="n">
        <v>48.96</v>
      </c>
      <c r="T114" t="n">
        <v>16959.13</v>
      </c>
      <c r="U114" t="n">
        <v>0.5600000000000001</v>
      </c>
      <c r="V114" t="n">
        <v>0.82</v>
      </c>
      <c r="W114" t="n">
        <v>2.34</v>
      </c>
      <c r="X114" t="n">
        <v>1.07</v>
      </c>
      <c r="Y114" t="n">
        <v>1</v>
      </c>
      <c r="Z114" t="n">
        <v>10</v>
      </c>
    </row>
    <row r="115">
      <c r="A115" t="n">
        <v>7</v>
      </c>
      <c r="B115" t="n">
        <v>40</v>
      </c>
      <c r="C115" t="inlineStr">
        <is>
          <t xml:space="preserve">CONCLUIDO	</t>
        </is>
      </c>
      <c r="D115" t="n">
        <v>5.1429</v>
      </c>
      <c r="E115" t="n">
        <v>19.44</v>
      </c>
      <c r="F115" t="n">
        <v>16.82</v>
      </c>
      <c r="G115" t="n">
        <v>28.04</v>
      </c>
      <c r="H115" t="n">
        <v>0.52</v>
      </c>
      <c r="I115" t="n">
        <v>36</v>
      </c>
      <c r="J115" t="n">
        <v>92.02</v>
      </c>
      <c r="K115" t="n">
        <v>37.55</v>
      </c>
      <c r="L115" t="n">
        <v>2.75</v>
      </c>
      <c r="M115" t="n">
        <v>0</v>
      </c>
      <c r="N115" t="n">
        <v>11.71</v>
      </c>
      <c r="O115" t="n">
        <v>11582.46</v>
      </c>
      <c r="P115" t="n">
        <v>111.89</v>
      </c>
      <c r="Q115" t="n">
        <v>1364.18</v>
      </c>
      <c r="R115" t="n">
        <v>87.20999999999999</v>
      </c>
      <c r="S115" t="n">
        <v>48.96</v>
      </c>
      <c r="T115" t="n">
        <v>16738</v>
      </c>
      <c r="U115" t="n">
        <v>0.5600000000000001</v>
      </c>
      <c r="V115" t="n">
        <v>0.82</v>
      </c>
      <c r="W115" t="n">
        <v>2.34</v>
      </c>
      <c r="X115" t="n">
        <v>1.06</v>
      </c>
      <c r="Y115" t="n">
        <v>1</v>
      </c>
      <c r="Z115" t="n">
        <v>10</v>
      </c>
    </row>
    <row r="116">
      <c r="A116" t="n">
        <v>0</v>
      </c>
      <c r="B116" t="n">
        <v>125</v>
      </c>
      <c r="C116" t="inlineStr">
        <is>
          <t xml:space="preserve">CONCLUIDO	</t>
        </is>
      </c>
      <c r="D116" t="n">
        <v>2.4858</v>
      </c>
      <c r="E116" t="n">
        <v>40.23</v>
      </c>
      <c r="F116" t="n">
        <v>24.2</v>
      </c>
      <c r="G116" t="n">
        <v>5.17</v>
      </c>
      <c r="H116" t="n">
        <v>0.07000000000000001</v>
      </c>
      <c r="I116" t="n">
        <v>281</v>
      </c>
      <c r="J116" t="n">
        <v>242.64</v>
      </c>
      <c r="K116" t="n">
        <v>58.47</v>
      </c>
      <c r="L116" t="n">
        <v>1</v>
      </c>
      <c r="M116" t="n">
        <v>279</v>
      </c>
      <c r="N116" t="n">
        <v>58.17</v>
      </c>
      <c r="O116" t="n">
        <v>30160.1</v>
      </c>
      <c r="P116" t="n">
        <v>386.06</v>
      </c>
      <c r="Q116" t="n">
        <v>1365.07</v>
      </c>
      <c r="R116" t="n">
        <v>330.54</v>
      </c>
      <c r="S116" t="n">
        <v>48.96</v>
      </c>
      <c r="T116" t="n">
        <v>137177.83</v>
      </c>
      <c r="U116" t="n">
        <v>0.15</v>
      </c>
      <c r="V116" t="n">
        <v>0.57</v>
      </c>
      <c r="W116" t="n">
        <v>2.69</v>
      </c>
      <c r="X116" t="n">
        <v>8.43</v>
      </c>
      <c r="Y116" t="n">
        <v>1</v>
      </c>
      <c r="Z116" t="n">
        <v>10</v>
      </c>
    </row>
    <row r="117">
      <c r="A117" t="n">
        <v>1</v>
      </c>
      <c r="B117" t="n">
        <v>125</v>
      </c>
      <c r="C117" t="inlineStr">
        <is>
          <t xml:space="preserve">CONCLUIDO	</t>
        </is>
      </c>
      <c r="D117" t="n">
        <v>2.9519</v>
      </c>
      <c r="E117" t="n">
        <v>33.88</v>
      </c>
      <c r="F117" t="n">
        <v>21.68</v>
      </c>
      <c r="G117" t="n">
        <v>6.5</v>
      </c>
      <c r="H117" t="n">
        <v>0.09</v>
      </c>
      <c r="I117" t="n">
        <v>200</v>
      </c>
      <c r="J117" t="n">
        <v>243.08</v>
      </c>
      <c r="K117" t="n">
        <v>58.47</v>
      </c>
      <c r="L117" t="n">
        <v>1.25</v>
      </c>
      <c r="M117" t="n">
        <v>198</v>
      </c>
      <c r="N117" t="n">
        <v>58.36</v>
      </c>
      <c r="O117" t="n">
        <v>30214.33</v>
      </c>
      <c r="P117" t="n">
        <v>344.42</v>
      </c>
      <c r="Q117" t="n">
        <v>1364.5</v>
      </c>
      <c r="R117" t="n">
        <v>246.68</v>
      </c>
      <c r="S117" t="n">
        <v>48.96</v>
      </c>
      <c r="T117" t="n">
        <v>95657</v>
      </c>
      <c r="U117" t="n">
        <v>0.2</v>
      </c>
      <c r="V117" t="n">
        <v>0.64</v>
      </c>
      <c r="W117" t="n">
        <v>2.58</v>
      </c>
      <c r="X117" t="n">
        <v>5.91</v>
      </c>
      <c r="Y117" t="n">
        <v>1</v>
      </c>
      <c r="Z117" t="n">
        <v>10</v>
      </c>
    </row>
    <row r="118">
      <c r="A118" t="n">
        <v>2</v>
      </c>
      <c r="B118" t="n">
        <v>125</v>
      </c>
      <c r="C118" t="inlineStr">
        <is>
          <t xml:space="preserve">CONCLUIDO	</t>
        </is>
      </c>
      <c r="D118" t="n">
        <v>3.2826</v>
      </c>
      <c r="E118" t="n">
        <v>30.46</v>
      </c>
      <c r="F118" t="n">
        <v>20.34</v>
      </c>
      <c r="G118" t="n">
        <v>7.82</v>
      </c>
      <c r="H118" t="n">
        <v>0.11</v>
      </c>
      <c r="I118" t="n">
        <v>156</v>
      </c>
      <c r="J118" t="n">
        <v>243.52</v>
      </c>
      <c r="K118" t="n">
        <v>58.47</v>
      </c>
      <c r="L118" t="n">
        <v>1.5</v>
      </c>
      <c r="M118" t="n">
        <v>154</v>
      </c>
      <c r="N118" t="n">
        <v>58.55</v>
      </c>
      <c r="O118" t="n">
        <v>30268.64</v>
      </c>
      <c r="P118" t="n">
        <v>321.99</v>
      </c>
      <c r="Q118" t="n">
        <v>1364.43</v>
      </c>
      <c r="R118" t="n">
        <v>203.14</v>
      </c>
      <c r="S118" t="n">
        <v>48.96</v>
      </c>
      <c r="T118" t="n">
        <v>74106.50999999999</v>
      </c>
      <c r="U118" t="n">
        <v>0.24</v>
      </c>
      <c r="V118" t="n">
        <v>0.68</v>
      </c>
      <c r="W118" t="n">
        <v>2.5</v>
      </c>
      <c r="X118" t="n">
        <v>4.58</v>
      </c>
      <c r="Y118" t="n">
        <v>1</v>
      </c>
      <c r="Z118" t="n">
        <v>10</v>
      </c>
    </row>
    <row r="119">
      <c r="A119" t="n">
        <v>3</v>
      </c>
      <c r="B119" t="n">
        <v>125</v>
      </c>
      <c r="C119" t="inlineStr">
        <is>
          <t xml:space="preserve">CONCLUIDO	</t>
        </is>
      </c>
      <c r="D119" t="n">
        <v>3.5357</v>
      </c>
      <c r="E119" t="n">
        <v>28.28</v>
      </c>
      <c r="F119" t="n">
        <v>19.48</v>
      </c>
      <c r="G119" t="n">
        <v>9.130000000000001</v>
      </c>
      <c r="H119" t="n">
        <v>0.13</v>
      </c>
      <c r="I119" t="n">
        <v>128</v>
      </c>
      <c r="J119" t="n">
        <v>243.96</v>
      </c>
      <c r="K119" t="n">
        <v>58.47</v>
      </c>
      <c r="L119" t="n">
        <v>1.75</v>
      </c>
      <c r="M119" t="n">
        <v>126</v>
      </c>
      <c r="N119" t="n">
        <v>58.74</v>
      </c>
      <c r="O119" t="n">
        <v>30323.01</v>
      </c>
      <c r="P119" t="n">
        <v>307.25</v>
      </c>
      <c r="Q119" t="n">
        <v>1364.36</v>
      </c>
      <c r="R119" t="n">
        <v>175.29</v>
      </c>
      <c r="S119" t="n">
        <v>48.96</v>
      </c>
      <c r="T119" t="n">
        <v>60318.13</v>
      </c>
      <c r="U119" t="n">
        <v>0.28</v>
      </c>
      <c r="V119" t="n">
        <v>0.71</v>
      </c>
      <c r="W119" t="n">
        <v>2.45</v>
      </c>
      <c r="X119" t="n">
        <v>3.72</v>
      </c>
      <c r="Y119" t="n">
        <v>1</v>
      </c>
      <c r="Z119" t="n">
        <v>10</v>
      </c>
    </row>
    <row r="120">
      <c r="A120" t="n">
        <v>4</v>
      </c>
      <c r="B120" t="n">
        <v>125</v>
      </c>
      <c r="C120" t="inlineStr">
        <is>
          <t xml:space="preserve">CONCLUIDO	</t>
        </is>
      </c>
      <c r="D120" t="n">
        <v>3.7382</v>
      </c>
      <c r="E120" t="n">
        <v>26.75</v>
      </c>
      <c r="F120" t="n">
        <v>18.89</v>
      </c>
      <c r="G120" t="n">
        <v>10.5</v>
      </c>
      <c r="H120" t="n">
        <v>0.15</v>
      </c>
      <c r="I120" t="n">
        <v>108</v>
      </c>
      <c r="J120" t="n">
        <v>244.41</v>
      </c>
      <c r="K120" t="n">
        <v>58.47</v>
      </c>
      <c r="L120" t="n">
        <v>2</v>
      </c>
      <c r="M120" t="n">
        <v>106</v>
      </c>
      <c r="N120" t="n">
        <v>58.93</v>
      </c>
      <c r="O120" t="n">
        <v>30377.45</v>
      </c>
      <c r="P120" t="n">
        <v>296.89</v>
      </c>
      <c r="Q120" t="n">
        <v>1364.35</v>
      </c>
      <c r="R120" t="n">
        <v>156.34</v>
      </c>
      <c r="S120" t="n">
        <v>48.96</v>
      </c>
      <c r="T120" t="n">
        <v>50942.75</v>
      </c>
      <c r="U120" t="n">
        <v>0.31</v>
      </c>
      <c r="V120" t="n">
        <v>0.73</v>
      </c>
      <c r="W120" t="n">
        <v>2.41</v>
      </c>
      <c r="X120" t="n">
        <v>3.13</v>
      </c>
      <c r="Y120" t="n">
        <v>1</v>
      </c>
      <c r="Z120" t="n">
        <v>10</v>
      </c>
    </row>
    <row r="121">
      <c r="A121" t="n">
        <v>5</v>
      </c>
      <c r="B121" t="n">
        <v>125</v>
      </c>
      <c r="C121" t="inlineStr">
        <is>
          <t xml:space="preserve">CONCLUIDO	</t>
        </is>
      </c>
      <c r="D121" t="n">
        <v>3.8921</v>
      </c>
      <c r="E121" t="n">
        <v>25.69</v>
      </c>
      <c r="F121" t="n">
        <v>18.5</v>
      </c>
      <c r="G121" t="n">
        <v>11.81</v>
      </c>
      <c r="H121" t="n">
        <v>0.16</v>
      </c>
      <c r="I121" t="n">
        <v>94</v>
      </c>
      <c r="J121" t="n">
        <v>244.85</v>
      </c>
      <c r="K121" t="n">
        <v>58.47</v>
      </c>
      <c r="L121" t="n">
        <v>2.25</v>
      </c>
      <c r="M121" t="n">
        <v>92</v>
      </c>
      <c r="N121" t="n">
        <v>59.12</v>
      </c>
      <c r="O121" t="n">
        <v>30431.96</v>
      </c>
      <c r="P121" t="n">
        <v>289.61</v>
      </c>
      <c r="Q121" t="n">
        <v>1364.07</v>
      </c>
      <c r="R121" t="n">
        <v>142.45</v>
      </c>
      <c r="S121" t="n">
        <v>48.96</v>
      </c>
      <c r="T121" t="n">
        <v>44071.27</v>
      </c>
      <c r="U121" t="n">
        <v>0.34</v>
      </c>
      <c r="V121" t="n">
        <v>0.75</v>
      </c>
      <c r="W121" t="n">
        <v>2.42</v>
      </c>
      <c r="X121" t="n">
        <v>2.74</v>
      </c>
      <c r="Y121" t="n">
        <v>1</v>
      </c>
      <c r="Z121" t="n">
        <v>10</v>
      </c>
    </row>
    <row r="122">
      <c r="A122" t="n">
        <v>6</v>
      </c>
      <c r="B122" t="n">
        <v>125</v>
      </c>
      <c r="C122" t="inlineStr">
        <is>
          <t xml:space="preserve">CONCLUIDO	</t>
        </is>
      </c>
      <c r="D122" t="n">
        <v>4.0433</v>
      </c>
      <c r="E122" t="n">
        <v>24.73</v>
      </c>
      <c r="F122" t="n">
        <v>18.1</v>
      </c>
      <c r="G122" t="n">
        <v>13.25</v>
      </c>
      <c r="H122" t="n">
        <v>0.18</v>
      </c>
      <c r="I122" t="n">
        <v>82</v>
      </c>
      <c r="J122" t="n">
        <v>245.29</v>
      </c>
      <c r="K122" t="n">
        <v>58.47</v>
      </c>
      <c r="L122" t="n">
        <v>2.5</v>
      </c>
      <c r="M122" t="n">
        <v>80</v>
      </c>
      <c r="N122" t="n">
        <v>59.32</v>
      </c>
      <c r="O122" t="n">
        <v>30486.54</v>
      </c>
      <c r="P122" t="n">
        <v>281.96</v>
      </c>
      <c r="Q122" t="n">
        <v>1364.14</v>
      </c>
      <c r="R122" t="n">
        <v>130.2</v>
      </c>
      <c r="S122" t="n">
        <v>48.96</v>
      </c>
      <c r="T122" t="n">
        <v>38005.62</v>
      </c>
      <c r="U122" t="n">
        <v>0.38</v>
      </c>
      <c r="V122" t="n">
        <v>0.77</v>
      </c>
      <c r="W122" t="n">
        <v>2.38</v>
      </c>
      <c r="X122" t="n">
        <v>2.34</v>
      </c>
      <c r="Y122" t="n">
        <v>1</v>
      </c>
      <c r="Z122" t="n">
        <v>10</v>
      </c>
    </row>
    <row r="123">
      <c r="A123" t="n">
        <v>7</v>
      </c>
      <c r="B123" t="n">
        <v>125</v>
      </c>
      <c r="C123" t="inlineStr">
        <is>
          <t xml:space="preserve">CONCLUIDO	</t>
        </is>
      </c>
      <c r="D123" t="n">
        <v>4.1459</v>
      </c>
      <c r="E123" t="n">
        <v>24.12</v>
      </c>
      <c r="F123" t="n">
        <v>17.87</v>
      </c>
      <c r="G123" t="n">
        <v>14.49</v>
      </c>
      <c r="H123" t="n">
        <v>0.2</v>
      </c>
      <c r="I123" t="n">
        <v>74</v>
      </c>
      <c r="J123" t="n">
        <v>245.73</v>
      </c>
      <c r="K123" t="n">
        <v>58.47</v>
      </c>
      <c r="L123" t="n">
        <v>2.75</v>
      </c>
      <c r="M123" t="n">
        <v>72</v>
      </c>
      <c r="N123" t="n">
        <v>59.51</v>
      </c>
      <c r="O123" t="n">
        <v>30541.19</v>
      </c>
      <c r="P123" t="n">
        <v>277.39</v>
      </c>
      <c r="Q123" t="n">
        <v>1364.14</v>
      </c>
      <c r="R123" t="n">
        <v>122.53</v>
      </c>
      <c r="S123" t="n">
        <v>48.96</v>
      </c>
      <c r="T123" t="n">
        <v>34209.44</v>
      </c>
      <c r="U123" t="n">
        <v>0.4</v>
      </c>
      <c r="V123" t="n">
        <v>0.78</v>
      </c>
      <c r="W123" t="n">
        <v>2.36</v>
      </c>
      <c r="X123" t="n">
        <v>2.11</v>
      </c>
      <c r="Y123" t="n">
        <v>1</v>
      </c>
      <c r="Z123" t="n">
        <v>10</v>
      </c>
    </row>
    <row r="124">
      <c r="A124" t="n">
        <v>8</v>
      </c>
      <c r="B124" t="n">
        <v>125</v>
      </c>
      <c r="C124" t="inlineStr">
        <is>
          <t xml:space="preserve">CONCLUIDO	</t>
        </is>
      </c>
      <c r="D124" t="n">
        <v>4.2363</v>
      </c>
      <c r="E124" t="n">
        <v>23.61</v>
      </c>
      <c r="F124" t="n">
        <v>17.68</v>
      </c>
      <c r="G124" t="n">
        <v>15.84</v>
      </c>
      <c r="H124" t="n">
        <v>0.22</v>
      </c>
      <c r="I124" t="n">
        <v>67</v>
      </c>
      <c r="J124" t="n">
        <v>246.18</v>
      </c>
      <c r="K124" t="n">
        <v>58.47</v>
      </c>
      <c r="L124" t="n">
        <v>3</v>
      </c>
      <c r="M124" t="n">
        <v>65</v>
      </c>
      <c r="N124" t="n">
        <v>59.7</v>
      </c>
      <c r="O124" t="n">
        <v>30595.91</v>
      </c>
      <c r="P124" t="n">
        <v>273.61</v>
      </c>
      <c r="Q124" t="n">
        <v>1364.2</v>
      </c>
      <c r="R124" t="n">
        <v>116.78</v>
      </c>
      <c r="S124" t="n">
        <v>48.96</v>
      </c>
      <c r="T124" t="n">
        <v>31368.17</v>
      </c>
      <c r="U124" t="n">
        <v>0.42</v>
      </c>
      <c r="V124" t="n">
        <v>0.78</v>
      </c>
      <c r="W124" t="n">
        <v>2.35</v>
      </c>
      <c r="X124" t="n">
        <v>1.92</v>
      </c>
      <c r="Y124" t="n">
        <v>1</v>
      </c>
      <c r="Z124" t="n">
        <v>10</v>
      </c>
    </row>
    <row r="125">
      <c r="A125" t="n">
        <v>9</v>
      </c>
      <c r="B125" t="n">
        <v>125</v>
      </c>
      <c r="C125" t="inlineStr">
        <is>
          <t xml:space="preserve">CONCLUIDO	</t>
        </is>
      </c>
      <c r="D125" t="n">
        <v>4.3224</v>
      </c>
      <c r="E125" t="n">
        <v>23.14</v>
      </c>
      <c r="F125" t="n">
        <v>17.5</v>
      </c>
      <c r="G125" t="n">
        <v>17.21</v>
      </c>
      <c r="H125" t="n">
        <v>0.23</v>
      </c>
      <c r="I125" t="n">
        <v>61</v>
      </c>
      <c r="J125" t="n">
        <v>246.62</v>
      </c>
      <c r="K125" t="n">
        <v>58.47</v>
      </c>
      <c r="L125" t="n">
        <v>3.25</v>
      </c>
      <c r="M125" t="n">
        <v>59</v>
      </c>
      <c r="N125" t="n">
        <v>59.9</v>
      </c>
      <c r="O125" t="n">
        <v>30650.7</v>
      </c>
      <c r="P125" t="n">
        <v>269.66</v>
      </c>
      <c r="Q125" t="n">
        <v>1364.14</v>
      </c>
      <c r="R125" t="n">
        <v>110.64</v>
      </c>
      <c r="S125" t="n">
        <v>48.96</v>
      </c>
      <c r="T125" t="n">
        <v>28328.77</v>
      </c>
      <c r="U125" t="n">
        <v>0.44</v>
      </c>
      <c r="V125" t="n">
        <v>0.79</v>
      </c>
      <c r="W125" t="n">
        <v>2.34</v>
      </c>
      <c r="X125" t="n">
        <v>1.74</v>
      </c>
      <c r="Y125" t="n">
        <v>1</v>
      </c>
      <c r="Z125" t="n">
        <v>10</v>
      </c>
    </row>
    <row r="126">
      <c r="A126" t="n">
        <v>10</v>
      </c>
      <c r="B126" t="n">
        <v>125</v>
      </c>
      <c r="C126" t="inlineStr">
        <is>
          <t xml:space="preserve">CONCLUIDO	</t>
        </is>
      </c>
      <c r="D126" t="n">
        <v>4.3998</v>
      </c>
      <c r="E126" t="n">
        <v>22.73</v>
      </c>
      <c r="F126" t="n">
        <v>17.33</v>
      </c>
      <c r="G126" t="n">
        <v>18.56</v>
      </c>
      <c r="H126" t="n">
        <v>0.25</v>
      </c>
      <c r="I126" t="n">
        <v>56</v>
      </c>
      <c r="J126" t="n">
        <v>247.07</v>
      </c>
      <c r="K126" t="n">
        <v>58.47</v>
      </c>
      <c r="L126" t="n">
        <v>3.5</v>
      </c>
      <c r="M126" t="n">
        <v>54</v>
      </c>
      <c r="N126" t="n">
        <v>60.09</v>
      </c>
      <c r="O126" t="n">
        <v>30705.56</v>
      </c>
      <c r="P126" t="n">
        <v>265.92</v>
      </c>
      <c r="Q126" t="n">
        <v>1364.05</v>
      </c>
      <c r="R126" t="n">
        <v>104.89</v>
      </c>
      <c r="S126" t="n">
        <v>48.96</v>
      </c>
      <c r="T126" t="n">
        <v>25481.48</v>
      </c>
      <c r="U126" t="n">
        <v>0.47</v>
      </c>
      <c r="V126" t="n">
        <v>0.8</v>
      </c>
      <c r="W126" t="n">
        <v>2.33</v>
      </c>
      <c r="X126" t="n">
        <v>1.57</v>
      </c>
      <c r="Y126" t="n">
        <v>1</v>
      </c>
      <c r="Z126" t="n">
        <v>10</v>
      </c>
    </row>
    <row r="127">
      <c r="A127" t="n">
        <v>11</v>
      </c>
      <c r="B127" t="n">
        <v>125</v>
      </c>
      <c r="C127" t="inlineStr">
        <is>
          <t xml:space="preserve">CONCLUIDO	</t>
        </is>
      </c>
      <c r="D127" t="n">
        <v>4.4564</v>
      </c>
      <c r="E127" t="n">
        <v>22.44</v>
      </c>
      <c r="F127" t="n">
        <v>17.23</v>
      </c>
      <c r="G127" t="n">
        <v>19.88</v>
      </c>
      <c r="H127" t="n">
        <v>0.27</v>
      </c>
      <c r="I127" t="n">
        <v>52</v>
      </c>
      <c r="J127" t="n">
        <v>247.51</v>
      </c>
      <c r="K127" t="n">
        <v>58.47</v>
      </c>
      <c r="L127" t="n">
        <v>3.75</v>
      </c>
      <c r="M127" t="n">
        <v>50</v>
      </c>
      <c r="N127" t="n">
        <v>60.29</v>
      </c>
      <c r="O127" t="n">
        <v>30760.49</v>
      </c>
      <c r="P127" t="n">
        <v>263.23</v>
      </c>
      <c r="Q127" t="n">
        <v>1364.05</v>
      </c>
      <c r="R127" t="n">
        <v>101.84</v>
      </c>
      <c r="S127" t="n">
        <v>48.96</v>
      </c>
      <c r="T127" t="n">
        <v>23973.37</v>
      </c>
      <c r="U127" t="n">
        <v>0.48</v>
      </c>
      <c r="V127" t="n">
        <v>0.8</v>
      </c>
      <c r="W127" t="n">
        <v>2.32</v>
      </c>
      <c r="X127" t="n">
        <v>1.47</v>
      </c>
      <c r="Y127" t="n">
        <v>1</v>
      </c>
      <c r="Z127" t="n">
        <v>10</v>
      </c>
    </row>
    <row r="128">
      <c r="A128" t="n">
        <v>12</v>
      </c>
      <c r="B128" t="n">
        <v>125</v>
      </c>
      <c r="C128" t="inlineStr">
        <is>
          <t xml:space="preserve">CONCLUIDO	</t>
        </is>
      </c>
      <c r="D128" t="n">
        <v>4.5139</v>
      </c>
      <c r="E128" t="n">
        <v>22.15</v>
      </c>
      <c r="F128" t="n">
        <v>17.13</v>
      </c>
      <c r="G128" t="n">
        <v>21.41</v>
      </c>
      <c r="H128" t="n">
        <v>0.29</v>
      </c>
      <c r="I128" t="n">
        <v>48</v>
      </c>
      <c r="J128" t="n">
        <v>247.96</v>
      </c>
      <c r="K128" t="n">
        <v>58.47</v>
      </c>
      <c r="L128" t="n">
        <v>4</v>
      </c>
      <c r="M128" t="n">
        <v>46</v>
      </c>
      <c r="N128" t="n">
        <v>60.48</v>
      </c>
      <c r="O128" t="n">
        <v>30815.5</v>
      </c>
      <c r="P128" t="n">
        <v>260.36</v>
      </c>
      <c r="Q128" t="n">
        <v>1364.14</v>
      </c>
      <c r="R128" t="n">
        <v>98.45</v>
      </c>
      <c r="S128" t="n">
        <v>48.96</v>
      </c>
      <c r="T128" t="n">
        <v>22300.16</v>
      </c>
      <c r="U128" t="n">
        <v>0.5</v>
      </c>
      <c r="V128" t="n">
        <v>0.8100000000000001</v>
      </c>
      <c r="W128" t="n">
        <v>2.32</v>
      </c>
      <c r="X128" t="n">
        <v>1.37</v>
      </c>
      <c r="Y128" t="n">
        <v>1</v>
      </c>
      <c r="Z128" t="n">
        <v>10</v>
      </c>
    </row>
    <row r="129">
      <c r="A129" t="n">
        <v>13</v>
      </c>
      <c r="B129" t="n">
        <v>125</v>
      </c>
      <c r="C129" t="inlineStr">
        <is>
          <t xml:space="preserve">CONCLUIDO	</t>
        </is>
      </c>
      <c r="D129" t="n">
        <v>4.5619</v>
      </c>
      <c r="E129" t="n">
        <v>21.92</v>
      </c>
      <c r="F129" t="n">
        <v>17.04</v>
      </c>
      <c r="G129" t="n">
        <v>22.72</v>
      </c>
      <c r="H129" t="n">
        <v>0.3</v>
      </c>
      <c r="I129" t="n">
        <v>45</v>
      </c>
      <c r="J129" t="n">
        <v>248.4</v>
      </c>
      <c r="K129" t="n">
        <v>58.47</v>
      </c>
      <c r="L129" t="n">
        <v>4.25</v>
      </c>
      <c r="M129" t="n">
        <v>43</v>
      </c>
      <c r="N129" t="n">
        <v>60.68</v>
      </c>
      <c r="O129" t="n">
        <v>30870.57</v>
      </c>
      <c r="P129" t="n">
        <v>258.08</v>
      </c>
      <c r="Q129" t="n">
        <v>1364.12</v>
      </c>
      <c r="R129" t="n">
        <v>95.52</v>
      </c>
      <c r="S129" t="n">
        <v>48.96</v>
      </c>
      <c r="T129" t="n">
        <v>20848.09</v>
      </c>
      <c r="U129" t="n">
        <v>0.51</v>
      </c>
      <c r="V129" t="n">
        <v>0.8100000000000001</v>
      </c>
      <c r="W129" t="n">
        <v>2.32</v>
      </c>
      <c r="X129" t="n">
        <v>1.28</v>
      </c>
      <c r="Y129" t="n">
        <v>1</v>
      </c>
      <c r="Z129" t="n">
        <v>10</v>
      </c>
    </row>
    <row r="130">
      <c r="A130" t="n">
        <v>14</v>
      </c>
      <c r="B130" t="n">
        <v>125</v>
      </c>
      <c r="C130" t="inlineStr">
        <is>
          <t xml:space="preserve">CONCLUIDO	</t>
        </is>
      </c>
      <c r="D130" t="n">
        <v>4.6138</v>
      </c>
      <c r="E130" t="n">
        <v>21.67</v>
      </c>
      <c r="F130" t="n">
        <v>16.93</v>
      </c>
      <c r="G130" t="n">
        <v>24.19</v>
      </c>
      <c r="H130" t="n">
        <v>0.32</v>
      </c>
      <c r="I130" t="n">
        <v>42</v>
      </c>
      <c r="J130" t="n">
        <v>248.85</v>
      </c>
      <c r="K130" t="n">
        <v>58.47</v>
      </c>
      <c r="L130" t="n">
        <v>4.5</v>
      </c>
      <c r="M130" t="n">
        <v>40</v>
      </c>
      <c r="N130" t="n">
        <v>60.88</v>
      </c>
      <c r="O130" t="n">
        <v>30925.72</v>
      </c>
      <c r="P130" t="n">
        <v>255.51</v>
      </c>
      <c r="Q130" t="n">
        <v>1364.23</v>
      </c>
      <c r="R130" t="n">
        <v>91.95</v>
      </c>
      <c r="S130" t="n">
        <v>48.96</v>
      </c>
      <c r="T130" t="n">
        <v>19077.55</v>
      </c>
      <c r="U130" t="n">
        <v>0.53</v>
      </c>
      <c r="V130" t="n">
        <v>0.82</v>
      </c>
      <c r="W130" t="n">
        <v>2.31</v>
      </c>
      <c r="X130" t="n">
        <v>1.17</v>
      </c>
      <c r="Y130" t="n">
        <v>1</v>
      </c>
      <c r="Z130" t="n">
        <v>10</v>
      </c>
    </row>
    <row r="131">
      <c r="A131" t="n">
        <v>15</v>
      </c>
      <c r="B131" t="n">
        <v>125</v>
      </c>
      <c r="C131" t="inlineStr">
        <is>
          <t xml:space="preserve">CONCLUIDO	</t>
        </is>
      </c>
      <c r="D131" t="n">
        <v>4.6453</v>
      </c>
      <c r="E131" t="n">
        <v>21.53</v>
      </c>
      <c r="F131" t="n">
        <v>16.88</v>
      </c>
      <c r="G131" t="n">
        <v>25.32</v>
      </c>
      <c r="H131" t="n">
        <v>0.34</v>
      </c>
      <c r="I131" t="n">
        <v>40</v>
      </c>
      <c r="J131" t="n">
        <v>249.3</v>
      </c>
      <c r="K131" t="n">
        <v>58.47</v>
      </c>
      <c r="L131" t="n">
        <v>4.75</v>
      </c>
      <c r="M131" t="n">
        <v>38</v>
      </c>
      <c r="N131" t="n">
        <v>61.07</v>
      </c>
      <c r="O131" t="n">
        <v>30980.93</v>
      </c>
      <c r="P131" t="n">
        <v>253.47</v>
      </c>
      <c r="Q131" t="n">
        <v>1364.08</v>
      </c>
      <c r="R131" t="n">
        <v>90.59999999999999</v>
      </c>
      <c r="S131" t="n">
        <v>48.96</v>
      </c>
      <c r="T131" t="n">
        <v>18416.99</v>
      </c>
      <c r="U131" t="n">
        <v>0.54</v>
      </c>
      <c r="V131" t="n">
        <v>0.82</v>
      </c>
      <c r="W131" t="n">
        <v>2.3</v>
      </c>
      <c r="X131" t="n">
        <v>1.12</v>
      </c>
      <c r="Y131" t="n">
        <v>1</v>
      </c>
      <c r="Z131" t="n">
        <v>10</v>
      </c>
    </row>
    <row r="132">
      <c r="A132" t="n">
        <v>16</v>
      </c>
      <c r="B132" t="n">
        <v>125</v>
      </c>
      <c r="C132" t="inlineStr">
        <is>
          <t xml:space="preserve">CONCLUIDO	</t>
        </is>
      </c>
      <c r="D132" t="n">
        <v>4.6739</v>
      </c>
      <c r="E132" t="n">
        <v>21.4</v>
      </c>
      <c r="F132" t="n">
        <v>16.84</v>
      </c>
      <c r="G132" t="n">
        <v>26.6</v>
      </c>
      <c r="H132" t="n">
        <v>0.36</v>
      </c>
      <c r="I132" t="n">
        <v>38</v>
      </c>
      <c r="J132" t="n">
        <v>249.75</v>
      </c>
      <c r="K132" t="n">
        <v>58.47</v>
      </c>
      <c r="L132" t="n">
        <v>5</v>
      </c>
      <c r="M132" t="n">
        <v>36</v>
      </c>
      <c r="N132" t="n">
        <v>61.27</v>
      </c>
      <c r="O132" t="n">
        <v>31036.22</v>
      </c>
      <c r="P132" t="n">
        <v>252.07</v>
      </c>
      <c r="Q132" t="n">
        <v>1364.11</v>
      </c>
      <c r="R132" t="n">
        <v>89.40000000000001</v>
      </c>
      <c r="S132" t="n">
        <v>48.96</v>
      </c>
      <c r="T132" t="n">
        <v>17822.92</v>
      </c>
      <c r="U132" t="n">
        <v>0.55</v>
      </c>
      <c r="V132" t="n">
        <v>0.82</v>
      </c>
      <c r="W132" t="n">
        <v>2.3</v>
      </c>
      <c r="X132" t="n">
        <v>1.08</v>
      </c>
      <c r="Y132" t="n">
        <v>1</v>
      </c>
      <c r="Z132" t="n">
        <v>10</v>
      </c>
    </row>
    <row r="133">
      <c r="A133" t="n">
        <v>17</v>
      </c>
      <c r="B133" t="n">
        <v>125</v>
      </c>
      <c r="C133" t="inlineStr">
        <is>
          <t xml:space="preserve">CONCLUIDO	</t>
        </is>
      </c>
      <c r="D133" t="n">
        <v>4.7058</v>
      </c>
      <c r="E133" t="n">
        <v>21.25</v>
      </c>
      <c r="F133" t="n">
        <v>16.79</v>
      </c>
      <c r="G133" t="n">
        <v>27.99</v>
      </c>
      <c r="H133" t="n">
        <v>0.37</v>
      </c>
      <c r="I133" t="n">
        <v>36</v>
      </c>
      <c r="J133" t="n">
        <v>250.2</v>
      </c>
      <c r="K133" t="n">
        <v>58.47</v>
      </c>
      <c r="L133" t="n">
        <v>5.25</v>
      </c>
      <c r="M133" t="n">
        <v>34</v>
      </c>
      <c r="N133" t="n">
        <v>61.47</v>
      </c>
      <c r="O133" t="n">
        <v>31091.59</v>
      </c>
      <c r="P133" t="n">
        <v>250.08</v>
      </c>
      <c r="Q133" t="n">
        <v>1364.05</v>
      </c>
      <c r="R133" t="n">
        <v>87.58</v>
      </c>
      <c r="S133" t="n">
        <v>48.96</v>
      </c>
      <c r="T133" t="n">
        <v>16924</v>
      </c>
      <c r="U133" t="n">
        <v>0.5600000000000001</v>
      </c>
      <c r="V133" t="n">
        <v>0.82</v>
      </c>
      <c r="W133" t="n">
        <v>2.3</v>
      </c>
      <c r="X133" t="n">
        <v>1.03</v>
      </c>
      <c r="Y133" t="n">
        <v>1</v>
      </c>
      <c r="Z133" t="n">
        <v>10</v>
      </c>
    </row>
    <row r="134">
      <c r="A134" t="n">
        <v>18</v>
      </c>
      <c r="B134" t="n">
        <v>125</v>
      </c>
      <c r="C134" t="inlineStr">
        <is>
          <t xml:space="preserve">CONCLUIDO	</t>
        </is>
      </c>
      <c r="D134" t="n">
        <v>4.7427</v>
      </c>
      <c r="E134" t="n">
        <v>21.08</v>
      </c>
      <c r="F134" t="n">
        <v>16.72</v>
      </c>
      <c r="G134" t="n">
        <v>29.51</v>
      </c>
      <c r="H134" t="n">
        <v>0.39</v>
      </c>
      <c r="I134" t="n">
        <v>34</v>
      </c>
      <c r="J134" t="n">
        <v>250.64</v>
      </c>
      <c r="K134" t="n">
        <v>58.47</v>
      </c>
      <c r="L134" t="n">
        <v>5.5</v>
      </c>
      <c r="M134" t="n">
        <v>32</v>
      </c>
      <c r="N134" t="n">
        <v>61.67</v>
      </c>
      <c r="O134" t="n">
        <v>31147.02</v>
      </c>
      <c r="P134" t="n">
        <v>247.8</v>
      </c>
      <c r="Q134" t="n">
        <v>1364.03</v>
      </c>
      <c r="R134" t="n">
        <v>85.31999999999999</v>
      </c>
      <c r="S134" t="n">
        <v>48.96</v>
      </c>
      <c r="T134" t="n">
        <v>15807.37</v>
      </c>
      <c r="U134" t="n">
        <v>0.57</v>
      </c>
      <c r="V134" t="n">
        <v>0.83</v>
      </c>
      <c r="W134" t="n">
        <v>2.3</v>
      </c>
      <c r="X134" t="n">
        <v>0.96</v>
      </c>
      <c r="Y134" t="n">
        <v>1</v>
      </c>
      <c r="Z134" t="n">
        <v>10</v>
      </c>
    </row>
    <row r="135">
      <c r="A135" t="n">
        <v>19</v>
      </c>
      <c r="B135" t="n">
        <v>125</v>
      </c>
      <c r="C135" t="inlineStr">
        <is>
          <t xml:space="preserve">CONCLUIDO	</t>
        </is>
      </c>
      <c r="D135" t="n">
        <v>4.7804</v>
      </c>
      <c r="E135" t="n">
        <v>20.92</v>
      </c>
      <c r="F135" t="n">
        <v>16.65</v>
      </c>
      <c r="G135" t="n">
        <v>31.22</v>
      </c>
      <c r="H135" t="n">
        <v>0.41</v>
      </c>
      <c r="I135" t="n">
        <v>32</v>
      </c>
      <c r="J135" t="n">
        <v>251.09</v>
      </c>
      <c r="K135" t="n">
        <v>58.47</v>
      </c>
      <c r="L135" t="n">
        <v>5.75</v>
      </c>
      <c r="M135" t="n">
        <v>30</v>
      </c>
      <c r="N135" t="n">
        <v>61.87</v>
      </c>
      <c r="O135" t="n">
        <v>31202.53</v>
      </c>
      <c r="P135" t="n">
        <v>245.4</v>
      </c>
      <c r="Q135" t="n">
        <v>1364.05</v>
      </c>
      <c r="R135" t="n">
        <v>83.16</v>
      </c>
      <c r="S135" t="n">
        <v>48.96</v>
      </c>
      <c r="T135" t="n">
        <v>14734.18</v>
      </c>
      <c r="U135" t="n">
        <v>0.59</v>
      </c>
      <c r="V135" t="n">
        <v>0.83</v>
      </c>
      <c r="W135" t="n">
        <v>2.29</v>
      </c>
      <c r="X135" t="n">
        <v>0.89</v>
      </c>
      <c r="Y135" t="n">
        <v>1</v>
      </c>
      <c r="Z135" t="n">
        <v>10</v>
      </c>
    </row>
    <row r="136">
      <c r="A136" t="n">
        <v>20</v>
      </c>
      <c r="B136" t="n">
        <v>125</v>
      </c>
      <c r="C136" t="inlineStr">
        <is>
          <t xml:space="preserve">CONCLUIDO	</t>
        </is>
      </c>
      <c r="D136" t="n">
        <v>4.8172</v>
      </c>
      <c r="E136" t="n">
        <v>20.76</v>
      </c>
      <c r="F136" t="n">
        <v>16.59</v>
      </c>
      <c r="G136" t="n">
        <v>33.17</v>
      </c>
      <c r="H136" t="n">
        <v>0.42</v>
      </c>
      <c r="I136" t="n">
        <v>30</v>
      </c>
      <c r="J136" t="n">
        <v>251.55</v>
      </c>
      <c r="K136" t="n">
        <v>58.47</v>
      </c>
      <c r="L136" t="n">
        <v>6</v>
      </c>
      <c r="M136" t="n">
        <v>28</v>
      </c>
      <c r="N136" t="n">
        <v>62.07</v>
      </c>
      <c r="O136" t="n">
        <v>31258.11</v>
      </c>
      <c r="P136" t="n">
        <v>242.94</v>
      </c>
      <c r="Q136" t="n">
        <v>1364.09</v>
      </c>
      <c r="R136" t="n">
        <v>80.65000000000001</v>
      </c>
      <c r="S136" t="n">
        <v>48.96</v>
      </c>
      <c r="T136" t="n">
        <v>13491.3</v>
      </c>
      <c r="U136" t="n">
        <v>0.61</v>
      </c>
      <c r="V136" t="n">
        <v>0.84</v>
      </c>
      <c r="W136" t="n">
        <v>2.29</v>
      </c>
      <c r="X136" t="n">
        <v>0.82</v>
      </c>
      <c r="Y136" t="n">
        <v>1</v>
      </c>
      <c r="Z136" t="n">
        <v>10</v>
      </c>
    </row>
    <row r="137">
      <c r="A137" t="n">
        <v>21</v>
      </c>
      <c r="B137" t="n">
        <v>125</v>
      </c>
      <c r="C137" t="inlineStr">
        <is>
          <t xml:space="preserve">CONCLUIDO	</t>
        </is>
      </c>
      <c r="D137" t="n">
        <v>4.8317</v>
      </c>
      <c r="E137" t="n">
        <v>20.7</v>
      </c>
      <c r="F137" t="n">
        <v>16.57</v>
      </c>
      <c r="G137" t="n">
        <v>34.28</v>
      </c>
      <c r="H137" t="n">
        <v>0.44</v>
      </c>
      <c r="I137" t="n">
        <v>29</v>
      </c>
      <c r="J137" t="n">
        <v>252</v>
      </c>
      <c r="K137" t="n">
        <v>58.47</v>
      </c>
      <c r="L137" t="n">
        <v>6.25</v>
      </c>
      <c r="M137" t="n">
        <v>27</v>
      </c>
      <c r="N137" t="n">
        <v>62.27</v>
      </c>
      <c r="O137" t="n">
        <v>31313.77</v>
      </c>
      <c r="P137" t="n">
        <v>241.95</v>
      </c>
      <c r="Q137" t="n">
        <v>1364</v>
      </c>
      <c r="R137" t="n">
        <v>80.06999999999999</v>
      </c>
      <c r="S137" t="n">
        <v>48.96</v>
      </c>
      <c r="T137" t="n">
        <v>13204.06</v>
      </c>
      <c r="U137" t="n">
        <v>0.61</v>
      </c>
      <c r="V137" t="n">
        <v>0.84</v>
      </c>
      <c r="W137" t="n">
        <v>2.3</v>
      </c>
      <c r="X137" t="n">
        <v>0.8100000000000001</v>
      </c>
      <c r="Y137" t="n">
        <v>1</v>
      </c>
      <c r="Z137" t="n">
        <v>10</v>
      </c>
    </row>
    <row r="138">
      <c r="A138" t="n">
        <v>22</v>
      </c>
      <c r="B138" t="n">
        <v>125</v>
      </c>
      <c r="C138" t="inlineStr">
        <is>
          <t xml:space="preserve">CONCLUIDO	</t>
        </is>
      </c>
      <c r="D138" t="n">
        <v>4.851</v>
      </c>
      <c r="E138" t="n">
        <v>20.61</v>
      </c>
      <c r="F138" t="n">
        <v>16.54</v>
      </c>
      <c r="G138" t="n">
        <v>35.43</v>
      </c>
      <c r="H138" t="n">
        <v>0.46</v>
      </c>
      <c r="I138" t="n">
        <v>28</v>
      </c>
      <c r="J138" t="n">
        <v>252.45</v>
      </c>
      <c r="K138" t="n">
        <v>58.47</v>
      </c>
      <c r="L138" t="n">
        <v>6.5</v>
      </c>
      <c r="M138" t="n">
        <v>26</v>
      </c>
      <c r="N138" t="n">
        <v>62.47</v>
      </c>
      <c r="O138" t="n">
        <v>31369.49</v>
      </c>
      <c r="P138" t="n">
        <v>241.03</v>
      </c>
      <c r="Q138" t="n">
        <v>1364.16</v>
      </c>
      <c r="R138" t="n">
        <v>79.28</v>
      </c>
      <c r="S138" t="n">
        <v>48.96</v>
      </c>
      <c r="T138" t="n">
        <v>12817.14</v>
      </c>
      <c r="U138" t="n">
        <v>0.62</v>
      </c>
      <c r="V138" t="n">
        <v>0.84</v>
      </c>
      <c r="W138" t="n">
        <v>2.28</v>
      </c>
      <c r="X138" t="n">
        <v>0.77</v>
      </c>
      <c r="Y138" t="n">
        <v>1</v>
      </c>
      <c r="Z138" t="n">
        <v>10</v>
      </c>
    </row>
    <row r="139">
      <c r="A139" t="n">
        <v>23</v>
      </c>
      <c r="B139" t="n">
        <v>125</v>
      </c>
      <c r="C139" t="inlineStr">
        <is>
          <t xml:space="preserve">CONCLUIDO	</t>
        </is>
      </c>
      <c r="D139" t="n">
        <v>4.8671</v>
      </c>
      <c r="E139" t="n">
        <v>20.55</v>
      </c>
      <c r="F139" t="n">
        <v>16.51</v>
      </c>
      <c r="G139" t="n">
        <v>36.7</v>
      </c>
      <c r="H139" t="n">
        <v>0.47</v>
      </c>
      <c r="I139" t="n">
        <v>27</v>
      </c>
      <c r="J139" t="n">
        <v>252.9</v>
      </c>
      <c r="K139" t="n">
        <v>58.47</v>
      </c>
      <c r="L139" t="n">
        <v>6.75</v>
      </c>
      <c r="M139" t="n">
        <v>25</v>
      </c>
      <c r="N139" t="n">
        <v>62.68</v>
      </c>
      <c r="O139" t="n">
        <v>31425.3</v>
      </c>
      <c r="P139" t="n">
        <v>238.94</v>
      </c>
      <c r="Q139" t="n">
        <v>1364.01</v>
      </c>
      <c r="R139" t="n">
        <v>78.56999999999999</v>
      </c>
      <c r="S139" t="n">
        <v>48.96</v>
      </c>
      <c r="T139" t="n">
        <v>12462.79</v>
      </c>
      <c r="U139" t="n">
        <v>0.62</v>
      </c>
      <c r="V139" t="n">
        <v>0.84</v>
      </c>
      <c r="W139" t="n">
        <v>2.28</v>
      </c>
      <c r="X139" t="n">
        <v>0.75</v>
      </c>
      <c r="Y139" t="n">
        <v>1</v>
      </c>
      <c r="Z139" t="n">
        <v>10</v>
      </c>
    </row>
    <row r="140">
      <c r="A140" t="n">
        <v>24</v>
      </c>
      <c r="B140" t="n">
        <v>125</v>
      </c>
      <c r="C140" t="inlineStr">
        <is>
          <t xml:space="preserve">CONCLUIDO	</t>
        </is>
      </c>
      <c r="D140" t="n">
        <v>4.8871</v>
      </c>
      <c r="E140" t="n">
        <v>20.46</v>
      </c>
      <c r="F140" t="n">
        <v>16.48</v>
      </c>
      <c r="G140" t="n">
        <v>38.02</v>
      </c>
      <c r="H140" t="n">
        <v>0.49</v>
      </c>
      <c r="I140" t="n">
        <v>26</v>
      </c>
      <c r="J140" t="n">
        <v>253.35</v>
      </c>
      <c r="K140" t="n">
        <v>58.47</v>
      </c>
      <c r="L140" t="n">
        <v>7</v>
      </c>
      <c r="M140" t="n">
        <v>24</v>
      </c>
      <c r="N140" t="n">
        <v>62.88</v>
      </c>
      <c r="O140" t="n">
        <v>31481.17</v>
      </c>
      <c r="P140" t="n">
        <v>237.24</v>
      </c>
      <c r="Q140" t="n">
        <v>1364.05</v>
      </c>
      <c r="R140" t="n">
        <v>77.38</v>
      </c>
      <c r="S140" t="n">
        <v>48.96</v>
      </c>
      <c r="T140" t="n">
        <v>11874.98</v>
      </c>
      <c r="U140" t="n">
        <v>0.63</v>
      </c>
      <c r="V140" t="n">
        <v>0.84</v>
      </c>
      <c r="W140" t="n">
        <v>2.28</v>
      </c>
      <c r="X140" t="n">
        <v>0.72</v>
      </c>
      <c r="Y140" t="n">
        <v>1</v>
      </c>
      <c r="Z140" t="n">
        <v>10</v>
      </c>
    </row>
    <row r="141">
      <c r="A141" t="n">
        <v>25</v>
      </c>
      <c r="B141" t="n">
        <v>125</v>
      </c>
      <c r="C141" t="inlineStr">
        <is>
          <t xml:space="preserve">CONCLUIDO	</t>
        </is>
      </c>
      <c r="D141" t="n">
        <v>4.9012</v>
      </c>
      <c r="E141" t="n">
        <v>20.4</v>
      </c>
      <c r="F141" t="n">
        <v>16.47</v>
      </c>
      <c r="G141" t="n">
        <v>39.52</v>
      </c>
      <c r="H141" t="n">
        <v>0.51</v>
      </c>
      <c r="I141" t="n">
        <v>25</v>
      </c>
      <c r="J141" t="n">
        <v>253.81</v>
      </c>
      <c r="K141" t="n">
        <v>58.47</v>
      </c>
      <c r="L141" t="n">
        <v>7.25</v>
      </c>
      <c r="M141" t="n">
        <v>23</v>
      </c>
      <c r="N141" t="n">
        <v>63.08</v>
      </c>
      <c r="O141" t="n">
        <v>31537.13</v>
      </c>
      <c r="P141" t="n">
        <v>235.73</v>
      </c>
      <c r="Q141" t="n">
        <v>1364.19</v>
      </c>
      <c r="R141" t="n">
        <v>76.95</v>
      </c>
      <c r="S141" t="n">
        <v>48.96</v>
      </c>
      <c r="T141" t="n">
        <v>11666.92</v>
      </c>
      <c r="U141" t="n">
        <v>0.64</v>
      </c>
      <c r="V141" t="n">
        <v>0.84</v>
      </c>
      <c r="W141" t="n">
        <v>2.28</v>
      </c>
      <c r="X141" t="n">
        <v>0.71</v>
      </c>
      <c r="Y141" t="n">
        <v>1</v>
      </c>
      <c r="Z141" t="n">
        <v>10</v>
      </c>
    </row>
    <row r="142">
      <c r="A142" t="n">
        <v>26</v>
      </c>
      <c r="B142" t="n">
        <v>125</v>
      </c>
      <c r="C142" t="inlineStr">
        <is>
          <t xml:space="preserve">CONCLUIDO	</t>
        </is>
      </c>
      <c r="D142" t="n">
        <v>4.924</v>
      </c>
      <c r="E142" t="n">
        <v>20.31</v>
      </c>
      <c r="F142" t="n">
        <v>16.42</v>
      </c>
      <c r="G142" t="n">
        <v>41.05</v>
      </c>
      <c r="H142" t="n">
        <v>0.52</v>
      </c>
      <c r="I142" t="n">
        <v>24</v>
      </c>
      <c r="J142" t="n">
        <v>254.26</v>
      </c>
      <c r="K142" t="n">
        <v>58.47</v>
      </c>
      <c r="L142" t="n">
        <v>7.5</v>
      </c>
      <c r="M142" t="n">
        <v>22</v>
      </c>
      <c r="N142" t="n">
        <v>63.29</v>
      </c>
      <c r="O142" t="n">
        <v>31593.16</v>
      </c>
      <c r="P142" t="n">
        <v>234.01</v>
      </c>
      <c r="Q142" t="n">
        <v>1364.01</v>
      </c>
      <c r="R142" t="n">
        <v>75.34999999999999</v>
      </c>
      <c r="S142" t="n">
        <v>48.96</v>
      </c>
      <c r="T142" t="n">
        <v>10868.99</v>
      </c>
      <c r="U142" t="n">
        <v>0.65</v>
      </c>
      <c r="V142" t="n">
        <v>0.84</v>
      </c>
      <c r="W142" t="n">
        <v>2.28</v>
      </c>
      <c r="X142" t="n">
        <v>0.66</v>
      </c>
      <c r="Y142" t="n">
        <v>1</v>
      </c>
      <c r="Z142" t="n">
        <v>10</v>
      </c>
    </row>
    <row r="143">
      <c r="A143" t="n">
        <v>27</v>
      </c>
      <c r="B143" t="n">
        <v>125</v>
      </c>
      <c r="C143" t="inlineStr">
        <is>
          <t xml:space="preserve">CONCLUIDO	</t>
        </is>
      </c>
      <c r="D143" t="n">
        <v>4.9446</v>
      </c>
      <c r="E143" t="n">
        <v>20.22</v>
      </c>
      <c r="F143" t="n">
        <v>16.38</v>
      </c>
      <c r="G143" t="n">
        <v>42.73</v>
      </c>
      <c r="H143" t="n">
        <v>0.54</v>
      </c>
      <c r="I143" t="n">
        <v>23</v>
      </c>
      <c r="J143" t="n">
        <v>254.72</v>
      </c>
      <c r="K143" t="n">
        <v>58.47</v>
      </c>
      <c r="L143" t="n">
        <v>7.75</v>
      </c>
      <c r="M143" t="n">
        <v>21</v>
      </c>
      <c r="N143" t="n">
        <v>63.49</v>
      </c>
      <c r="O143" t="n">
        <v>31649.26</v>
      </c>
      <c r="P143" t="n">
        <v>232.32</v>
      </c>
      <c r="Q143" t="n">
        <v>1364.03</v>
      </c>
      <c r="R143" t="n">
        <v>74.19</v>
      </c>
      <c r="S143" t="n">
        <v>48.96</v>
      </c>
      <c r="T143" t="n">
        <v>10296.07</v>
      </c>
      <c r="U143" t="n">
        <v>0.66</v>
      </c>
      <c r="V143" t="n">
        <v>0.85</v>
      </c>
      <c r="W143" t="n">
        <v>2.28</v>
      </c>
      <c r="X143" t="n">
        <v>0.62</v>
      </c>
      <c r="Y143" t="n">
        <v>1</v>
      </c>
      <c r="Z143" t="n">
        <v>10</v>
      </c>
    </row>
    <row r="144">
      <c r="A144" t="n">
        <v>28</v>
      </c>
      <c r="B144" t="n">
        <v>125</v>
      </c>
      <c r="C144" t="inlineStr">
        <is>
          <t xml:space="preserve">CONCLUIDO	</t>
        </is>
      </c>
      <c r="D144" t="n">
        <v>4.9589</v>
      </c>
      <c r="E144" t="n">
        <v>20.17</v>
      </c>
      <c r="F144" t="n">
        <v>16.37</v>
      </c>
      <c r="G144" t="n">
        <v>44.65</v>
      </c>
      <c r="H144" t="n">
        <v>0.5600000000000001</v>
      </c>
      <c r="I144" t="n">
        <v>22</v>
      </c>
      <c r="J144" t="n">
        <v>255.17</v>
      </c>
      <c r="K144" t="n">
        <v>58.47</v>
      </c>
      <c r="L144" t="n">
        <v>8</v>
      </c>
      <c r="M144" t="n">
        <v>20</v>
      </c>
      <c r="N144" t="n">
        <v>63.7</v>
      </c>
      <c r="O144" t="n">
        <v>31705.44</v>
      </c>
      <c r="P144" t="n">
        <v>231.17</v>
      </c>
      <c r="Q144" t="n">
        <v>1364</v>
      </c>
      <c r="R144" t="n">
        <v>73.98</v>
      </c>
      <c r="S144" t="n">
        <v>48.96</v>
      </c>
      <c r="T144" t="n">
        <v>10196.74</v>
      </c>
      <c r="U144" t="n">
        <v>0.66</v>
      </c>
      <c r="V144" t="n">
        <v>0.85</v>
      </c>
      <c r="W144" t="n">
        <v>2.27</v>
      </c>
      <c r="X144" t="n">
        <v>0.61</v>
      </c>
      <c r="Y144" t="n">
        <v>1</v>
      </c>
      <c r="Z144" t="n">
        <v>10</v>
      </c>
    </row>
    <row r="145">
      <c r="A145" t="n">
        <v>29</v>
      </c>
      <c r="B145" t="n">
        <v>125</v>
      </c>
      <c r="C145" t="inlineStr">
        <is>
          <t xml:space="preserve">CONCLUIDO	</t>
        </is>
      </c>
      <c r="D145" t="n">
        <v>4.9811</v>
      </c>
      <c r="E145" t="n">
        <v>20.08</v>
      </c>
      <c r="F145" t="n">
        <v>16.33</v>
      </c>
      <c r="G145" t="n">
        <v>46.65</v>
      </c>
      <c r="H145" t="n">
        <v>0.57</v>
      </c>
      <c r="I145" t="n">
        <v>21</v>
      </c>
      <c r="J145" t="n">
        <v>255.63</v>
      </c>
      <c r="K145" t="n">
        <v>58.47</v>
      </c>
      <c r="L145" t="n">
        <v>8.25</v>
      </c>
      <c r="M145" t="n">
        <v>19</v>
      </c>
      <c r="N145" t="n">
        <v>63.91</v>
      </c>
      <c r="O145" t="n">
        <v>31761.69</v>
      </c>
      <c r="P145" t="n">
        <v>228.93</v>
      </c>
      <c r="Q145" t="n">
        <v>1364.05</v>
      </c>
      <c r="R145" t="n">
        <v>72.34999999999999</v>
      </c>
      <c r="S145" t="n">
        <v>48.96</v>
      </c>
      <c r="T145" t="n">
        <v>9383.690000000001</v>
      </c>
      <c r="U145" t="n">
        <v>0.68</v>
      </c>
      <c r="V145" t="n">
        <v>0.85</v>
      </c>
      <c r="W145" t="n">
        <v>2.28</v>
      </c>
      <c r="X145" t="n">
        <v>0.57</v>
      </c>
      <c r="Y145" t="n">
        <v>1</v>
      </c>
      <c r="Z145" t="n">
        <v>10</v>
      </c>
    </row>
    <row r="146">
      <c r="A146" t="n">
        <v>30</v>
      </c>
      <c r="B146" t="n">
        <v>125</v>
      </c>
      <c r="C146" t="inlineStr">
        <is>
          <t xml:space="preserve">CONCLUIDO	</t>
        </is>
      </c>
      <c r="D146" t="n">
        <v>4.9787</v>
      </c>
      <c r="E146" t="n">
        <v>20.09</v>
      </c>
      <c r="F146" t="n">
        <v>16.34</v>
      </c>
      <c r="G146" t="n">
        <v>46.68</v>
      </c>
      <c r="H146" t="n">
        <v>0.59</v>
      </c>
      <c r="I146" t="n">
        <v>21</v>
      </c>
      <c r="J146" t="n">
        <v>256.09</v>
      </c>
      <c r="K146" t="n">
        <v>58.47</v>
      </c>
      <c r="L146" t="n">
        <v>8.5</v>
      </c>
      <c r="M146" t="n">
        <v>19</v>
      </c>
      <c r="N146" t="n">
        <v>64.11</v>
      </c>
      <c r="O146" t="n">
        <v>31818.02</v>
      </c>
      <c r="P146" t="n">
        <v>227.74</v>
      </c>
      <c r="Q146" t="n">
        <v>1364.02</v>
      </c>
      <c r="R146" t="n">
        <v>72.61</v>
      </c>
      <c r="S146" t="n">
        <v>48.96</v>
      </c>
      <c r="T146" t="n">
        <v>9515.700000000001</v>
      </c>
      <c r="U146" t="n">
        <v>0.67</v>
      </c>
      <c r="V146" t="n">
        <v>0.85</v>
      </c>
      <c r="W146" t="n">
        <v>2.28</v>
      </c>
      <c r="X146" t="n">
        <v>0.58</v>
      </c>
      <c r="Y146" t="n">
        <v>1</v>
      </c>
      <c r="Z146" t="n">
        <v>10</v>
      </c>
    </row>
    <row r="147">
      <c r="A147" t="n">
        <v>31</v>
      </c>
      <c r="B147" t="n">
        <v>125</v>
      </c>
      <c r="C147" t="inlineStr">
        <is>
          <t xml:space="preserve">CONCLUIDO	</t>
        </is>
      </c>
      <c r="D147" t="n">
        <v>5.0025</v>
      </c>
      <c r="E147" t="n">
        <v>19.99</v>
      </c>
      <c r="F147" t="n">
        <v>16.29</v>
      </c>
      <c r="G147" t="n">
        <v>48.87</v>
      </c>
      <c r="H147" t="n">
        <v>0.61</v>
      </c>
      <c r="I147" t="n">
        <v>20</v>
      </c>
      <c r="J147" t="n">
        <v>256.54</v>
      </c>
      <c r="K147" t="n">
        <v>58.47</v>
      </c>
      <c r="L147" t="n">
        <v>8.75</v>
      </c>
      <c r="M147" t="n">
        <v>18</v>
      </c>
      <c r="N147" t="n">
        <v>64.31999999999999</v>
      </c>
      <c r="O147" t="n">
        <v>31874.43</v>
      </c>
      <c r="P147" t="n">
        <v>225.92</v>
      </c>
      <c r="Q147" t="n">
        <v>1364</v>
      </c>
      <c r="R147" t="n">
        <v>71.31</v>
      </c>
      <c r="S147" t="n">
        <v>48.96</v>
      </c>
      <c r="T147" t="n">
        <v>8868.48</v>
      </c>
      <c r="U147" t="n">
        <v>0.6899999999999999</v>
      </c>
      <c r="V147" t="n">
        <v>0.85</v>
      </c>
      <c r="W147" t="n">
        <v>2.27</v>
      </c>
      <c r="X147" t="n">
        <v>0.53</v>
      </c>
      <c r="Y147" t="n">
        <v>1</v>
      </c>
      <c r="Z147" t="n">
        <v>10</v>
      </c>
    </row>
    <row r="148">
      <c r="A148" t="n">
        <v>32</v>
      </c>
      <c r="B148" t="n">
        <v>125</v>
      </c>
      <c r="C148" t="inlineStr">
        <is>
          <t xml:space="preserve">CONCLUIDO	</t>
        </is>
      </c>
      <c r="D148" t="n">
        <v>5.014</v>
      </c>
      <c r="E148" t="n">
        <v>19.94</v>
      </c>
      <c r="F148" t="n">
        <v>16.29</v>
      </c>
      <c r="G148" t="n">
        <v>51.44</v>
      </c>
      <c r="H148" t="n">
        <v>0.62</v>
      </c>
      <c r="I148" t="n">
        <v>19</v>
      </c>
      <c r="J148" t="n">
        <v>257</v>
      </c>
      <c r="K148" t="n">
        <v>58.47</v>
      </c>
      <c r="L148" t="n">
        <v>9</v>
      </c>
      <c r="M148" t="n">
        <v>17</v>
      </c>
      <c r="N148" t="n">
        <v>64.53</v>
      </c>
      <c r="O148" t="n">
        <v>31931.04</v>
      </c>
      <c r="P148" t="n">
        <v>225.12</v>
      </c>
      <c r="Q148" t="n">
        <v>1364.06</v>
      </c>
      <c r="R148" t="n">
        <v>71.11</v>
      </c>
      <c r="S148" t="n">
        <v>48.96</v>
      </c>
      <c r="T148" t="n">
        <v>8774.98</v>
      </c>
      <c r="U148" t="n">
        <v>0.6899999999999999</v>
      </c>
      <c r="V148" t="n">
        <v>0.85</v>
      </c>
      <c r="W148" t="n">
        <v>2.27</v>
      </c>
      <c r="X148" t="n">
        <v>0.53</v>
      </c>
      <c r="Y148" t="n">
        <v>1</v>
      </c>
      <c r="Z148" t="n">
        <v>10</v>
      </c>
    </row>
    <row r="149">
      <c r="A149" t="n">
        <v>33</v>
      </c>
      <c r="B149" t="n">
        <v>125</v>
      </c>
      <c r="C149" t="inlineStr">
        <is>
          <t xml:space="preserve">CONCLUIDO	</t>
        </is>
      </c>
      <c r="D149" t="n">
        <v>5.0136</v>
      </c>
      <c r="E149" t="n">
        <v>19.95</v>
      </c>
      <c r="F149" t="n">
        <v>16.29</v>
      </c>
      <c r="G149" t="n">
        <v>51.45</v>
      </c>
      <c r="H149" t="n">
        <v>0.64</v>
      </c>
      <c r="I149" t="n">
        <v>19</v>
      </c>
      <c r="J149" t="n">
        <v>257.46</v>
      </c>
      <c r="K149" t="n">
        <v>58.47</v>
      </c>
      <c r="L149" t="n">
        <v>9.25</v>
      </c>
      <c r="M149" t="n">
        <v>17</v>
      </c>
      <c r="N149" t="n">
        <v>64.73999999999999</v>
      </c>
      <c r="O149" t="n">
        <v>31987.61</v>
      </c>
      <c r="P149" t="n">
        <v>223.99</v>
      </c>
      <c r="Q149" t="n">
        <v>1364</v>
      </c>
      <c r="R149" t="n">
        <v>71.06</v>
      </c>
      <c r="S149" t="n">
        <v>48.96</v>
      </c>
      <c r="T149" t="n">
        <v>8748.969999999999</v>
      </c>
      <c r="U149" t="n">
        <v>0.6899999999999999</v>
      </c>
      <c r="V149" t="n">
        <v>0.85</v>
      </c>
      <c r="W149" t="n">
        <v>2.28</v>
      </c>
      <c r="X149" t="n">
        <v>0.53</v>
      </c>
      <c r="Y149" t="n">
        <v>1</v>
      </c>
      <c r="Z149" t="n">
        <v>10</v>
      </c>
    </row>
    <row r="150">
      <c r="A150" t="n">
        <v>34</v>
      </c>
      <c r="B150" t="n">
        <v>125</v>
      </c>
      <c r="C150" t="inlineStr">
        <is>
          <t xml:space="preserve">CONCLUIDO	</t>
        </is>
      </c>
      <c r="D150" t="n">
        <v>5.0363</v>
      </c>
      <c r="E150" t="n">
        <v>19.86</v>
      </c>
      <c r="F150" t="n">
        <v>16.25</v>
      </c>
      <c r="G150" t="n">
        <v>54.16</v>
      </c>
      <c r="H150" t="n">
        <v>0.66</v>
      </c>
      <c r="I150" t="n">
        <v>18</v>
      </c>
      <c r="J150" t="n">
        <v>257.92</v>
      </c>
      <c r="K150" t="n">
        <v>58.47</v>
      </c>
      <c r="L150" t="n">
        <v>9.5</v>
      </c>
      <c r="M150" t="n">
        <v>16</v>
      </c>
      <c r="N150" t="n">
        <v>64.95</v>
      </c>
      <c r="O150" t="n">
        <v>32044.25</v>
      </c>
      <c r="P150" t="n">
        <v>222.19</v>
      </c>
      <c r="Q150" t="n">
        <v>1364.02</v>
      </c>
      <c r="R150" t="n">
        <v>69.94</v>
      </c>
      <c r="S150" t="n">
        <v>48.96</v>
      </c>
      <c r="T150" t="n">
        <v>8197.219999999999</v>
      </c>
      <c r="U150" t="n">
        <v>0.7</v>
      </c>
      <c r="V150" t="n">
        <v>0.85</v>
      </c>
      <c r="W150" t="n">
        <v>2.27</v>
      </c>
      <c r="X150" t="n">
        <v>0.49</v>
      </c>
      <c r="Y150" t="n">
        <v>1</v>
      </c>
      <c r="Z150" t="n">
        <v>10</v>
      </c>
    </row>
    <row r="151">
      <c r="A151" t="n">
        <v>35</v>
      </c>
      <c r="B151" t="n">
        <v>125</v>
      </c>
      <c r="C151" t="inlineStr">
        <is>
          <t xml:space="preserve">CONCLUIDO	</t>
        </is>
      </c>
      <c r="D151" t="n">
        <v>5.0382</v>
      </c>
      <c r="E151" t="n">
        <v>19.85</v>
      </c>
      <c r="F151" t="n">
        <v>16.24</v>
      </c>
      <c r="G151" t="n">
        <v>54.14</v>
      </c>
      <c r="H151" t="n">
        <v>0.67</v>
      </c>
      <c r="I151" t="n">
        <v>18</v>
      </c>
      <c r="J151" t="n">
        <v>258.38</v>
      </c>
      <c r="K151" t="n">
        <v>58.47</v>
      </c>
      <c r="L151" t="n">
        <v>9.75</v>
      </c>
      <c r="M151" t="n">
        <v>16</v>
      </c>
      <c r="N151" t="n">
        <v>65.16</v>
      </c>
      <c r="O151" t="n">
        <v>32100.97</v>
      </c>
      <c r="P151" t="n">
        <v>220.35</v>
      </c>
      <c r="Q151" t="n">
        <v>1364.01</v>
      </c>
      <c r="R151" t="n">
        <v>69.62</v>
      </c>
      <c r="S151" t="n">
        <v>48.96</v>
      </c>
      <c r="T151" t="n">
        <v>8035.32</v>
      </c>
      <c r="U151" t="n">
        <v>0.7</v>
      </c>
      <c r="V151" t="n">
        <v>0.85</v>
      </c>
      <c r="W151" t="n">
        <v>2.27</v>
      </c>
      <c r="X151" t="n">
        <v>0.48</v>
      </c>
      <c r="Y151" t="n">
        <v>1</v>
      </c>
      <c r="Z151" t="n">
        <v>10</v>
      </c>
    </row>
    <row r="152">
      <c r="A152" t="n">
        <v>36</v>
      </c>
      <c r="B152" t="n">
        <v>125</v>
      </c>
      <c r="C152" t="inlineStr">
        <is>
          <t xml:space="preserve">CONCLUIDO	</t>
        </is>
      </c>
      <c r="D152" t="n">
        <v>5.0558</v>
      </c>
      <c r="E152" t="n">
        <v>19.78</v>
      </c>
      <c r="F152" t="n">
        <v>16.22</v>
      </c>
      <c r="G152" t="n">
        <v>57.25</v>
      </c>
      <c r="H152" t="n">
        <v>0.6899999999999999</v>
      </c>
      <c r="I152" t="n">
        <v>17</v>
      </c>
      <c r="J152" t="n">
        <v>258.84</v>
      </c>
      <c r="K152" t="n">
        <v>58.47</v>
      </c>
      <c r="L152" t="n">
        <v>10</v>
      </c>
      <c r="M152" t="n">
        <v>15</v>
      </c>
      <c r="N152" t="n">
        <v>65.37</v>
      </c>
      <c r="O152" t="n">
        <v>32157.77</v>
      </c>
      <c r="P152" t="n">
        <v>217.88</v>
      </c>
      <c r="Q152" t="n">
        <v>1364.03</v>
      </c>
      <c r="R152" t="n">
        <v>68.90000000000001</v>
      </c>
      <c r="S152" t="n">
        <v>48.96</v>
      </c>
      <c r="T152" t="n">
        <v>7681.99</v>
      </c>
      <c r="U152" t="n">
        <v>0.71</v>
      </c>
      <c r="V152" t="n">
        <v>0.85</v>
      </c>
      <c r="W152" t="n">
        <v>2.27</v>
      </c>
      <c r="X152" t="n">
        <v>0.46</v>
      </c>
      <c r="Y152" t="n">
        <v>1</v>
      </c>
      <c r="Z152" t="n">
        <v>10</v>
      </c>
    </row>
    <row r="153">
      <c r="A153" t="n">
        <v>37</v>
      </c>
      <c r="B153" t="n">
        <v>125</v>
      </c>
      <c r="C153" t="inlineStr">
        <is>
          <t xml:space="preserve">CONCLUIDO	</t>
        </is>
      </c>
      <c r="D153" t="n">
        <v>5.0544</v>
      </c>
      <c r="E153" t="n">
        <v>19.78</v>
      </c>
      <c r="F153" t="n">
        <v>16.23</v>
      </c>
      <c r="G153" t="n">
        <v>57.26</v>
      </c>
      <c r="H153" t="n">
        <v>0.7</v>
      </c>
      <c r="I153" t="n">
        <v>17</v>
      </c>
      <c r="J153" t="n">
        <v>259.3</v>
      </c>
      <c r="K153" t="n">
        <v>58.47</v>
      </c>
      <c r="L153" t="n">
        <v>10.25</v>
      </c>
      <c r="M153" t="n">
        <v>15</v>
      </c>
      <c r="N153" t="n">
        <v>65.58</v>
      </c>
      <c r="O153" t="n">
        <v>32214.64</v>
      </c>
      <c r="P153" t="n">
        <v>216.86</v>
      </c>
      <c r="Q153" t="n">
        <v>1364</v>
      </c>
      <c r="R153" t="n">
        <v>69.08</v>
      </c>
      <c r="S153" t="n">
        <v>48.96</v>
      </c>
      <c r="T153" t="n">
        <v>7769.1</v>
      </c>
      <c r="U153" t="n">
        <v>0.71</v>
      </c>
      <c r="V153" t="n">
        <v>0.85</v>
      </c>
      <c r="W153" t="n">
        <v>2.27</v>
      </c>
      <c r="X153" t="n">
        <v>0.47</v>
      </c>
      <c r="Y153" t="n">
        <v>1</v>
      </c>
      <c r="Z153" t="n">
        <v>10</v>
      </c>
    </row>
    <row r="154">
      <c r="A154" t="n">
        <v>38</v>
      </c>
      <c r="B154" t="n">
        <v>125</v>
      </c>
      <c r="C154" t="inlineStr">
        <is>
          <t xml:space="preserve">CONCLUIDO	</t>
        </is>
      </c>
      <c r="D154" t="n">
        <v>5.0794</v>
      </c>
      <c r="E154" t="n">
        <v>19.69</v>
      </c>
      <c r="F154" t="n">
        <v>16.18</v>
      </c>
      <c r="G154" t="n">
        <v>60.66</v>
      </c>
      <c r="H154" t="n">
        <v>0.72</v>
      </c>
      <c r="I154" t="n">
        <v>16</v>
      </c>
      <c r="J154" t="n">
        <v>259.76</v>
      </c>
      <c r="K154" t="n">
        <v>58.47</v>
      </c>
      <c r="L154" t="n">
        <v>10.5</v>
      </c>
      <c r="M154" t="n">
        <v>14</v>
      </c>
      <c r="N154" t="n">
        <v>65.79000000000001</v>
      </c>
      <c r="O154" t="n">
        <v>32271.6</v>
      </c>
      <c r="P154" t="n">
        <v>215.33</v>
      </c>
      <c r="Q154" t="n">
        <v>1364</v>
      </c>
      <c r="R154" t="n">
        <v>67.58</v>
      </c>
      <c r="S154" t="n">
        <v>48.96</v>
      </c>
      <c r="T154" t="n">
        <v>7025.88</v>
      </c>
      <c r="U154" t="n">
        <v>0.72</v>
      </c>
      <c r="V154" t="n">
        <v>0.86</v>
      </c>
      <c r="W154" t="n">
        <v>2.26</v>
      </c>
      <c r="X154" t="n">
        <v>0.42</v>
      </c>
      <c r="Y154" t="n">
        <v>1</v>
      </c>
      <c r="Z154" t="n">
        <v>10</v>
      </c>
    </row>
    <row r="155">
      <c r="A155" t="n">
        <v>39</v>
      </c>
      <c r="B155" t="n">
        <v>125</v>
      </c>
      <c r="C155" t="inlineStr">
        <is>
          <t xml:space="preserve">CONCLUIDO	</t>
        </is>
      </c>
      <c r="D155" t="n">
        <v>5.0756</v>
      </c>
      <c r="E155" t="n">
        <v>19.7</v>
      </c>
      <c r="F155" t="n">
        <v>16.19</v>
      </c>
      <c r="G155" t="n">
        <v>60.71</v>
      </c>
      <c r="H155" t="n">
        <v>0.74</v>
      </c>
      <c r="I155" t="n">
        <v>16</v>
      </c>
      <c r="J155" t="n">
        <v>260.23</v>
      </c>
      <c r="K155" t="n">
        <v>58.47</v>
      </c>
      <c r="L155" t="n">
        <v>10.75</v>
      </c>
      <c r="M155" t="n">
        <v>14</v>
      </c>
      <c r="N155" t="n">
        <v>66</v>
      </c>
      <c r="O155" t="n">
        <v>32328.64</v>
      </c>
      <c r="P155" t="n">
        <v>214.11</v>
      </c>
      <c r="Q155" t="n">
        <v>1364</v>
      </c>
      <c r="R155" t="n">
        <v>68</v>
      </c>
      <c r="S155" t="n">
        <v>48.96</v>
      </c>
      <c r="T155" t="n">
        <v>7235.34</v>
      </c>
      <c r="U155" t="n">
        <v>0.72</v>
      </c>
      <c r="V155" t="n">
        <v>0.86</v>
      </c>
      <c r="W155" t="n">
        <v>2.27</v>
      </c>
      <c r="X155" t="n">
        <v>0.43</v>
      </c>
      <c r="Y155" t="n">
        <v>1</v>
      </c>
      <c r="Z155" t="n">
        <v>10</v>
      </c>
    </row>
    <row r="156">
      <c r="A156" t="n">
        <v>40</v>
      </c>
      <c r="B156" t="n">
        <v>125</v>
      </c>
      <c r="C156" t="inlineStr">
        <is>
          <t xml:space="preserve">CONCLUIDO	</t>
        </is>
      </c>
      <c r="D156" t="n">
        <v>5.0925</v>
      </c>
      <c r="E156" t="n">
        <v>19.64</v>
      </c>
      <c r="F156" t="n">
        <v>16.17</v>
      </c>
      <c r="G156" t="n">
        <v>64.69</v>
      </c>
      <c r="H156" t="n">
        <v>0.75</v>
      </c>
      <c r="I156" t="n">
        <v>15</v>
      </c>
      <c r="J156" t="n">
        <v>260.69</v>
      </c>
      <c r="K156" t="n">
        <v>58.47</v>
      </c>
      <c r="L156" t="n">
        <v>11</v>
      </c>
      <c r="M156" t="n">
        <v>13</v>
      </c>
      <c r="N156" t="n">
        <v>66.20999999999999</v>
      </c>
      <c r="O156" t="n">
        <v>32385.75</v>
      </c>
      <c r="P156" t="n">
        <v>211.83</v>
      </c>
      <c r="Q156" t="n">
        <v>1364.03</v>
      </c>
      <c r="R156" t="n">
        <v>67.23999999999999</v>
      </c>
      <c r="S156" t="n">
        <v>48.96</v>
      </c>
      <c r="T156" t="n">
        <v>6857.6</v>
      </c>
      <c r="U156" t="n">
        <v>0.73</v>
      </c>
      <c r="V156" t="n">
        <v>0.86</v>
      </c>
      <c r="W156" t="n">
        <v>2.27</v>
      </c>
      <c r="X156" t="n">
        <v>0.41</v>
      </c>
      <c r="Y156" t="n">
        <v>1</v>
      </c>
      <c r="Z156" t="n">
        <v>10</v>
      </c>
    </row>
    <row r="157">
      <c r="A157" t="n">
        <v>41</v>
      </c>
      <c r="B157" t="n">
        <v>125</v>
      </c>
      <c r="C157" t="inlineStr">
        <is>
          <t xml:space="preserve">CONCLUIDO	</t>
        </is>
      </c>
      <c r="D157" t="n">
        <v>5.095</v>
      </c>
      <c r="E157" t="n">
        <v>19.63</v>
      </c>
      <c r="F157" t="n">
        <v>16.16</v>
      </c>
      <c r="G157" t="n">
        <v>64.65000000000001</v>
      </c>
      <c r="H157" t="n">
        <v>0.77</v>
      </c>
      <c r="I157" t="n">
        <v>15</v>
      </c>
      <c r="J157" t="n">
        <v>261.15</v>
      </c>
      <c r="K157" t="n">
        <v>58.47</v>
      </c>
      <c r="L157" t="n">
        <v>11.25</v>
      </c>
      <c r="M157" t="n">
        <v>13</v>
      </c>
      <c r="N157" t="n">
        <v>66.43000000000001</v>
      </c>
      <c r="O157" t="n">
        <v>32442.95</v>
      </c>
      <c r="P157" t="n">
        <v>210.06</v>
      </c>
      <c r="Q157" t="n">
        <v>1364</v>
      </c>
      <c r="R157" t="n">
        <v>67.03</v>
      </c>
      <c r="S157" t="n">
        <v>48.96</v>
      </c>
      <c r="T157" t="n">
        <v>6752.79</v>
      </c>
      <c r="U157" t="n">
        <v>0.73</v>
      </c>
      <c r="V157" t="n">
        <v>0.86</v>
      </c>
      <c r="W157" t="n">
        <v>2.27</v>
      </c>
      <c r="X157" t="n">
        <v>0.4</v>
      </c>
      <c r="Y157" t="n">
        <v>1</v>
      </c>
      <c r="Z157" t="n">
        <v>10</v>
      </c>
    </row>
    <row r="158">
      <c r="A158" t="n">
        <v>42</v>
      </c>
      <c r="B158" t="n">
        <v>125</v>
      </c>
      <c r="C158" t="inlineStr">
        <is>
          <t xml:space="preserve">CONCLUIDO	</t>
        </is>
      </c>
      <c r="D158" t="n">
        <v>5.1155</v>
      </c>
      <c r="E158" t="n">
        <v>19.55</v>
      </c>
      <c r="F158" t="n">
        <v>16.13</v>
      </c>
      <c r="G158" t="n">
        <v>69.13</v>
      </c>
      <c r="H158" t="n">
        <v>0.78</v>
      </c>
      <c r="I158" t="n">
        <v>14</v>
      </c>
      <c r="J158" t="n">
        <v>261.62</v>
      </c>
      <c r="K158" t="n">
        <v>58.47</v>
      </c>
      <c r="L158" t="n">
        <v>11.5</v>
      </c>
      <c r="M158" t="n">
        <v>12</v>
      </c>
      <c r="N158" t="n">
        <v>66.64</v>
      </c>
      <c r="O158" t="n">
        <v>32500.22</v>
      </c>
      <c r="P158" t="n">
        <v>206.94</v>
      </c>
      <c r="Q158" t="n">
        <v>1364.01</v>
      </c>
      <c r="R158" t="n">
        <v>66.17</v>
      </c>
      <c r="S158" t="n">
        <v>48.96</v>
      </c>
      <c r="T158" t="n">
        <v>6327.65</v>
      </c>
      <c r="U158" t="n">
        <v>0.74</v>
      </c>
      <c r="V158" t="n">
        <v>0.86</v>
      </c>
      <c r="W158" t="n">
        <v>2.26</v>
      </c>
      <c r="X158" t="n">
        <v>0.37</v>
      </c>
      <c r="Y158" t="n">
        <v>1</v>
      </c>
      <c r="Z158" t="n">
        <v>10</v>
      </c>
    </row>
    <row r="159">
      <c r="A159" t="n">
        <v>43</v>
      </c>
      <c r="B159" t="n">
        <v>125</v>
      </c>
      <c r="C159" t="inlineStr">
        <is>
          <t xml:space="preserve">CONCLUIDO	</t>
        </is>
      </c>
      <c r="D159" t="n">
        <v>5.1186</v>
      </c>
      <c r="E159" t="n">
        <v>19.54</v>
      </c>
      <c r="F159" t="n">
        <v>16.12</v>
      </c>
      <c r="G159" t="n">
        <v>69.08</v>
      </c>
      <c r="H159" t="n">
        <v>0.8</v>
      </c>
      <c r="I159" t="n">
        <v>14</v>
      </c>
      <c r="J159" t="n">
        <v>262.08</v>
      </c>
      <c r="K159" t="n">
        <v>58.47</v>
      </c>
      <c r="L159" t="n">
        <v>11.75</v>
      </c>
      <c r="M159" t="n">
        <v>12</v>
      </c>
      <c r="N159" t="n">
        <v>66.86</v>
      </c>
      <c r="O159" t="n">
        <v>32557.58</v>
      </c>
      <c r="P159" t="n">
        <v>206.09</v>
      </c>
      <c r="Q159" t="n">
        <v>1364</v>
      </c>
      <c r="R159" t="n">
        <v>65.67</v>
      </c>
      <c r="S159" t="n">
        <v>48.96</v>
      </c>
      <c r="T159" t="n">
        <v>6081.1</v>
      </c>
      <c r="U159" t="n">
        <v>0.75</v>
      </c>
      <c r="V159" t="n">
        <v>0.86</v>
      </c>
      <c r="W159" t="n">
        <v>2.26</v>
      </c>
      <c r="X159" t="n">
        <v>0.36</v>
      </c>
      <c r="Y159" t="n">
        <v>1</v>
      </c>
      <c r="Z159" t="n">
        <v>10</v>
      </c>
    </row>
    <row r="160">
      <c r="A160" t="n">
        <v>44</v>
      </c>
      <c r="B160" t="n">
        <v>125</v>
      </c>
      <c r="C160" t="inlineStr">
        <is>
          <t xml:space="preserve">CONCLUIDO	</t>
        </is>
      </c>
      <c r="D160" t="n">
        <v>5.1148</v>
      </c>
      <c r="E160" t="n">
        <v>19.55</v>
      </c>
      <c r="F160" t="n">
        <v>16.13</v>
      </c>
      <c r="G160" t="n">
        <v>69.14</v>
      </c>
      <c r="H160" t="n">
        <v>0.8100000000000001</v>
      </c>
      <c r="I160" t="n">
        <v>14</v>
      </c>
      <c r="J160" t="n">
        <v>262.55</v>
      </c>
      <c r="K160" t="n">
        <v>58.47</v>
      </c>
      <c r="L160" t="n">
        <v>12</v>
      </c>
      <c r="M160" t="n">
        <v>9</v>
      </c>
      <c r="N160" t="n">
        <v>67.06999999999999</v>
      </c>
      <c r="O160" t="n">
        <v>32615.02</v>
      </c>
      <c r="P160" t="n">
        <v>205.85</v>
      </c>
      <c r="Q160" t="n">
        <v>1364.03</v>
      </c>
      <c r="R160" t="n">
        <v>66.15000000000001</v>
      </c>
      <c r="S160" t="n">
        <v>48.96</v>
      </c>
      <c r="T160" t="n">
        <v>6318.02</v>
      </c>
      <c r="U160" t="n">
        <v>0.74</v>
      </c>
      <c r="V160" t="n">
        <v>0.86</v>
      </c>
      <c r="W160" t="n">
        <v>2.26</v>
      </c>
      <c r="X160" t="n">
        <v>0.37</v>
      </c>
      <c r="Y160" t="n">
        <v>1</v>
      </c>
      <c r="Z160" t="n">
        <v>10</v>
      </c>
    </row>
    <row r="161">
      <c r="A161" t="n">
        <v>45</v>
      </c>
      <c r="B161" t="n">
        <v>125</v>
      </c>
      <c r="C161" t="inlineStr">
        <is>
          <t xml:space="preserve">CONCLUIDO	</t>
        </is>
      </c>
      <c r="D161" t="n">
        <v>5.13</v>
      </c>
      <c r="E161" t="n">
        <v>19.49</v>
      </c>
      <c r="F161" t="n">
        <v>16.12</v>
      </c>
      <c r="G161" t="n">
        <v>74.41</v>
      </c>
      <c r="H161" t="n">
        <v>0.83</v>
      </c>
      <c r="I161" t="n">
        <v>13</v>
      </c>
      <c r="J161" t="n">
        <v>263.01</v>
      </c>
      <c r="K161" t="n">
        <v>58.47</v>
      </c>
      <c r="L161" t="n">
        <v>12.25</v>
      </c>
      <c r="M161" t="n">
        <v>9</v>
      </c>
      <c r="N161" t="n">
        <v>67.29000000000001</v>
      </c>
      <c r="O161" t="n">
        <v>32672.53</v>
      </c>
      <c r="P161" t="n">
        <v>203.82</v>
      </c>
      <c r="Q161" t="n">
        <v>1364</v>
      </c>
      <c r="R161" t="n">
        <v>65.78</v>
      </c>
      <c r="S161" t="n">
        <v>48.96</v>
      </c>
      <c r="T161" t="n">
        <v>6137.87</v>
      </c>
      <c r="U161" t="n">
        <v>0.74</v>
      </c>
      <c r="V161" t="n">
        <v>0.86</v>
      </c>
      <c r="W161" t="n">
        <v>2.26</v>
      </c>
      <c r="X161" t="n">
        <v>0.36</v>
      </c>
      <c r="Y161" t="n">
        <v>1</v>
      </c>
      <c r="Z161" t="n">
        <v>10</v>
      </c>
    </row>
    <row r="162">
      <c r="A162" t="n">
        <v>46</v>
      </c>
      <c r="B162" t="n">
        <v>125</v>
      </c>
      <c r="C162" t="inlineStr">
        <is>
          <t xml:space="preserve">CONCLUIDO	</t>
        </is>
      </c>
      <c r="D162" t="n">
        <v>5.1333</v>
      </c>
      <c r="E162" t="n">
        <v>19.48</v>
      </c>
      <c r="F162" t="n">
        <v>16.11</v>
      </c>
      <c r="G162" t="n">
        <v>74.34999999999999</v>
      </c>
      <c r="H162" t="n">
        <v>0.84</v>
      </c>
      <c r="I162" t="n">
        <v>13</v>
      </c>
      <c r="J162" t="n">
        <v>263.48</v>
      </c>
      <c r="K162" t="n">
        <v>58.47</v>
      </c>
      <c r="L162" t="n">
        <v>12.5</v>
      </c>
      <c r="M162" t="n">
        <v>9</v>
      </c>
      <c r="N162" t="n">
        <v>67.51000000000001</v>
      </c>
      <c r="O162" t="n">
        <v>32730.13</v>
      </c>
      <c r="P162" t="n">
        <v>203.55</v>
      </c>
      <c r="Q162" t="n">
        <v>1364</v>
      </c>
      <c r="R162" t="n">
        <v>65.37</v>
      </c>
      <c r="S162" t="n">
        <v>48.96</v>
      </c>
      <c r="T162" t="n">
        <v>5935.16</v>
      </c>
      <c r="U162" t="n">
        <v>0.75</v>
      </c>
      <c r="V162" t="n">
        <v>0.86</v>
      </c>
      <c r="W162" t="n">
        <v>2.26</v>
      </c>
      <c r="X162" t="n">
        <v>0.35</v>
      </c>
      <c r="Y162" t="n">
        <v>1</v>
      </c>
      <c r="Z162" t="n">
        <v>10</v>
      </c>
    </row>
    <row r="163">
      <c r="A163" t="n">
        <v>47</v>
      </c>
      <c r="B163" t="n">
        <v>125</v>
      </c>
      <c r="C163" t="inlineStr">
        <is>
          <t xml:space="preserve">CONCLUIDO	</t>
        </is>
      </c>
      <c r="D163" t="n">
        <v>5.1323</v>
      </c>
      <c r="E163" t="n">
        <v>19.48</v>
      </c>
      <c r="F163" t="n">
        <v>16.11</v>
      </c>
      <c r="G163" t="n">
        <v>74.37</v>
      </c>
      <c r="H163" t="n">
        <v>0.86</v>
      </c>
      <c r="I163" t="n">
        <v>13</v>
      </c>
      <c r="J163" t="n">
        <v>263.95</v>
      </c>
      <c r="K163" t="n">
        <v>58.47</v>
      </c>
      <c r="L163" t="n">
        <v>12.75</v>
      </c>
      <c r="M163" t="n">
        <v>6</v>
      </c>
      <c r="N163" t="n">
        <v>67.72</v>
      </c>
      <c r="O163" t="n">
        <v>32787.82</v>
      </c>
      <c r="P163" t="n">
        <v>204.27</v>
      </c>
      <c r="Q163" t="n">
        <v>1364.05</v>
      </c>
      <c r="R163" t="n">
        <v>65.28</v>
      </c>
      <c r="S163" t="n">
        <v>48.96</v>
      </c>
      <c r="T163" t="n">
        <v>5891.62</v>
      </c>
      <c r="U163" t="n">
        <v>0.75</v>
      </c>
      <c r="V163" t="n">
        <v>0.86</v>
      </c>
      <c r="W163" t="n">
        <v>2.27</v>
      </c>
      <c r="X163" t="n">
        <v>0.35</v>
      </c>
      <c r="Y163" t="n">
        <v>1</v>
      </c>
      <c r="Z163" t="n">
        <v>10</v>
      </c>
    </row>
    <row r="164">
      <c r="A164" t="n">
        <v>48</v>
      </c>
      <c r="B164" t="n">
        <v>125</v>
      </c>
      <c r="C164" t="inlineStr">
        <is>
          <t xml:space="preserve">CONCLUIDO	</t>
        </is>
      </c>
      <c r="D164" t="n">
        <v>5.1318</v>
      </c>
      <c r="E164" t="n">
        <v>19.49</v>
      </c>
      <c r="F164" t="n">
        <v>16.12</v>
      </c>
      <c r="G164" t="n">
        <v>74.38</v>
      </c>
      <c r="H164" t="n">
        <v>0.87</v>
      </c>
      <c r="I164" t="n">
        <v>13</v>
      </c>
      <c r="J164" t="n">
        <v>264.42</v>
      </c>
      <c r="K164" t="n">
        <v>58.47</v>
      </c>
      <c r="L164" t="n">
        <v>13</v>
      </c>
      <c r="M164" t="n">
        <v>6</v>
      </c>
      <c r="N164" t="n">
        <v>67.94</v>
      </c>
      <c r="O164" t="n">
        <v>32845.58</v>
      </c>
      <c r="P164" t="n">
        <v>203.78</v>
      </c>
      <c r="Q164" t="n">
        <v>1364.03</v>
      </c>
      <c r="R164" t="n">
        <v>65.42</v>
      </c>
      <c r="S164" t="n">
        <v>48.96</v>
      </c>
      <c r="T164" t="n">
        <v>5958.73</v>
      </c>
      <c r="U164" t="n">
        <v>0.75</v>
      </c>
      <c r="V164" t="n">
        <v>0.86</v>
      </c>
      <c r="W164" t="n">
        <v>2.27</v>
      </c>
      <c r="X164" t="n">
        <v>0.36</v>
      </c>
      <c r="Y164" t="n">
        <v>1</v>
      </c>
      <c r="Z164" t="n">
        <v>10</v>
      </c>
    </row>
    <row r="165">
      <c r="A165" t="n">
        <v>49</v>
      </c>
      <c r="B165" t="n">
        <v>125</v>
      </c>
      <c r="C165" t="inlineStr">
        <is>
          <t xml:space="preserve">CONCLUIDO	</t>
        </is>
      </c>
      <c r="D165" t="n">
        <v>5.1332</v>
      </c>
      <c r="E165" t="n">
        <v>19.48</v>
      </c>
      <c r="F165" t="n">
        <v>16.11</v>
      </c>
      <c r="G165" t="n">
        <v>74.36</v>
      </c>
      <c r="H165" t="n">
        <v>0.89</v>
      </c>
      <c r="I165" t="n">
        <v>13</v>
      </c>
      <c r="J165" t="n">
        <v>264.89</v>
      </c>
      <c r="K165" t="n">
        <v>58.47</v>
      </c>
      <c r="L165" t="n">
        <v>13.25</v>
      </c>
      <c r="M165" t="n">
        <v>6</v>
      </c>
      <c r="N165" t="n">
        <v>68.16</v>
      </c>
      <c r="O165" t="n">
        <v>32903.43</v>
      </c>
      <c r="P165" t="n">
        <v>202.95</v>
      </c>
      <c r="Q165" t="n">
        <v>1364.07</v>
      </c>
      <c r="R165" t="n">
        <v>65.23999999999999</v>
      </c>
      <c r="S165" t="n">
        <v>48.96</v>
      </c>
      <c r="T165" t="n">
        <v>5868.34</v>
      </c>
      <c r="U165" t="n">
        <v>0.75</v>
      </c>
      <c r="V165" t="n">
        <v>0.86</v>
      </c>
      <c r="W165" t="n">
        <v>2.27</v>
      </c>
      <c r="X165" t="n">
        <v>0.35</v>
      </c>
      <c r="Y165" t="n">
        <v>1</v>
      </c>
      <c r="Z165" t="n">
        <v>10</v>
      </c>
    </row>
    <row r="166">
      <c r="A166" t="n">
        <v>50</v>
      </c>
      <c r="B166" t="n">
        <v>125</v>
      </c>
      <c r="C166" t="inlineStr">
        <is>
          <t xml:space="preserve">CONCLUIDO	</t>
        </is>
      </c>
      <c r="D166" t="n">
        <v>5.1283</v>
      </c>
      <c r="E166" t="n">
        <v>19.5</v>
      </c>
      <c r="F166" t="n">
        <v>16.13</v>
      </c>
      <c r="G166" t="n">
        <v>74.44</v>
      </c>
      <c r="H166" t="n">
        <v>0.91</v>
      </c>
      <c r="I166" t="n">
        <v>13</v>
      </c>
      <c r="J166" t="n">
        <v>265.36</v>
      </c>
      <c r="K166" t="n">
        <v>58.47</v>
      </c>
      <c r="L166" t="n">
        <v>13.5</v>
      </c>
      <c r="M166" t="n">
        <v>4</v>
      </c>
      <c r="N166" t="n">
        <v>68.38</v>
      </c>
      <c r="O166" t="n">
        <v>32961.36</v>
      </c>
      <c r="P166" t="n">
        <v>201.58</v>
      </c>
      <c r="Q166" t="n">
        <v>1364</v>
      </c>
      <c r="R166" t="n">
        <v>65.83</v>
      </c>
      <c r="S166" t="n">
        <v>48.96</v>
      </c>
      <c r="T166" t="n">
        <v>6165.66</v>
      </c>
      <c r="U166" t="n">
        <v>0.74</v>
      </c>
      <c r="V166" t="n">
        <v>0.86</v>
      </c>
      <c r="W166" t="n">
        <v>2.27</v>
      </c>
      <c r="X166" t="n">
        <v>0.37</v>
      </c>
      <c r="Y166" t="n">
        <v>1</v>
      </c>
      <c r="Z166" t="n">
        <v>10</v>
      </c>
    </row>
    <row r="167">
      <c r="A167" t="n">
        <v>51</v>
      </c>
      <c r="B167" t="n">
        <v>125</v>
      </c>
      <c r="C167" t="inlineStr">
        <is>
          <t xml:space="preserve">CONCLUIDO	</t>
        </is>
      </c>
      <c r="D167" t="n">
        <v>5.1292</v>
      </c>
      <c r="E167" t="n">
        <v>19.5</v>
      </c>
      <c r="F167" t="n">
        <v>16.13</v>
      </c>
      <c r="G167" t="n">
        <v>74.42</v>
      </c>
      <c r="H167" t="n">
        <v>0.92</v>
      </c>
      <c r="I167" t="n">
        <v>13</v>
      </c>
      <c r="J167" t="n">
        <v>265.83</v>
      </c>
      <c r="K167" t="n">
        <v>58.47</v>
      </c>
      <c r="L167" t="n">
        <v>13.75</v>
      </c>
      <c r="M167" t="n">
        <v>3</v>
      </c>
      <c r="N167" t="n">
        <v>68.59999999999999</v>
      </c>
      <c r="O167" t="n">
        <v>33019.37</v>
      </c>
      <c r="P167" t="n">
        <v>201.3</v>
      </c>
      <c r="Q167" t="n">
        <v>1364.02</v>
      </c>
      <c r="R167" t="n">
        <v>65.7</v>
      </c>
      <c r="S167" t="n">
        <v>48.96</v>
      </c>
      <c r="T167" t="n">
        <v>6101.63</v>
      </c>
      <c r="U167" t="n">
        <v>0.75</v>
      </c>
      <c r="V167" t="n">
        <v>0.86</v>
      </c>
      <c r="W167" t="n">
        <v>2.27</v>
      </c>
      <c r="X167" t="n">
        <v>0.37</v>
      </c>
      <c r="Y167" t="n">
        <v>1</v>
      </c>
      <c r="Z167" t="n">
        <v>10</v>
      </c>
    </row>
    <row r="168">
      <c r="A168" t="n">
        <v>52</v>
      </c>
      <c r="B168" t="n">
        <v>125</v>
      </c>
      <c r="C168" t="inlineStr">
        <is>
          <t xml:space="preserve">CONCLUIDO	</t>
        </is>
      </c>
      <c r="D168" t="n">
        <v>5.1487</v>
      </c>
      <c r="E168" t="n">
        <v>19.42</v>
      </c>
      <c r="F168" t="n">
        <v>16.1</v>
      </c>
      <c r="G168" t="n">
        <v>80.48999999999999</v>
      </c>
      <c r="H168" t="n">
        <v>0.9399999999999999</v>
      </c>
      <c r="I168" t="n">
        <v>12</v>
      </c>
      <c r="J168" t="n">
        <v>266.3</v>
      </c>
      <c r="K168" t="n">
        <v>58.47</v>
      </c>
      <c r="L168" t="n">
        <v>14</v>
      </c>
      <c r="M168" t="n">
        <v>1</v>
      </c>
      <c r="N168" t="n">
        <v>68.81999999999999</v>
      </c>
      <c r="O168" t="n">
        <v>33077.47</v>
      </c>
      <c r="P168" t="n">
        <v>200.99</v>
      </c>
      <c r="Q168" t="n">
        <v>1364.02</v>
      </c>
      <c r="R168" t="n">
        <v>64.63</v>
      </c>
      <c r="S168" t="n">
        <v>48.96</v>
      </c>
      <c r="T168" t="n">
        <v>5569.09</v>
      </c>
      <c r="U168" t="n">
        <v>0.76</v>
      </c>
      <c r="V168" t="n">
        <v>0.86</v>
      </c>
      <c r="W168" t="n">
        <v>2.27</v>
      </c>
      <c r="X168" t="n">
        <v>0.34</v>
      </c>
      <c r="Y168" t="n">
        <v>1</v>
      </c>
      <c r="Z168" t="n">
        <v>10</v>
      </c>
    </row>
    <row r="169">
      <c r="A169" t="n">
        <v>53</v>
      </c>
      <c r="B169" t="n">
        <v>125</v>
      </c>
      <c r="C169" t="inlineStr">
        <is>
          <t xml:space="preserve">CONCLUIDO	</t>
        </is>
      </c>
      <c r="D169" t="n">
        <v>5.1494</v>
      </c>
      <c r="E169" t="n">
        <v>19.42</v>
      </c>
      <c r="F169" t="n">
        <v>16.1</v>
      </c>
      <c r="G169" t="n">
        <v>80.48</v>
      </c>
      <c r="H169" t="n">
        <v>0.95</v>
      </c>
      <c r="I169" t="n">
        <v>12</v>
      </c>
      <c r="J169" t="n">
        <v>266.77</v>
      </c>
      <c r="K169" t="n">
        <v>58.47</v>
      </c>
      <c r="L169" t="n">
        <v>14.25</v>
      </c>
      <c r="M169" t="n">
        <v>1</v>
      </c>
      <c r="N169" t="n">
        <v>69.04000000000001</v>
      </c>
      <c r="O169" t="n">
        <v>33135.65</v>
      </c>
      <c r="P169" t="n">
        <v>201.41</v>
      </c>
      <c r="Q169" t="n">
        <v>1364.02</v>
      </c>
      <c r="R169" t="n">
        <v>64.63</v>
      </c>
      <c r="S169" t="n">
        <v>48.96</v>
      </c>
      <c r="T169" t="n">
        <v>5571.87</v>
      </c>
      <c r="U169" t="n">
        <v>0.76</v>
      </c>
      <c r="V169" t="n">
        <v>0.86</v>
      </c>
      <c r="W169" t="n">
        <v>2.27</v>
      </c>
      <c r="X169" t="n">
        <v>0.34</v>
      </c>
      <c r="Y169" t="n">
        <v>1</v>
      </c>
      <c r="Z169" t="n">
        <v>10</v>
      </c>
    </row>
    <row r="170">
      <c r="A170" t="n">
        <v>54</v>
      </c>
      <c r="B170" t="n">
        <v>125</v>
      </c>
      <c r="C170" t="inlineStr">
        <is>
          <t xml:space="preserve">CONCLUIDO	</t>
        </is>
      </c>
      <c r="D170" t="n">
        <v>5.1502</v>
      </c>
      <c r="E170" t="n">
        <v>19.42</v>
      </c>
      <c r="F170" t="n">
        <v>16.09</v>
      </c>
      <c r="G170" t="n">
        <v>80.47</v>
      </c>
      <c r="H170" t="n">
        <v>0.97</v>
      </c>
      <c r="I170" t="n">
        <v>12</v>
      </c>
      <c r="J170" t="n">
        <v>267.24</v>
      </c>
      <c r="K170" t="n">
        <v>58.47</v>
      </c>
      <c r="L170" t="n">
        <v>14.5</v>
      </c>
      <c r="M170" t="n">
        <v>0</v>
      </c>
      <c r="N170" t="n">
        <v>69.27</v>
      </c>
      <c r="O170" t="n">
        <v>33193.92</v>
      </c>
      <c r="P170" t="n">
        <v>201.3</v>
      </c>
      <c r="Q170" t="n">
        <v>1364.02</v>
      </c>
      <c r="R170" t="n">
        <v>64.45999999999999</v>
      </c>
      <c r="S170" t="n">
        <v>48.96</v>
      </c>
      <c r="T170" t="n">
        <v>5487.06</v>
      </c>
      <c r="U170" t="n">
        <v>0.76</v>
      </c>
      <c r="V170" t="n">
        <v>0.86</v>
      </c>
      <c r="W170" t="n">
        <v>2.27</v>
      </c>
      <c r="X170" t="n">
        <v>0.33</v>
      </c>
      <c r="Y170" t="n">
        <v>1</v>
      </c>
      <c r="Z170" t="n">
        <v>10</v>
      </c>
    </row>
    <row r="171">
      <c r="A171" t="n">
        <v>0</v>
      </c>
      <c r="B171" t="n">
        <v>30</v>
      </c>
      <c r="C171" t="inlineStr">
        <is>
          <t xml:space="preserve">CONCLUIDO	</t>
        </is>
      </c>
      <c r="D171" t="n">
        <v>4.6835</v>
      </c>
      <c r="E171" t="n">
        <v>21.35</v>
      </c>
      <c r="F171" t="n">
        <v>18.19</v>
      </c>
      <c r="G171" t="n">
        <v>12.84</v>
      </c>
      <c r="H171" t="n">
        <v>0.24</v>
      </c>
      <c r="I171" t="n">
        <v>85</v>
      </c>
      <c r="J171" t="n">
        <v>71.52</v>
      </c>
      <c r="K171" t="n">
        <v>32.27</v>
      </c>
      <c r="L171" t="n">
        <v>1</v>
      </c>
      <c r="M171" t="n">
        <v>83</v>
      </c>
      <c r="N171" t="n">
        <v>8.25</v>
      </c>
      <c r="O171" t="n">
        <v>9054.6</v>
      </c>
      <c r="P171" t="n">
        <v>116.75</v>
      </c>
      <c r="Q171" t="n">
        <v>1364.18</v>
      </c>
      <c r="R171" t="n">
        <v>133.56</v>
      </c>
      <c r="S171" t="n">
        <v>48.96</v>
      </c>
      <c r="T171" t="n">
        <v>39670.74</v>
      </c>
      <c r="U171" t="n">
        <v>0.37</v>
      </c>
      <c r="V171" t="n">
        <v>0.76</v>
      </c>
      <c r="W171" t="n">
        <v>2.36</v>
      </c>
      <c r="X171" t="n">
        <v>2.42</v>
      </c>
      <c r="Y171" t="n">
        <v>1</v>
      </c>
      <c r="Z171" t="n">
        <v>10</v>
      </c>
    </row>
    <row r="172">
      <c r="A172" t="n">
        <v>1</v>
      </c>
      <c r="B172" t="n">
        <v>30</v>
      </c>
      <c r="C172" t="inlineStr">
        <is>
          <t xml:space="preserve">CONCLUIDO	</t>
        </is>
      </c>
      <c r="D172" t="n">
        <v>4.908</v>
      </c>
      <c r="E172" t="n">
        <v>20.38</v>
      </c>
      <c r="F172" t="n">
        <v>17.55</v>
      </c>
      <c r="G172" t="n">
        <v>16.72</v>
      </c>
      <c r="H172" t="n">
        <v>0.3</v>
      </c>
      <c r="I172" t="n">
        <v>63</v>
      </c>
      <c r="J172" t="n">
        <v>71.81</v>
      </c>
      <c r="K172" t="n">
        <v>32.27</v>
      </c>
      <c r="L172" t="n">
        <v>1.25</v>
      </c>
      <c r="M172" t="n">
        <v>60</v>
      </c>
      <c r="N172" t="n">
        <v>8.289999999999999</v>
      </c>
      <c r="O172" t="n">
        <v>9090.98</v>
      </c>
      <c r="P172" t="n">
        <v>107.29</v>
      </c>
      <c r="Q172" t="n">
        <v>1364.17</v>
      </c>
      <c r="R172" t="n">
        <v>112.19</v>
      </c>
      <c r="S172" t="n">
        <v>48.96</v>
      </c>
      <c r="T172" t="n">
        <v>29092.84</v>
      </c>
      <c r="U172" t="n">
        <v>0.44</v>
      </c>
      <c r="V172" t="n">
        <v>0.79</v>
      </c>
      <c r="W172" t="n">
        <v>2.35</v>
      </c>
      <c r="X172" t="n">
        <v>1.79</v>
      </c>
      <c r="Y172" t="n">
        <v>1</v>
      </c>
      <c r="Z172" t="n">
        <v>10</v>
      </c>
    </row>
    <row r="173">
      <c r="A173" t="n">
        <v>2</v>
      </c>
      <c r="B173" t="n">
        <v>30</v>
      </c>
      <c r="C173" t="inlineStr">
        <is>
          <t xml:space="preserve">CONCLUIDO	</t>
        </is>
      </c>
      <c r="D173" t="n">
        <v>5.0314</v>
      </c>
      <c r="E173" t="n">
        <v>19.88</v>
      </c>
      <c r="F173" t="n">
        <v>17.24</v>
      </c>
      <c r="G173" t="n">
        <v>20.28</v>
      </c>
      <c r="H173" t="n">
        <v>0.36</v>
      </c>
      <c r="I173" t="n">
        <v>51</v>
      </c>
      <c r="J173" t="n">
        <v>72.11</v>
      </c>
      <c r="K173" t="n">
        <v>32.27</v>
      </c>
      <c r="L173" t="n">
        <v>1.5</v>
      </c>
      <c r="M173" t="n">
        <v>30</v>
      </c>
      <c r="N173" t="n">
        <v>8.34</v>
      </c>
      <c r="O173" t="n">
        <v>9127.379999999999</v>
      </c>
      <c r="P173" t="n">
        <v>101.27</v>
      </c>
      <c r="Q173" t="n">
        <v>1364.27</v>
      </c>
      <c r="R173" t="n">
        <v>100.87</v>
      </c>
      <c r="S173" t="n">
        <v>48.96</v>
      </c>
      <c r="T173" t="n">
        <v>23494.67</v>
      </c>
      <c r="U173" t="n">
        <v>0.49</v>
      </c>
      <c r="V173" t="n">
        <v>0.8</v>
      </c>
      <c r="W173" t="n">
        <v>2.36</v>
      </c>
      <c r="X173" t="n">
        <v>1.48</v>
      </c>
      <c r="Y173" t="n">
        <v>1</v>
      </c>
      <c r="Z173" t="n">
        <v>10</v>
      </c>
    </row>
    <row r="174">
      <c r="A174" t="n">
        <v>3</v>
      </c>
      <c r="B174" t="n">
        <v>30</v>
      </c>
      <c r="C174" t="inlineStr">
        <is>
          <t xml:space="preserve">CONCLUIDO	</t>
        </is>
      </c>
      <c r="D174" t="n">
        <v>5.0744</v>
      </c>
      <c r="E174" t="n">
        <v>19.71</v>
      </c>
      <c r="F174" t="n">
        <v>17.13</v>
      </c>
      <c r="G174" t="n">
        <v>21.87</v>
      </c>
      <c r="H174" t="n">
        <v>0.42</v>
      </c>
      <c r="I174" t="n">
        <v>47</v>
      </c>
      <c r="J174" t="n">
        <v>72.40000000000001</v>
      </c>
      <c r="K174" t="n">
        <v>32.27</v>
      </c>
      <c r="L174" t="n">
        <v>1.75</v>
      </c>
      <c r="M174" t="n">
        <v>6</v>
      </c>
      <c r="N174" t="n">
        <v>8.380000000000001</v>
      </c>
      <c r="O174" t="n">
        <v>9163.799999999999</v>
      </c>
      <c r="P174" t="n">
        <v>98.8</v>
      </c>
      <c r="Q174" t="n">
        <v>1364.13</v>
      </c>
      <c r="R174" t="n">
        <v>96.8</v>
      </c>
      <c r="S174" t="n">
        <v>48.96</v>
      </c>
      <c r="T174" t="n">
        <v>21479.69</v>
      </c>
      <c r="U174" t="n">
        <v>0.51</v>
      </c>
      <c r="V174" t="n">
        <v>0.8100000000000001</v>
      </c>
      <c r="W174" t="n">
        <v>2.37</v>
      </c>
      <c r="X174" t="n">
        <v>1.37</v>
      </c>
      <c r="Y174" t="n">
        <v>1</v>
      </c>
      <c r="Z174" t="n">
        <v>10</v>
      </c>
    </row>
    <row r="175">
      <c r="A175" t="n">
        <v>4</v>
      </c>
      <c r="B175" t="n">
        <v>30</v>
      </c>
      <c r="C175" t="inlineStr">
        <is>
          <t xml:space="preserve">CONCLUIDO	</t>
        </is>
      </c>
      <c r="D175" t="n">
        <v>5.0755</v>
      </c>
      <c r="E175" t="n">
        <v>19.7</v>
      </c>
      <c r="F175" t="n">
        <v>17.13</v>
      </c>
      <c r="G175" t="n">
        <v>21.86</v>
      </c>
      <c r="H175" t="n">
        <v>0.48</v>
      </c>
      <c r="I175" t="n">
        <v>47</v>
      </c>
      <c r="J175" t="n">
        <v>72.7</v>
      </c>
      <c r="K175" t="n">
        <v>32.27</v>
      </c>
      <c r="L175" t="n">
        <v>2</v>
      </c>
      <c r="M175" t="n">
        <v>0</v>
      </c>
      <c r="N175" t="n">
        <v>8.43</v>
      </c>
      <c r="O175" t="n">
        <v>9200.25</v>
      </c>
      <c r="P175" t="n">
        <v>99.23999999999999</v>
      </c>
      <c r="Q175" t="n">
        <v>1364.33</v>
      </c>
      <c r="R175" t="n">
        <v>96.38</v>
      </c>
      <c r="S175" t="n">
        <v>48.96</v>
      </c>
      <c r="T175" t="n">
        <v>21268.63</v>
      </c>
      <c r="U175" t="n">
        <v>0.51</v>
      </c>
      <c r="V175" t="n">
        <v>0.8100000000000001</v>
      </c>
      <c r="W175" t="n">
        <v>2.38</v>
      </c>
      <c r="X175" t="n">
        <v>1.37</v>
      </c>
      <c r="Y175" t="n">
        <v>1</v>
      </c>
      <c r="Z175" t="n">
        <v>10</v>
      </c>
    </row>
    <row r="176">
      <c r="A176" t="n">
        <v>0</v>
      </c>
      <c r="B176" t="n">
        <v>15</v>
      </c>
      <c r="C176" t="inlineStr">
        <is>
          <t xml:space="preserve">CONCLUIDO	</t>
        </is>
      </c>
      <c r="D176" t="n">
        <v>4.7205</v>
      </c>
      <c r="E176" t="n">
        <v>21.18</v>
      </c>
      <c r="F176" t="n">
        <v>18.46</v>
      </c>
      <c r="G176" t="n">
        <v>12.04</v>
      </c>
      <c r="H176" t="n">
        <v>0.43</v>
      </c>
      <c r="I176" t="n">
        <v>92</v>
      </c>
      <c r="J176" t="n">
        <v>39.78</v>
      </c>
      <c r="K176" t="n">
        <v>19.54</v>
      </c>
      <c r="L176" t="n">
        <v>1</v>
      </c>
      <c r="M176" t="n">
        <v>0</v>
      </c>
      <c r="N176" t="n">
        <v>4.24</v>
      </c>
      <c r="O176" t="n">
        <v>5140</v>
      </c>
      <c r="P176" t="n">
        <v>72.70999999999999</v>
      </c>
      <c r="Q176" t="n">
        <v>1364.5</v>
      </c>
      <c r="R176" t="n">
        <v>137.99</v>
      </c>
      <c r="S176" t="n">
        <v>48.96</v>
      </c>
      <c r="T176" t="n">
        <v>41852.24</v>
      </c>
      <c r="U176" t="n">
        <v>0.35</v>
      </c>
      <c r="V176" t="n">
        <v>0.75</v>
      </c>
      <c r="W176" t="n">
        <v>2.51</v>
      </c>
      <c r="X176" t="n">
        <v>2.7</v>
      </c>
      <c r="Y176" t="n">
        <v>1</v>
      </c>
      <c r="Z176" t="n">
        <v>10</v>
      </c>
    </row>
    <row r="177">
      <c r="A177" t="n">
        <v>0</v>
      </c>
      <c r="B177" t="n">
        <v>70</v>
      </c>
      <c r="C177" t="inlineStr">
        <is>
          <t xml:space="preserve">CONCLUIDO	</t>
        </is>
      </c>
      <c r="D177" t="n">
        <v>3.6095</v>
      </c>
      <c r="E177" t="n">
        <v>27.7</v>
      </c>
      <c r="F177" t="n">
        <v>20.65</v>
      </c>
      <c r="G177" t="n">
        <v>7.42</v>
      </c>
      <c r="H177" t="n">
        <v>0.12</v>
      </c>
      <c r="I177" t="n">
        <v>167</v>
      </c>
      <c r="J177" t="n">
        <v>141.81</v>
      </c>
      <c r="K177" t="n">
        <v>47.83</v>
      </c>
      <c r="L177" t="n">
        <v>1</v>
      </c>
      <c r="M177" t="n">
        <v>165</v>
      </c>
      <c r="N177" t="n">
        <v>22.98</v>
      </c>
      <c r="O177" t="n">
        <v>17723.39</v>
      </c>
      <c r="P177" t="n">
        <v>229.63</v>
      </c>
      <c r="Q177" t="n">
        <v>1364.21</v>
      </c>
      <c r="R177" t="n">
        <v>213.25</v>
      </c>
      <c r="S177" t="n">
        <v>48.96</v>
      </c>
      <c r="T177" t="n">
        <v>79103.10000000001</v>
      </c>
      <c r="U177" t="n">
        <v>0.23</v>
      </c>
      <c r="V177" t="n">
        <v>0.67</v>
      </c>
      <c r="W177" t="n">
        <v>2.52</v>
      </c>
      <c r="X177" t="n">
        <v>4.89</v>
      </c>
      <c r="Y177" t="n">
        <v>1</v>
      </c>
      <c r="Z177" t="n">
        <v>10</v>
      </c>
    </row>
    <row r="178">
      <c r="A178" t="n">
        <v>1</v>
      </c>
      <c r="B178" t="n">
        <v>70</v>
      </c>
      <c r="C178" t="inlineStr">
        <is>
          <t xml:space="preserve">CONCLUIDO	</t>
        </is>
      </c>
      <c r="D178" t="n">
        <v>3.9722</v>
      </c>
      <c r="E178" t="n">
        <v>25.17</v>
      </c>
      <c r="F178" t="n">
        <v>19.36</v>
      </c>
      <c r="G178" t="n">
        <v>9.369999999999999</v>
      </c>
      <c r="H178" t="n">
        <v>0.16</v>
      </c>
      <c r="I178" t="n">
        <v>124</v>
      </c>
      <c r="J178" t="n">
        <v>142.15</v>
      </c>
      <c r="K178" t="n">
        <v>47.83</v>
      </c>
      <c r="L178" t="n">
        <v>1.25</v>
      </c>
      <c r="M178" t="n">
        <v>122</v>
      </c>
      <c r="N178" t="n">
        <v>23.07</v>
      </c>
      <c r="O178" t="n">
        <v>17765.46</v>
      </c>
      <c r="P178" t="n">
        <v>213.12</v>
      </c>
      <c r="Q178" t="n">
        <v>1364.42</v>
      </c>
      <c r="R178" t="n">
        <v>171.15</v>
      </c>
      <c r="S178" t="n">
        <v>48.96</v>
      </c>
      <c r="T178" t="n">
        <v>58269.19</v>
      </c>
      <c r="U178" t="n">
        <v>0.29</v>
      </c>
      <c r="V178" t="n">
        <v>0.72</v>
      </c>
      <c r="W178" t="n">
        <v>2.45</v>
      </c>
      <c r="X178" t="n">
        <v>3.6</v>
      </c>
      <c r="Y178" t="n">
        <v>1</v>
      </c>
      <c r="Z178" t="n">
        <v>10</v>
      </c>
    </row>
    <row r="179">
      <c r="A179" t="n">
        <v>2</v>
      </c>
      <c r="B179" t="n">
        <v>70</v>
      </c>
      <c r="C179" t="inlineStr">
        <is>
          <t xml:space="preserve">CONCLUIDO	</t>
        </is>
      </c>
      <c r="D179" t="n">
        <v>4.2308</v>
      </c>
      <c r="E179" t="n">
        <v>23.64</v>
      </c>
      <c r="F179" t="n">
        <v>18.58</v>
      </c>
      <c r="G179" t="n">
        <v>11.37</v>
      </c>
      <c r="H179" t="n">
        <v>0.19</v>
      </c>
      <c r="I179" t="n">
        <v>98</v>
      </c>
      <c r="J179" t="n">
        <v>142.49</v>
      </c>
      <c r="K179" t="n">
        <v>47.83</v>
      </c>
      <c r="L179" t="n">
        <v>1.5</v>
      </c>
      <c r="M179" t="n">
        <v>96</v>
      </c>
      <c r="N179" t="n">
        <v>23.16</v>
      </c>
      <c r="O179" t="n">
        <v>17807.56</v>
      </c>
      <c r="P179" t="n">
        <v>202.02</v>
      </c>
      <c r="Q179" t="n">
        <v>1364.37</v>
      </c>
      <c r="R179" t="n">
        <v>145.72</v>
      </c>
      <c r="S179" t="n">
        <v>48.96</v>
      </c>
      <c r="T179" t="n">
        <v>45684.12</v>
      </c>
      <c r="U179" t="n">
        <v>0.34</v>
      </c>
      <c r="V179" t="n">
        <v>0.75</v>
      </c>
      <c r="W179" t="n">
        <v>2.4</v>
      </c>
      <c r="X179" t="n">
        <v>2.81</v>
      </c>
      <c r="Y179" t="n">
        <v>1</v>
      </c>
      <c r="Z179" t="n">
        <v>10</v>
      </c>
    </row>
    <row r="180">
      <c r="A180" t="n">
        <v>3</v>
      </c>
      <c r="B180" t="n">
        <v>70</v>
      </c>
      <c r="C180" t="inlineStr">
        <is>
          <t xml:space="preserve">CONCLUIDO	</t>
        </is>
      </c>
      <c r="D180" t="n">
        <v>4.4129</v>
      </c>
      <c r="E180" t="n">
        <v>22.66</v>
      </c>
      <c r="F180" t="n">
        <v>18.09</v>
      </c>
      <c r="G180" t="n">
        <v>13.4</v>
      </c>
      <c r="H180" t="n">
        <v>0.22</v>
      </c>
      <c r="I180" t="n">
        <v>81</v>
      </c>
      <c r="J180" t="n">
        <v>142.83</v>
      </c>
      <c r="K180" t="n">
        <v>47.83</v>
      </c>
      <c r="L180" t="n">
        <v>1.75</v>
      </c>
      <c r="M180" t="n">
        <v>79</v>
      </c>
      <c r="N180" t="n">
        <v>23.25</v>
      </c>
      <c r="O180" t="n">
        <v>17849.7</v>
      </c>
      <c r="P180" t="n">
        <v>194.82</v>
      </c>
      <c r="Q180" t="n">
        <v>1364.29</v>
      </c>
      <c r="R180" t="n">
        <v>129.89</v>
      </c>
      <c r="S180" t="n">
        <v>48.96</v>
      </c>
      <c r="T180" t="n">
        <v>37855.55</v>
      </c>
      <c r="U180" t="n">
        <v>0.38</v>
      </c>
      <c r="V180" t="n">
        <v>0.77</v>
      </c>
      <c r="W180" t="n">
        <v>2.37</v>
      </c>
      <c r="X180" t="n">
        <v>2.33</v>
      </c>
      <c r="Y180" t="n">
        <v>1</v>
      </c>
      <c r="Z180" t="n">
        <v>10</v>
      </c>
    </row>
    <row r="181">
      <c r="A181" t="n">
        <v>4</v>
      </c>
      <c r="B181" t="n">
        <v>70</v>
      </c>
      <c r="C181" t="inlineStr">
        <is>
          <t xml:space="preserve">CONCLUIDO	</t>
        </is>
      </c>
      <c r="D181" t="n">
        <v>4.5572</v>
      </c>
      <c r="E181" t="n">
        <v>21.94</v>
      </c>
      <c r="F181" t="n">
        <v>17.72</v>
      </c>
      <c r="G181" t="n">
        <v>15.41</v>
      </c>
      <c r="H181" t="n">
        <v>0.25</v>
      </c>
      <c r="I181" t="n">
        <v>69</v>
      </c>
      <c r="J181" t="n">
        <v>143.17</v>
      </c>
      <c r="K181" t="n">
        <v>47.83</v>
      </c>
      <c r="L181" t="n">
        <v>2</v>
      </c>
      <c r="M181" t="n">
        <v>67</v>
      </c>
      <c r="N181" t="n">
        <v>23.34</v>
      </c>
      <c r="O181" t="n">
        <v>17891.86</v>
      </c>
      <c r="P181" t="n">
        <v>188.65</v>
      </c>
      <c r="Q181" t="n">
        <v>1364.22</v>
      </c>
      <c r="R181" t="n">
        <v>118.05</v>
      </c>
      <c r="S181" t="n">
        <v>48.96</v>
      </c>
      <c r="T181" t="n">
        <v>31995.83</v>
      </c>
      <c r="U181" t="n">
        <v>0.41</v>
      </c>
      <c r="V181" t="n">
        <v>0.78</v>
      </c>
      <c r="W181" t="n">
        <v>2.35</v>
      </c>
      <c r="X181" t="n">
        <v>1.96</v>
      </c>
      <c r="Y181" t="n">
        <v>1</v>
      </c>
      <c r="Z181" t="n">
        <v>10</v>
      </c>
    </row>
    <row r="182">
      <c r="A182" t="n">
        <v>5</v>
      </c>
      <c r="B182" t="n">
        <v>70</v>
      </c>
      <c r="C182" t="inlineStr">
        <is>
          <t xml:space="preserve">CONCLUIDO	</t>
        </is>
      </c>
      <c r="D182" t="n">
        <v>4.6681</v>
      </c>
      <c r="E182" t="n">
        <v>21.42</v>
      </c>
      <c r="F182" t="n">
        <v>17.46</v>
      </c>
      <c r="G182" t="n">
        <v>17.46</v>
      </c>
      <c r="H182" t="n">
        <v>0.28</v>
      </c>
      <c r="I182" t="n">
        <v>60</v>
      </c>
      <c r="J182" t="n">
        <v>143.51</v>
      </c>
      <c r="K182" t="n">
        <v>47.83</v>
      </c>
      <c r="L182" t="n">
        <v>2.25</v>
      </c>
      <c r="M182" t="n">
        <v>58</v>
      </c>
      <c r="N182" t="n">
        <v>23.44</v>
      </c>
      <c r="O182" t="n">
        <v>17934.06</v>
      </c>
      <c r="P182" t="n">
        <v>183.6</v>
      </c>
      <c r="Q182" t="n">
        <v>1364.11</v>
      </c>
      <c r="R182" t="n">
        <v>109.25</v>
      </c>
      <c r="S182" t="n">
        <v>48.96</v>
      </c>
      <c r="T182" t="n">
        <v>27638.91</v>
      </c>
      <c r="U182" t="n">
        <v>0.45</v>
      </c>
      <c r="V182" t="n">
        <v>0.79</v>
      </c>
      <c r="W182" t="n">
        <v>2.34</v>
      </c>
      <c r="X182" t="n">
        <v>1.7</v>
      </c>
      <c r="Y182" t="n">
        <v>1</v>
      </c>
      <c r="Z182" t="n">
        <v>10</v>
      </c>
    </row>
    <row r="183">
      <c r="A183" t="n">
        <v>6</v>
      </c>
      <c r="B183" t="n">
        <v>70</v>
      </c>
      <c r="C183" t="inlineStr">
        <is>
          <t xml:space="preserve">CONCLUIDO	</t>
        </is>
      </c>
      <c r="D183" t="n">
        <v>4.7549</v>
      </c>
      <c r="E183" t="n">
        <v>21.03</v>
      </c>
      <c r="F183" t="n">
        <v>17.27</v>
      </c>
      <c r="G183" t="n">
        <v>19.55</v>
      </c>
      <c r="H183" t="n">
        <v>0.31</v>
      </c>
      <c r="I183" t="n">
        <v>53</v>
      </c>
      <c r="J183" t="n">
        <v>143.86</v>
      </c>
      <c r="K183" t="n">
        <v>47.83</v>
      </c>
      <c r="L183" t="n">
        <v>2.5</v>
      </c>
      <c r="M183" t="n">
        <v>51</v>
      </c>
      <c r="N183" t="n">
        <v>23.53</v>
      </c>
      <c r="O183" t="n">
        <v>17976.29</v>
      </c>
      <c r="P183" t="n">
        <v>179.33</v>
      </c>
      <c r="Q183" t="n">
        <v>1364.22</v>
      </c>
      <c r="R183" t="n">
        <v>103.4</v>
      </c>
      <c r="S183" t="n">
        <v>48.96</v>
      </c>
      <c r="T183" t="n">
        <v>24752.34</v>
      </c>
      <c r="U183" t="n">
        <v>0.47</v>
      </c>
      <c r="V183" t="n">
        <v>0.8</v>
      </c>
      <c r="W183" t="n">
        <v>2.32</v>
      </c>
      <c r="X183" t="n">
        <v>1.51</v>
      </c>
      <c r="Y183" t="n">
        <v>1</v>
      </c>
      <c r="Z183" t="n">
        <v>10</v>
      </c>
    </row>
    <row r="184">
      <c r="A184" t="n">
        <v>7</v>
      </c>
      <c r="B184" t="n">
        <v>70</v>
      </c>
      <c r="C184" t="inlineStr">
        <is>
          <t xml:space="preserve">CONCLUIDO	</t>
        </is>
      </c>
      <c r="D184" t="n">
        <v>4.8349</v>
      </c>
      <c r="E184" t="n">
        <v>20.68</v>
      </c>
      <c r="F184" t="n">
        <v>17.1</v>
      </c>
      <c r="G184" t="n">
        <v>21.83</v>
      </c>
      <c r="H184" t="n">
        <v>0.34</v>
      </c>
      <c r="I184" t="n">
        <v>47</v>
      </c>
      <c r="J184" t="n">
        <v>144.2</v>
      </c>
      <c r="K184" t="n">
        <v>47.83</v>
      </c>
      <c r="L184" t="n">
        <v>2.75</v>
      </c>
      <c r="M184" t="n">
        <v>45</v>
      </c>
      <c r="N184" t="n">
        <v>23.62</v>
      </c>
      <c r="O184" t="n">
        <v>18018.55</v>
      </c>
      <c r="P184" t="n">
        <v>175.15</v>
      </c>
      <c r="Q184" t="n">
        <v>1364.12</v>
      </c>
      <c r="R184" t="n">
        <v>97.29000000000001</v>
      </c>
      <c r="S184" t="n">
        <v>48.96</v>
      </c>
      <c r="T184" t="n">
        <v>21727.37</v>
      </c>
      <c r="U184" t="n">
        <v>0.5</v>
      </c>
      <c r="V184" t="n">
        <v>0.8100000000000001</v>
      </c>
      <c r="W184" t="n">
        <v>2.32</v>
      </c>
      <c r="X184" t="n">
        <v>1.34</v>
      </c>
      <c r="Y184" t="n">
        <v>1</v>
      </c>
      <c r="Z184" t="n">
        <v>10</v>
      </c>
    </row>
    <row r="185">
      <c r="A185" t="n">
        <v>8</v>
      </c>
      <c r="B185" t="n">
        <v>70</v>
      </c>
      <c r="C185" t="inlineStr">
        <is>
          <t xml:space="preserve">CONCLUIDO	</t>
        </is>
      </c>
      <c r="D185" t="n">
        <v>4.9085</v>
      </c>
      <c r="E185" t="n">
        <v>20.37</v>
      </c>
      <c r="F185" t="n">
        <v>16.93</v>
      </c>
      <c r="G185" t="n">
        <v>24.19</v>
      </c>
      <c r="H185" t="n">
        <v>0.37</v>
      </c>
      <c r="I185" t="n">
        <v>42</v>
      </c>
      <c r="J185" t="n">
        <v>144.54</v>
      </c>
      <c r="K185" t="n">
        <v>47.83</v>
      </c>
      <c r="L185" t="n">
        <v>3</v>
      </c>
      <c r="M185" t="n">
        <v>40</v>
      </c>
      <c r="N185" t="n">
        <v>23.71</v>
      </c>
      <c r="O185" t="n">
        <v>18060.85</v>
      </c>
      <c r="P185" t="n">
        <v>171.31</v>
      </c>
      <c r="Q185" t="n">
        <v>1364.16</v>
      </c>
      <c r="R185" t="n">
        <v>92.16</v>
      </c>
      <c r="S185" t="n">
        <v>48.96</v>
      </c>
      <c r="T185" t="n">
        <v>19184.08</v>
      </c>
      <c r="U185" t="n">
        <v>0.53</v>
      </c>
      <c r="V185" t="n">
        <v>0.82</v>
      </c>
      <c r="W185" t="n">
        <v>2.31</v>
      </c>
      <c r="X185" t="n">
        <v>1.17</v>
      </c>
      <c r="Y185" t="n">
        <v>1</v>
      </c>
      <c r="Z185" t="n">
        <v>10</v>
      </c>
    </row>
    <row r="186">
      <c r="A186" t="n">
        <v>9</v>
      </c>
      <c r="B186" t="n">
        <v>70</v>
      </c>
      <c r="C186" t="inlineStr">
        <is>
          <t xml:space="preserve">CONCLUIDO	</t>
        </is>
      </c>
      <c r="D186" t="n">
        <v>4.9618</v>
      </c>
      <c r="E186" t="n">
        <v>20.15</v>
      </c>
      <c r="F186" t="n">
        <v>16.83</v>
      </c>
      <c r="G186" t="n">
        <v>26.57</v>
      </c>
      <c r="H186" t="n">
        <v>0.4</v>
      </c>
      <c r="I186" t="n">
        <v>38</v>
      </c>
      <c r="J186" t="n">
        <v>144.89</v>
      </c>
      <c r="K186" t="n">
        <v>47.83</v>
      </c>
      <c r="L186" t="n">
        <v>3.25</v>
      </c>
      <c r="M186" t="n">
        <v>36</v>
      </c>
      <c r="N186" t="n">
        <v>23.81</v>
      </c>
      <c r="O186" t="n">
        <v>18103.18</v>
      </c>
      <c r="P186" t="n">
        <v>167.78</v>
      </c>
      <c r="Q186" t="n">
        <v>1364.11</v>
      </c>
      <c r="R186" t="n">
        <v>88.41</v>
      </c>
      <c r="S186" t="n">
        <v>48.96</v>
      </c>
      <c r="T186" t="n">
        <v>17330.81</v>
      </c>
      <c r="U186" t="n">
        <v>0.55</v>
      </c>
      <c r="V186" t="n">
        <v>0.82</v>
      </c>
      <c r="W186" t="n">
        <v>2.31</v>
      </c>
      <c r="X186" t="n">
        <v>1.07</v>
      </c>
      <c r="Y186" t="n">
        <v>1</v>
      </c>
      <c r="Z186" t="n">
        <v>10</v>
      </c>
    </row>
    <row r="187">
      <c r="A187" t="n">
        <v>10</v>
      </c>
      <c r="B187" t="n">
        <v>70</v>
      </c>
      <c r="C187" t="inlineStr">
        <is>
          <t xml:space="preserve">CONCLUIDO	</t>
        </is>
      </c>
      <c r="D187" t="n">
        <v>5.0051</v>
      </c>
      <c r="E187" t="n">
        <v>19.98</v>
      </c>
      <c r="F187" t="n">
        <v>16.74</v>
      </c>
      <c r="G187" t="n">
        <v>28.7</v>
      </c>
      <c r="H187" t="n">
        <v>0.43</v>
      </c>
      <c r="I187" t="n">
        <v>35</v>
      </c>
      <c r="J187" t="n">
        <v>145.23</v>
      </c>
      <c r="K187" t="n">
        <v>47.83</v>
      </c>
      <c r="L187" t="n">
        <v>3.5</v>
      </c>
      <c r="M187" t="n">
        <v>33</v>
      </c>
      <c r="N187" t="n">
        <v>23.9</v>
      </c>
      <c r="O187" t="n">
        <v>18145.54</v>
      </c>
      <c r="P187" t="n">
        <v>164.46</v>
      </c>
      <c r="Q187" t="n">
        <v>1364.01</v>
      </c>
      <c r="R187" t="n">
        <v>86.06999999999999</v>
      </c>
      <c r="S187" t="n">
        <v>48.96</v>
      </c>
      <c r="T187" t="n">
        <v>16174.32</v>
      </c>
      <c r="U187" t="n">
        <v>0.57</v>
      </c>
      <c r="V187" t="n">
        <v>0.83</v>
      </c>
      <c r="W187" t="n">
        <v>2.29</v>
      </c>
      <c r="X187" t="n">
        <v>0.98</v>
      </c>
      <c r="Y187" t="n">
        <v>1</v>
      </c>
      <c r="Z187" t="n">
        <v>10</v>
      </c>
    </row>
    <row r="188">
      <c r="A188" t="n">
        <v>11</v>
      </c>
      <c r="B188" t="n">
        <v>70</v>
      </c>
      <c r="C188" t="inlineStr">
        <is>
          <t xml:space="preserve">CONCLUIDO	</t>
        </is>
      </c>
      <c r="D188" t="n">
        <v>5.0478</v>
      </c>
      <c r="E188" t="n">
        <v>19.81</v>
      </c>
      <c r="F188" t="n">
        <v>16.66</v>
      </c>
      <c r="G188" t="n">
        <v>31.23</v>
      </c>
      <c r="H188" t="n">
        <v>0.46</v>
      </c>
      <c r="I188" t="n">
        <v>32</v>
      </c>
      <c r="J188" t="n">
        <v>145.57</v>
      </c>
      <c r="K188" t="n">
        <v>47.83</v>
      </c>
      <c r="L188" t="n">
        <v>3.75</v>
      </c>
      <c r="M188" t="n">
        <v>30</v>
      </c>
      <c r="N188" t="n">
        <v>23.99</v>
      </c>
      <c r="O188" t="n">
        <v>18187.93</v>
      </c>
      <c r="P188" t="n">
        <v>161.06</v>
      </c>
      <c r="Q188" t="n">
        <v>1364.03</v>
      </c>
      <c r="R188" t="n">
        <v>83.12</v>
      </c>
      <c r="S188" t="n">
        <v>48.96</v>
      </c>
      <c r="T188" t="n">
        <v>14713</v>
      </c>
      <c r="U188" t="n">
        <v>0.59</v>
      </c>
      <c r="V188" t="n">
        <v>0.83</v>
      </c>
      <c r="W188" t="n">
        <v>2.29</v>
      </c>
      <c r="X188" t="n">
        <v>0.9</v>
      </c>
      <c r="Y188" t="n">
        <v>1</v>
      </c>
      <c r="Z188" t="n">
        <v>10</v>
      </c>
    </row>
    <row r="189">
      <c r="A189" t="n">
        <v>12</v>
      </c>
      <c r="B189" t="n">
        <v>70</v>
      </c>
      <c r="C189" t="inlineStr">
        <is>
          <t xml:space="preserve">CONCLUIDO	</t>
        </is>
      </c>
      <c r="D189" t="n">
        <v>5.0812</v>
      </c>
      <c r="E189" t="n">
        <v>19.68</v>
      </c>
      <c r="F189" t="n">
        <v>16.59</v>
      </c>
      <c r="G189" t="n">
        <v>33.17</v>
      </c>
      <c r="H189" t="n">
        <v>0.49</v>
      </c>
      <c r="I189" t="n">
        <v>30</v>
      </c>
      <c r="J189" t="n">
        <v>145.92</v>
      </c>
      <c r="K189" t="n">
        <v>47.83</v>
      </c>
      <c r="L189" t="n">
        <v>4</v>
      </c>
      <c r="M189" t="n">
        <v>28</v>
      </c>
      <c r="N189" t="n">
        <v>24.09</v>
      </c>
      <c r="O189" t="n">
        <v>18230.35</v>
      </c>
      <c r="P189" t="n">
        <v>158.62</v>
      </c>
      <c r="Q189" t="n">
        <v>1364.15</v>
      </c>
      <c r="R189" t="n">
        <v>80.88</v>
      </c>
      <c r="S189" t="n">
        <v>48.96</v>
      </c>
      <c r="T189" t="n">
        <v>13604.37</v>
      </c>
      <c r="U189" t="n">
        <v>0.61</v>
      </c>
      <c r="V189" t="n">
        <v>0.84</v>
      </c>
      <c r="W189" t="n">
        <v>2.29</v>
      </c>
      <c r="X189" t="n">
        <v>0.83</v>
      </c>
      <c r="Y189" t="n">
        <v>1</v>
      </c>
      <c r="Z189" t="n">
        <v>10</v>
      </c>
    </row>
    <row r="190">
      <c r="A190" t="n">
        <v>13</v>
      </c>
      <c r="B190" t="n">
        <v>70</v>
      </c>
      <c r="C190" t="inlineStr">
        <is>
          <t xml:space="preserve">CONCLUIDO	</t>
        </is>
      </c>
      <c r="D190" t="n">
        <v>5.1282</v>
      </c>
      <c r="E190" t="n">
        <v>19.5</v>
      </c>
      <c r="F190" t="n">
        <v>16.49</v>
      </c>
      <c r="G190" t="n">
        <v>36.65</v>
      </c>
      <c r="H190" t="n">
        <v>0.51</v>
      </c>
      <c r="I190" t="n">
        <v>27</v>
      </c>
      <c r="J190" t="n">
        <v>146.26</v>
      </c>
      <c r="K190" t="n">
        <v>47.83</v>
      </c>
      <c r="L190" t="n">
        <v>4.25</v>
      </c>
      <c r="M190" t="n">
        <v>25</v>
      </c>
      <c r="N190" t="n">
        <v>24.18</v>
      </c>
      <c r="O190" t="n">
        <v>18272.81</v>
      </c>
      <c r="P190" t="n">
        <v>154.31</v>
      </c>
      <c r="Q190" t="n">
        <v>1364.17</v>
      </c>
      <c r="R190" t="n">
        <v>77.76000000000001</v>
      </c>
      <c r="S190" t="n">
        <v>48.96</v>
      </c>
      <c r="T190" t="n">
        <v>12059.45</v>
      </c>
      <c r="U190" t="n">
        <v>0.63</v>
      </c>
      <c r="V190" t="n">
        <v>0.84</v>
      </c>
      <c r="W190" t="n">
        <v>2.28</v>
      </c>
      <c r="X190" t="n">
        <v>0.73</v>
      </c>
      <c r="Y190" t="n">
        <v>1</v>
      </c>
      <c r="Z190" t="n">
        <v>10</v>
      </c>
    </row>
    <row r="191">
      <c r="A191" t="n">
        <v>14</v>
      </c>
      <c r="B191" t="n">
        <v>70</v>
      </c>
      <c r="C191" t="inlineStr">
        <is>
          <t xml:space="preserve">CONCLUIDO	</t>
        </is>
      </c>
      <c r="D191" t="n">
        <v>5.1376</v>
      </c>
      <c r="E191" t="n">
        <v>19.46</v>
      </c>
      <c r="F191" t="n">
        <v>16.48</v>
      </c>
      <c r="G191" t="n">
        <v>38.04</v>
      </c>
      <c r="H191" t="n">
        <v>0.54</v>
      </c>
      <c r="I191" t="n">
        <v>26</v>
      </c>
      <c r="J191" t="n">
        <v>146.61</v>
      </c>
      <c r="K191" t="n">
        <v>47.83</v>
      </c>
      <c r="L191" t="n">
        <v>4.5</v>
      </c>
      <c r="M191" t="n">
        <v>24</v>
      </c>
      <c r="N191" t="n">
        <v>24.28</v>
      </c>
      <c r="O191" t="n">
        <v>18315.3</v>
      </c>
      <c r="P191" t="n">
        <v>151.55</v>
      </c>
      <c r="Q191" t="n">
        <v>1364.01</v>
      </c>
      <c r="R191" t="n">
        <v>77.59</v>
      </c>
      <c r="S191" t="n">
        <v>48.96</v>
      </c>
      <c r="T191" t="n">
        <v>11981.83</v>
      </c>
      <c r="U191" t="n">
        <v>0.63</v>
      </c>
      <c r="V191" t="n">
        <v>0.84</v>
      </c>
      <c r="W191" t="n">
        <v>2.28</v>
      </c>
      <c r="X191" t="n">
        <v>0.73</v>
      </c>
      <c r="Y191" t="n">
        <v>1</v>
      </c>
      <c r="Z191" t="n">
        <v>10</v>
      </c>
    </row>
    <row r="192">
      <c r="A192" t="n">
        <v>15</v>
      </c>
      <c r="B192" t="n">
        <v>70</v>
      </c>
      <c r="C192" t="inlineStr">
        <is>
          <t xml:space="preserve">CONCLUIDO	</t>
        </is>
      </c>
      <c r="D192" t="n">
        <v>5.1679</v>
      </c>
      <c r="E192" t="n">
        <v>19.35</v>
      </c>
      <c r="F192" t="n">
        <v>16.43</v>
      </c>
      <c r="G192" t="n">
        <v>41.07</v>
      </c>
      <c r="H192" t="n">
        <v>0.57</v>
      </c>
      <c r="I192" t="n">
        <v>24</v>
      </c>
      <c r="J192" t="n">
        <v>146.95</v>
      </c>
      <c r="K192" t="n">
        <v>47.83</v>
      </c>
      <c r="L192" t="n">
        <v>4.75</v>
      </c>
      <c r="M192" t="n">
        <v>19</v>
      </c>
      <c r="N192" t="n">
        <v>24.37</v>
      </c>
      <c r="O192" t="n">
        <v>18357.82</v>
      </c>
      <c r="P192" t="n">
        <v>149.18</v>
      </c>
      <c r="Q192" t="n">
        <v>1364.01</v>
      </c>
      <c r="R192" t="n">
        <v>75.53</v>
      </c>
      <c r="S192" t="n">
        <v>48.96</v>
      </c>
      <c r="T192" t="n">
        <v>10962.22</v>
      </c>
      <c r="U192" t="n">
        <v>0.65</v>
      </c>
      <c r="V192" t="n">
        <v>0.84</v>
      </c>
      <c r="W192" t="n">
        <v>2.29</v>
      </c>
      <c r="X192" t="n">
        <v>0.67</v>
      </c>
      <c r="Y192" t="n">
        <v>1</v>
      </c>
      <c r="Z192" t="n">
        <v>10</v>
      </c>
    </row>
    <row r="193">
      <c r="A193" t="n">
        <v>16</v>
      </c>
      <c r="B193" t="n">
        <v>70</v>
      </c>
      <c r="C193" t="inlineStr">
        <is>
          <t xml:space="preserve">CONCLUIDO	</t>
        </is>
      </c>
      <c r="D193" t="n">
        <v>5.1835</v>
      </c>
      <c r="E193" t="n">
        <v>19.29</v>
      </c>
      <c r="F193" t="n">
        <v>16.4</v>
      </c>
      <c r="G193" t="n">
        <v>42.78</v>
      </c>
      <c r="H193" t="n">
        <v>0.6</v>
      </c>
      <c r="I193" t="n">
        <v>23</v>
      </c>
      <c r="J193" t="n">
        <v>147.3</v>
      </c>
      <c r="K193" t="n">
        <v>47.83</v>
      </c>
      <c r="L193" t="n">
        <v>5</v>
      </c>
      <c r="M193" t="n">
        <v>14</v>
      </c>
      <c r="N193" t="n">
        <v>24.47</v>
      </c>
      <c r="O193" t="n">
        <v>18400.38</v>
      </c>
      <c r="P193" t="n">
        <v>146.14</v>
      </c>
      <c r="Q193" t="n">
        <v>1364</v>
      </c>
      <c r="R193" t="n">
        <v>74.53</v>
      </c>
      <c r="S193" t="n">
        <v>48.96</v>
      </c>
      <c r="T193" t="n">
        <v>10465.18</v>
      </c>
      <c r="U193" t="n">
        <v>0.66</v>
      </c>
      <c r="V193" t="n">
        <v>0.84</v>
      </c>
      <c r="W193" t="n">
        <v>2.29</v>
      </c>
      <c r="X193" t="n">
        <v>0.64</v>
      </c>
      <c r="Y193" t="n">
        <v>1</v>
      </c>
      <c r="Z193" t="n">
        <v>10</v>
      </c>
    </row>
    <row r="194">
      <c r="A194" t="n">
        <v>17</v>
      </c>
      <c r="B194" t="n">
        <v>70</v>
      </c>
      <c r="C194" t="inlineStr">
        <is>
          <t xml:space="preserve">CONCLUIDO	</t>
        </is>
      </c>
      <c r="D194" t="n">
        <v>5.1996</v>
      </c>
      <c r="E194" t="n">
        <v>19.23</v>
      </c>
      <c r="F194" t="n">
        <v>16.37</v>
      </c>
      <c r="G194" t="n">
        <v>44.64</v>
      </c>
      <c r="H194" t="n">
        <v>0.63</v>
      </c>
      <c r="I194" t="n">
        <v>22</v>
      </c>
      <c r="J194" t="n">
        <v>147.64</v>
      </c>
      <c r="K194" t="n">
        <v>47.83</v>
      </c>
      <c r="L194" t="n">
        <v>5.25</v>
      </c>
      <c r="M194" t="n">
        <v>10</v>
      </c>
      <c r="N194" t="n">
        <v>24.56</v>
      </c>
      <c r="O194" t="n">
        <v>18442.97</v>
      </c>
      <c r="P194" t="n">
        <v>144.44</v>
      </c>
      <c r="Q194" t="n">
        <v>1364.03</v>
      </c>
      <c r="R194" t="n">
        <v>73.54000000000001</v>
      </c>
      <c r="S194" t="n">
        <v>48.96</v>
      </c>
      <c r="T194" t="n">
        <v>9973.790000000001</v>
      </c>
      <c r="U194" t="n">
        <v>0.67</v>
      </c>
      <c r="V194" t="n">
        <v>0.85</v>
      </c>
      <c r="W194" t="n">
        <v>2.28</v>
      </c>
      <c r="X194" t="n">
        <v>0.61</v>
      </c>
      <c r="Y194" t="n">
        <v>1</v>
      </c>
      <c r="Z194" t="n">
        <v>10</v>
      </c>
    </row>
    <row r="195">
      <c r="A195" t="n">
        <v>18</v>
      </c>
      <c r="B195" t="n">
        <v>70</v>
      </c>
      <c r="C195" t="inlineStr">
        <is>
          <t xml:space="preserve">CONCLUIDO	</t>
        </is>
      </c>
      <c r="D195" t="n">
        <v>5.216</v>
      </c>
      <c r="E195" t="n">
        <v>19.17</v>
      </c>
      <c r="F195" t="n">
        <v>16.34</v>
      </c>
      <c r="G195" t="n">
        <v>46.68</v>
      </c>
      <c r="H195" t="n">
        <v>0.66</v>
      </c>
      <c r="I195" t="n">
        <v>21</v>
      </c>
      <c r="J195" t="n">
        <v>147.99</v>
      </c>
      <c r="K195" t="n">
        <v>47.83</v>
      </c>
      <c r="L195" t="n">
        <v>5.5</v>
      </c>
      <c r="M195" t="n">
        <v>2</v>
      </c>
      <c r="N195" t="n">
        <v>24.66</v>
      </c>
      <c r="O195" t="n">
        <v>18485.59</v>
      </c>
      <c r="P195" t="n">
        <v>142.93</v>
      </c>
      <c r="Q195" t="n">
        <v>1364.11</v>
      </c>
      <c r="R195" t="n">
        <v>72</v>
      </c>
      <c r="S195" t="n">
        <v>48.96</v>
      </c>
      <c r="T195" t="n">
        <v>9209.030000000001</v>
      </c>
      <c r="U195" t="n">
        <v>0.68</v>
      </c>
      <c r="V195" t="n">
        <v>0.85</v>
      </c>
      <c r="W195" t="n">
        <v>2.3</v>
      </c>
      <c r="X195" t="n">
        <v>0.58</v>
      </c>
      <c r="Y195" t="n">
        <v>1</v>
      </c>
      <c r="Z195" t="n">
        <v>10</v>
      </c>
    </row>
    <row r="196">
      <c r="A196" t="n">
        <v>19</v>
      </c>
      <c r="B196" t="n">
        <v>70</v>
      </c>
      <c r="C196" t="inlineStr">
        <is>
          <t xml:space="preserve">CONCLUIDO	</t>
        </is>
      </c>
      <c r="D196" t="n">
        <v>5.2153</v>
      </c>
      <c r="E196" t="n">
        <v>19.17</v>
      </c>
      <c r="F196" t="n">
        <v>16.34</v>
      </c>
      <c r="G196" t="n">
        <v>46.68</v>
      </c>
      <c r="H196" t="n">
        <v>0.6899999999999999</v>
      </c>
      <c r="I196" t="n">
        <v>21</v>
      </c>
      <c r="J196" t="n">
        <v>148.33</v>
      </c>
      <c r="K196" t="n">
        <v>47.83</v>
      </c>
      <c r="L196" t="n">
        <v>5.75</v>
      </c>
      <c r="M196" t="n">
        <v>2</v>
      </c>
      <c r="N196" t="n">
        <v>24.75</v>
      </c>
      <c r="O196" t="n">
        <v>18528.25</v>
      </c>
      <c r="P196" t="n">
        <v>143.5</v>
      </c>
      <c r="Q196" t="n">
        <v>1364.02</v>
      </c>
      <c r="R196" t="n">
        <v>72.25</v>
      </c>
      <c r="S196" t="n">
        <v>48.96</v>
      </c>
      <c r="T196" t="n">
        <v>9335.280000000001</v>
      </c>
      <c r="U196" t="n">
        <v>0.68</v>
      </c>
      <c r="V196" t="n">
        <v>0.85</v>
      </c>
      <c r="W196" t="n">
        <v>2.29</v>
      </c>
      <c r="X196" t="n">
        <v>0.58</v>
      </c>
      <c r="Y196" t="n">
        <v>1</v>
      </c>
      <c r="Z196" t="n">
        <v>10</v>
      </c>
    </row>
    <row r="197">
      <c r="A197" t="n">
        <v>20</v>
      </c>
      <c r="B197" t="n">
        <v>70</v>
      </c>
      <c r="C197" t="inlineStr">
        <is>
          <t xml:space="preserve">CONCLUIDO	</t>
        </is>
      </c>
      <c r="D197" t="n">
        <v>5.2135</v>
      </c>
      <c r="E197" t="n">
        <v>19.18</v>
      </c>
      <c r="F197" t="n">
        <v>16.35</v>
      </c>
      <c r="G197" t="n">
        <v>46.7</v>
      </c>
      <c r="H197" t="n">
        <v>0.71</v>
      </c>
      <c r="I197" t="n">
        <v>21</v>
      </c>
      <c r="J197" t="n">
        <v>148.68</v>
      </c>
      <c r="K197" t="n">
        <v>47.83</v>
      </c>
      <c r="L197" t="n">
        <v>6</v>
      </c>
      <c r="M197" t="n">
        <v>0</v>
      </c>
      <c r="N197" t="n">
        <v>24.85</v>
      </c>
      <c r="O197" t="n">
        <v>18570.94</v>
      </c>
      <c r="P197" t="n">
        <v>144.05</v>
      </c>
      <c r="Q197" t="n">
        <v>1364.15</v>
      </c>
      <c r="R197" t="n">
        <v>72.31</v>
      </c>
      <c r="S197" t="n">
        <v>48.96</v>
      </c>
      <c r="T197" t="n">
        <v>9367.33</v>
      </c>
      <c r="U197" t="n">
        <v>0.68</v>
      </c>
      <c r="V197" t="n">
        <v>0.85</v>
      </c>
      <c r="W197" t="n">
        <v>2.3</v>
      </c>
      <c r="X197" t="n">
        <v>0.59</v>
      </c>
      <c r="Y197" t="n">
        <v>1</v>
      </c>
      <c r="Z197" t="n">
        <v>10</v>
      </c>
    </row>
    <row r="198">
      <c r="A198" t="n">
        <v>0</v>
      </c>
      <c r="B198" t="n">
        <v>90</v>
      </c>
      <c r="C198" t="inlineStr">
        <is>
          <t xml:space="preserve">CONCLUIDO	</t>
        </is>
      </c>
      <c r="D198" t="n">
        <v>3.1714</v>
      </c>
      <c r="E198" t="n">
        <v>31.53</v>
      </c>
      <c r="F198" t="n">
        <v>21.82</v>
      </c>
      <c r="G198" t="n">
        <v>6.39</v>
      </c>
      <c r="H198" t="n">
        <v>0.1</v>
      </c>
      <c r="I198" t="n">
        <v>205</v>
      </c>
      <c r="J198" t="n">
        <v>176.73</v>
      </c>
      <c r="K198" t="n">
        <v>52.44</v>
      </c>
      <c r="L198" t="n">
        <v>1</v>
      </c>
      <c r="M198" t="n">
        <v>203</v>
      </c>
      <c r="N198" t="n">
        <v>33.29</v>
      </c>
      <c r="O198" t="n">
        <v>22031.19</v>
      </c>
      <c r="P198" t="n">
        <v>282.39</v>
      </c>
      <c r="Q198" t="n">
        <v>1364.55</v>
      </c>
      <c r="R198" t="n">
        <v>251.78</v>
      </c>
      <c r="S198" t="n">
        <v>48.96</v>
      </c>
      <c r="T198" t="n">
        <v>98178.19</v>
      </c>
      <c r="U198" t="n">
        <v>0.19</v>
      </c>
      <c r="V198" t="n">
        <v>0.63</v>
      </c>
      <c r="W198" t="n">
        <v>2.58</v>
      </c>
      <c r="X198" t="n">
        <v>6.06</v>
      </c>
      <c r="Y198" t="n">
        <v>1</v>
      </c>
      <c r="Z198" t="n">
        <v>10</v>
      </c>
    </row>
    <row r="199">
      <c r="A199" t="n">
        <v>1</v>
      </c>
      <c r="B199" t="n">
        <v>90</v>
      </c>
      <c r="C199" t="inlineStr">
        <is>
          <t xml:space="preserve">CONCLUIDO	</t>
        </is>
      </c>
      <c r="D199" t="n">
        <v>3.5759</v>
      </c>
      <c r="E199" t="n">
        <v>27.96</v>
      </c>
      <c r="F199" t="n">
        <v>20.18</v>
      </c>
      <c r="G199" t="n">
        <v>8.02</v>
      </c>
      <c r="H199" t="n">
        <v>0.13</v>
      </c>
      <c r="I199" t="n">
        <v>151</v>
      </c>
      <c r="J199" t="n">
        <v>177.1</v>
      </c>
      <c r="K199" t="n">
        <v>52.44</v>
      </c>
      <c r="L199" t="n">
        <v>1.25</v>
      </c>
      <c r="M199" t="n">
        <v>149</v>
      </c>
      <c r="N199" t="n">
        <v>33.41</v>
      </c>
      <c r="O199" t="n">
        <v>22076.81</v>
      </c>
      <c r="P199" t="n">
        <v>259.3</v>
      </c>
      <c r="Q199" t="n">
        <v>1364.26</v>
      </c>
      <c r="R199" t="n">
        <v>197.75</v>
      </c>
      <c r="S199" t="n">
        <v>48.96</v>
      </c>
      <c r="T199" t="n">
        <v>71434.8</v>
      </c>
      <c r="U199" t="n">
        <v>0.25</v>
      </c>
      <c r="V199" t="n">
        <v>0.6899999999999999</v>
      </c>
      <c r="W199" t="n">
        <v>2.49</v>
      </c>
      <c r="X199" t="n">
        <v>4.41</v>
      </c>
      <c r="Y199" t="n">
        <v>1</v>
      </c>
      <c r="Z199" t="n">
        <v>10</v>
      </c>
    </row>
    <row r="200">
      <c r="A200" t="n">
        <v>2</v>
      </c>
      <c r="B200" t="n">
        <v>90</v>
      </c>
      <c r="C200" t="inlineStr">
        <is>
          <t xml:space="preserve">CONCLUIDO	</t>
        </is>
      </c>
      <c r="D200" t="n">
        <v>3.8686</v>
      </c>
      <c r="E200" t="n">
        <v>25.85</v>
      </c>
      <c r="F200" t="n">
        <v>19.2</v>
      </c>
      <c r="G200" t="n">
        <v>9.68</v>
      </c>
      <c r="H200" t="n">
        <v>0.15</v>
      </c>
      <c r="I200" t="n">
        <v>119</v>
      </c>
      <c r="J200" t="n">
        <v>177.47</v>
      </c>
      <c r="K200" t="n">
        <v>52.44</v>
      </c>
      <c r="L200" t="n">
        <v>1.5</v>
      </c>
      <c r="M200" t="n">
        <v>117</v>
      </c>
      <c r="N200" t="n">
        <v>33.53</v>
      </c>
      <c r="O200" t="n">
        <v>22122.46</v>
      </c>
      <c r="P200" t="n">
        <v>245.15</v>
      </c>
      <c r="Q200" t="n">
        <v>1364.23</v>
      </c>
      <c r="R200" t="n">
        <v>166.06</v>
      </c>
      <c r="S200" t="n">
        <v>48.96</v>
      </c>
      <c r="T200" t="n">
        <v>55748.55</v>
      </c>
      <c r="U200" t="n">
        <v>0.29</v>
      </c>
      <c r="V200" t="n">
        <v>0.72</v>
      </c>
      <c r="W200" t="n">
        <v>2.43</v>
      </c>
      <c r="X200" t="n">
        <v>3.44</v>
      </c>
      <c r="Y200" t="n">
        <v>1</v>
      </c>
      <c r="Z200" t="n">
        <v>10</v>
      </c>
    </row>
    <row r="201">
      <c r="A201" t="n">
        <v>3</v>
      </c>
      <c r="B201" t="n">
        <v>90</v>
      </c>
      <c r="C201" t="inlineStr">
        <is>
          <t xml:space="preserve">CONCLUIDO	</t>
        </is>
      </c>
      <c r="D201" t="n">
        <v>4.0814</v>
      </c>
      <c r="E201" t="n">
        <v>24.5</v>
      </c>
      <c r="F201" t="n">
        <v>18.6</v>
      </c>
      <c r="G201" t="n">
        <v>11.39</v>
      </c>
      <c r="H201" t="n">
        <v>0.17</v>
      </c>
      <c r="I201" t="n">
        <v>98</v>
      </c>
      <c r="J201" t="n">
        <v>177.84</v>
      </c>
      <c r="K201" t="n">
        <v>52.44</v>
      </c>
      <c r="L201" t="n">
        <v>1.75</v>
      </c>
      <c r="M201" t="n">
        <v>96</v>
      </c>
      <c r="N201" t="n">
        <v>33.65</v>
      </c>
      <c r="O201" t="n">
        <v>22168.15</v>
      </c>
      <c r="P201" t="n">
        <v>235.51</v>
      </c>
      <c r="Q201" t="n">
        <v>1364.23</v>
      </c>
      <c r="R201" t="n">
        <v>145.81</v>
      </c>
      <c r="S201" t="n">
        <v>48.96</v>
      </c>
      <c r="T201" t="n">
        <v>45728.97</v>
      </c>
      <c r="U201" t="n">
        <v>0.34</v>
      </c>
      <c r="V201" t="n">
        <v>0.74</v>
      </c>
      <c r="W201" t="n">
        <v>2.42</v>
      </c>
      <c r="X201" t="n">
        <v>2.84</v>
      </c>
      <c r="Y201" t="n">
        <v>1</v>
      </c>
      <c r="Z201" t="n">
        <v>10</v>
      </c>
    </row>
    <row r="202">
      <c r="A202" t="n">
        <v>4</v>
      </c>
      <c r="B202" t="n">
        <v>90</v>
      </c>
      <c r="C202" t="inlineStr">
        <is>
          <t xml:space="preserve">CONCLUIDO	</t>
        </is>
      </c>
      <c r="D202" t="n">
        <v>4.254</v>
      </c>
      <c r="E202" t="n">
        <v>23.51</v>
      </c>
      <c r="F202" t="n">
        <v>18.14</v>
      </c>
      <c r="G202" t="n">
        <v>13.11</v>
      </c>
      <c r="H202" t="n">
        <v>0.2</v>
      </c>
      <c r="I202" t="n">
        <v>83</v>
      </c>
      <c r="J202" t="n">
        <v>178.21</v>
      </c>
      <c r="K202" t="n">
        <v>52.44</v>
      </c>
      <c r="L202" t="n">
        <v>2</v>
      </c>
      <c r="M202" t="n">
        <v>81</v>
      </c>
      <c r="N202" t="n">
        <v>33.77</v>
      </c>
      <c r="O202" t="n">
        <v>22213.89</v>
      </c>
      <c r="P202" t="n">
        <v>228.17</v>
      </c>
      <c r="Q202" t="n">
        <v>1364.21</v>
      </c>
      <c r="R202" t="n">
        <v>131.41</v>
      </c>
      <c r="S202" t="n">
        <v>48.96</v>
      </c>
      <c r="T202" t="n">
        <v>38605.09</v>
      </c>
      <c r="U202" t="n">
        <v>0.37</v>
      </c>
      <c r="V202" t="n">
        <v>0.76</v>
      </c>
      <c r="W202" t="n">
        <v>2.37</v>
      </c>
      <c r="X202" t="n">
        <v>2.37</v>
      </c>
      <c r="Y202" t="n">
        <v>1</v>
      </c>
      <c r="Z202" t="n">
        <v>10</v>
      </c>
    </row>
    <row r="203">
      <c r="A203" t="n">
        <v>5</v>
      </c>
      <c r="B203" t="n">
        <v>90</v>
      </c>
      <c r="C203" t="inlineStr">
        <is>
          <t xml:space="preserve">CONCLUIDO	</t>
        </is>
      </c>
      <c r="D203" t="n">
        <v>4.3876</v>
      </c>
      <c r="E203" t="n">
        <v>22.79</v>
      </c>
      <c r="F203" t="n">
        <v>17.81</v>
      </c>
      <c r="G203" t="n">
        <v>14.84</v>
      </c>
      <c r="H203" t="n">
        <v>0.22</v>
      </c>
      <c r="I203" t="n">
        <v>72</v>
      </c>
      <c r="J203" t="n">
        <v>178.59</v>
      </c>
      <c r="K203" t="n">
        <v>52.44</v>
      </c>
      <c r="L203" t="n">
        <v>2.25</v>
      </c>
      <c r="M203" t="n">
        <v>70</v>
      </c>
      <c r="N203" t="n">
        <v>33.89</v>
      </c>
      <c r="O203" t="n">
        <v>22259.66</v>
      </c>
      <c r="P203" t="n">
        <v>222.25</v>
      </c>
      <c r="Q203" t="n">
        <v>1364.14</v>
      </c>
      <c r="R203" t="n">
        <v>120.66</v>
      </c>
      <c r="S203" t="n">
        <v>48.96</v>
      </c>
      <c r="T203" t="n">
        <v>33284.01</v>
      </c>
      <c r="U203" t="n">
        <v>0.41</v>
      </c>
      <c r="V203" t="n">
        <v>0.78</v>
      </c>
      <c r="W203" t="n">
        <v>2.36</v>
      </c>
      <c r="X203" t="n">
        <v>2.05</v>
      </c>
      <c r="Y203" t="n">
        <v>1</v>
      </c>
      <c r="Z203" t="n">
        <v>10</v>
      </c>
    </row>
    <row r="204">
      <c r="A204" t="n">
        <v>6</v>
      </c>
      <c r="B204" t="n">
        <v>90</v>
      </c>
      <c r="C204" t="inlineStr">
        <is>
          <t xml:space="preserve">CONCLUIDO	</t>
        </is>
      </c>
      <c r="D204" t="n">
        <v>4.4888</v>
      </c>
      <c r="E204" t="n">
        <v>22.28</v>
      </c>
      <c r="F204" t="n">
        <v>17.58</v>
      </c>
      <c r="G204" t="n">
        <v>16.48</v>
      </c>
      <c r="H204" t="n">
        <v>0.25</v>
      </c>
      <c r="I204" t="n">
        <v>64</v>
      </c>
      <c r="J204" t="n">
        <v>178.96</v>
      </c>
      <c r="K204" t="n">
        <v>52.44</v>
      </c>
      <c r="L204" t="n">
        <v>2.5</v>
      </c>
      <c r="M204" t="n">
        <v>62</v>
      </c>
      <c r="N204" t="n">
        <v>34.02</v>
      </c>
      <c r="O204" t="n">
        <v>22305.48</v>
      </c>
      <c r="P204" t="n">
        <v>217.8</v>
      </c>
      <c r="Q204" t="n">
        <v>1364.12</v>
      </c>
      <c r="R204" t="n">
        <v>113.15</v>
      </c>
      <c r="S204" t="n">
        <v>48.96</v>
      </c>
      <c r="T204" t="n">
        <v>29572.09</v>
      </c>
      <c r="U204" t="n">
        <v>0.43</v>
      </c>
      <c r="V204" t="n">
        <v>0.79</v>
      </c>
      <c r="W204" t="n">
        <v>2.35</v>
      </c>
      <c r="X204" t="n">
        <v>1.82</v>
      </c>
      <c r="Y204" t="n">
        <v>1</v>
      </c>
      <c r="Z204" t="n">
        <v>10</v>
      </c>
    </row>
    <row r="205">
      <c r="A205" t="n">
        <v>7</v>
      </c>
      <c r="B205" t="n">
        <v>90</v>
      </c>
      <c r="C205" t="inlineStr">
        <is>
          <t xml:space="preserve">CONCLUIDO	</t>
        </is>
      </c>
      <c r="D205" t="n">
        <v>4.581</v>
      </c>
      <c r="E205" t="n">
        <v>21.83</v>
      </c>
      <c r="F205" t="n">
        <v>17.38</v>
      </c>
      <c r="G205" t="n">
        <v>18.3</v>
      </c>
      <c r="H205" t="n">
        <v>0.27</v>
      </c>
      <c r="I205" t="n">
        <v>57</v>
      </c>
      <c r="J205" t="n">
        <v>179.33</v>
      </c>
      <c r="K205" t="n">
        <v>52.44</v>
      </c>
      <c r="L205" t="n">
        <v>2.75</v>
      </c>
      <c r="M205" t="n">
        <v>55</v>
      </c>
      <c r="N205" t="n">
        <v>34.14</v>
      </c>
      <c r="O205" t="n">
        <v>22351.34</v>
      </c>
      <c r="P205" t="n">
        <v>213.71</v>
      </c>
      <c r="Q205" t="n">
        <v>1364.12</v>
      </c>
      <c r="R205" t="n">
        <v>106.96</v>
      </c>
      <c r="S205" t="n">
        <v>48.96</v>
      </c>
      <c r="T205" t="n">
        <v>26510.72</v>
      </c>
      <c r="U205" t="n">
        <v>0.46</v>
      </c>
      <c r="V205" t="n">
        <v>0.8</v>
      </c>
      <c r="W205" t="n">
        <v>2.33</v>
      </c>
      <c r="X205" t="n">
        <v>1.62</v>
      </c>
      <c r="Y205" t="n">
        <v>1</v>
      </c>
      <c r="Z205" t="n">
        <v>10</v>
      </c>
    </row>
    <row r="206">
      <c r="A206" t="n">
        <v>8</v>
      </c>
      <c r="B206" t="n">
        <v>90</v>
      </c>
      <c r="C206" t="inlineStr">
        <is>
          <t xml:space="preserve">CONCLUIDO	</t>
        </is>
      </c>
      <c r="D206" t="n">
        <v>4.6528</v>
      </c>
      <c r="E206" t="n">
        <v>21.49</v>
      </c>
      <c r="F206" t="n">
        <v>17.22</v>
      </c>
      <c r="G206" t="n">
        <v>19.87</v>
      </c>
      <c r="H206" t="n">
        <v>0.3</v>
      </c>
      <c r="I206" t="n">
        <v>52</v>
      </c>
      <c r="J206" t="n">
        <v>179.7</v>
      </c>
      <c r="K206" t="n">
        <v>52.44</v>
      </c>
      <c r="L206" t="n">
        <v>3</v>
      </c>
      <c r="M206" t="n">
        <v>50</v>
      </c>
      <c r="N206" t="n">
        <v>34.26</v>
      </c>
      <c r="O206" t="n">
        <v>22397.24</v>
      </c>
      <c r="P206" t="n">
        <v>209.98</v>
      </c>
      <c r="Q206" t="n">
        <v>1364.09</v>
      </c>
      <c r="R206" t="n">
        <v>101.92</v>
      </c>
      <c r="S206" t="n">
        <v>48.96</v>
      </c>
      <c r="T206" t="n">
        <v>24014.72</v>
      </c>
      <c r="U206" t="n">
        <v>0.48</v>
      </c>
      <c r="V206" t="n">
        <v>0.8</v>
      </c>
      <c r="W206" t="n">
        <v>2.31</v>
      </c>
      <c r="X206" t="n">
        <v>1.46</v>
      </c>
      <c r="Y206" t="n">
        <v>1</v>
      </c>
      <c r="Z206" t="n">
        <v>10</v>
      </c>
    </row>
    <row r="207">
      <c r="A207" t="n">
        <v>9</v>
      </c>
      <c r="B207" t="n">
        <v>90</v>
      </c>
      <c r="C207" t="inlineStr">
        <is>
          <t xml:space="preserve">CONCLUIDO	</t>
        </is>
      </c>
      <c r="D207" t="n">
        <v>4.7207</v>
      </c>
      <c r="E207" t="n">
        <v>21.18</v>
      </c>
      <c r="F207" t="n">
        <v>17.09</v>
      </c>
      <c r="G207" t="n">
        <v>21.82</v>
      </c>
      <c r="H207" t="n">
        <v>0.32</v>
      </c>
      <c r="I207" t="n">
        <v>47</v>
      </c>
      <c r="J207" t="n">
        <v>180.07</v>
      </c>
      <c r="K207" t="n">
        <v>52.44</v>
      </c>
      <c r="L207" t="n">
        <v>3.25</v>
      </c>
      <c r="M207" t="n">
        <v>45</v>
      </c>
      <c r="N207" t="n">
        <v>34.38</v>
      </c>
      <c r="O207" t="n">
        <v>22443.18</v>
      </c>
      <c r="P207" t="n">
        <v>206.7</v>
      </c>
      <c r="Q207" t="n">
        <v>1364.08</v>
      </c>
      <c r="R207" t="n">
        <v>97.38</v>
      </c>
      <c r="S207" t="n">
        <v>48.96</v>
      </c>
      <c r="T207" t="n">
        <v>21769.93</v>
      </c>
      <c r="U207" t="n">
        <v>0.5</v>
      </c>
      <c r="V207" t="n">
        <v>0.8100000000000001</v>
      </c>
      <c r="W207" t="n">
        <v>2.32</v>
      </c>
      <c r="X207" t="n">
        <v>1.33</v>
      </c>
      <c r="Y207" t="n">
        <v>1</v>
      </c>
      <c r="Z207" t="n">
        <v>10</v>
      </c>
    </row>
    <row r="208">
      <c r="A208" t="n">
        <v>10</v>
      </c>
      <c r="B208" t="n">
        <v>90</v>
      </c>
      <c r="C208" t="inlineStr">
        <is>
          <t xml:space="preserve">CONCLUIDO	</t>
        </is>
      </c>
      <c r="D208" t="n">
        <v>4.7822</v>
      </c>
      <c r="E208" t="n">
        <v>20.91</v>
      </c>
      <c r="F208" t="n">
        <v>16.96</v>
      </c>
      <c r="G208" t="n">
        <v>23.67</v>
      </c>
      <c r="H208" t="n">
        <v>0.34</v>
      </c>
      <c r="I208" t="n">
        <v>43</v>
      </c>
      <c r="J208" t="n">
        <v>180.45</v>
      </c>
      <c r="K208" t="n">
        <v>52.44</v>
      </c>
      <c r="L208" t="n">
        <v>3.5</v>
      </c>
      <c r="M208" t="n">
        <v>41</v>
      </c>
      <c r="N208" t="n">
        <v>34.51</v>
      </c>
      <c r="O208" t="n">
        <v>22489.16</v>
      </c>
      <c r="P208" t="n">
        <v>203.37</v>
      </c>
      <c r="Q208" t="n">
        <v>1364.04</v>
      </c>
      <c r="R208" t="n">
        <v>93.08</v>
      </c>
      <c r="S208" t="n">
        <v>48.96</v>
      </c>
      <c r="T208" t="n">
        <v>19641.02</v>
      </c>
      <c r="U208" t="n">
        <v>0.53</v>
      </c>
      <c r="V208" t="n">
        <v>0.82</v>
      </c>
      <c r="W208" t="n">
        <v>2.31</v>
      </c>
      <c r="X208" t="n">
        <v>1.2</v>
      </c>
      <c r="Y208" t="n">
        <v>1</v>
      </c>
      <c r="Z208" t="n">
        <v>10</v>
      </c>
    </row>
    <row r="209">
      <c r="A209" t="n">
        <v>11</v>
      </c>
      <c r="B209" t="n">
        <v>90</v>
      </c>
      <c r="C209" t="inlineStr">
        <is>
          <t xml:space="preserve">CONCLUIDO	</t>
        </is>
      </c>
      <c r="D209" t="n">
        <v>4.8278</v>
      </c>
      <c r="E209" t="n">
        <v>20.71</v>
      </c>
      <c r="F209" t="n">
        <v>16.87</v>
      </c>
      <c r="G209" t="n">
        <v>25.31</v>
      </c>
      <c r="H209" t="n">
        <v>0.37</v>
      </c>
      <c r="I209" t="n">
        <v>40</v>
      </c>
      <c r="J209" t="n">
        <v>180.82</v>
      </c>
      <c r="K209" t="n">
        <v>52.44</v>
      </c>
      <c r="L209" t="n">
        <v>3.75</v>
      </c>
      <c r="M209" t="n">
        <v>38</v>
      </c>
      <c r="N209" t="n">
        <v>34.63</v>
      </c>
      <c r="O209" t="n">
        <v>22535.19</v>
      </c>
      <c r="P209" t="n">
        <v>200.51</v>
      </c>
      <c r="Q209" t="n">
        <v>1364.12</v>
      </c>
      <c r="R209" t="n">
        <v>90.20999999999999</v>
      </c>
      <c r="S209" t="n">
        <v>48.96</v>
      </c>
      <c r="T209" t="n">
        <v>18220.69</v>
      </c>
      <c r="U209" t="n">
        <v>0.54</v>
      </c>
      <c r="V209" t="n">
        <v>0.82</v>
      </c>
      <c r="W209" t="n">
        <v>2.3</v>
      </c>
      <c r="X209" t="n">
        <v>1.11</v>
      </c>
      <c r="Y209" t="n">
        <v>1</v>
      </c>
      <c r="Z209" t="n">
        <v>10</v>
      </c>
    </row>
    <row r="210">
      <c r="A210" t="n">
        <v>12</v>
      </c>
      <c r="B210" t="n">
        <v>90</v>
      </c>
      <c r="C210" t="inlineStr">
        <is>
          <t xml:space="preserve">CONCLUIDO	</t>
        </is>
      </c>
      <c r="D210" t="n">
        <v>4.8718</v>
      </c>
      <c r="E210" t="n">
        <v>20.53</v>
      </c>
      <c r="F210" t="n">
        <v>16.79</v>
      </c>
      <c r="G210" t="n">
        <v>27.23</v>
      </c>
      <c r="H210" t="n">
        <v>0.39</v>
      </c>
      <c r="I210" t="n">
        <v>37</v>
      </c>
      <c r="J210" t="n">
        <v>181.19</v>
      </c>
      <c r="K210" t="n">
        <v>52.44</v>
      </c>
      <c r="L210" t="n">
        <v>4</v>
      </c>
      <c r="M210" t="n">
        <v>35</v>
      </c>
      <c r="N210" t="n">
        <v>34.75</v>
      </c>
      <c r="O210" t="n">
        <v>22581.25</v>
      </c>
      <c r="P210" t="n">
        <v>198.44</v>
      </c>
      <c r="Q210" t="n">
        <v>1364.06</v>
      </c>
      <c r="R210" t="n">
        <v>87.56999999999999</v>
      </c>
      <c r="S210" t="n">
        <v>48.96</v>
      </c>
      <c r="T210" t="n">
        <v>16913.11</v>
      </c>
      <c r="U210" t="n">
        <v>0.5600000000000001</v>
      </c>
      <c r="V210" t="n">
        <v>0.82</v>
      </c>
      <c r="W210" t="n">
        <v>2.3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90</v>
      </c>
      <c r="C211" t="inlineStr">
        <is>
          <t xml:space="preserve">CONCLUIDO	</t>
        </is>
      </c>
      <c r="D211" t="n">
        <v>4.9258</v>
      </c>
      <c r="E211" t="n">
        <v>20.3</v>
      </c>
      <c r="F211" t="n">
        <v>16.67</v>
      </c>
      <c r="G211" t="n">
        <v>29.42</v>
      </c>
      <c r="H211" t="n">
        <v>0.42</v>
      </c>
      <c r="I211" t="n">
        <v>34</v>
      </c>
      <c r="J211" t="n">
        <v>181.57</v>
      </c>
      <c r="K211" t="n">
        <v>52.44</v>
      </c>
      <c r="L211" t="n">
        <v>4.25</v>
      </c>
      <c r="M211" t="n">
        <v>32</v>
      </c>
      <c r="N211" t="n">
        <v>34.88</v>
      </c>
      <c r="O211" t="n">
        <v>22627.36</v>
      </c>
      <c r="P211" t="n">
        <v>194.92</v>
      </c>
      <c r="Q211" t="n">
        <v>1364.08</v>
      </c>
      <c r="R211" t="n">
        <v>83.61</v>
      </c>
      <c r="S211" t="n">
        <v>48.96</v>
      </c>
      <c r="T211" t="n">
        <v>14949.7</v>
      </c>
      <c r="U211" t="n">
        <v>0.59</v>
      </c>
      <c r="V211" t="n">
        <v>0.83</v>
      </c>
      <c r="W211" t="n">
        <v>2.29</v>
      </c>
      <c r="X211" t="n">
        <v>0.91</v>
      </c>
      <c r="Y211" t="n">
        <v>1</v>
      </c>
      <c r="Z211" t="n">
        <v>10</v>
      </c>
    </row>
    <row r="212">
      <c r="A212" t="n">
        <v>14</v>
      </c>
      <c r="B212" t="n">
        <v>90</v>
      </c>
      <c r="C212" t="inlineStr">
        <is>
          <t xml:space="preserve">CONCLUIDO	</t>
        </is>
      </c>
      <c r="D212" t="n">
        <v>4.9482</v>
      </c>
      <c r="E212" t="n">
        <v>20.21</v>
      </c>
      <c r="F212" t="n">
        <v>16.65</v>
      </c>
      <c r="G212" t="n">
        <v>31.22</v>
      </c>
      <c r="H212" t="n">
        <v>0.44</v>
      </c>
      <c r="I212" t="n">
        <v>32</v>
      </c>
      <c r="J212" t="n">
        <v>181.94</v>
      </c>
      <c r="K212" t="n">
        <v>52.44</v>
      </c>
      <c r="L212" t="n">
        <v>4.5</v>
      </c>
      <c r="M212" t="n">
        <v>30</v>
      </c>
      <c r="N212" t="n">
        <v>35</v>
      </c>
      <c r="O212" t="n">
        <v>22673.63</v>
      </c>
      <c r="P212" t="n">
        <v>192.52</v>
      </c>
      <c r="Q212" t="n">
        <v>1364.18</v>
      </c>
      <c r="R212" t="n">
        <v>82.95999999999999</v>
      </c>
      <c r="S212" t="n">
        <v>48.96</v>
      </c>
      <c r="T212" t="n">
        <v>14635.27</v>
      </c>
      <c r="U212" t="n">
        <v>0.59</v>
      </c>
      <c r="V212" t="n">
        <v>0.83</v>
      </c>
      <c r="W212" t="n">
        <v>2.29</v>
      </c>
      <c r="X212" t="n">
        <v>0.89</v>
      </c>
      <c r="Y212" t="n">
        <v>1</v>
      </c>
      <c r="Z212" t="n">
        <v>10</v>
      </c>
    </row>
    <row r="213">
      <c r="A213" t="n">
        <v>15</v>
      </c>
      <c r="B213" t="n">
        <v>90</v>
      </c>
      <c r="C213" t="inlineStr">
        <is>
          <t xml:space="preserve">CONCLUIDO	</t>
        </is>
      </c>
      <c r="D213" t="n">
        <v>4.9785</v>
      </c>
      <c r="E213" t="n">
        <v>20.09</v>
      </c>
      <c r="F213" t="n">
        <v>16.6</v>
      </c>
      <c r="G213" t="n">
        <v>33.2</v>
      </c>
      <c r="H213" t="n">
        <v>0.46</v>
      </c>
      <c r="I213" t="n">
        <v>30</v>
      </c>
      <c r="J213" t="n">
        <v>182.32</v>
      </c>
      <c r="K213" t="n">
        <v>52.44</v>
      </c>
      <c r="L213" t="n">
        <v>4.75</v>
      </c>
      <c r="M213" t="n">
        <v>28</v>
      </c>
      <c r="N213" t="n">
        <v>35.12</v>
      </c>
      <c r="O213" t="n">
        <v>22719.83</v>
      </c>
      <c r="P213" t="n">
        <v>190.26</v>
      </c>
      <c r="Q213" t="n">
        <v>1364.04</v>
      </c>
      <c r="R213" t="n">
        <v>81.33</v>
      </c>
      <c r="S213" t="n">
        <v>48.96</v>
      </c>
      <c r="T213" t="n">
        <v>13830.39</v>
      </c>
      <c r="U213" t="n">
        <v>0.6</v>
      </c>
      <c r="V213" t="n">
        <v>0.83</v>
      </c>
      <c r="W213" t="n">
        <v>2.29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90</v>
      </c>
      <c r="C214" t="inlineStr">
        <is>
          <t xml:space="preserve">CONCLUIDO	</t>
        </is>
      </c>
      <c r="D214" t="n">
        <v>5.01</v>
      </c>
      <c r="E214" t="n">
        <v>19.96</v>
      </c>
      <c r="F214" t="n">
        <v>16.54</v>
      </c>
      <c r="G214" t="n">
        <v>35.45</v>
      </c>
      <c r="H214" t="n">
        <v>0.49</v>
      </c>
      <c r="I214" t="n">
        <v>28</v>
      </c>
      <c r="J214" t="n">
        <v>182.69</v>
      </c>
      <c r="K214" t="n">
        <v>52.44</v>
      </c>
      <c r="L214" t="n">
        <v>5</v>
      </c>
      <c r="M214" t="n">
        <v>26</v>
      </c>
      <c r="N214" t="n">
        <v>35.25</v>
      </c>
      <c r="O214" t="n">
        <v>22766.06</v>
      </c>
      <c r="P214" t="n">
        <v>187.95</v>
      </c>
      <c r="Q214" t="n">
        <v>1364.04</v>
      </c>
      <c r="R214" t="n">
        <v>79.26000000000001</v>
      </c>
      <c r="S214" t="n">
        <v>48.96</v>
      </c>
      <c r="T214" t="n">
        <v>12805.26</v>
      </c>
      <c r="U214" t="n">
        <v>0.62</v>
      </c>
      <c r="V214" t="n">
        <v>0.84</v>
      </c>
      <c r="W214" t="n">
        <v>2.29</v>
      </c>
      <c r="X214" t="n">
        <v>0.78</v>
      </c>
      <c r="Y214" t="n">
        <v>1</v>
      </c>
      <c r="Z214" t="n">
        <v>10</v>
      </c>
    </row>
    <row r="215">
      <c r="A215" t="n">
        <v>17</v>
      </c>
      <c r="B215" t="n">
        <v>90</v>
      </c>
      <c r="C215" t="inlineStr">
        <is>
          <t xml:space="preserve">CONCLUIDO	</t>
        </is>
      </c>
      <c r="D215" t="n">
        <v>5.0253</v>
      </c>
      <c r="E215" t="n">
        <v>19.9</v>
      </c>
      <c r="F215" t="n">
        <v>16.52</v>
      </c>
      <c r="G215" t="n">
        <v>36.71</v>
      </c>
      <c r="H215" t="n">
        <v>0.51</v>
      </c>
      <c r="I215" t="n">
        <v>27</v>
      </c>
      <c r="J215" t="n">
        <v>183.07</v>
      </c>
      <c r="K215" t="n">
        <v>52.44</v>
      </c>
      <c r="L215" t="n">
        <v>5.25</v>
      </c>
      <c r="M215" t="n">
        <v>25</v>
      </c>
      <c r="N215" t="n">
        <v>35.37</v>
      </c>
      <c r="O215" t="n">
        <v>22812.34</v>
      </c>
      <c r="P215" t="n">
        <v>185.8</v>
      </c>
      <c r="Q215" t="n">
        <v>1364.02</v>
      </c>
      <c r="R215" t="n">
        <v>78.56999999999999</v>
      </c>
      <c r="S215" t="n">
        <v>48.96</v>
      </c>
      <c r="T215" t="n">
        <v>12466.44</v>
      </c>
      <c r="U215" t="n">
        <v>0.62</v>
      </c>
      <c r="V215" t="n">
        <v>0.84</v>
      </c>
      <c r="W215" t="n">
        <v>2.29</v>
      </c>
      <c r="X215" t="n">
        <v>0.76</v>
      </c>
      <c r="Y215" t="n">
        <v>1</v>
      </c>
      <c r="Z215" t="n">
        <v>10</v>
      </c>
    </row>
    <row r="216">
      <c r="A216" t="n">
        <v>18</v>
      </c>
      <c r="B216" t="n">
        <v>90</v>
      </c>
      <c r="C216" t="inlineStr">
        <is>
          <t xml:space="preserve">CONCLUIDO	</t>
        </is>
      </c>
      <c r="D216" t="n">
        <v>5.0577</v>
      </c>
      <c r="E216" t="n">
        <v>19.77</v>
      </c>
      <c r="F216" t="n">
        <v>16.46</v>
      </c>
      <c r="G216" t="n">
        <v>39.51</v>
      </c>
      <c r="H216" t="n">
        <v>0.53</v>
      </c>
      <c r="I216" t="n">
        <v>25</v>
      </c>
      <c r="J216" t="n">
        <v>183.44</v>
      </c>
      <c r="K216" t="n">
        <v>52.44</v>
      </c>
      <c r="L216" t="n">
        <v>5.5</v>
      </c>
      <c r="M216" t="n">
        <v>23</v>
      </c>
      <c r="N216" t="n">
        <v>35.5</v>
      </c>
      <c r="O216" t="n">
        <v>22858.66</v>
      </c>
      <c r="P216" t="n">
        <v>183.19</v>
      </c>
      <c r="Q216" t="n">
        <v>1364</v>
      </c>
      <c r="R216" t="n">
        <v>76.84</v>
      </c>
      <c r="S216" t="n">
        <v>48.96</v>
      </c>
      <c r="T216" t="n">
        <v>11611.89</v>
      </c>
      <c r="U216" t="n">
        <v>0.64</v>
      </c>
      <c r="V216" t="n">
        <v>0.84</v>
      </c>
      <c r="W216" t="n">
        <v>2.28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90</v>
      </c>
      <c r="C217" t="inlineStr">
        <is>
          <t xml:space="preserve">CONCLUIDO	</t>
        </is>
      </c>
      <c r="D217" t="n">
        <v>5.0759</v>
      </c>
      <c r="E217" t="n">
        <v>19.7</v>
      </c>
      <c r="F217" t="n">
        <v>16.43</v>
      </c>
      <c r="G217" t="n">
        <v>41.07</v>
      </c>
      <c r="H217" t="n">
        <v>0.55</v>
      </c>
      <c r="I217" t="n">
        <v>24</v>
      </c>
      <c r="J217" t="n">
        <v>183.82</v>
      </c>
      <c r="K217" t="n">
        <v>52.44</v>
      </c>
      <c r="L217" t="n">
        <v>5.75</v>
      </c>
      <c r="M217" t="n">
        <v>22</v>
      </c>
      <c r="N217" t="n">
        <v>35.63</v>
      </c>
      <c r="O217" t="n">
        <v>22905.03</v>
      </c>
      <c r="P217" t="n">
        <v>181</v>
      </c>
      <c r="Q217" t="n">
        <v>1364.01</v>
      </c>
      <c r="R217" t="n">
        <v>75.53</v>
      </c>
      <c r="S217" t="n">
        <v>48.96</v>
      </c>
      <c r="T217" t="n">
        <v>10959.6</v>
      </c>
      <c r="U217" t="n">
        <v>0.65</v>
      </c>
      <c r="V217" t="n">
        <v>0.84</v>
      </c>
      <c r="W217" t="n">
        <v>2.28</v>
      </c>
      <c r="X217" t="n">
        <v>0.67</v>
      </c>
      <c r="Y217" t="n">
        <v>1</v>
      </c>
      <c r="Z217" t="n">
        <v>10</v>
      </c>
    </row>
    <row r="218">
      <c r="A218" t="n">
        <v>20</v>
      </c>
      <c r="B218" t="n">
        <v>90</v>
      </c>
      <c r="C218" t="inlineStr">
        <is>
          <t xml:space="preserve">CONCLUIDO	</t>
        </is>
      </c>
      <c r="D218" t="n">
        <v>5.0923</v>
      </c>
      <c r="E218" t="n">
        <v>19.64</v>
      </c>
      <c r="F218" t="n">
        <v>16.4</v>
      </c>
      <c r="G218" t="n">
        <v>42.78</v>
      </c>
      <c r="H218" t="n">
        <v>0.58</v>
      </c>
      <c r="I218" t="n">
        <v>23</v>
      </c>
      <c r="J218" t="n">
        <v>184.19</v>
      </c>
      <c r="K218" t="n">
        <v>52.44</v>
      </c>
      <c r="L218" t="n">
        <v>6</v>
      </c>
      <c r="M218" t="n">
        <v>21</v>
      </c>
      <c r="N218" t="n">
        <v>35.75</v>
      </c>
      <c r="O218" t="n">
        <v>22951.43</v>
      </c>
      <c r="P218" t="n">
        <v>178.35</v>
      </c>
      <c r="Q218" t="n">
        <v>1364.02</v>
      </c>
      <c r="R218" t="n">
        <v>74.66</v>
      </c>
      <c r="S218" t="n">
        <v>48.96</v>
      </c>
      <c r="T218" t="n">
        <v>10530.1</v>
      </c>
      <c r="U218" t="n">
        <v>0.66</v>
      </c>
      <c r="V218" t="n">
        <v>0.84</v>
      </c>
      <c r="W218" t="n">
        <v>2.28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90</v>
      </c>
      <c r="C219" t="inlineStr">
        <is>
          <t xml:space="preserve">CONCLUIDO	</t>
        </is>
      </c>
      <c r="D219" t="n">
        <v>5.1271</v>
      </c>
      <c r="E219" t="n">
        <v>19.5</v>
      </c>
      <c r="F219" t="n">
        <v>16.34</v>
      </c>
      <c r="G219" t="n">
        <v>46.68</v>
      </c>
      <c r="H219" t="n">
        <v>0.6</v>
      </c>
      <c r="I219" t="n">
        <v>21</v>
      </c>
      <c r="J219" t="n">
        <v>184.57</v>
      </c>
      <c r="K219" t="n">
        <v>52.44</v>
      </c>
      <c r="L219" t="n">
        <v>6.25</v>
      </c>
      <c r="M219" t="n">
        <v>19</v>
      </c>
      <c r="N219" t="n">
        <v>35.88</v>
      </c>
      <c r="O219" t="n">
        <v>22997.88</v>
      </c>
      <c r="P219" t="n">
        <v>174.69</v>
      </c>
      <c r="Q219" t="n">
        <v>1364.04</v>
      </c>
      <c r="R219" t="n">
        <v>72.65000000000001</v>
      </c>
      <c r="S219" t="n">
        <v>48.96</v>
      </c>
      <c r="T219" t="n">
        <v>9535.23</v>
      </c>
      <c r="U219" t="n">
        <v>0.67</v>
      </c>
      <c r="V219" t="n">
        <v>0.85</v>
      </c>
      <c r="W219" t="n">
        <v>2.28</v>
      </c>
      <c r="X219" t="n">
        <v>0.58</v>
      </c>
      <c r="Y219" t="n">
        <v>1</v>
      </c>
      <c r="Z219" t="n">
        <v>10</v>
      </c>
    </row>
    <row r="220">
      <c r="A220" t="n">
        <v>22</v>
      </c>
      <c r="B220" t="n">
        <v>90</v>
      </c>
      <c r="C220" t="inlineStr">
        <is>
          <t xml:space="preserve">CONCLUIDO	</t>
        </is>
      </c>
      <c r="D220" t="n">
        <v>5.1485</v>
      </c>
      <c r="E220" t="n">
        <v>19.42</v>
      </c>
      <c r="F220" t="n">
        <v>16.29</v>
      </c>
      <c r="G220" t="n">
        <v>48.87</v>
      </c>
      <c r="H220" t="n">
        <v>0.62</v>
      </c>
      <c r="I220" t="n">
        <v>20</v>
      </c>
      <c r="J220" t="n">
        <v>184.95</v>
      </c>
      <c r="K220" t="n">
        <v>52.44</v>
      </c>
      <c r="L220" t="n">
        <v>6.5</v>
      </c>
      <c r="M220" t="n">
        <v>18</v>
      </c>
      <c r="N220" t="n">
        <v>36.01</v>
      </c>
      <c r="O220" t="n">
        <v>23044.38</v>
      </c>
      <c r="P220" t="n">
        <v>172.01</v>
      </c>
      <c r="Q220" t="n">
        <v>1364.02</v>
      </c>
      <c r="R220" t="n">
        <v>71.34999999999999</v>
      </c>
      <c r="S220" t="n">
        <v>48.96</v>
      </c>
      <c r="T220" t="n">
        <v>8891.34</v>
      </c>
      <c r="U220" t="n">
        <v>0.6899999999999999</v>
      </c>
      <c r="V220" t="n">
        <v>0.85</v>
      </c>
      <c r="W220" t="n">
        <v>2.27</v>
      </c>
      <c r="X220" t="n">
        <v>0.53</v>
      </c>
      <c r="Y220" t="n">
        <v>1</v>
      </c>
      <c r="Z220" t="n">
        <v>10</v>
      </c>
    </row>
    <row r="221">
      <c r="A221" t="n">
        <v>23</v>
      </c>
      <c r="B221" t="n">
        <v>90</v>
      </c>
      <c r="C221" t="inlineStr">
        <is>
          <t xml:space="preserve">CONCLUIDO	</t>
        </is>
      </c>
      <c r="D221" t="n">
        <v>5.1431</v>
      </c>
      <c r="E221" t="n">
        <v>19.44</v>
      </c>
      <c r="F221" t="n">
        <v>16.31</v>
      </c>
      <c r="G221" t="n">
        <v>48.94</v>
      </c>
      <c r="H221" t="n">
        <v>0.65</v>
      </c>
      <c r="I221" t="n">
        <v>20</v>
      </c>
      <c r="J221" t="n">
        <v>185.33</v>
      </c>
      <c r="K221" t="n">
        <v>52.44</v>
      </c>
      <c r="L221" t="n">
        <v>6.75</v>
      </c>
      <c r="M221" t="n">
        <v>17</v>
      </c>
      <c r="N221" t="n">
        <v>36.13</v>
      </c>
      <c r="O221" t="n">
        <v>23090.91</v>
      </c>
      <c r="P221" t="n">
        <v>170.62</v>
      </c>
      <c r="Q221" t="n">
        <v>1364.08</v>
      </c>
      <c r="R221" t="n">
        <v>71.98999999999999</v>
      </c>
      <c r="S221" t="n">
        <v>48.96</v>
      </c>
      <c r="T221" t="n">
        <v>9210.32</v>
      </c>
      <c r="U221" t="n">
        <v>0.68</v>
      </c>
      <c r="V221" t="n">
        <v>0.85</v>
      </c>
      <c r="W221" t="n">
        <v>2.27</v>
      </c>
      <c r="X221" t="n">
        <v>0.55</v>
      </c>
      <c r="Y221" t="n">
        <v>1</v>
      </c>
      <c r="Z221" t="n">
        <v>10</v>
      </c>
    </row>
    <row r="222">
      <c r="A222" t="n">
        <v>24</v>
      </c>
      <c r="B222" t="n">
        <v>90</v>
      </c>
      <c r="C222" t="inlineStr">
        <is>
          <t xml:space="preserve">CONCLUIDO	</t>
        </is>
      </c>
      <c r="D222" t="n">
        <v>5.1582</v>
      </c>
      <c r="E222" t="n">
        <v>19.39</v>
      </c>
      <c r="F222" t="n">
        <v>16.29</v>
      </c>
      <c r="G222" t="n">
        <v>51.44</v>
      </c>
      <c r="H222" t="n">
        <v>0.67</v>
      </c>
      <c r="I222" t="n">
        <v>19</v>
      </c>
      <c r="J222" t="n">
        <v>185.7</v>
      </c>
      <c r="K222" t="n">
        <v>52.44</v>
      </c>
      <c r="L222" t="n">
        <v>7</v>
      </c>
      <c r="M222" t="n">
        <v>15</v>
      </c>
      <c r="N222" t="n">
        <v>36.26</v>
      </c>
      <c r="O222" t="n">
        <v>23137.49</v>
      </c>
      <c r="P222" t="n">
        <v>169.46</v>
      </c>
      <c r="Q222" t="n">
        <v>1364.01</v>
      </c>
      <c r="R222" t="n">
        <v>71.31</v>
      </c>
      <c r="S222" t="n">
        <v>48.96</v>
      </c>
      <c r="T222" t="n">
        <v>8872.870000000001</v>
      </c>
      <c r="U222" t="n">
        <v>0.6899999999999999</v>
      </c>
      <c r="V222" t="n">
        <v>0.85</v>
      </c>
      <c r="W222" t="n">
        <v>2.27</v>
      </c>
      <c r="X222" t="n">
        <v>0.53</v>
      </c>
      <c r="Y222" t="n">
        <v>1</v>
      </c>
      <c r="Z222" t="n">
        <v>10</v>
      </c>
    </row>
    <row r="223">
      <c r="A223" t="n">
        <v>25</v>
      </c>
      <c r="B223" t="n">
        <v>90</v>
      </c>
      <c r="C223" t="inlineStr">
        <is>
          <t xml:space="preserve">CONCLUIDO	</t>
        </is>
      </c>
      <c r="D223" t="n">
        <v>5.1761</v>
      </c>
      <c r="E223" t="n">
        <v>19.32</v>
      </c>
      <c r="F223" t="n">
        <v>16.26</v>
      </c>
      <c r="G223" t="n">
        <v>54.2</v>
      </c>
      <c r="H223" t="n">
        <v>0.6899999999999999</v>
      </c>
      <c r="I223" t="n">
        <v>18</v>
      </c>
      <c r="J223" t="n">
        <v>186.08</v>
      </c>
      <c r="K223" t="n">
        <v>52.44</v>
      </c>
      <c r="L223" t="n">
        <v>7.25</v>
      </c>
      <c r="M223" t="n">
        <v>12</v>
      </c>
      <c r="N223" t="n">
        <v>36.39</v>
      </c>
      <c r="O223" t="n">
        <v>23184.11</v>
      </c>
      <c r="P223" t="n">
        <v>167.27</v>
      </c>
      <c r="Q223" t="n">
        <v>1364.02</v>
      </c>
      <c r="R223" t="n">
        <v>70.13</v>
      </c>
      <c r="S223" t="n">
        <v>48.96</v>
      </c>
      <c r="T223" t="n">
        <v>8290.6</v>
      </c>
      <c r="U223" t="n">
        <v>0.7</v>
      </c>
      <c r="V223" t="n">
        <v>0.85</v>
      </c>
      <c r="W223" t="n">
        <v>2.27</v>
      </c>
      <c r="X223" t="n">
        <v>0.5</v>
      </c>
      <c r="Y223" t="n">
        <v>1</v>
      </c>
      <c r="Z223" t="n">
        <v>10</v>
      </c>
    </row>
    <row r="224">
      <c r="A224" t="n">
        <v>26</v>
      </c>
      <c r="B224" t="n">
        <v>90</v>
      </c>
      <c r="C224" t="inlineStr">
        <is>
          <t xml:space="preserve">CONCLUIDO	</t>
        </is>
      </c>
      <c r="D224" t="n">
        <v>5.1747</v>
      </c>
      <c r="E224" t="n">
        <v>19.32</v>
      </c>
      <c r="F224" t="n">
        <v>16.26</v>
      </c>
      <c r="G224" t="n">
        <v>54.21</v>
      </c>
      <c r="H224" t="n">
        <v>0.71</v>
      </c>
      <c r="I224" t="n">
        <v>18</v>
      </c>
      <c r="J224" t="n">
        <v>186.46</v>
      </c>
      <c r="K224" t="n">
        <v>52.44</v>
      </c>
      <c r="L224" t="n">
        <v>7.5</v>
      </c>
      <c r="M224" t="n">
        <v>10</v>
      </c>
      <c r="N224" t="n">
        <v>36.52</v>
      </c>
      <c r="O224" t="n">
        <v>23230.78</v>
      </c>
      <c r="P224" t="n">
        <v>165.8</v>
      </c>
      <c r="Q224" t="n">
        <v>1364.09</v>
      </c>
      <c r="R224" t="n">
        <v>70.09</v>
      </c>
      <c r="S224" t="n">
        <v>48.96</v>
      </c>
      <c r="T224" t="n">
        <v>8269.959999999999</v>
      </c>
      <c r="U224" t="n">
        <v>0.7</v>
      </c>
      <c r="V224" t="n">
        <v>0.85</v>
      </c>
      <c r="W224" t="n">
        <v>2.28</v>
      </c>
      <c r="X224" t="n">
        <v>0.5</v>
      </c>
      <c r="Y224" t="n">
        <v>1</v>
      </c>
      <c r="Z224" t="n">
        <v>10</v>
      </c>
    </row>
    <row r="225">
      <c r="A225" t="n">
        <v>27</v>
      </c>
      <c r="B225" t="n">
        <v>90</v>
      </c>
      <c r="C225" t="inlineStr">
        <is>
          <t xml:space="preserve">CONCLUIDO	</t>
        </is>
      </c>
      <c r="D225" t="n">
        <v>5.1958</v>
      </c>
      <c r="E225" t="n">
        <v>19.25</v>
      </c>
      <c r="F225" t="n">
        <v>16.22</v>
      </c>
      <c r="G225" t="n">
        <v>57.25</v>
      </c>
      <c r="H225" t="n">
        <v>0.74</v>
      </c>
      <c r="I225" t="n">
        <v>17</v>
      </c>
      <c r="J225" t="n">
        <v>186.84</v>
      </c>
      <c r="K225" t="n">
        <v>52.44</v>
      </c>
      <c r="L225" t="n">
        <v>7.75</v>
      </c>
      <c r="M225" t="n">
        <v>7</v>
      </c>
      <c r="N225" t="n">
        <v>36.65</v>
      </c>
      <c r="O225" t="n">
        <v>23277.49</v>
      </c>
      <c r="P225" t="n">
        <v>163.45</v>
      </c>
      <c r="Q225" t="n">
        <v>1364</v>
      </c>
      <c r="R225" t="n">
        <v>68.5</v>
      </c>
      <c r="S225" t="n">
        <v>48.96</v>
      </c>
      <c r="T225" t="n">
        <v>7482.42</v>
      </c>
      <c r="U225" t="n">
        <v>0.71</v>
      </c>
      <c r="V225" t="n">
        <v>0.85</v>
      </c>
      <c r="W225" t="n">
        <v>2.28</v>
      </c>
      <c r="X225" t="n">
        <v>0.46</v>
      </c>
      <c r="Y225" t="n">
        <v>1</v>
      </c>
      <c r="Z225" t="n">
        <v>10</v>
      </c>
    </row>
    <row r="226">
      <c r="A226" t="n">
        <v>28</v>
      </c>
      <c r="B226" t="n">
        <v>90</v>
      </c>
      <c r="C226" t="inlineStr">
        <is>
          <t xml:space="preserve">CONCLUIDO	</t>
        </is>
      </c>
      <c r="D226" t="n">
        <v>5.1894</v>
      </c>
      <c r="E226" t="n">
        <v>19.27</v>
      </c>
      <c r="F226" t="n">
        <v>16.25</v>
      </c>
      <c r="G226" t="n">
        <v>57.34</v>
      </c>
      <c r="H226" t="n">
        <v>0.76</v>
      </c>
      <c r="I226" t="n">
        <v>17</v>
      </c>
      <c r="J226" t="n">
        <v>187.22</v>
      </c>
      <c r="K226" t="n">
        <v>52.44</v>
      </c>
      <c r="L226" t="n">
        <v>8</v>
      </c>
      <c r="M226" t="n">
        <v>4</v>
      </c>
      <c r="N226" t="n">
        <v>36.78</v>
      </c>
      <c r="O226" t="n">
        <v>23324.24</v>
      </c>
      <c r="P226" t="n">
        <v>163.95</v>
      </c>
      <c r="Q226" t="n">
        <v>1364</v>
      </c>
      <c r="R226" t="n">
        <v>69.23</v>
      </c>
      <c r="S226" t="n">
        <v>48.96</v>
      </c>
      <c r="T226" t="n">
        <v>7842.59</v>
      </c>
      <c r="U226" t="n">
        <v>0.71</v>
      </c>
      <c r="V226" t="n">
        <v>0.85</v>
      </c>
      <c r="W226" t="n">
        <v>2.29</v>
      </c>
      <c r="X226" t="n">
        <v>0.49</v>
      </c>
      <c r="Y226" t="n">
        <v>1</v>
      </c>
      <c r="Z226" t="n">
        <v>10</v>
      </c>
    </row>
    <row r="227">
      <c r="A227" t="n">
        <v>29</v>
      </c>
      <c r="B227" t="n">
        <v>90</v>
      </c>
      <c r="C227" t="inlineStr">
        <is>
          <t xml:space="preserve">CONCLUIDO	</t>
        </is>
      </c>
      <c r="D227" t="n">
        <v>5.1919</v>
      </c>
      <c r="E227" t="n">
        <v>19.26</v>
      </c>
      <c r="F227" t="n">
        <v>16.24</v>
      </c>
      <c r="G227" t="n">
        <v>57.3</v>
      </c>
      <c r="H227" t="n">
        <v>0.78</v>
      </c>
      <c r="I227" t="n">
        <v>17</v>
      </c>
      <c r="J227" t="n">
        <v>187.6</v>
      </c>
      <c r="K227" t="n">
        <v>52.44</v>
      </c>
      <c r="L227" t="n">
        <v>8.25</v>
      </c>
      <c r="M227" t="n">
        <v>0</v>
      </c>
      <c r="N227" t="n">
        <v>36.9</v>
      </c>
      <c r="O227" t="n">
        <v>23371.04</v>
      </c>
      <c r="P227" t="n">
        <v>162.48</v>
      </c>
      <c r="Q227" t="n">
        <v>1364.02</v>
      </c>
      <c r="R227" t="n">
        <v>68.79000000000001</v>
      </c>
      <c r="S227" t="n">
        <v>48.96</v>
      </c>
      <c r="T227" t="n">
        <v>7626.31</v>
      </c>
      <c r="U227" t="n">
        <v>0.71</v>
      </c>
      <c r="V227" t="n">
        <v>0.85</v>
      </c>
      <c r="W227" t="n">
        <v>2.29</v>
      </c>
      <c r="X227" t="n">
        <v>0.48</v>
      </c>
      <c r="Y227" t="n">
        <v>1</v>
      </c>
      <c r="Z227" t="n">
        <v>10</v>
      </c>
    </row>
    <row r="228">
      <c r="A228" t="n">
        <v>0</v>
      </c>
      <c r="B228" t="n">
        <v>110</v>
      </c>
      <c r="C228" t="inlineStr">
        <is>
          <t xml:space="preserve">CONCLUIDO	</t>
        </is>
      </c>
      <c r="D228" t="n">
        <v>2.7634</v>
      </c>
      <c r="E228" t="n">
        <v>36.19</v>
      </c>
      <c r="F228" t="n">
        <v>23.15</v>
      </c>
      <c r="G228" t="n">
        <v>5.62</v>
      </c>
      <c r="H228" t="n">
        <v>0.08</v>
      </c>
      <c r="I228" t="n">
        <v>247</v>
      </c>
      <c r="J228" t="n">
        <v>213.37</v>
      </c>
      <c r="K228" t="n">
        <v>56.13</v>
      </c>
      <c r="L228" t="n">
        <v>1</v>
      </c>
      <c r="M228" t="n">
        <v>245</v>
      </c>
      <c r="N228" t="n">
        <v>46.25</v>
      </c>
      <c r="O228" t="n">
        <v>26550.29</v>
      </c>
      <c r="P228" t="n">
        <v>339.56</v>
      </c>
      <c r="Q228" t="n">
        <v>1364.63</v>
      </c>
      <c r="R228" t="n">
        <v>295.11</v>
      </c>
      <c r="S228" t="n">
        <v>48.96</v>
      </c>
      <c r="T228" t="n">
        <v>119633.9</v>
      </c>
      <c r="U228" t="n">
        <v>0.17</v>
      </c>
      <c r="V228" t="n">
        <v>0.6</v>
      </c>
      <c r="W228" t="n">
        <v>2.65</v>
      </c>
      <c r="X228" t="n">
        <v>7.38</v>
      </c>
      <c r="Y228" t="n">
        <v>1</v>
      </c>
      <c r="Z228" t="n">
        <v>10</v>
      </c>
    </row>
    <row r="229">
      <c r="A229" t="n">
        <v>1</v>
      </c>
      <c r="B229" t="n">
        <v>110</v>
      </c>
      <c r="C229" t="inlineStr">
        <is>
          <t xml:space="preserve">CONCLUIDO	</t>
        </is>
      </c>
      <c r="D229" t="n">
        <v>3.2107</v>
      </c>
      <c r="E229" t="n">
        <v>31.15</v>
      </c>
      <c r="F229" t="n">
        <v>21.02</v>
      </c>
      <c r="G229" t="n">
        <v>7.08</v>
      </c>
      <c r="H229" t="n">
        <v>0.1</v>
      </c>
      <c r="I229" t="n">
        <v>178</v>
      </c>
      <c r="J229" t="n">
        <v>213.78</v>
      </c>
      <c r="K229" t="n">
        <v>56.13</v>
      </c>
      <c r="L229" t="n">
        <v>1.25</v>
      </c>
      <c r="M229" t="n">
        <v>176</v>
      </c>
      <c r="N229" t="n">
        <v>46.4</v>
      </c>
      <c r="O229" t="n">
        <v>26600.32</v>
      </c>
      <c r="P229" t="n">
        <v>306.9</v>
      </c>
      <c r="Q229" t="n">
        <v>1364.42</v>
      </c>
      <c r="R229" t="n">
        <v>225.34</v>
      </c>
      <c r="S229" t="n">
        <v>48.96</v>
      </c>
      <c r="T229" t="n">
        <v>85093.34</v>
      </c>
      <c r="U229" t="n">
        <v>0.22</v>
      </c>
      <c r="V229" t="n">
        <v>0.66</v>
      </c>
      <c r="W229" t="n">
        <v>2.54</v>
      </c>
      <c r="X229" t="n">
        <v>5.25</v>
      </c>
      <c r="Y229" t="n">
        <v>1</v>
      </c>
      <c r="Z229" t="n">
        <v>10</v>
      </c>
    </row>
    <row r="230">
      <c r="A230" t="n">
        <v>2</v>
      </c>
      <c r="B230" t="n">
        <v>110</v>
      </c>
      <c r="C230" t="inlineStr">
        <is>
          <t xml:space="preserve">CONCLUIDO	</t>
        </is>
      </c>
      <c r="D230" t="n">
        <v>3.5361</v>
      </c>
      <c r="E230" t="n">
        <v>28.28</v>
      </c>
      <c r="F230" t="n">
        <v>19.8</v>
      </c>
      <c r="G230" t="n">
        <v>8.550000000000001</v>
      </c>
      <c r="H230" t="n">
        <v>0.12</v>
      </c>
      <c r="I230" t="n">
        <v>139</v>
      </c>
      <c r="J230" t="n">
        <v>214.19</v>
      </c>
      <c r="K230" t="n">
        <v>56.13</v>
      </c>
      <c r="L230" t="n">
        <v>1.5</v>
      </c>
      <c r="M230" t="n">
        <v>137</v>
      </c>
      <c r="N230" t="n">
        <v>46.56</v>
      </c>
      <c r="O230" t="n">
        <v>26650.41</v>
      </c>
      <c r="P230" t="n">
        <v>287.57</v>
      </c>
      <c r="Q230" t="n">
        <v>1364.25</v>
      </c>
      <c r="R230" t="n">
        <v>185.82</v>
      </c>
      <c r="S230" t="n">
        <v>48.96</v>
      </c>
      <c r="T230" t="n">
        <v>65532.34</v>
      </c>
      <c r="U230" t="n">
        <v>0.26</v>
      </c>
      <c r="V230" t="n">
        <v>0.7</v>
      </c>
      <c r="W230" t="n">
        <v>2.46</v>
      </c>
      <c r="X230" t="n">
        <v>4.04</v>
      </c>
      <c r="Y230" t="n">
        <v>1</v>
      </c>
      <c r="Z230" t="n">
        <v>10</v>
      </c>
    </row>
    <row r="231">
      <c r="A231" t="n">
        <v>3</v>
      </c>
      <c r="B231" t="n">
        <v>110</v>
      </c>
      <c r="C231" t="inlineStr">
        <is>
          <t xml:space="preserve">CONCLUIDO	</t>
        </is>
      </c>
      <c r="D231" t="n">
        <v>3.7616</v>
      </c>
      <c r="E231" t="n">
        <v>26.58</v>
      </c>
      <c r="F231" t="n">
        <v>19.12</v>
      </c>
      <c r="G231" t="n">
        <v>9.970000000000001</v>
      </c>
      <c r="H231" t="n">
        <v>0.14</v>
      </c>
      <c r="I231" t="n">
        <v>115</v>
      </c>
      <c r="J231" t="n">
        <v>214.59</v>
      </c>
      <c r="K231" t="n">
        <v>56.13</v>
      </c>
      <c r="L231" t="n">
        <v>1.75</v>
      </c>
      <c r="M231" t="n">
        <v>113</v>
      </c>
      <c r="N231" t="n">
        <v>46.72</v>
      </c>
      <c r="O231" t="n">
        <v>26700.55</v>
      </c>
      <c r="P231" t="n">
        <v>276.18</v>
      </c>
      <c r="Q231" t="n">
        <v>1364.32</v>
      </c>
      <c r="R231" t="n">
        <v>162.88</v>
      </c>
      <c r="S231" t="n">
        <v>48.96</v>
      </c>
      <c r="T231" t="n">
        <v>54181.04</v>
      </c>
      <c r="U231" t="n">
        <v>0.3</v>
      </c>
      <c r="V231" t="n">
        <v>0.72</v>
      </c>
      <c r="W231" t="n">
        <v>2.44</v>
      </c>
      <c r="X231" t="n">
        <v>3.35</v>
      </c>
      <c r="Y231" t="n">
        <v>1</v>
      </c>
      <c r="Z231" t="n">
        <v>10</v>
      </c>
    </row>
    <row r="232">
      <c r="A232" t="n">
        <v>4</v>
      </c>
      <c r="B232" t="n">
        <v>110</v>
      </c>
      <c r="C232" t="inlineStr">
        <is>
          <t xml:space="preserve">CONCLUIDO	</t>
        </is>
      </c>
      <c r="D232" t="n">
        <v>3.958</v>
      </c>
      <c r="E232" t="n">
        <v>25.26</v>
      </c>
      <c r="F232" t="n">
        <v>18.56</v>
      </c>
      <c r="G232" t="n">
        <v>11.48</v>
      </c>
      <c r="H232" t="n">
        <v>0.17</v>
      </c>
      <c r="I232" t="n">
        <v>97</v>
      </c>
      <c r="J232" t="n">
        <v>215</v>
      </c>
      <c r="K232" t="n">
        <v>56.13</v>
      </c>
      <c r="L232" t="n">
        <v>2</v>
      </c>
      <c r="M232" t="n">
        <v>95</v>
      </c>
      <c r="N232" t="n">
        <v>46.87</v>
      </c>
      <c r="O232" t="n">
        <v>26750.75</v>
      </c>
      <c r="P232" t="n">
        <v>266.87</v>
      </c>
      <c r="Q232" t="n">
        <v>1364.25</v>
      </c>
      <c r="R232" t="n">
        <v>145.55</v>
      </c>
      <c r="S232" t="n">
        <v>48.96</v>
      </c>
      <c r="T232" t="n">
        <v>45603.36</v>
      </c>
      <c r="U232" t="n">
        <v>0.34</v>
      </c>
      <c r="V232" t="n">
        <v>0.75</v>
      </c>
      <c r="W232" t="n">
        <v>2.39</v>
      </c>
      <c r="X232" t="n">
        <v>2.79</v>
      </c>
      <c r="Y232" t="n">
        <v>1</v>
      </c>
      <c r="Z232" t="n">
        <v>10</v>
      </c>
    </row>
    <row r="233">
      <c r="A233" t="n">
        <v>5</v>
      </c>
      <c r="B233" t="n">
        <v>110</v>
      </c>
      <c r="C233" t="inlineStr">
        <is>
          <t xml:space="preserve">CONCLUIDO	</t>
        </is>
      </c>
      <c r="D233" t="n">
        <v>4.1102</v>
      </c>
      <c r="E233" t="n">
        <v>24.33</v>
      </c>
      <c r="F233" t="n">
        <v>18.17</v>
      </c>
      <c r="G233" t="n">
        <v>12.98</v>
      </c>
      <c r="H233" t="n">
        <v>0.19</v>
      </c>
      <c r="I233" t="n">
        <v>84</v>
      </c>
      <c r="J233" t="n">
        <v>215.41</v>
      </c>
      <c r="K233" t="n">
        <v>56.13</v>
      </c>
      <c r="L233" t="n">
        <v>2.25</v>
      </c>
      <c r="M233" t="n">
        <v>82</v>
      </c>
      <c r="N233" t="n">
        <v>47.03</v>
      </c>
      <c r="O233" t="n">
        <v>26801</v>
      </c>
      <c r="P233" t="n">
        <v>260.01</v>
      </c>
      <c r="Q233" t="n">
        <v>1364.18</v>
      </c>
      <c r="R233" t="n">
        <v>132.22</v>
      </c>
      <c r="S233" t="n">
        <v>48.96</v>
      </c>
      <c r="T233" t="n">
        <v>39004.48</v>
      </c>
      <c r="U233" t="n">
        <v>0.37</v>
      </c>
      <c r="V233" t="n">
        <v>0.76</v>
      </c>
      <c r="W233" t="n">
        <v>2.38</v>
      </c>
      <c r="X233" t="n">
        <v>2.41</v>
      </c>
      <c r="Y233" t="n">
        <v>1</v>
      </c>
      <c r="Z233" t="n">
        <v>10</v>
      </c>
    </row>
    <row r="234">
      <c r="A234" t="n">
        <v>6</v>
      </c>
      <c r="B234" t="n">
        <v>110</v>
      </c>
      <c r="C234" t="inlineStr">
        <is>
          <t xml:space="preserve">CONCLUIDO	</t>
        </is>
      </c>
      <c r="D234" t="n">
        <v>4.2369</v>
      </c>
      <c r="E234" t="n">
        <v>23.6</v>
      </c>
      <c r="F234" t="n">
        <v>17.86</v>
      </c>
      <c r="G234" t="n">
        <v>14.49</v>
      </c>
      <c r="H234" t="n">
        <v>0.21</v>
      </c>
      <c r="I234" t="n">
        <v>74</v>
      </c>
      <c r="J234" t="n">
        <v>215.82</v>
      </c>
      <c r="K234" t="n">
        <v>56.13</v>
      </c>
      <c r="L234" t="n">
        <v>2.5</v>
      </c>
      <c r="M234" t="n">
        <v>72</v>
      </c>
      <c r="N234" t="n">
        <v>47.19</v>
      </c>
      <c r="O234" t="n">
        <v>26851.31</v>
      </c>
      <c r="P234" t="n">
        <v>254.16</v>
      </c>
      <c r="Q234" t="n">
        <v>1364.35</v>
      </c>
      <c r="R234" t="n">
        <v>122.99</v>
      </c>
      <c r="S234" t="n">
        <v>48.96</v>
      </c>
      <c r="T234" t="n">
        <v>34438.38</v>
      </c>
      <c r="U234" t="n">
        <v>0.4</v>
      </c>
      <c r="V234" t="n">
        <v>0.78</v>
      </c>
      <c r="W234" t="n">
        <v>2.35</v>
      </c>
      <c r="X234" t="n">
        <v>2.1</v>
      </c>
      <c r="Y234" t="n">
        <v>1</v>
      </c>
      <c r="Z234" t="n">
        <v>10</v>
      </c>
    </row>
    <row r="235">
      <c r="A235" t="n">
        <v>7</v>
      </c>
      <c r="B235" t="n">
        <v>110</v>
      </c>
      <c r="C235" t="inlineStr">
        <is>
          <t xml:space="preserve">CONCLUIDO	</t>
        </is>
      </c>
      <c r="D235" t="n">
        <v>4.3212</v>
      </c>
      <c r="E235" t="n">
        <v>23.14</v>
      </c>
      <c r="F235" t="n">
        <v>17.7</v>
      </c>
      <c r="G235" t="n">
        <v>15.85</v>
      </c>
      <c r="H235" t="n">
        <v>0.23</v>
      </c>
      <c r="I235" t="n">
        <v>67</v>
      </c>
      <c r="J235" t="n">
        <v>216.22</v>
      </c>
      <c r="K235" t="n">
        <v>56.13</v>
      </c>
      <c r="L235" t="n">
        <v>2.75</v>
      </c>
      <c r="M235" t="n">
        <v>65</v>
      </c>
      <c r="N235" t="n">
        <v>47.35</v>
      </c>
      <c r="O235" t="n">
        <v>26901.66</v>
      </c>
      <c r="P235" t="n">
        <v>250.82</v>
      </c>
      <c r="Q235" t="n">
        <v>1364.14</v>
      </c>
      <c r="R235" t="n">
        <v>116.81</v>
      </c>
      <c r="S235" t="n">
        <v>48.96</v>
      </c>
      <c r="T235" t="n">
        <v>31387.04</v>
      </c>
      <c r="U235" t="n">
        <v>0.42</v>
      </c>
      <c r="V235" t="n">
        <v>0.78</v>
      </c>
      <c r="W235" t="n">
        <v>2.36</v>
      </c>
      <c r="X235" t="n">
        <v>1.94</v>
      </c>
      <c r="Y235" t="n">
        <v>1</v>
      </c>
      <c r="Z235" t="n">
        <v>10</v>
      </c>
    </row>
    <row r="236">
      <c r="A236" t="n">
        <v>8</v>
      </c>
      <c r="B236" t="n">
        <v>110</v>
      </c>
      <c r="C236" t="inlineStr">
        <is>
          <t xml:space="preserve">CONCLUIDO	</t>
        </is>
      </c>
      <c r="D236" t="n">
        <v>4.4261</v>
      </c>
      <c r="E236" t="n">
        <v>22.59</v>
      </c>
      <c r="F236" t="n">
        <v>17.45</v>
      </c>
      <c r="G236" t="n">
        <v>17.45</v>
      </c>
      <c r="H236" t="n">
        <v>0.25</v>
      </c>
      <c r="I236" t="n">
        <v>60</v>
      </c>
      <c r="J236" t="n">
        <v>216.63</v>
      </c>
      <c r="K236" t="n">
        <v>56.13</v>
      </c>
      <c r="L236" t="n">
        <v>3</v>
      </c>
      <c r="M236" t="n">
        <v>58</v>
      </c>
      <c r="N236" t="n">
        <v>47.51</v>
      </c>
      <c r="O236" t="n">
        <v>26952.08</v>
      </c>
      <c r="P236" t="n">
        <v>245.75</v>
      </c>
      <c r="Q236" t="n">
        <v>1364.08</v>
      </c>
      <c r="R236" t="n">
        <v>108.95</v>
      </c>
      <c r="S236" t="n">
        <v>48.96</v>
      </c>
      <c r="T236" t="n">
        <v>27489.44</v>
      </c>
      <c r="U236" t="n">
        <v>0.45</v>
      </c>
      <c r="V236" t="n">
        <v>0.79</v>
      </c>
      <c r="W236" t="n">
        <v>2.33</v>
      </c>
      <c r="X236" t="n">
        <v>1.69</v>
      </c>
      <c r="Y236" t="n">
        <v>1</v>
      </c>
      <c r="Z236" t="n">
        <v>10</v>
      </c>
    </row>
    <row r="237">
      <c r="A237" t="n">
        <v>9</v>
      </c>
      <c r="B237" t="n">
        <v>110</v>
      </c>
      <c r="C237" t="inlineStr">
        <is>
          <t xml:space="preserve">CONCLUIDO	</t>
        </is>
      </c>
      <c r="D237" t="n">
        <v>4.492</v>
      </c>
      <c r="E237" t="n">
        <v>22.26</v>
      </c>
      <c r="F237" t="n">
        <v>17.33</v>
      </c>
      <c r="G237" t="n">
        <v>18.9</v>
      </c>
      <c r="H237" t="n">
        <v>0.27</v>
      </c>
      <c r="I237" t="n">
        <v>55</v>
      </c>
      <c r="J237" t="n">
        <v>217.04</v>
      </c>
      <c r="K237" t="n">
        <v>56.13</v>
      </c>
      <c r="L237" t="n">
        <v>3.25</v>
      </c>
      <c r="M237" t="n">
        <v>53</v>
      </c>
      <c r="N237" t="n">
        <v>47.66</v>
      </c>
      <c r="O237" t="n">
        <v>27002.55</v>
      </c>
      <c r="P237" t="n">
        <v>242.68</v>
      </c>
      <c r="Q237" t="n">
        <v>1364.22</v>
      </c>
      <c r="R237" t="n">
        <v>104.96</v>
      </c>
      <c r="S237" t="n">
        <v>48.96</v>
      </c>
      <c r="T237" t="n">
        <v>25519.31</v>
      </c>
      <c r="U237" t="n">
        <v>0.47</v>
      </c>
      <c r="V237" t="n">
        <v>0.8</v>
      </c>
      <c r="W237" t="n">
        <v>2.33</v>
      </c>
      <c r="X237" t="n">
        <v>1.57</v>
      </c>
      <c r="Y237" t="n">
        <v>1</v>
      </c>
      <c r="Z237" t="n">
        <v>10</v>
      </c>
    </row>
    <row r="238">
      <c r="A238" t="n">
        <v>10</v>
      </c>
      <c r="B238" t="n">
        <v>110</v>
      </c>
      <c r="C238" t="inlineStr">
        <is>
          <t xml:space="preserve">CONCLUIDO	</t>
        </is>
      </c>
      <c r="D238" t="n">
        <v>4.5667</v>
      </c>
      <c r="E238" t="n">
        <v>21.9</v>
      </c>
      <c r="F238" t="n">
        <v>17.17</v>
      </c>
      <c r="G238" t="n">
        <v>20.61</v>
      </c>
      <c r="H238" t="n">
        <v>0.29</v>
      </c>
      <c r="I238" t="n">
        <v>50</v>
      </c>
      <c r="J238" t="n">
        <v>217.45</v>
      </c>
      <c r="K238" t="n">
        <v>56.13</v>
      </c>
      <c r="L238" t="n">
        <v>3.5</v>
      </c>
      <c r="M238" t="n">
        <v>48</v>
      </c>
      <c r="N238" t="n">
        <v>47.82</v>
      </c>
      <c r="O238" t="n">
        <v>27053.07</v>
      </c>
      <c r="P238" t="n">
        <v>239.3</v>
      </c>
      <c r="Q238" t="n">
        <v>1364.12</v>
      </c>
      <c r="R238" t="n">
        <v>99.95</v>
      </c>
      <c r="S238" t="n">
        <v>48.96</v>
      </c>
      <c r="T238" t="n">
        <v>23039.04</v>
      </c>
      <c r="U238" t="n">
        <v>0.49</v>
      </c>
      <c r="V238" t="n">
        <v>0.8100000000000001</v>
      </c>
      <c r="W238" t="n">
        <v>2.32</v>
      </c>
      <c r="X238" t="n">
        <v>1.41</v>
      </c>
      <c r="Y238" t="n">
        <v>1</v>
      </c>
      <c r="Z238" t="n">
        <v>10</v>
      </c>
    </row>
    <row r="239">
      <c r="A239" t="n">
        <v>11</v>
      </c>
      <c r="B239" t="n">
        <v>110</v>
      </c>
      <c r="C239" t="inlineStr">
        <is>
          <t xml:space="preserve">CONCLUIDO	</t>
        </is>
      </c>
      <c r="D239" t="n">
        <v>4.6075</v>
      </c>
      <c r="E239" t="n">
        <v>21.7</v>
      </c>
      <c r="F239" t="n">
        <v>17.11</v>
      </c>
      <c r="G239" t="n">
        <v>21.84</v>
      </c>
      <c r="H239" t="n">
        <v>0.31</v>
      </c>
      <c r="I239" t="n">
        <v>47</v>
      </c>
      <c r="J239" t="n">
        <v>217.86</v>
      </c>
      <c r="K239" t="n">
        <v>56.13</v>
      </c>
      <c r="L239" t="n">
        <v>3.75</v>
      </c>
      <c r="M239" t="n">
        <v>45</v>
      </c>
      <c r="N239" t="n">
        <v>47.98</v>
      </c>
      <c r="O239" t="n">
        <v>27103.65</v>
      </c>
      <c r="P239" t="n">
        <v>237.31</v>
      </c>
      <c r="Q239" t="n">
        <v>1364.1</v>
      </c>
      <c r="R239" t="n">
        <v>97.31999999999999</v>
      </c>
      <c r="S239" t="n">
        <v>48.96</v>
      </c>
      <c r="T239" t="n">
        <v>21740.03</v>
      </c>
      <c r="U239" t="n">
        <v>0.5</v>
      </c>
      <c r="V239" t="n">
        <v>0.8100000000000001</v>
      </c>
      <c r="W239" t="n">
        <v>2.33</v>
      </c>
      <c r="X239" t="n">
        <v>1.35</v>
      </c>
      <c r="Y239" t="n">
        <v>1</v>
      </c>
      <c r="Z239" t="n">
        <v>10</v>
      </c>
    </row>
    <row r="240">
      <c r="A240" t="n">
        <v>12</v>
      </c>
      <c r="B240" t="n">
        <v>110</v>
      </c>
      <c r="C240" t="inlineStr">
        <is>
          <t xml:space="preserve">CONCLUIDO	</t>
        </is>
      </c>
      <c r="D240" t="n">
        <v>4.6764</v>
      </c>
      <c r="E240" t="n">
        <v>21.38</v>
      </c>
      <c r="F240" t="n">
        <v>16.96</v>
      </c>
      <c r="G240" t="n">
        <v>23.66</v>
      </c>
      <c r="H240" t="n">
        <v>0.33</v>
      </c>
      <c r="I240" t="n">
        <v>43</v>
      </c>
      <c r="J240" t="n">
        <v>218.27</v>
      </c>
      <c r="K240" t="n">
        <v>56.13</v>
      </c>
      <c r="L240" t="n">
        <v>4</v>
      </c>
      <c r="M240" t="n">
        <v>41</v>
      </c>
      <c r="N240" t="n">
        <v>48.15</v>
      </c>
      <c r="O240" t="n">
        <v>27154.29</v>
      </c>
      <c r="P240" t="n">
        <v>233.77</v>
      </c>
      <c r="Q240" t="n">
        <v>1364.11</v>
      </c>
      <c r="R240" t="n">
        <v>93.05</v>
      </c>
      <c r="S240" t="n">
        <v>48.96</v>
      </c>
      <c r="T240" t="n">
        <v>19625.42</v>
      </c>
      <c r="U240" t="n">
        <v>0.53</v>
      </c>
      <c r="V240" t="n">
        <v>0.82</v>
      </c>
      <c r="W240" t="n">
        <v>2.3</v>
      </c>
      <c r="X240" t="n">
        <v>1.2</v>
      </c>
      <c r="Y240" t="n">
        <v>1</v>
      </c>
      <c r="Z240" t="n">
        <v>10</v>
      </c>
    </row>
    <row r="241">
      <c r="A241" t="n">
        <v>13</v>
      </c>
      <c r="B241" t="n">
        <v>110</v>
      </c>
      <c r="C241" t="inlineStr">
        <is>
          <t xml:space="preserve">CONCLUIDO	</t>
        </is>
      </c>
      <c r="D241" t="n">
        <v>4.7201</v>
      </c>
      <c r="E241" t="n">
        <v>21.19</v>
      </c>
      <c r="F241" t="n">
        <v>16.88</v>
      </c>
      <c r="G241" t="n">
        <v>25.33</v>
      </c>
      <c r="H241" t="n">
        <v>0.35</v>
      </c>
      <c r="I241" t="n">
        <v>40</v>
      </c>
      <c r="J241" t="n">
        <v>218.68</v>
      </c>
      <c r="K241" t="n">
        <v>56.13</v>
      </c>
      <c r="L241" t="n">
        <v>4.25</v>
      </c>
      <c r="M241" t="n">
        <v>38</v>
      </c>
      <c r="N241" t="n">
        <v>48.31</v>
      </c>
      <c r="O241" t="n">
        <v>27204.98</v>
      </c>
      <c r="P241" t="n">
        <v>231.01</v>
      </c>
      <c r="Q241" t="n">
        <v>1364.14</v>
      </c>
      <c r="R241" t="n">
        <v>90.52</v>
      </c>
      <c r="S241" t="n">
        <v>48.96</v>
      </c>
      <c r="T241" t="n">
        <v>18376.35</v>
      </c>
      <c r="U241" t="n">
        <v>0.54</v>
      </c>
      <c r="V241" t="n">
        <v>0.82</v>
      </c>
      <c r="W241" t="n">
        <v>2.31</v>
      </c>
      <c r="X241" t="n">
        <v>1.12</v>
      </c>
      <c r="Y241" t="n">
        <v>1</v>
      </c>
      <c r="Z241" t="n">
        <v>10</v>
      </c>
    </row>
    <row r="242">
      <c r="A242" t="n">
        <v>14</v>
      </c>
      <c r="B242" t="n">
        <v>110</v>
      </c>
      <c r="C242" t="inlineStr">
        <is>
          <t xml:space="preserve">CONCLUIDO	</t>
        </is>
      </c>
      <c r="D242" t="n">
        <v>4.749</v>
      </c>
      <c r="E242" t="n">
        <v>21.06</v>
      </c>
      <c r="F242" t="n">
        <v>16.84</v>
      </c>
      <c r="G242" t="n">
        <v>26.59</v>
      </c>
      <c r="H242" t="n">
        <v>0.36</v>
      </c>
      <c r="I242" t="n">
        <v>38</v>
      </c>
      <c r="J242" t="n">
        <v>219.09</v>
      </c>
      <c r="K242" t="n">
        <v>56.13</v>
      </c>
      <c r="L242" t="n">
        <v>4.5</v>
      </c>
      <c r="M242" t="n">
        <v>36</v>
      </c>
      <c r="N242" t="n">
        <v>48.47</v>
      </c>
      <c r="O242" t="n">
        <v>27255.72</v>
      </c>
      <c r="P242" t="n">
        <v>229.43</v>
      </c>
      <c r="Q242" t="n">
        <v>1364.12</v>
      </c>
      <c r="R242" t="n">
        <v>89.23999999999999</v>
      </c>
      <c r="S242" t="n">
        <v>48.96</v>
      </c>
      <c r="T242" t="n">
        <v>17745.74</v>
      </c>
      <c r="U242" t="n">
        <v>0.55</v>
      </c>
      <c r="V242" t="n">
        <v>0.82</v>
      </c>
      <c r="W242" t="n">
        <v>2.3</v>
      </c>
      <c r="X242" t="n">
        <v>1.08</v>
      </c>
      <c r="Y242" t="n">
        <v>1</v>
      </c>
      <c r="Z242" t="n">
        <v>10</v>
      </c>
    </row>
    <row r="243">
      <c r="A243" t="n">
        <v>15</v>
      </c>
      <c r="B243" t="n">
        <v>110</v>
      </c>
      <c r="C243" t="inlineStr">
        <is>
          <t xml:space="preserve">CONCLUIDO	</t>
        </is>
      </c>
      <c r="D243" t="n">
        <v>4.7797</v>
      </c>
      <c r="E243" t="n">
        <v>20.92</v>
      </c>
      <c r="F243" t="n">
        <v>16.79</v>
      </c>
      <c r="G243" t="n">
        <v>27.98</v>
      </c>
      <c r="H243" t="n">
        <v>0.38</v>
      </c>
      <c r="I243" t="n">
        <v>36</v>
      </c>
      <c r="J243" t="n">
        <v>219.51</v>
      </c>
      <c r="K243" t="n">
        <v>56.13</v>
      </c>
      <c r="L243" t="n">
        <v>4.75</v>
      </c>
      <c r="M243" t="n">
        <v>34</v>
      </c>
      <c r="N243" t="n">
        <v>48.63</v>
      </c>
      <c r="O243" t="n">
        <v>27306.53</v>
      </c>
      <c r="P243" t="n">
        <v>227.89</v>
      </c>
      <c r="Q243" t="n">
        <v>1364.11</v>
      </c>
      <c r="R243" t="n">
        <v>87.38</v>
      </c>
      <c r="S243" t="n">
        <v>48.96</v>
      </c>
      <c r="T243" t="n">
        <v>16824.31</v>
      </c>
      <c r="U243" t="n">
        <v>0.5600000000000001</v>
      </c>
      <c r="V243" t="n">
        <v>0.82</v>
      </c>
      <c r="W243" t="n">
        <v>2.3</v>
      </c>
      <c r="X243" t="n">
        <v>1.03</v>
      </c>
      <c r="Y243" t="n">
        <v>1</v>
      </c>
      <c r="Z243" t="n">
        <v>10</v>
      </c>
    </row>
    <row r="244">
      <c r="A244" t="n">
        <v>16</v>
      </c>
      <c r="B244" t="n">
        <v>110</v>
      </c>
      <c r="C244" t="inlineStr">
        <is>
          <t xml:space="preserve">CONCLUIDO	</t>
        </is>
      </c>
      <c r="D244" t="n">
        <v>4.8147</v>
      </c>
      <c r="E244" t="n">
        <v>20.77</v>
      </c>
      <c r="F244" t="n">
        <v>16.72</v>
      </c>
      <c r="G244" t="n">
        <v>29.51</v>
      </c>
      <c r="H244" t="n">
        <v>0.4</v>
      </c>
      <c r="I244" t="n">
        <v>34</v>
      </c>
      <c r="J244" t="n">
        <v>219.92</v>
      </c>
      <c r="K244" t="n">
        <v>56.13</v>
      </c>
      <c r="L244" t="n">
        <v>5</v>
      </c>
      <c r="M244" t="n">
        <v>32</v>
      </c>
      <c r="N244" t="n">
        <v>48.79</v>
      </c>
      <c r="O244" t="n">
        <v>27357.39</v>
      </c>
      <c r="P244" t="n">
        <v>225.13</v>
      </c>
      <c r="Q244" t="n">
        <v>1364.09</v>
      </c>
      <c r="R244" t="n">
        <v>85.40000000000001</v>
      </c>
      <c r="S244" t="n">
        <v>48.96</v>
      </c>
      <c r="T244" t="n">
        <v>15847.26</v>
      </c>
      <c r="U244" t="n">
        <v>0.57</v>
      </c>
      <c r="V244" t="n">
        <v>0.83</v>
      </c>
      <c r="W244" t="n">
        <v>2.29</v>
      </c>
      <c r="X244" t="n">
        <v>0.96</v>
      </c>
      <c r="Y244" t="n">
        <v>1</v>
      </c>
      <c r="Z244" t="n">
        <v>10</v>
      </c>
    </row>
    <row r="245">
      <c r="A245" t="n">
        <v>17</v>
      </c>
      <c r="B245" t="n">
        <v>110</v>
      </c>
      <c r="C245" t="inlineStr">
        <is>
          <t xml:space="preserve">CONCLUIDO	</t>
        </is>
      </c>
      <c r="D245" t="n">
        <v>4.8528</v>
      </c>
      <c r="E245" t="n">
        <v>20.61</v>
      </c>
      <c r="F245" t="n">
        <v>16.64</v>
      </c>
      <c r="G245" t="n">
        <v>31.21</v>
      </c>
      <c r="H245" t="n">
        <v>0.42</v>
      </c>
      <c r="I245" t="n">
        <v>32</v>
      </c>
      <c r="J245" t="n">
        <v>220.33</v>
      </c>
      <c r="K245" t="n">
        <v>56.13</v>
      </c>
      <c r="L245" t="n">
        <v>5.25</v>
      </c>
      <c r="M245" t="n">
        <v>30</v>
      </c>
      <c r="N245" t="n">
        <v>48.95</v>
      </c>
      <c r="O245" t="n">
        <v>27408.3</v>
      </c>
      <c r="P245" t="n">
        <v>222.46</v>
      </c>
      <c r="Q245" t="n">
        <v>1364.1</v>
      </c>
      <c r="R245" t="n">
        <v>82.78</v>
      </c>
      <c r="S245" t="n">
        <v>48.96</v>
      </c>
      <c r="T245" t="n">
        <v>14547.42</v>
      </c>
      <c r="U245" t="n">
        <v>0.59</v>
      </c>
      <c r="V245" t="n">
        <v>0.83</v>
      </c>
      <c r="W245" t="n">
        <v>2.29</v>
      </c>
      <c r="X245" t="n">
        <v>0.88</v>
      </c>
      <c r="Y245" t="n">
        <v>1</v>
      </c>
      <c r="Z245" t="n">
        <v>10</v>
      </c>
    </row>
    <row r="246">
      <c r="A246" t="n">
        <v>18</v>
      </c>
      <c r="B246" t="n">
        <v>110</v>
      </c>
      <c r="C246" t="inlineStr">
        <is>
          <t xml:space="preserve">CONCLUIDO	</t>
        </is>
      </c>
      <c r="D246" t="n">
        <v>4.8839</v>
      </c>
      <c r="E246" t="n">
        <v>20.48</v>
      </c>
      <c r="F246" t="n">
        <v>16.6</v>
      </c>
      <c r="G246" t="n">
        <v>33.19</v>
      </c>
      <c r="H246" t="n">
        <v>0.44</v>
      </c>
      <c r="I246" t="n">
        <v>30</v>
      </c>
      <c r="J246" t="n">
        <v>220.74</v>
      </c>
      <c r="K246" t="n">
        <v>56.13</v>
      </c>
      <c r="L246" t="n">
        <v>5.5</v>
      </c>
      <c r="M246" t="n">
        <v>28</v>
      </c>
      <c r="N246" t="n">
        <v>49.12</v>
      </c>
      <c r="O246" t="n">
        <v>27459.27</v>
      </c>
      <c r="P246" t="n">
        <v>220.43</v>
      </c>
      <c r="Q246" t="n">
        <v>1364.02</v>
      </c>
      <c r="R246" t="n">
        <v>81.14</v>
      </c>
      <c r="S246" t="n">
        <v>48.96</v>
      </c>
      <c r="T246" t="n">
        <v>13732.79</v>
      </c>
      <c r="U246" t="n">
        <v>0.6</v>
      </c>
      <c r="V246" t="n">
        <v>0.83</v>
      </c>
      <c r="W246" t="n">
        <v>2.29</v>
      </c>
      <c r="X246" t="n">
        <v>0.84</v>
      </c>
      <c r="Y246" t="n">
        <v>1</v>
      </c>
      <c r="Z246" t="n">
        <v>10</v>
      </c>
    </row>
    <row r="247">
      <c r="A247" t="n">
        <v>19</v>
      </c>
      <c r="B247" t="n">
        <v>110</v>
      </c>
      <c r="C247" t="inlineStr">
        <is>
          <t xml:space="preserve">CONCLUIDO	</t>
        </is>
      </c>
      <c r="D247" t="n">
        <v>4.903</v>
      </c>
      <c r="E247" t="n">
        <v>20.4</v>
      </c>
      <c r="F247" t="n">
        <v>16.56</v>
      </c>
      <c r="G247" t="n">
        <v>34.26</v>
      </c>
      <c r="H247" t="n">
        <v>0.46</v>
      </c>
      <c r="I247" t="n">
        <v>29</v>
      </c>
      <c r="J247" t="n">
        <v>221.16</v>
      </c>
      <c r="K247" t="n">
        <v>56.13</v>
      </c>
      <c r="L247" t="n">
        <v>5.75</v>
      </c>
      <c r="M247" t="n">
        <v>27</v>
      </c>
      <c r="N247" t="n">
        <v>49.28</v>
      </c>
      <c r="O247" t="n">
        <v>27510.3</v>
      </c>
      <c r="P247" t="n">
        <v>218.37</v>
      </c>
      <c r="Q247" t="n">
        <v>1364.1</v>
      </c>
      <c r="R247" t="n">
        <v>80.03</v>
      </c>
      <c r="S247" t="n">
        <v>48.96</v>
      </c>
      <c r="T247" t="n">
        <v>13185.29</v>
      </c>
      <c r="U247" t="n">
        <v>0.61</v>
      </c>
      <c r="V247" t="n">
        <v>0.84</v>
      </c>
      <c r="W247" t="n">
        <v>2.29</v>
      </c>
      <c r="X247" t="n">
        <v>0.8</v>
      </c>
      <c r="Y247" t="n">
        <v>1</v>
      </c>
      <c r="Z247" t="n">
        <v>10</v>
      </c>
    </row>
    <row r="248">
      <c r="A248" t="n">
        <v>20</v>
      </c>
      <c r="B248" t="n">
        <v>110</v>
      </c>
      <c r="C248" t="inlineStr">
        <is>
          <t xml:space="preserve">CONCLUIDO	</t>
        </is>
      </c>
      <c r="D248" t="n">
        <v>4.9381</v>
      </c>
      <c r="E248" t="n">
        <v>20.25</v>
      </c>
      <c r="F248" t="n">
        <v>16.5</v>
      </c>
      <c r="G248" t="n">
        <v>36.66</v>
      </c>
      <c r="H248" t="n">
        <v>0.48</v>
      </c>
      <c r="I248" t="n">
        <v>27</v>
      </c>
      <c r="J248" t="n">
        <v>221.57</v>
      </c>
      <c r="K248" t="n">
        <v>56.13</v>
      </c>
      <c r="L248" t="n">
        <v>6</v>
      </c>
      <c r="M248" t="n">
        <v>25</v>
      </c>
      <c r="N248" t="n">
        <v>49.45</v>
      </c>
      <c r="O248" t="n">
        <v>27561.39</v>
      </c>
      <c r="P248" t="n">
        <v>216.19</v>
      </c>
      <c r="Q248" t="n">
        <v>1364.01</v>
      </c>
      <c r="R248" t="n">
        <v>77.87</v>
      </c>
      <c r="S248" t="n">
        <v>48.96</v>
      </c>
      <c r="T248" t="n">
        <v>12115.32</v>
      </c>
      <c r="U248" t="n">
        <v>0.63</v>
      </c>
      <c r="V248" t="n">
        <v>0.84</v>
      </c>
      <c r="W248" t="n">
        <v>2.29</v>
      </c>
      <c r="X248" t="n">
        <v>0.74</v>
      </c>
      <c r="Y248" t="n">
        <v>1</v>
      </c>
      <c r="Z248" t="n">
        <v>10</v>
      </c>
    </row>
    <row r="249">
      <c r="A249" t="n">
        <v>21</v>
      </c>
      <c r="B249" t="n">
        <v>110</v>
      </c>
      <c r="C249" t="inlineStr">
        <is>
          <t xml:space="preserve">CONCLUIDO	</t>
        </is>
      </c>
      <c r="D249" t="n">
        <v>4.9566</v>
      </c>
      <c r="E249" t="n">
        <v>20.18</v>
      </c>
      <c r="F249" t="n">
        <v>16.46</v>
      </c>
      <c r="G249" t="n">
        <v>37.99</v>
      </c>
      <c r="H249" t="n">
        <v>0.5</v>
      </c>
      <c r="I249" t="n">
        <v>26</v>
      </c>
      <c r="J249" t="n">
        <v>221.99</v>
      </c>
      <c r="K249" t="n">
        <v>56.13</v>
      </c>
      <c r="L249" t="n">
        <v>6.25</v>
      </c>
      <c r="M249" t="n">
        <v>24</v>
      </c>
      <c r="N249" t="n">
        <v>49.61</v>
      </c>
      <c r="O249" t="n">
        <v>27612.53</v>
      </c>
      <c r="P249" t="n">
        <v>214.53</v>
      </c>
      <c r="Q249" t="n">
        <v>1364.1</v>
      </c>
      <c r="R249" t="n">
        <v>77.12</v>
      </c>
      <c r="S249" t="n">
        <v>48.96</v>
      </c>
      <c r="T249" t="n">
        <v>11742.92</v>
      </c>
      <c r="U249" t="n">
        <v>0.63</v>
      </c>
      <c r="V249" t="n">
        <v>0.84</v>
      </c>
      <c r="W249" t="n">
        <v>2.28</v>
      </c>
      <c r="X249" t="n">
        <v>0.7</v>
      </c>
      <c r="Y249" t="n">
        <v>1</v>
      </c>
      <c r="Z249" t="n">
        <v>10</v>
      </c>
    </row>
    <row r="250">
      <c r="A250" t="n">
        <v>22</v>
      </c>
      <c r="B250" t="n">
        <v>110</v>
      </c>
      <c r="C250" t="inlineStr">
        <is>
          <t xml:space="preserve">CONCLUIDO	</t>
        </is>
      </c>
      <c r="D250" t="n">
        <v>4.9724</v>
      </c>
      <c r="E250" t="n">
        <v>20.11</v>
      </c>
      <c r="F250" t="n">
        <v>16.44</v>
      </c>
      <c r="G250" t="n">
        <v>39.46</v>
      </c>
      <c r="H250" t="n">
        <v>0.52</v>
      </c>
      <c r="I250" t="n">
        <v>25</v>
      </c>
      <c r="J250" t="n">
        <v>222.4</v>
      </c>
      <c r="K250" t="n">
        <v>56.13</v>
      </c>
      <c r="L250" t="n">
        <v>6.5</v>
      </c>
      <c r="M250" t="n">
        <v>23</v>
      </c>
      <c r="N250" t="n">
        <v>49.78</v>
      </c>
      <c r="O250" t="n">
        <v>27663.85</v>
      </c>
      <c r="P250" t="n">
        <v>212.71</v>
      </c>
      <c r="Q250" t="n">
        <v>1364.04</v>
      </c>
      <c r="R250" t="n">
        <v>76.23</v>
      </c>
      <c r="S250" t="n">
        <v>48.96</v>
      </c>
      <c r="T250" t="n">
        <v>11303.38</v>
      </c>
      <c r="U250" t="n">
        <v>0.64</v>
      </c>
      <c r="V250" t="n">
        <v>0.84</v>
      </c>
      <c r="W250" t="n">
        <v>2.28</v>
      </c>
      <c r="X250" t="n">
        <v>0.68</v>
      </c>
      <c r="Y250" t="n">
        <v>1</v>
      </c>
      <c r="Z250" t="n">
        <v>10</v>
      </c>
    </row>
    <row r="251">
      <c r="A251" t="n">
        <v>23</v>
      </c>
      <c r="B251" t="n">
        <v>110</v>
      </c>
      <c r="C251" t="inlineStr">
        <is>
          <t xml:space="preserve">CONCLUIDO	</t>
        </is>
      </c>
      <c r="D251" t="n">
        <v>4.9875</v>
      </c>
      <c r="E251" t="n">
        <v>20.05</v>
      </c>
      <c r="F251" t="n">
        <v>16.42</v>
      </c>
      <c r="G251" t="n">
        <v>41.06</v>
      </c>
      <c r="H251" t="n">
        <v>0.54</v>
      </c>
      <c r="I251" t="n">
        <v>24</v>
      </c>
      <c r="J251" t="n">
        <v>222.82</v>
      </c>
      <c r="K251" t="n">
        <v>56.13</v>
      </c>
      <c r="L251" t="n">
        <v>6.75</v>
      </c>
      <c r="M251" t="n">
        <v>22</v>
      </c>
      <c r="N251" t="n">
        <v>49.94</v>
      </c>
      <c r="O251" t="n">
        <v>27715.11</v>
      </c>
      <c r="P251" t="n">
        <v>211.35</v>
      </c>
      <c r="Q251" t="n">
        <v>1364.03</v>
      </c>
      <c r="R251" t="n">
        <v>75.39</v>
      </c>
      <c r="S251" t="n">
        <v>48.96</v>
      </c>
      <c r="T251" t="n">
        <v>10888.05</v>
      </c>
      <c r="U251" t="n">
        <v>0.65</v>
      </c>
      <c r="V251" t="n">
        <v>0.84</v>
      </c>
      <c r="W251" t="n">
        <v>2.28</v>
      </c>
      <c r="X251" t="n">
        <v>0.66</v>
      </c>
      <c r="Y251" t="n">
        <v>1</v>
      </c>
      <c r="Z251" t="n">
        <v>10</v>
      </c>
    </row>
    <row r="252">
      <c r="A252" t="n">
        <v>24</v>
      </c>
      <c r="B252" t="n">
        <v>110</v>
      </c>
      <c r="C252" t="inlineStr">
        <is>
          <t xml:space="preserve">CONCLUIDO	</t>
        </is>
      </c>
      <c r="D252" t="n">
        <v>5.007</v>
      </c>
      <c r="E252" t="n">
        <v>19.97</v>
      </c>
      <c r="F252" t="n">
        <v>16.39</v>
      </c>
      <c r="G252" t="n">
        <v>42.75</v>
      </c>
      <c r="H252" t="n">
        <v>0.5600000000000001</v>
      </c>
      <c r="I252" t="n">
        <v>23</v>
      </c>
      <c r="J252" t="n">
        <v>223.23</v>
      </c>
      <c r="K252" t="n">
        <v>56.13</v>
      </c>
      <c r="L252" t="n">
        <v>7</v>
      </c>
      <c r="M252" t="n">
        <v>21</v>
      </c>
      <c r="N252" t="n">
        <v>50.11</v>
      </c>
      <c r="O252" t="n">
        <v>27766.43</v>
      </c>
      <c r="P252" t="n">
        <v>209.11</v>
      </c>
      <c r="Q252" t="n">
        <v>1364.03</v>
      </c>
      <c r="R252" t="n">
        <v>74.27</v>
      </c>
      <c r="S252" t="n">
        <v>48.96</v>
      </c>
      <c r="T252" t="n">
        <v>10332.49</v>
      </c>
      <c r="U252" t="n">
        <v>0.66</v>
      </c>
      <c r="V252" t="n">
        <v>0.85</v>
      </c>
      <c r="W252" t="n">
        <v>2.28</v>
      </c>
      <c r="X252" t="n">
        <v>0.63</v>
      </c>
      <c r="Y252" t="n">
        <v>1</v>
      </c>
      <c r="Z252" t="n">
        <v>10</v>
      </c>
    </row>
    <row r="253">
      <c r="A253" t="n">
        <v>25</v>
      </c>
      <c r="B253" t="n">
        <v>110</v>
      </c>
      <c r="C253" t="inlineStr">
        <is>
          <t xml:space="preserve">CONCLUIDO	</t>
        </is>
      </c>
      <c r="D253" t="n">
        <v>5.0244</v>
      </c>
      <c r="E253" t="n">
        <v>19.9</v>
      </c>
      <c r="F253" t="n">
        <v>16.36</v>
      </c>
      <c r="G253" t="n">
        <v>44.62</v>
      </c>
      <c r="H253" t="n">
        <v>0.58</v>
      </c>
      <c r="I253" t="n">
        <v>22</v>
      </c>
      <c r="J253" t="n">
        <v>223.65</v>
      </c>
      <c r="K253" t="n">
        <v>56.13</v>
      </c>
      <c r="L253" t="n">
        <v>7.25</v>
      </c>
      <c r="M253" t="n">
        <v>20</v>
      </c>
      <c r="N253" t="n">
        <v>50.27</v>
      </c>
      <c r="O253" t="n">
        <v>27817.81</v>
      </c>
      <c r="P253" t="n">
        <v>207.45</v>
      </c>
      <c r="Q253" t="n">
        <v>1364.2</v>
      </c>
      <c r="R253" t="n">
        <v>73.47</v>
      </c>
      <c r="S253" t="n">
        <v>48.96</v>
      </c>
      <c r="T253" t="n">
        <v>9940.68</v>
      </c>
      <c r="U253" t="n">
        <v>0.67</v>
      </c>
      <c r="V253" t="n">
        <v>0.85</v>
      </c>
      <c r="W253" t="n">
        <v>2.28</v>
      </c>
      <c r="X253" t="n">
        <v>0.6</v>
      </c>
      <c r="Y253" t="n">
        <v>1</v>
      </c>
      <c r="Z253" t="n">
        <v>10</v>
      </c>
    </row>
    <row r="254">
      <c r="A254" t="n">
        <v>26</v>
      </c>
      <c r="B254" t="n">
        <v>110</v>
      </c>
      <c r="C254" t="inlineStr">
        <is>
          <t xml:space="preserve">CONCLUIDO	</t>
        </is>
      </c>
      <c r="D254" t="n">
        <v>5.0398</v>
      </c>
      <c r="E254" t="n">
        <v>19.84</v>
      </c>
      <c r="F254" t="n">
        <v>16.34</v>
      </c>
      <c r="G254" t="n">
        <v>46.69</v>
      </c>
      <c r="H254" t="n">
        <v>0.59</v>
      </c>
      <c r="I254" t="n">
        <v>21</v>
      </c>
      <c r="J254" t="n">
        <v>224.07</v>
      </c>
      <c r="K254" t="n">
        <v>56.13</v>
      </c>
      <c r="L254" t="n">
        <v>7.5</v>
      </c>
      <c r="M254" t="n">
        <v>19</v>
      </c>
      <c r="N254" t="n">
        <v>50.44</v>
      </c>
      <c r="O254" t="n">
        <v>27869.24</v>
      </c>
      <c r="P254" t="n">
        <v>205.52</v>
      </c>
      <c r="Q254" t="n">
        <v>1364.01</v>
      </c>
      <c r="R254" t="n">
        <v>72.89</v>
      </c>
      <c r="S254" t="n">
        <v>48.96</v>
      </c>
      <c r="T254" t="n">
        <v>9656.6</v>
      </c>
      <c r="U254" t="n">
        <v>0.67</v>
      </c>
      <c r="V254" t="n">
        <v>0.85</v>
      </c>
      <c r="W254" t="n">
        <v>2.28</v>
      </c>
      <c r="X254" t="n">
        <v>0.58</v>
      </c>
      <c r="Y254" t="n">
        <v>1</v>
      </c>
      <c r="Z254" t="n">
        <v>10</v>
      </c>
    </row>
    <row r="255">
      <c r="A255" t="n">
        <v>27</v>
      </c>
      <c r="B255" t="n">
        <v>110</v>
      </c>
      <c r="C255" t="inlineStr">
        <is>
          <t xml:space="preserve">CONCLUIDO	</t>
        </is>
      </c>
      <c r="D255" t="n">
        <v>5.0619</v>
      </c>
      <c r="E255" t="n">
        <v>19.76</v>
      </c>
      <c r="F255" t="n">
        <v>16.3</v>
      </c>
      <c r="G255" t="n">
        <v>48.89</v>
      </c>
      <c r="H255" t="n">
        <v>0.61</v>
      </c>
      <c r="I255" t="n">
        <v>20</v>
      </c>
      <c r="J255" t="n">
        <v>224.49</v>
      </c>
      <c r="K255" t="n">
        <v>56.13</v>
      </c>
      <c r="L255" t="n">
        <v>7.75</v>
      </c>
      <c r="M255" t="n">
        <v>18</v>
      </c>
      <c r="N255" t="n">
        <v>50.61</v>
      </c>
      <c r="O255" t="n">
        <v>27920.73</v>
      </c>
      <c r="P255" t="n">
        <v>202.78</v>
      </c>
      <c r="Q255" t="n">
        <v>1364.01</v>
      </c>
      <c r="R255" t="n">
        <v>71.37</v>
      </c>
      <c r="S255" t="n">
        <v>48.96</v>
      </c>
      <c r="T255" t="n">
        <v>8898.459999999999</v>
      </c>
      <c r="U255" t="n">
        <v>0.6899999999999999</v>
      </c>
      <c r="V255" t="n">
        <v>0.85</v>
      </c>
      <c r="W255" t="n">
        <v>2.28</v>
      </c>
      <c r="X255" t="n">
        <v>0.54</v>
      </c>
      <c r="Y255" t="n">
        <v>1</v>
      </c>
      <c r="Z255" t="n">
        <v>10</v>
      </c>
    </row>
    <row r="256">
      <c r="A256" t="n">
        <v>28</v>
      </c>
      <c r="B256" t="n">
        <v>110</v>
      </c>
      <c r="C256" t="inlineStr">
        <is>
          <t xml:space="preserve">CONCLUIDO	</t>
        </is>
      </c>
      <c r="D256" t="n">
        <v>5.0585</v>
      </c>
      <c r="E256" t="n">
        <v>19.77</v>
      </c>
      <c r="F256" t="n">
        <v>16.31</v>
      </c>
      <c r="G256" t="n">
        <v>48.93</v>
      </c>
      <c r="H256" t="n">
        <v>0.63</v>
      </c>
      <c r="I256" t="n">
        <v>20</v>
      </c>
      <c r="J256" t="n">
        <v>224.9</v>
      </c>
      <c r="K256" t="n">
        <v>56.13</v>
      </c>
      <c r="L256" t="n">
        <v>8</v>
      </c>
      <c r="M256" t="n">
        <v>18</v>
      </c>
      <c r="N256" t="n">
        <v>50.78</v>
      </c>
      <c r="O256" t="n">
        <v>27972.28</v>
      </c>
      <c r="P256" t="n">
        <v>201.95</v>
      </c>
      <c r="Q256" t="n">
        <v>1364.02</v>
      </c>
      <c r="R256" t="n">
        <v>72.15000000000001</v>
      </c>
      <c r="S256" t="n">
        <v>48.96</v>
      </c>
      <c r="T256" t="n">
        <v>9291.73</v>
      </c>
      <c r="U256" t="n">
        <v>0.68</v>
      </c>
      <c r="V256" t="n">
        <v>0.85</v>
      </c>
      <c r="W256" t="n">
        <v>2.27</v>
      </c>
      <c r="X256" t="n">
        <v>0.55</v>
      </c>
      <c r="Y256" t="n">
        <v>1</v>
      </c>
      <c r="Z256" t="n">
        <v>10</v>
      </c>
    </row>
    <row r="257">
      <c r="A257" t="n">
        <v>29</v>
      </c>
      <c r="B257" t="n">
        <v>110</v>
      </c>
      <c r="C257" t="inlineStr">
        <is>
          <t xml:space="preserve">CONCLUIDO	</t>
        </is>
      </c>
      <c r="D257" t="n">
        <v>5.0746</v>
      </c>
      <c r="E257" t="n">
        <v>19.71</v>
      </c>
      <c r="F257" t="n">
        <v>16.29</v>
      </c>
      <c r="G257" t="n">
        <v>51.45</v>
      </c>
      <c r="H257" t="n">
        <v>0.65</v>
      </c>
      <c r="I257" t="n">
        <v>19</v>
      </c>
      <c r="J257" t="n">
        <v>225.32</v>
      </c>
      <c r="K257" t="n">
        <v>56.13</v>
      </c>
      <c r="L257" t="n">
        <v>8.25</v>
      </c>
      <c r="M257" t="n">
        <v>17</v>
      </c>
      <c r="N257" t="n">
        <v>50.95</v>
      </c>
      <c r="O257" t="n">
        <v>28023.89</v>
      </c>
      <c r="P257" t="n">
        <v>200.51</v>
      </c>
      <c r="Q257" t="n">
        <v>1364.02</v>
      </c>
      <c r="R257" t="n">
        <v>70.98</v>
      </c>
      <c r="S257" t="n">
        <v>48.96</v>
      </c>
      <c r="T257" t="n">
        <v>8712.4</v>
      </c>
      <c r="U257" t="n">
        <v>0.6899999999999999</v>
      </c>
      <c r="V257" t="n">
        <v>0.85</v>
      </c>
      <c r="W257" t="n">
        <v>2.28</v>
      </c>
      <c r="X257" t="n">
        <v>0.53</v>
      </c>
      <c r="Y257" t="n">
        <v>1</v>
      </c>
      <c r="Z257" t="n">
        <v>10</v>
      </c>
    </row>
    <row r="258">
      <c r="A258" t="n">
        <v>30</v>
      </c>
      <c r="B258" t="n">
        <v>110</v>
      </c>
      <c r="C258" t="inlineStr">
        <is>
          <t xml:space="preserve">CONCLUIDO	</t>
        </is>
      </c>
      <c r="D258" t="n">
        <v>5.099</v>
      </c>
      <c r="E258" t="n">
        <v>19.61</v>
      </c>
      <c r="F258" t="n">
        <v>16.24</v>
      </c>
      <c r="G258" t="n">
        <v>54.13</v>
      </c>
      <c r="H258" t="n">
        <v>0.67</v>
      </c>
      <c r="I258" t="n">
        <v>18</v>
      </c>
      <c r="J258" t="n">
        <v>225.74</v>
      </c>
      <c r="K258" t="n">
        <v>56.13</v>
      </c>
      <c r="L258" t="n">
        <v>8.5</v>
      </c>
      <c r="M258" t="n">
        <v>16</v>
      </c>
      <c r="N258" t="n">
        <v>51.11</v>
      </c>
      <c r="O258" t="n">
        <v>28075.56</v>
      </c>
      <c r="P258" t="n">
        <v>198.43</v>
      </c>
      <c r="Q258" t="n">
        <v>1364</v>
      </c>
      <c r="R258" t="n">
        <v>69.73</v>
      </c>
      <c r="S258" t="n">
        <v>48.96</v>
      </c>
      <c r="T258" t="n">
        <v>8089.79</v>
      </c>
      <c r="U258" t="n">
        <v>0.7</v>
      </c>
      <c r="V258" t="n">
        <v>0.85</v>
      </c>
      <c r="W258" t="n">
        <v>2.26</v>
      </c>
      <c r="X258" t="n">
        <v>0.48</v>
      </c>
      <c r="Y258" t="n">
        <v>1</v>
      </c>
      <c r="Z258" t="n">
        <v>10</v>
      </c>
    </row>
    <row r="259">
      <c r="A259" t="n">
        <v>31</v>
      </c>
      <c r="B259" t="n">
        <v>110</v>
      </c>
      <c r="C259" t="inlineStr">
        <is>
          <t xml:space="preserve">CONCLUIDO	</t>
        </is>
      </c>
      <c r="D259" t="n">
        <v>5.1189</v>
      </c>
      <c r="E259" t="n">
        <v>19.54</v>
      </c>
      <c r="F259" t="n">
        <v>16.2</v>
      </c>
      <c r="G259" t="n">
        <v>57.19</v>
      </c>
      <c r="H259" t="n">
        <v>0.6899999999999999</v>
      </c>
      <c r="I259" t="n">
        <v>17</v>
      </c>
      <c r="J259" t="n">
        <v>226.16</v>
      </c>
      <c r="K259" t="n">
        <v>56.13</v>
      </c>
      <c r="L259" t="n">
        <v>8.75</v>
      </c>
      <c r="M259" t="n">
        <v>15</v>
      </c>
      <c r="N259" t="n">
        <v>51.28</v>
      </c>
      <c r="O259" t="n">
        <v>28127.29</v>
      </c>
      <c r="P259" t="n">
        <v>194.58</v>
      </c>
      <c r="Q259" t="n">
        <v>1364.01</v>
      </c>
      <c r="R259" t="n">
        <v>68.59999999999999</v>
      </c>
      <c r="S259" t="n">
        <v>48.96</v>
      </c>
      <c r="T259" t="n">
        <v>7531.59</v>
      </c>
      <c r="U259" t="n">
        <v>0.71</v>
      </c>
      <c r="V259" t="n">
        <v>0.85</v>
      </c>
      <c r="W259" t="n">
        <v>2.26</v>
      </c>
      <c r="X259" t="n">
        <v>0.45</v>
      </c>
      <c r="Y259" t="n">
        <v>1</v>
      </c>
      <c r="Z259" t="n">
        <v>10</v>
      </c>
    </row>
    <row r="260">
      <c r="A260" t="n">
        <v>32</v>
      </c>
      <c r="B260" t="n">
        <v>110</v>
      </c>
      <c r="C260" t="inlineStr">
        <is>
          <t xml:space="preserve">CONCLUIDO	</t>
        </is>
      </c>
      <c r="D260" t="n">
        <v>5.1137</v>
      </c>
      <c r="E260" t="n">
        <v>19.56</v>
      </c>
      <c r="F260" t="n">
        <v>16.22</v>
      </c>
      <c r="G260" t="n">
        <v>57.26</v>
      </c>
      <c r="H260" t="n">
        <v>0.71</v>
      </c>
      <c r="I260" t="n">
        <v>17</v>
      </c>
      <c r="J260" t="n">
        <v>226.58</v>
      </c>
      <c r="K260" t="n">
        <v>56.13</v>
      </c>
      <c r="L260" t="n">
        <v>9</v>
      </c>
      <c r="M260" t="n">
        <v>15</v>
      </c>
      <c r="N260" t="n">
        <v>51.45</v>
      </c>
      <c r="O260" t="n">
        <v>28179.08</v>
      </c>
      <c r="P260" t="n">
        <v>193.62</v>
      </c>
      <c r="Q260" t="n">
        <v>1364.03</v>
      </c>
      <c r="R260" t="n">
        <v>69.08</v>
      </c>
      <c r="S260" t="n">
        <v>48.96</v>
      </c>
      <c r="T260" t="n">
        <v>7769.84</v>
      </c>
      <c r="U260" t="n">
        <v>0.71</v>
      </c>
      <c r="V260" t="n">
        <v>0.85</v>
      </c>
      <c r="W260" t="n">
        <v>2.27</v>
      </c>
      <c r="X260" t="n">
        <v>0.47</v>
      </c>
      <c r="Y260" t="n">
        <v>1</v>
      </c>
      <c r="Z260" t="n">
        <v>10</v>
      </c>
    </row>
    <row r="261">
      <c r="A261" t="n">
        <v>33</v>
      </c>
      <c r="B261" t="n">
        <v>110</v>
      </c>
      <c r="C261" t="inlineStr">
        <is>
          <t xml:space="preserve">CONCLUIDO	</t>
        </is>
      </c>
      <c r="D261" t="n">
        <v>5.1352</v>
      </c>
      <c r="E261" t="n">
        <v>19.47</v>
      </c>
      <c r="F261" t="n">
        <v>16.19</v>
      </c>
      <c r="G261" t="n">
        <v>60.69</v>
      </c>
      <c r="H261" t="n">
        <v>0.72</v>
      </c>
      <c r="I261" t="n">
        <v>16</v>
      </c>
      <c r="J261" t="n">
        <v>227</v>
      </c>
      <c r="K261" t="n">
        <v>56.13</v>
      </c>
      <c r="L261" t="n">
        <v>9.25</v>
      </c>
      <c r="M261" t="n">
        <v>14</v>
      </c>
      <c r="N261" t="n">
        <v>51.62</v>
      </c>
      <c r="O261" t="n">
        <v>28230.92</v>
      </c>
      <c r="P261" t="n">
        <v>191.44</v>
      </c>
      <c r="Q261" t="n">
        <v>1364</v>
      </c>
      <c r="R261" t="n">
        <v>67.89</v>
      </c>
      <c r="S261" t="n">
        <v>48.96</v>
      </c>
      <c r="T261" t="n">
        <v>7178.21</v>
      </c>
      <c r="U261" t="n">
        <v>0.72</v>
      </c>
      <c r="V261" t="n">
        <v>0.86</v>
      </c>
      <c r="W261" t="n">
        <v>2.26</v>
      </c>
      <c r="X261" t="n">
        <v>0.43</v>
      </c>
      <c r="Y261" t="n">
        <v>1</v>
      </c>
      <c r="Z261" t="n">
        <v>10</v>
      </c>
    </row>
    <row r="262">
      <c r="A262" t="n">
        <v>34</v>
      </c>
      <c r="B262" t="n">
        <v>110</v>
      </c>
      <c r="C262" t="inlineStr">
        <is>
          <t xml:space="preserve">CONCLUIDO	</t>
        </is>
      </c>
      <c r="D262" t="n">
        <v>5.133</v>
      </c>
      <c r="E262" t="n">
        <v>19.48</v>
      </c>
      <c r="F262" t="n">
        <v>16.19</v>
      </c>
      <c r="G262" t="n">
        <v>60.73</v>
      </c>
      <c r="H262" t="n">
        <v>0.74</v>
      </c>
      <c r="I262" t="n">
        <v>16</v>
      </c>
      <c r="J262" t="n">
        <v>227.42</v>
      </c>
      <c r="K262" t="n">
        <v>56.13</v>
      </c>
      <c r="L262" t="n">
        <v>9.5</v>
      </c>
      <c r="M262" t="n">
        <v>14</v>
      </c>
      <c r="N262" t="n">
        <v>51.8</v>
      </c>
      <c r="O262" t="n">
        <v>28282.83</v>
      </c>
      <c r="P262" t="n">
        <v>190.17</v>
      </c>
      <c r="Q262" t="n">
        <v>1364</v>
      </c>
      <c r="R262" t="n">
        <v>68.22</v>
      </c>
      <c r="S262" t="n">
        <v>48.96</v>
      </c>
      <c r="T262" t="n">
        <v>7347.04</v>
      </c>
      <c r="U262" t="n">
        <v>0.72</v>
      </c>
      <c r="V262" t="n">
        <v>0.86</v>
      </c>
      <c r="W262" t="n">
        <v>2.26</v>
      </c>
      <c r="X262" t="n">
        <v>0.43</v>
      </c>
      <c r="Y262" t="n">
        <v>1</v>
      </c>
      <c r="Z262" t="n">
        <v>10</v>
      </c>
    </row>
    <row r="263">
      <c r="A263" t="n">
        <v>35</v>
      </c>
      <c r="B263" t="n">
        <v>110</v>
      </c>
      <c r="C263" t="inlineStr">
        <is>
          <t xml:space="preserve">CONCLUIDO	</t>
        </is>
      </c>
      <c r="D263" t="n">
        <v>5.1507</v>
      </c>
      <c r="E263" t="n">
        <v>19.42</v>
      </c>
      <c r="F263" t="n">
        <v>16.17</v>
      </c>
      <c r="G263" t="n">
        <v>64.68000000000001</v>
      </c>
      <c r="H263" t="n">
        <v>0.76</v>
      </c>
      <c r="I263" t="n">
        <v>15</v>
      </c>
      <c r="J263" t="n">
        <v>227.84</v>
      </c>
      <c r="K263" t="n">
        <v>56.13</v>
      </c>
      <c r="L263" t="n">
        <v>9.75</v>
      </c>
      <c r="M263" t="n">
        <v>11</v>
      </c>
      <c r="N263" t="n">
        <v>51.97</v>
      </c>
      <c r="O263" t="n">
        <v>28334.8</v>
      </c>
      <c r="P263" t="n">
        <v>187.85</v>
      </c>
      <c r="Q263" t="n">
        <v>1364.01</v>
      </c>
      <c r="R263" t="n">
        <v>67.26000000000001</v>
      </c>
      <c r="S263" t="n">
        <v>48.96</v>
      </c>
      <c r="T263" t="n">
        <v>6870.58</v>
      </c>
      <c r="U263" t="n">
        <v>0.73</v>
      </c>
      <c r="V263" t="n">
        <v>0.86</v>
      </c>
      <c r="W263" t="n">
        <v>2.27</v>
      </c>
      <c r="X263" t="n">
        <v>0.41</v>
      </c>
      <c r="Y263" t="n">
        <v>1</v>
      </c>
      <c r="Z263" t="n">
        <v>10</v>
      </c>
    </row>
    <row r="264">
      <c r="A264" t="n">
        <v>36</v>
      </c>
      <c r="B264" t="n">
        <v>110</v>
      </c>
      <c r="C264" t="inlineStr">
        <is>
          <t xml:space="preserve">CONCLUIDO	</t>
        </is>
      </c>
      <c r="D264" t="n">
        <v>5.1507</v>
      </c>
      <c r="E264" t="n">
        <v>19.42</v>
      </c>
      <c r="F264" t="n">
        <v>16.17</v>
      </c>
      <c r="G264" t="n">
        <v>64.68000000000001</v>
      </c>
      <c r="H264" t="n">
        <v>0.78</v>
      </c>
      <c r="I264" t="n">
        <v>15</v>
      </c>
      <c r="J264" t="n">
        <v>228.27</v>
      </c>
      <c r="K264" t="n">
        <v>56.13</v>
      </c>
      <c r="L264" t="n">
        <v>10</v>
      </c>
      <c r="M264" t="n">
        <v>9</v>
      </c>
      <c r="N264" t="n">
        <v>52.14</v>
      </c>
      <c r="O264" t="n">
        <v>28386.82</v>
      </c>
      <c r="P264" t="n">
        <v>186.87</v>
      </c>
      <c r="Q264" t="n">
        <v>1364.05</v>
      </c>
      <c r="R264" t="n">
        <v>67.06</v>
      </c>
      <c r="S264" t="n">
        <v>48.96</v>
      </c>
      <c r="T264" t="n">
        <v>6771.3</v>
      </c>
      <c r="U264" t="n">
        <v>0.73</v>
      </c>
      <c r="V264" t="n">
        <v>0.86</v>
      </c>
      <c r="W264" t="n">
        <v>2.27</v>
      </c>
      <c r="X264" t="n">
        <v>0.41</v>
      </c>
      <c r="Y264" t="n">
        <v>1</v>
      </c>
      <c r="Z264" t="n">
        <v>10</v>
      </c>
    </row>
    <row r="265">
      <c r="A265" t="n">
        <v>37</v>
      </c>
      <c r="B265" t="n">
        <v>110</v>
      </c>
      <c r="C265" t="inlineStr">
        <is>
          <t xml:space="preserve">CONCLUIDO	</t>
        </is>
      </c>
      <c r="D265" t="n">
        <v>5.1508</v>
      </c>
      <c r="E265" t="n">
        <v>19.41</v>
      </c>
      <c r="F265" t="n">
        <v>16.17</v>
      </c>
      <c r="G265" t="n">
        <v>64.67</v>
      </c>
      <c r="H265" t="n">
        <v>0.8</v>
      </c>
      <c r="I265" t="n">
        <v>15</v>
      </c>
      <c r="J265" t="n">
        <v>228.69</v>
      </c>
      <c r="K265" t="n">
        <v>56.13</v>
      </c>
      <c r="L265" t="n">
        <v>10.25</v>
      </c>
      <c r="M265" t="n">
        <v>7</v>
      </c>
      <c r="N265" t="n">
        <v>52.31</v>
      </c>
      <c r="O265" t="n">
        <v>28438.91</v>
      </c>
      <c r="P265" t="n">
        <v>184.87</v>
      </c>
      <c r="Q265" t="n">
        <v>1364.01</v>
      </c>
      <c r="R265" t="n">
        <v>67.02</v>
      </c>
      <c r="S265" t="n">
        <v>48.96</v>
      </c>
      <c r="T265" t="n">
        <v>6751.67</v>
      </c>
      <c r="U265" t="n">
        <v>0.73</v>
      </c>
      <c r="V265" t="n">
        <v>0.86</v>
      </c>
      <c r="W265" t="n">
        <v>2.27</v>
      </c>
      <c r="X265" t="n">
        <v>0.41</v>
      </c>
      <c r="Y265" t="n">
        <v>1</v>
      </c>
      <c r="Z265" t="n">
        <v>10</v>
      </c>
    </row>
    <row r="266">
      <c r="A266" t="n">
        <v>38</v>
      </c>
      <c r="B266" t="n">
        <v>110</v>
      </c>
      <c r="C266" t="inlineStr">
        <is>
          <t xml:space="preserve">CONCLUIDO	</t>
        </is>
      </c>
      <c r="D266" t="n">
        <v>5.1703</v>
      </c>
      <c r="E266" t="n">
        <v>19.34</v>
      </c>
      <c r="F266" t="n">
        <v>16.14</v>
      </c>
      <c r="G266" t="n">
        <v>69.16</v>
      </c>
      <c r="H266" t="n">
        <v>0.8100000000000001</v>
      </c>
      <c r="I266" t="n">
        <v>14</v>
      </c>
      <c r="J266" t="n">
        <v>229.11</v>
      </c>
      <c r="K266" t="n">
        <v>56.13</v>
      </c>
      <c r="L266" t="n">
        <v>10.5</v>
      </c>
      <c r="M266" t="n">
        <v>4</v>
      </c>
      <c r="N266" t="n">
        <v>52.48</v>
      </c>
      <c r="O266" t="n">
        <v>28491.06</v>
      </c>
      <c r="P266" t="n">
        <v>183.44</v>
      </c>
      <c r="Q266" t="n">
        <v>1364.09</v>
      </c>
      <c r="R266" t="n">
        <v>66</v>
      </c>
      <c r="S266" t="n">
        <v>48.96</v>
      </c>
      <c r="T266" t="n">
        <v>6245.8</v>
      </c>
      <c r="U266" t="n">
        <v>0.74</v>
      </c>
      <c r="V266" t="n">
        <v>0.86</v>
      </c>
      <c r="W266" t="n">
        <v>2.27</v>
      </c>
      <c r="X266" t="n">
        <v>0.38</v>
      </c>
      <c r="Y266" t="n">
        <v>1</v>
      </c>
      <c r="Z266" t="n">
        <v>10</v>
      </c>
    </row>
    <row r="267">
      <c r="A267" t="n">
        <v>39</v>
      </c>
      <c r="B267" t="n">
        <v>110</v>
      </c>
      <c r="C267" t="inlineStr">
        <is>
          <t xml:space="preserve">CONCLUIDO	</t>
        </is>
      </c>
      <c r="D267" t="n">
        <v>5.1721</v>
      </c>
      <c r="E267" t="n">
        <v>19.33</v>
      </c>
      <c r="F267" t="n">
        <v>16.13</v>
      </c>
      <c r="G267" t="n">
        <v>69.13</v>
      </c>
      <c r="H267" t="n">
        <v>0.83</v>
      </c>
      <c r="I267" t="n">
        <v>14</v>
      </c>
      <c r="J267" t="n">
        <v>229.53</v>
      </c>
      <c r="K267" t="n">
        <v>56.13</v>
      </c>
      <c r="L267" t="n">
        <v>10.75</v>
      </c>
      <c r="M267" t="n">
        <v>4</v>
      </c>
      <c r="N267" t="n">
        <v>52.66</v>
      </c>
      <c r="O267" t="n">
        <v>28543.27</v>
      </c>
      <c r="P267" t="n">
        <v>184.15</v>
      </c>
      <c r="Q267" t="n">
        <v>1364.01</v>
      </c>
      <c r="R267" t="n">
        <v>65.79000000000001</v>
      </c>
      <c r="S267" t="n">
        <v>48.96</v>
      </c>
      <c r="T267" t="n">
        <v>6138.07</v>
      </c>
      <c r="U267" t="n">
        <v>0.74</v>
      </c>
      <c r="V267" t="n">
        <v>0.86</v>
      </c>
      <c r="W267" t="n">
        <v>2.27</v>
      </c>
      <c r="X267" t="n">
        <v>0.37</v>
      </c>
      <c r="Y267" t="n">
        <v>1</v>
      </c>
      <c r="Z267" t="n">
        <v>10</v>
      </c>
    </row>
    <row r="268">
      <c r="A268" t="n">
        <v>40</v>
      </c>
      <c r="B268" t="n">
        <v>110</v>
      </c>
      <c r="C268" t="inlineStr">
        <is>
          <t xml:space="preserve">CONCLUIDO	</t>
        </is>
      </c>
      <c r="D268" t="n">
        <v>5.1674</v>
      </c>
      <c r="E268" t="n">
        <v>19.35</v>
      </c>
      <c r="F268" t="n">
        <v>16.15</v>
      </c>
      <c r="G268" t="n">
        <v>69.20999999999999</v>
      </c>
      <c r="H268" t="n">
        <v>0.85</v>
      </c>
      <c r="I268" t="n">
        <v>14</v>
      </c>
      <c r="J268" t="n">
        <v>229.96</v>
      </c>
      <c r="K268" t="n">
        <v>56.13</v>
      </c>
      <c r="L268" t="n">
        <v>11</v>
      </c>
      <c r="M268" t="n">
        <v>3</v>
      </c>
      <c r="N268" t="n">
        <v>52.83</v>
      </c>
      <c r="O268" t="n">
        <v>28595.54</v>
      </c>
      <c r="P268" t="n">
        <v>184.69</v>
      </c>
      <c r="Q268" t="n">
        <v>1364.03</v>
      </c>
      <c r="R268" t="n">
        <v>66.02</v>
      </c>
      <c r="S268" t="n">
        <v>48.96</v>
      </c>
      <c r="T268" t="n">
        <v>6254.7</v>
      </c>
      <c r="U268" t="n">
        <v>0.74</v>
      </c>
      <c r="V268" t="n">
        <v>0.86</v>
      </c>
      <c r="W268" t="n">
        <v>2.28</v>
      </c>
      <c r="X268" t="n">
        <v>0.39</v>
      </c>
      <c r="Y268" t="n">
        <v>1</v>
      </c>
      <c r="Z268" t="n">
        <v>10</v>
      </c>
    </row>
    <row r="269">
      <c r="A269" t="n">
        <v>41</v>
      </c>
      <c r="B269" t="n">
        <v>110</v>
      </c>
      <c r="C269" t="inlineStr">
        <is>
          <t xml:space="preserve">CONCLUIDO	</t>
        </is>
      </c>
      <c r="D269" t="n">
        <v>5.172</v>
      </c>
      <c r="E269" t="n">
        <v>19.34</v>
      </c>
      <c r="F269" t="n">
        <v>16.13</v>
      </c>
      <c r="G269" t="n">
        <v>69.13</v>
      </c>
      <c r="H269" t="n">
        <v>0.87</v>
      </c>
      <c r="I269" t="n">
        <v>14</v>
      </c>
      <c r="J269" t="n">
        <v>230.38</v>
      </c>
      <c r="K269" t="n">
        <v>56.13</v>
      </c>
      <c r="L269" t="n">
        <v>11.25</v>
      </c>
      <c r="M269" t="n">
        <v>4</v>
      </c>
      <c r="N269" t="n">
        <v>53</v>
      </c>
      <c r="O269" t="n">
        <v>28647.87</v>
      </c>
      <c r="P269" t="n">
        <v>184.49</v>
      </c>
      <c r="Q269" t="n">
        <v>1364.01</v>
      </c>
      <c r="R269" t="n">
        <v>65.72</v>
      </c>
      <c r="S269" t="n">
        <v>48.96</v>
      </c>
      <c r="T269" t="n">
        <v>6103.39</v>
      </c>
      <c r="U269" t="n">
        <v>0.75</v>
      </c>
      <c r="V269" t="n">
        <v>0.86</v>
      </c>
      <c r="W269" t="n">
        <v>2.27</v>
      </c>
      <c r="X269" t="n">
        <v>0.37</v>
      </c>
      <c r="Y269" t="n">
        <v>1</v>
      </c>
      <c r="Z269" t="n">
        <v>10</v>
      </c>
    </row>
    <row r="270">
      <c r="A270" t="n">
        <v>42</v>
      </c>
      <c r="B270" t="n">
        <v>110</v>
      </c>
      <c r="C270" t="inlineStr">
        <is>
          <t xml:space="preserve">CONCLUIDO	</t>
        </is>
      </c>
      <c r="D270" t="n">
        <v>5.1688</v>
      </c>
      <c r="E270" t="n">
        <v>19.35</v>
      </c>
      <c r="F270" t="n">
        <v>16.14</v>
      </c>
      <c r="G270" t="n">
        <v>69.18000000000001</v>
      </c>
      <c r="H270" t="n">
        <v>0.89</v>
      </c>
      <c r="I270" t="n">
        <v>14</v>
      </c>
      <c r="J270" t="n">
        <v>230.81</v>
      </c>
      <c r="K270" t="n">
        <v>56.13</v>
      </c>
      <c r="L270" t="n">
        <v>11.5</v>
      </c>
      <c r="M270" t="n">
        <v>1</v>
      </c>
      <c r="N270" t="n">
        <v>53.18</v>
      </c>
      <c r="O270" t="n">
        <v>28700.26</v>
      </c>
      <c r="P270" t="n">
        <v>184.06</v>
      </c>
      <c r="Q270" t="n">
        <v>1364.01</v>
      </c>
      <c r="R270" t="n">
        <v>66</v>
      </c>
      <c r="S270" t="n">
        <v>48.96</v>
      </c>
      <c r="T270" t="n">
        <v>6246.21</v>
      </c>
      <c r="U270" t="n">
        <v>0.74</v>
      </c>
      <c r="V270" t="n">
        <v>0.86</v>
      </c>
      <c r="W270" t="n">
        <v>2.28</v>
      </c>
      <c r="X270" t="n">
        <v>0.38</v>
      </c>
      <c r="Y270" t="n">
        <v>1</v>
      </c>
      <c r="Z270" t="n">
        <v>10</v>
      </c>
    </row>
    <row r="271">
      <c r="A271" t="n">
        <v>43</v>
      </c>
      <c r="B271" t="n">
        <v>110</v>
      </c>
      <c r="C271" t="inlineStr">
        <is>
          <t xml:space="preserve">CONCLUIDO	</t>
        </is>
      </c>
      <c r="D271" t="n">
        <v>5.168</v>
      </c>
      <c r="E271" t="n">
        <v>19.35</v>
      </c>
      <c r="F271" t="n">
        <v>16.15</v>
      </c>
      <c r="G271" t="n">
        <v>69.2</v>
      </c>
      <c r="H271" t="n">
        <v>0.9</v>
      </c>
      <c r="I271" t="n">
        <v>14</v>
      </c>
      <c r="J271" t="n">
        <v>231.23</v>
      </c>
      <c r="K271" t="n">
        <v>56.13</v>
      </c>
      <c r="L271" t="n">
        <v>11.75</v>
      </c>
      <c r="M271" t="n">
        <v>0</v>
      </c>
      <c r="N271" t="n">
        <v>53.36</v>
      </c>
      <c r="O271" t="n">
        <v>28752.71</v>
      </c>
      <c r="P271" t="n">
        <v>184.21</v>
      </c>
      <c r="Q271" t="n">
        <v>1364.01</v>
      </c>
      <c r="R271" t="n">
        <v>66.02</v>
      </c>
      <c r="S271" t="n">
        <v>48.96</v>
      </c>
      <c r="T271" t="n">
        <v>6256.26</v>
      </c>
      <c r="U271" t="n">
        <v>0.74</v>
      </c>
      <c r="V271" t="n">
        <v>0.86</v>
      </c>
      <c r="W271" t="n">
        <v>2.28</v>
      </c>
      <c r="X271" t="n">
        <v>0.39</v>
      </c>
      <c r="Y271" t="n">
        <v>1</v>
      </c>
      <c r="Z271" t="n">
        <v>10</v>
      </c>
    </row>
    <row r="272">
      <c r="A272" t="n">
        <v>0</v>
      </c>
      <c r="B272" t="n">
        <v>150</v>
      </c>
      <c r="C272" t="inlineStr">
        <is>
          <t xml:space="preserve">CONCLUIDO	</t>
        </is>
      </c>
      <c r="D272" t="n">
        <v>2.0492</v>
      </c>
      <c r="E272" t="n">
        <v>48.8</v>
      </c>
      <c r="F272" t="n">
        <v>26.41</v>
      </c>
      <c r="G272" t="n">
        <v>4.54</v>
      </c>
      <c r="H272" t="n">
        <v>0.06</v>
      </c>
      <c r="I272" t="n">
        <v>349</v>
      </c>
      <c r="J272" t="n">
        <v>296.65</v>
      </c>
      <c r="K272" t="n">
        <v>61.82</v>
      </c>
      <c r="L272" t="n">
        <v>1</v>
      </c>
      <c r="M272" t="n">
        <v>347</v>
      </c>
      <c r="N272" t="n">
        <v>83.83</v>
      </c>
      <c r="O272" t="n">
        <v>36821.52</v>
      </c>
      <c r="P272" t="n">
        <v>479.21</v>
      </c>
      <c r="Q272" t="n">
        <v>1364.73</v>
      </c>
      <c r="R272" t="n">
        <v>402.57</v>
      </c>
      <c r="S272" t="n">
        <v>48.96</v>
      </c>
      <c r="T272" t="n">
        <v>172854.75</v>
      </c>
      <c r="U272" t="n">
        <v>0.12</v>
      </c>
      <c r="V272" t="n">
        <v>0.52</v>
      </c>
      <c r="W272" t="n">
        <v>2.82</v>
      </c>
      <c r="X272" t="n">
        <v>10.65</v>
      </c>
      <c r="Y272" t="n">
        <v>1</v>
      </c>
      <c r="Z272" t="n">
        <v>10</v>
      </c>
    </row>
    <row r="273">
      <c r="A273" t="n">
        <v>1</v>
      </c>
      <c r="B273" t="n">
        <v>150</v>
      </c>
      <c r="C273" t="inlineStr">
        <is>
          <t xml:space="preserve">CONCLUIDO	</t>
        </is>
      </c>
      <c r="D273" t="n">
        <v>2.5361</v>
      </c>
      <c r="E273" t="n">
        <v>39.43</v>
      </c>
      <c r="F273" t="n">
        <v>22.99</v>
      </c>
      <c r="G273" t="n">
        <v>5.7</v>
      </c>
      <c r="H273" t="n">
        <v>0.07000000000000001</v>
      </c>
      <c r="I273" t="n">
        <v>242</v>
      </c>
      <c r="J273" t="n">
        <v>297.17</v>
      </c>
      <c r="K273" t="n">
        <v>61.82</v>
      </c>
      <c r="L273" t="n">
        <v>1.25</v>
      </c>
      <c r="M273" t="n">
        <v>240</v>
      </c>
      <c r="N273" t="n">
        <v>84.09999999999999</v>
      </c>
      <c r="O273" t="n">
        <v>36885.7</v>
      </c>
      <c r="P273" t="n">
        <v>416</v>
      </c>
      <c r="Q273" t="n">
        <v>1364.54</v>
      </c>
      <c r="R273" t="n">
        <v>289.78</v>
      </c>
      <c r="S273" t="n">
        <v>48.96</v>
      </c>
      <c r="T273" t="n">
        <v>116992.75</v>
      </c>
      <c r="U273" t="n">
        <v>0.17</v>
      </c>
      <c r="V273" t="n">
        <v>0.6</v>
      </c>
      <c r="W273" t="n">
        <v>2.65</v>
      </c>
      <c r="X273" t="n">
        <v>7.22</v>
      </c>
      <c r="Y273" t="n">
        <v>1</v>
      </c>
      <c r="Z273" t="n">
        <v>10</v>
      </c>
    </row>
    <row r="274">
      <c r="A274" t="n">
        <v>2</v>
      </c>
      <c r="B274" t="n">
        <v>150</v>
      </c>
      <c r="C274" t="inlineStr">
        <is>
          <t xml:space="preserve">CONCLUIDO	</t>
        </is>
      </c>
      <c r="D274" t="n">
        <v>2.8912</v>
      </c>
      <c r="E274" t="n">
        <v>34.59</v>
      </c>
      <c r="F274" t="n">
        <v>21.26</v>
      </c>
      <c r="G274" t="n">
        <v>6.86</v>
      </c>
      <c r="H274" t="n">
        <v>0.09</v>
      </c>
      <c r="I274" t="n">
        <v>186</v>
      </c>
      <c r="J274" t="n">
        <v>297.7</v>
      </c>
      <c r="K274" t="n">
        <v>61.82</v>
      </c>
      <c r="L274" t="n">
        <v>1.5</v>
      </c>
      <c r="M274" t="n">
        <v>184</v>
      </c>
      <c r="N274" t="n">
        <v>84.37</v>
      </c>
      <c r="O274" t="n">
        <v>36949.99</v>
      </c>
      <c r="P274" t="n">
        <v>383.75</v>
      </c>
      <c r="Q274" t="n">
        <v>1364.41</v>
      </c>
      <c r="R274" t="n">
        <v>233.19</v>
      </c>
      <c r="S274" t="n">
        <v>48.96</v>
      </c>
      <c r="T274" t="n">
        <v>88979.19</v>
      </c>
      <c r="U274" t="n">
        <v>0.21</v>
      </c>
      <c r="V274" t="n">
        <v>0.65</v>
      </c>
      <c r="W274" t="n">
        <v>2.55</v>
      </c>
      <c r="X274" t="n">
        <v>5.49</v>
      </c>
      <c r="Y274" t="n">
        <v>1</v>
      </c>
      <c r="Z274" t="n">
        <v>10</v>
      </c>
    </row>
    <row r="275">
      <c r="A275" t="n">
        <v>3</v>
      </c>
      <c r="B275" t="n">
        <v>150</v>
      </c>
      <c r="C275" t="inlineStr">
        <is>
          <t xml:space="preserve">CONCLUIDO	</t>
        </is>
      </c>
      <c r="D275" t="n">
        <v>3.1666</v>
      </c>
      <c r="E275" t="n">
        <v>31.58</v>
      </c>
      <c r="F275" t="n">
        <v>20.19</v>
      </c>
      <c r="G275" t="n">
        <v>8.02</v>
      </c>
      <c r="H275" t="n">
        <v>0.1</v>
      </c>
      <c r="I275" t="n">
        <v>151</v>
      </c>
      <c r="J275" t="n">
        <v>298.22</v>
      </c>
      <c r="K275" t="n">
        <v>61.82</v>
      </c>
      <c r="L275" t="n">
        <v>1.75</v>
      </c>
      <c r="M275" t="n">
        <v>149</v>
      </c>
      <c r="N275" t="n">
        <v>84.65000000000001</v>
      </c>
      <c r="O275" t="n">
        <v>37014.39</v>
      </c>
      <c r="P275" t="n">
        <v>363.57</v>
      </c>
      <c r="Q275" t="n">
        <v>1364.44</v>
      </c>
      <c r="R275" t="n">
        <v>198.08</v>
      </c>
      <c r="S275" t="n">
        <v>48.96</v>
      </c>
      <c r="T275" t="n">
        <v>71597.71000000001</v>
      </c>
      <c r="U275" t="n">
        <v>0.25</v>
      </c>
      <c r="V275" t="n">
        <v>0.6899999999999999</v>
      </c>
      <c r="W275" t="n">
        <v>2.5</v>
      </c>
      <c r="X275" t="n">
        <v>4.43</v>
      </c>
      <c r="Y275" t="n">
        <v>1</v>
      </c>
      <c r="Z275" t="n">
        <v>10</v>
      </c>
    </row>
    <row r="276">
      <c r="A276" t="n">
        <v>4</v>
      </c>
      <c r="B276" t="n">
        <v>150</v>
      </c>
      <c r="C276" t="inlineStr">
        <is>
          <t xml:space="preserve">CONCLUIDO	</t>
        </is>
      </c>
      <c r="D276" t="n">
        <v>3.3871</v>
      </c>
      <c r="E276" t="n">
        <v>29.52</v>
      </c>
      <c r="F276" t="n">
        <v>19.47</v>
      </c>
      <c r="G276" t="n">
        <v>9.199999999999999</v>
      </c>
      <c r="H276" t="n">
        <v>0.12</v>
      </c>
      <c r="I276" t="n">
        <v>127</v>
      </c>
      <c r="J276" t="n">
        <v>298.74</v>
      </c>
      <c r="K276" t="n">
        <v>61.82</v>
      </c>
      <c r="L276" t="n">
        <v>2</v>
      </c>
      <c r="M276" t="n">
        <v>125</v>
      </c>
      <c r="N276" t="n">
        <v>84.92</v>
      </c>
      <c r="O276" t="n">
        <v>37078.91</v>
      </c>
      <c r="P276" t="n">
        <v>349.7</v>
      </c>
      <c r="Q276" t="n">
        <v>1364.4</v>
      </c>
      <c r="R276" t="n">
        <v>174.83</v>
      </c>
      <c r="S276" t="n">
        <v>48.96</v>
      </c>
      <c r="T276" t="n">
        <v>60094.56</v>
      </c>
      <c r="U276" t="n">
        <v>0.28</v>
      </c>
      <c r="V276" t="n">
        <v>0.71</v>
      </c>
      <c r="W276" t="n">
        <v>2.46</v>
      </c>
      <c r="X276" t="n">
        <v>3.71</v>
      </c>
      <c r="Y276" t="n">
        <v>1</v>
      </c>
      <c r="Z276" t="n">
        <v>10</v>
      </c>
    </row>
    <row r="277">
      <c r="A277" t="n">
        <v>5</v>
      </c>
      <c r="B277" t="n">
        <v>150</v>
      </c>
      <c r="C277" t="inlineStr">
        <is>
          <t xml:space="preserve">CONCLUIDO	</t>
        </is>
      </c>
      <c r="D277" t="n">
        <v>3.5662</v>
      </c>
      <c r="E277" t="n">
        <v>28.04</v>
      </c>
      <c r="F277" t="n">
        <v>18.93</v>
      </c>
      <c r="G277" t="n">
        <v>10.33</v>
      </c>
      <c r="H277" t="n">
        <v>0.13</v>
      </c>
      <c r="I277" t="n">
        <v>110</v>
      </c>
      <c r="J277" t="n">
        <v>299.26</v>
      </c>
      <c r="K277" t="n">
        <v>61.82</v>
      </c>
      <c r="L277" t="n">
        <v>2.25</v>
      </c>
      <c r="M277" t="n">
        <v>108</v>
      </c>
      <c r="N277" t="n">
        <v>85.19</v>
      </c>
      <c r="O277" t="n">
        <v>37143.54</v>
      </c>
      <c r="P277" t="n">
        <v>339.15</v>
      </c>
      <c r="Q277" t="n">
        <v>1364.29</v>
      </c>
      <c r="R277" t="n">
        <v>157.69</v>
      </c>
      <c r="S277" t="n">
        <v>48.96</v>
      </c>
      <c r="T277" t="n">
        <v>51611.84</v>
      </c>
      <c r="U277" t="n">
        <v>0.31</v>
      </c>
      <c r="V277" t="n">
        <v>0.73</v>
      </c>
      <c r="W277" t="n">
        <v>2.41</v>
      </c>
      <c r="X277" t="n">
        <v>3.17</v>
      </c>
      <c r="Y277" t="n">
        <v>1</v>
      </c>
      <c r="Z277" t="n">
        <v>10</v>
      </c>
    </row>
    <row r="278">
      <c r="A278" t="n">
        <v>6</v>
      </c>
      <c r="B278" t="n">
        <v>150</v>
      </c>
      <c r="C278" t="inlineStr">
        <is>
          <t xml:space="preserve">CONCLUIDO	</t>
        </is>
      </c>
      <c r="D278" t="n">
        <v>3.7086</v>
      </c>
      <c r="E278" t="n">
        <v>26.96</v>
      </c>
      <c r="F278" t="n">
        <v>18.58</v>
      </c>
      <c r="G278" t="n">
        <v>11.49</v>
      </c>
      <c r="H278" t="n">
        <v>0.15</v>
      </c>
      <c r="I278" t="n">
        <v>97</v>
      </c>
      <c r="J278" t="n">
        <v>299.79</v>
      </c>
      <c r="K278" t="n">
        <v>61.82</v>
      </c>
      <c r="L278" t="n">
        <v>2.5</v>
      </c>
      <c r="M278" t="n">
        <v>95</v>
      </c>
      <c r="N278" t="n">
        <v>85.47</v>
      </c>
      <c r="O278" t="n">
        <v>37208.42</v>
      </c>
      <c r="P278" t="n">
        <v>332.08</v>
      </c>
      <c r="Q278" t="n">
        <v>1364.09</v>
      </c>
      <c r="R278" t="n">
        <v>145.32</v>
      </c>
      <c r="S278" t="n">
        <v>48.96</v>
      </c>
      <c r="T278" t="n">
        <v>45490.78</v>
      </c>
      <c r="U278" t="n">
        <v>0.34</v>
      </c>
      <c r="V278" t="n">
        <v>0.75</v>
      </c>
      <c r="W278" t="n">
        <v>2.41</v>
      </c>
      <c r="X278" t="n">
        <v>2.82</v>
      </c>
      <c r="Y278" t="n">
        <v>1</v>
      </c>
      <c r="Z278" t="n">
        <v>10</v>
      </c>
    </row>
    <row r="279">
      <c r="A279" t="n">
        <v>7</v>
      </c>
      <c r="B279" t="n">
        <v>150</v>
      </c>
      <c r="C279" t="inlineStr">
        <is>
          <t xml:space="preserve">CONCLUIDO	</t>
        </is>
      </c>
      <c r="D279" t="n">
        <v>3.8437</v>
      </c>
      <c r="E279" t="n">
        <v>26.02</v>
      </c>
      <c r="F279" t="n">
        <v>18.24</v>
      </c>
      <c r="G279" t="n">
        <v>12.73</v>
      </c>
      <c r="H279" t="n">
        <v>0.16</v>
      </c>
      <c r="I279" t="n">
        <v>86</v>
      </c>
      <c r="J279" t="n">
        <v>300.32</v>
      </c>
      <c r="K279" t="n">
        <v>61.82</v>
      </c>
      <c r="L279" t="n">
        <v>2.75</v>
      </c>
      <c r="M279" t="n">
        <v>84</v>
      </c>
      <c r="N279" t="n">
        <v>85.73999999999999</v>
      </c>
      <c r="O279" t="n">
        <v>37273.29</v>
      </c>
      <c r="P279" t="n">
        <v>325.22</v>
      </c>
      <c r="Q279" t="n">
        <v>1364.11</v>
      </c>
      <c r="R279" t="n">
        <v>134.49</v>
      </c>
      <c r="S279" t="n">
        <v>48.96</v>
      </c>
      <c r="T279" t="n">
        <v>40129.6</v>
      </c>
      <c r="U279" t="n">
        <v>0.36</v>
      </c>
      <c r="V279" t="n">
        <v>0.76</v>
      </c>
      <c r="W279" t="n">
        <v>2.39</v>
      </c>
      <c r="X279" t="n">
        <v>2.48</v>
      </c>
      <c r="Y279" t="n">
        <v>1</v>
      </c>
      <c r="Z279" t="n">
        <v>10</v>
      </c>
    </row>
    <row r="280">
      <c r="A280" t="n">
        <v>8</v>
      </c>
      <c r="B280" t="n">
        <v>150</v>
      </c>
      <c r="C280" t="inlineStr">
        <is>
          <t xml:space="preserve">CONCLUIDO	</t>
        </is>
      </c>
      <c r="D280" t="n">
        <v>3.9465</v>
      </c>
      <c r="E280" t="n">
        <v>25.34</v>
      </c>
      <c r="F280" t="n">
        <v>18.01</v>
      </c>
      <c r="G280" t="n">
        <v>13.85</v>
      </c>
      <c r="H280" t="n">
        <v>0.18</v>
      </c>
      <c r="I280" t="n">
        <v>78</v>
      </c>
      <c r="J280" t="n">
        <v>300.84</v>
      </c>
      <c r="K280" t="n">
        <v>61.82</v>
      </c>
      <c r="L280" t="n">
        <v>3</v>
      </c>
      <c r="M280" t="n">
        <v>76</v>
      </c>
      <c r="N280" t="n">
        <v>86.02</v>
      </c>
      <c r="O280" t="n">
        <v>37338.27</v>
      </c>
      <c r="P280" t="n">
        <v>320.13</v>
      </c>
      <c r="Q280" t="n">
        <v>1364.14</v>
      </c>
      <c r="R280" t="n">
        <v>126.76</v>
      </c>
      <c r="S280" t="n">
        <v>48.96</v>
      </c>
      <c r="T280" t="n">
        <v>36304.18</v>
      </c>
      <c r="U280" t="n">
        <v>0.39</v>
      </c>
      <c r="V280" t="n">
        <v>0.77</v>
      </c>
      <c r="W280" t="n">
        <v>2.38</v>
      </c>
      <c r="X280" t="n">
        <v>2.25</v>
      </c>
      <c r="Y280" t="n">
        <v>1</v>
      </c>
      <c r="Z280" t="n">
        <v>10</v>
      </c>
    </row>
    <row r="281">
      <c r="A281" t="n">
        <v>9</v>
      </c>
      <c r="B281" t="n">
        <v>150</v>
      </c>
      <c r="C281" t="inlineStr">
        <is>
          <t xml:space="preserve">CONCLUIDO	</t>
        </is>
      </c>
      <c r="D281" t="n">
        <v>4.0451</v>
      </c>
      <c r="E281" t="n">
        <v>24.72</v>
      </c>
      <c r="F281" t="n">
        <v>17.78</v>
      </c>
      <c r="G281" t="n">
        <v>15.02</v>
      </c>
      <c r="H281" t="n">
        <v>0.19</v>
      </c>
      <c r="I281" t="n">
        <v>71</v>
      </c>
      <c r="J281" t="n">
        <v>301.37</v>
      </c>
      <c r="K281" t="n">
        <v>61.82</v>
      </c>
      <c r="L281" t="n">
        <v>3.25</v>
      </c>
      <c r="M281" t="n">
        <v>69</v>
      </c>
      <c r="N281" t="n">
        <v>86.3</v>
      </c>
      <c r="O281" t="n">
        <v>37403.38</v>
      </c>
      <c r="P281" t="n">
        <v>315.34</v>
      </c>
      <c r="Q281" t="n">
        <v>1364.17</v>
      </c>
      <c r="R281" t="n">
        <v>119.95</v>
      </c>
      <c r="S281" t="n">
        <v>48.96</v>
      </c>
      <c r="T281" t="n">
        <v>32936.02</v>
      </c>
      <c r="U281" t="n">
        <v>0.41</v>
      </c>
      <c r="V281" t="n">
        <v>0.78</v>
      </c>
      <c r="W281" t="n">
        <v>2.35</v>
      </c>
      <c r="X281" t="n">
        <v>2.02</v>
      </c>
      <c r="Y281" t="n">
        <v>1</v>
      </c>
      <c r="Z281" t="n">
        <v>10</v>
      </c>
    </row>
    <row r="282">
      <c r="A282" t="n">
        <v>10</v>
      </c>
      <c r="B282" t="n">
        <v>150</v>
      </c>
      <c r="C282" t="inlineStr">
        <is>
          <t xml:space="preserve">CONCLUIDO	</t>
        </is>
      </c>
      <c r="D282" t="n">
        <v>4.1274</v>
      </c>
      <c r="E282" t="n">
        <v>24.23</v>
      </c>
      <c r="F282" t="n">
        <v>17.62</v>
      </c>
      <c r="G282" t="n">
        <v>16.26</v>
      </c>
      <c r="H282" t="n">
        <v>0.21</v>
      </c>
      <c r="I282" t="n">
        <v>65</v>
      </c>
      <c r="J282" t="n">
        <v>301.9</v>
      </c>
      <c r="K282" t="n">
        <v>61.82</v>
      </c>
      <c r="L282" t="n">
        <v>3.5</v>
      </c>
      <c r="M282" t="n">
        <v>63</v>
      </c>
      <c r="N282" t="n">
        <v>86.58</v>
      </c>
      <c r="O282" t="n">
        <v>37468.6</v>
      </c>
      <c r="P282" t="n">
        <v>311.74</v>
      </c>
      <c r="Q282" t="n">
        <v>1364.23</v>
      </c>
      <c r="R282" t="n">
        <v>114.4</v>
      </c>
      <c r="S282" t="n">
        <v>48.96</v>
      </c>
      <c r="T282" t="n">
        <v>30189.66</v>
      </c>
      <c r="U282" t="n">
        <v>0.43</v>
      </c>
      <c r="V282" t="n">
        <v>0.79</v>
      </c>
      <c r="W282" t="n">
        <v>2.35</v>
      </c>
      <c r="X282" t="n">
        <v>1.86</v>
      </c>
      <c r="Y282" t="n">
        <v>1</v>
      </c>
      <c r="Z282" t="n">
        <v>10</v>
      </c>
    </row>
    <row r="283">
      <c r="A283" t="n">
        <v>11</v>
      </c>
      <c r="B283" t="n">
        <v>150</v>
      </c>
      <c r="C283" t="inlineStr">
        <is>
          <t xml:space="preserve">CONCLUIDO	</t>
        </is>
      </c>
      <c r="D283" t="n">
        <v>4.2051</v>
      </c>
      <c r="E283" t="n">
        <v>23.78</v>
      </c>
      <c r="F283" t="n">
        <v>17.45</v>
      </c>
      <c r="G283" t="n">
        <v>17.45</v>
      </c>
      <c r="H283" t="n">
        <v>0.22</v>
      </c>
      <c r="I283" t="n">
        <v>60</v>
      </c>
      <c r="J283" t="n">
        <v>302.43</v>
      </c>
      <c r="K283" t="n">
        <v>61.82</v>
      </c>
      <c r="L283" t="n">
        <v>3.75</v>
      </c>
      <c r="M283" t="n">
        <v>58</v>
      </c>
      <c r="N283" t="n">
        <v>86.86</v>
      </c>
      <c r="O283" t="n">
        <v>37533.94</v>
      </c>
      <c r="P283" t="n">
        <v>307.71</v>
      </c>
      <c r="Q283" t="n">
        <v>1364.22</v>
      </c>
      <c r="R283" t="n">
        <v>108.86</v>
      </c>
      <c r="S283" t="n">
        <v>48.96</v>
      </c>
      <c r="T283" t="n">
        <v>27443.79</v>
      </c>
      <c r="U283" t="n">
        <v>0.45</v>
      </c>
      <c r="V283" t="n">
        <v>0.79</v>
      </c>
      <c r="W283" t="n">
        <v>2.34</v>
      </c>
      <c r="X283" t="n">
        <v>1.69</v>
      </c>
      <c r="Y283" t="n">
        <v>1</v>
      </c>
      <c r="Z283" t="n">
        <v>10</v>
      </c>
    </row>
    <row r="284">
      <c r="A284" t="n">
        <v>12</v>
      </c>
      <c r="B284" t="n">
        <v>150</v>
      </c>
      <c r="C284" t="inlineStr">
        <is>
          <t xml:space="preserve">CONCLUIDO	</t>
        </is>
      </c>
      <c r="D284" t="n">
        <v>4.265</v>
      </c>
      <c r="E284" t="n">
        <v>23.45</v>
      </c>
      <c r="F284" t="n">
        <v>17.34</v>
      </c>
      <c r="G284" t="n">
        <v>18.58</v>
      </c>
      <c r="H284" t="n">
        <v>0.24</v>
      </c>
      <c r="I284" t="n">
        <v>56</v>
      </c>
      <c r="J284" t="n">
        <v>302.96</v>
      </c>
      <c r="K284" t="n">
        <v>61.82</v>
      </c>
      <c r="L284" t="n">
        <v>4</v>
      </c>
      <c r="M284" t="n">
        <v>54</v>
      </c>
      <c r="N284" t="n">
        <v>87.14</v>
      </c>
      <c r="O284" t="n">
        <v>37599.4</v>
      </c>
      <c r="P284" t="n">
        <v>305.09</v>
      </c>
      <c r="Q284" t="n">
        <v>1364.12</v>
      </c>
      <c r="R284" t="n">
        <v>105.36</v>
      </c>
      <c r="S284" t="n">
        <v>48.96</v>
      </c>
      <c r="T284" t="n">
        <v>25714.53</v>
      </c>
      <c r="U284" t="n">
        <v>0.46</v>
      </c>
      <c r="V284" t="n">
        <v>0.8</v>
      </c>
      <c r="W284" t="n">
        <v>2.33</v>
      </c>
      <c r="X284" t="n">
        <v>1.58</v>
      </c>
      <c r="Y284" t="n">
        <v>1</v>
      </c>
      <c r="Z284" t="n">
        <v>10</v>
      </c>
    </row>
    <row r="285">
      <c r="A285" t="n">
        <v>13</v>
      </c>
      <c r="B285" t="n">
        <v>150</v>
      </c>
      <c r="C285" t="inlineStr">
        <is>
          <t xml:space="preserve">CONCLUIDO	</t>
        </is>
      </c>
      <c r="D285" t="n">
        <v>4.3047</v>
      </c>
      <c r="E285" t="n">
        <v>23.23</v>
      </c>
      <c r="F285" t="n">
        <v>17.29</v>
      </c>
      <c r="G285" t="n">
        <v>19.57</v>
      </c>
      <c r="H285" t="n">
        <v>0.25</v>
      </c>
      <c r="I285" t="n">
        <v>53</v>
      </c>
      <c r="J285" t="n">
        <v>303.49</v>
      </c>
      <c r="K285" t="n">
        <v>61.82</v>
      </c>
      <c r="L285" t="n">
        <v>4.25</v>
      </c>
      <c r="M285" t="n">
        <v>51</v>
      </c>
      <c r="N285" t="n">
        <v>87.42</v>
      </c>
      <c r="O285" t="n">
        <v>37664.98</v>
      </c>
      <c r="P285" t="n">
        <v>303.41</v>
      </c>
      <c r="Q285" t="n">
        <v>1364.23</v>
      </c>
      <c r="R285" t="n">
        <v>103.68</v>
      </c>
      <c r="S285" t="n">
        <v>48.96</v>
      </c>
      <c r="T285" t="n">
        <v>24888.87</v>
      </c>
      <c r="U285" t="n">
        <v>0.47</v>
      </c>
      <c r="V285" t="n">
        <v>0.8</v>
      </c>
      <c r="W285" t="n">
        <v>2.33</v>
      </c>
      <c r="X285" t="n">
        <v>1.53</v>
      </c>
      <c r="Y285" t="n">
        <v>1</v>
      </c>
      <c r="Z285" t="n">
        <v>10</v>
      </c>
    </row>
    <row r="286">
      <c r="A286" t="n">
        <v>14</v>
      </c>
      <c r="B286" t="n">
        <v>150</v>
      </c>
      <c r="C286" t="inlineStr">
        <is>
          <t xml:space="preserve">CONCLUIDO	</t>
        </is>
      </c>
      <c r="D286" t="n">
        <v>4.3747</v>
      </c>
      <c r="E286" t="n">
        <v>22.86</v>
      </c>
      <c r="F286" t="n">
        <v>17.14</v>
      </c>
      <c r="G286" t="n">
        <v>20.99</v>
      </c>
      <c r="H286" t="n">
        <v>0.26</v>
      </c>
      <c r="I286" t="n">
        <v>49</v>
      </c>
      <c r="J286" t="n">
        <v>304.03</v>
      </c>
      <c r="K286" t="n">
        <v>61.82</v>
      </c>
      <c r="L286" t="n">
        <v>4.5</v>
      </c>
      <c r="M286" t="n">
        <v>47</v>
      </c>
      <c r="N286" t="n">
        <v>87.7</v>
      </c>
      <c r="O286" t="n">
        <v>37730.68</v>
      </c>
      <c r="P286" t="n">
        <v>300.09</v>
      </c>
      <c r="Q286" t="n">
        <v>1364.11</v>
      </c>
      <c r="R286" t="n">
        <v>99.03</v>
      </c>
      <c r="S286" t="n">
        <v>48.96</v>
      </c>
      <c r="T286" t="n">
        <v>22586.42</v>
      </c>
      <c r="U286" t="n">
        <v>0.49</v>
      </c>
      <c r="V286" t="n">
        <v>0.8100000000000001</v>
      </c>
      <c r="W286" t="n">
        <v>2.31</v>
      </c>
      <c r="X286" t="n">
        <v>1.38</v>
      </c>
      <c r="Y286" t="n">
        <v>1</v>
      </c>
      <c r="Z286" t="n">
        <v>10</v>
      </c>
    </row>
    <row r="287">
      <c r="A287" t="n">
        <v>15</v>
      </c>
      <c r="B287" t="n">
        <v>150</v>
      </c>
      <c r="C287" t="inlineStr">
        <is>
          <t xml:space="preserve">CONCLUIDO	</t>
        </is>
      </c>
      <c r="D287" t="n">
        <v>4.4242</v>
      </c>
      <c r="E287" t="n">
        <v>22.6</v>
      </c>
      <c r="F287" t="n">
        <v>17.05</v>
      </c>
      <c r="G287" t="n">
        <v>22.24</v>
      </c>
      <c r="H287" t="n">
        <v>0.28</v>
      </c>
      <c r="I287" t="n">
        <v>46</v>
      </c>
      <c r="J287" t="n">
        <v>304.56</v>
      </c>
      <c r="K287" t="n">
        <v>61.82</v>
      </c>
      <c r="L287" t="n">
        <v>4.75</v>
      </c>
      <c r="M287" t="n">
        <v>44</v>
      </c>
      <c r="N287" t="n">
        <v>87.98999999999999</v>
      </c>
      <c r="O287" t="n">
        <v>37796.51</v>
      </c>
      <c r="P287" t="n">
        <v>297.52</v>
      </c>
      <c r="Q287" t="n">
        <v>1364.13</v>
      </c>
      <c r="R287" t="n">
        <v>95.97</v>
      </c>
      <c r="S287" t="n">
        <v>48.96</v>
      </c>
      <c r="T287" t="n">
        <v>21071.59</v>
      </c>
      <c r="U287" t="n">
        <v>0.51</v>
      </c>
      <c r="V287" t="n">
        <v>0.8100000000000001</v>
      </c>
      <c r="W287" t="n">
        <v>2.31</v>
      </c>
      <c r="X287" t="n">
        <v>1.29</v>
      </c>
      <c r="Y287" t="n">
        <v>1</v>
      </c>
      <c r="Z287" t="n">
        <v>10</v>
      </c>
    </row>
    <row r="288">
      <c r="A288" t="n">
        <v>16</v>
      </c>
      <c r="B288" t="n">
        <v>150</v>
      </c>
      <c r="C288" t="inlineStr">
        <is>
          <t xml:space="preserve">CONCLUIDO	</t>
        </is>
      </c>
      <c r="D288" t="n">
        <v>4.458</v>
      </c>
      <c r="E288" t="n">
        <v>22.43</v>
      </c>
      <c r="F288" t="n">
        <v>16.99</v>
      </c>
      <c r="G288" t="n">
        <v>23.17</v>
      </c>
      <c r="H288" t="n">
        <v>0.29</v>
      </c>
      <c r="I288" t="n">
        <v>44</v>
      </c>
      <c r="J288" t="n">
        <v>305.09</v>
      </c>
      <c r="K288" t="n">
        <v>61.82</v>
      </c>
      <c r="L288" t="n">
        <v>5</v>
      </c>
      <c r="M288" t="n">
        <v>42</v>
      </c>
      <c r="N288" t="n">
        <v>88.27</v>
      </c>
      <c r="O288" t="n">
        <v>37862.45</v>
      </c>
      <c r="P288" t="n">
        <v>295.85</v>
      </c>
      <c r="Q288" t="n">
        <v>1364.13</v>
      </c>
      <c r="R288" t="n">
        <v>94.08</v>
      </c>
      <c r="S288" t="n">
        <v>48.96</v>
      </c>
      <c r="T288" t="n">
        <v>20134.59</v>
      </c>
      <c r="U288" t="n">
        <v>0.52</v>
      </c>
      <c r="V288" t="n">
        <v>0.82</v>
      </c>
      <c r="W288" t="n">
        <v>2.31</v>
      </c>
      <c r="X288" t="n">
        <v>1.23</v>
      </c>
      <c r="Y288" t="n">
        <v>1</v>
      </c>
      <c r="Z288" t="n">
        <v>10</v>
      </c>
    </row>
    <row r="289">
      <c r="A289" t="n">
        <v>17</v>
      </c>
      <c r="B289" t="n">
        <v>150</v>
      </c>
      <c r="C289" t="inlineStr">
        <is>
          <t xml:space="preserve">CONCLUIDO	</t>
        </is>
      </c>
      <c r="D289" t="n">
        <v>4.4925</v>
      </c>
      <c r="E289" t="n">
        <v>22.26</v>
      </c>
      <c r="F289" t="n">
        <v>16.93</v>
      </c>
      <c r="G289" t="n">
        <v>24.18</v>
      </c>
      <c r="H289" t="n">
        <v>0.31</v>
      </c>
      <c r="I289" t="n">
        <v>42</v>
      </c>
      <c r="J289" t="n">
        <v>305.63</v>
      </c>
      <c r="K289" t="n">
        <v>61.82</v>
      </c>
      <c r="L289" t="n">
        <v>5.25</v>
      </c>
      <c r="M289" t="n">
        <v>40</v>
      </c>
      <c r="N289" t="n">
        <v>88.56</v>
      </c>
      <c r="O289" t="n">
        <v>37928.52</v>
      </c>
      <c r="P289" t="n">
        <v>293.86</v>
      </c>
      <c r="Q289" t="n">
        <v>1364.12</v>
      </c>
      <c r="R289" t="n">
        <v>91.8</v>
      </c>
      <c r="S289" t="n">
        <v>48.96</v>
      </c>
      <c r="T289" t="n">
        <v>19004.14</v>
      </c>
      <c r="U289" t="n">
        <v>0.53</v>
      </c>
      <c r="V289" t="n">
        <v>0.82</v>
      </c>
      <c r="W289" t="n">
        <v>2.31</v>
      </c>
      <c r="X289" t="n">
        <v>1.17</v>
      </c>
      <c r="Y289" t="n">
        <v>1</v>
      </c>
      <c r="Z289" t="n">
        <v>10</v>
      </c>
    </row>
    <row r="290">
      <c r="A290" t="n">
        <v>18</v>
      </c>
      <c r="B290" t="n">
        <v>150</v>
      </c>
      <c r="C290" t="inlineStr">
        <is>
          <t xml:space="preserve">CONCLUIDO	</t>
        </is>
      </c>
      <c r="D290" t="n">
        <v>4.543</v>
      </c>
      <c r="E290" t="n">
        <v>22.01</v>
      </c>
      <c r="F290" t="n">
        <v>16.85</v>
      </c>
      <c r="G290" t="n">
        <v>25.92</v>
      </c>
      <c r="H290" t="n">
        <v>0.32</v>
      </c>
      <c r="I290" t="n">
        <v>39</v>
      </c>
      <c r="J290" t="n">
        <v>306.17</v>
      </c>
      <c r="K290" t="n">
        <v>61.82</v>
      </c>
      <c r="L290" t="n">
        <v>5.5</v>
      </c>
      <c r="M290" t="n">
        <v>37</v>
      </c>
      <c r="N290" t="n">
        <v>88.84</v>
      </c>
      <c r="O290" t="n">
        <v>37994.72</v>
      </c>
      <c r="P290" t="n">
        <v>291.4</v>
      </c>
      <c r="Q290" t="n">
        <v>1364.14</v>
      </c>
      <c r="R290" t="n">
        <v>89.51000000000001</v>
      </c>
      <c r="S290" t="n">
        <v>48.96</v>
      </c>
      <c r="T290" t="n">
        <v>17875.27</v>
      </c>
      <c r="U290" t="n">
        <v>0.55</v>
      </c>
      <c r="V290" t="n">
        <v>0.82</v>
      </c>
      <c r="W290" t="n">
        <v>2.3</v>
      </c>
      <c r="X290" t="n">
        <v>1.09</v>
      </c>
      <c r="Y290" t="n">
        <v>1</v>
      </c>
      <c r="Z290" t="n">
        <v>10</v>
      </c>
    </row>
    <row r="291">
      <c r="A291" t="n">
        <v>19</v>
      </c>
      <c r="B291" t="n">
        <v>150</v>
      </c>
      <c r="C291" t="inlineStr">
        <is>
          <t xml:space="preserve">CONCLUIDO	</t>
        </is>
      </c>
      <c r="D291" t="n">
        <v>4.5547</v>
      </c>
      <c r="E291" t="n">
        <v>21.96</v>
      </c>
      <c r="F291" t="n">
        <v>16.85</v>
      </c>
      <c r="G291" t="n">
        <v>26.6</v>
      </c>
      <c r="H291" t="n">
        <v>0.33</v>
      </c>
      <c r="I291" t="n">
        <v>38</v>
      </c>
      <c r="J291" t="n">
        <v>306.7</v>
      </c>
      <c r="K291" t="n">
        <v>61.82</v>
      </c>
      <c r="L291" t="n">
        <v>5.75</v>
      </c>
      <c r="M291" t="n">
        <v>36</v>
      </c>
      <c r="N291" t="n">
        <v>89.13</v>
      </c>
      <c r="O291" t="n">
        <v>38061.04</v>
      </c>
      <c r="P291" t="n">
        <v>290.67</v>
      </c>
      <c r="Q291" t="n">
        <v>1364.02</v>
      </c>
      <c r="R291" t="n">
        <v>89.61</v>
      </c>
      <c r="S291" t="n">
        <v>48.96</v>
      </c>
      <c r="T291" t="n">
        <v>17928.54</v>
      </c>
      <c r="U291" t="n">
        <v>0.55</v>
      </c>
      <c r="V291" t="n">
        <v>0.82</v>
      </c>
      <c r="W291" t="n">
        <v>2.3</v>
      </c>
      <c r="X291" t="n">
        <v>1.09</v>
      </c>
      <c r="Y291" t="n">
        <v>1</v>
      </c>
      <c r="Z291" t="n">
        <v>10</v>
      </c>
    </row>
    <row r="292">
      <c r="A292" t="n">
        <v>20</v>
      </c>
      <c r="B292" t="n">
        <v>150</v>
      </c>
      <c r="C292" t="inlineStr">
        <is>
          <t xml:space="preserve">CONCLUIDO	</t>
        </is>
      </c>
      <c r="D292" t="n">
        <v>4.5881</v>
      </c>
      <c r="E292" t="n">
        <v>21.8</v>
      </c>
      <c r="F292" t="n">
        <v>16.8</v>
      </c>
      <c r="G292" t="n">
        <v>28</v>
      </c>
      <c r="H292" t="n">
        <v>0.35</v>
      </c>
      <c r="I292" t="n">
        <v>36</v>
      </c>
      <c r="J292" t="n">
        <v>307.24</v>
      </c>
      <c r="K292" t="n">
        <v>61.82</v>
      </c>
      <c r="L292" t="n">
        <v>6</v>
      </c>
      <c r="M292" t="n">
        <v>34</v>
      </c>
      <c r="N292" t="n">
        <v>89.42</v>
      </c>
      <c r="O292" t="n">
        <v>38127.48</v>
      </c>
      <c r="P292" t="n">
        <v>289.87</v>
      </c>
      <c r="Q292" t="n">
        <v>1364.01</v>
      </c>
      <c r="R292" t="n">
        <v>87.67</v>
      </c>
      <c r="S292" t="n">
        <v>48.96</v>
      </c>
      <c r="T292" t="n">
        <v>16970.97</v>
      </c>
      <c r="U292" t="n">
        <v>0.5600000000000001</v>
      </c>
      <c r="V292" t="n">
        <v>0.82</v>
      </c>
      <c r="W292" t="n">
        <v>2.31</v>
      </c>
      <c r="X292" t="n">
        <v>1.04</v>
      </c>
      <c r="Y292" t="n">
        <v>1</v>
      </c>
      <c r="Z292" t="n">
        <v>10</v>
      </c>
    </row>
    <row r="293">
      <c r="A293" t="n">
        <v>21</v>
      </c>
      <c r="B293" t="n">
        <v>150</v>
      </c>
      <c r="C293" t="inlineStr">
        <is>
          <t xml:space="preserve">CONCLUIDO	</t>
        </is>
      </c>
      <c r="D293" t="n">
        <v>4.638</v>
      </c>
      <c r="E293" t="n">
        <v>21.56</v>
      </c>
      <c r="F293" t="n">
        <v>16.68</v>
      </c>
      <c r="G293" t="n">
        <v>29.43</v>
      </c>
      <c r="H293" t="n">
        <v>0.36</v>
      </c>
      <c r="I293" t="n">
        <v>34</v>
      </c>
      <c r="J293" t="n">
        <v>307.78</v>
      </c>
      <c r="K293" t="n">
        <v>61.82</v>
      </c>
      <c r="L293" t="n">
        <v>6.25</v>
      </c>
      <c r="M293" t="n">
        <v>32</v>
      </c>
      <c r="N293" t="n">
        <v>89.70999999999999</v>
      </c>
      <c r="O293" t="n">
        <v>38194.05</v>
      </c>
      <c r="P293" t="n">
        <v>286.38</v>
      </c>
      <c r="Q293" t="n">
        <v>1364.03</v>
      </c>
      <c r="R293" t="n">
        <v>83.45999999999999</v>
      </c>
      <c r="S293" t="n">
        <v>48.96</v>
      </c>
      <c r="T293" t="n">
        <v>14876.43</v>
      </c>
      <c r="U293" t="n">
        <v>0.59</v>
      </c>
      <c r="V293" t="n">
        <v>0.83</v>
      </c>
      <c r="W293" t="n">
        <v>2.3</v>
      </c>
      <c r="X293" t="n">
        <v>0.91</v>
      </c>
      <c r="Y293" t="n">
        <v>1</v>
      </c>
      <c r="Z293" t="n">
        <v>10</v>
      </c>
    </row>
    <row r="294">
      <c r="A294" t="n">
        <v>22</v>
      </c>
      <c r="B294" t="n">
        <v>150</v>
      </c>
      <c r="C294" t="inlineStr">
        <is>
          <t xml:space="preserve">CONCLUIDO	</t>
        </is>
      </c>
      <c r="D294" t="n">
        <v>4.6529</v>
      </c>
      <c r="E294" t="n">
        <v>21.49</v>
      </c>
      <c r="F294" t="n">
        <v>16.66</v>
      </c>
      <c r="G294" t="n">
        <v>30.29</v>
      </c>
      <c r="H294" t="n">
        <v>0.38</v>
      </c>
      <c r="I294" t="n">
        <v>33</v>
      </c>
      <c r="J294" t="n">
        <v>308.32</v>
      </c>
      <c r="K294" t="n">
        <v>61.82</v>
      </c>
      <c r="L294" t="n">
        <v>6.5</v>
      </c>
      <c r="M294" t="n">
        <v>31</v>
      </c>
      <c r="N294" t="n">
        <v>90</v>
      </c>
      <c r="O294" t="n">
        <v>38260.74</v>
      </c>
      <c r="P294" t="n">
        <v>285.42</v>
      </c>
      <c r="Q294" t="n">
        <v>1364.11</v>
      </c>
      <c r="R294" t="n">
        <v>83.23999999999999</v>
      </c>
      <c r="S294" t="n">
        <v>48.96</v>
      </c>
      <c r="T294" t="n">
        <v>14770.3</v>
      </c>
      <c r="U294" t="n">
        <v>0.59</v>
      </c>
      <c r="V294" t="n">
        <v>0.83</v>
      </c>
      <c r="W294" t="n">
        <v>2.29</v>
      </c>
      <c r="X294" t="n">
        <v>0.9</v>
      </c>
      <c r="Y294" t="n">
        <v>1</v>
      </c>
      <c r="Z294" t="n">
        <v>10</v>
      </c>
    </row>
    <row r="295">
      <c r="A295" t="n">
        <v>23</v>
      </c>
      <c r="B295" t="n">
        <v>150</v>
      </c>
      <c r="C295" t="inlineStr">
        <is>
          <t xml:space="preserve">CONCLUIDO	</t>
        </is>
      </c>
      <c r="D295" t="n">
        <v>4.6688</v>
      </c>
      <c r="E295" t="n">
        <v>21.42</v>
      </c>
      <c r="F295" t="n">
        <v>16.64</v>
      </c>
      <c r="G295" t="n">
        <v>31.21</v>
      </c>
      <c r="H295" t="n">
        <v>0.39</v>
      </c>
      <c r="I295" t="n">
        <v>32</v>
      </c>
      <c r="J295" t="n">
        <v>308.86</v>
      </c>
      <c r="K295" t="n">
        <v>61.82</v>
      </c>
      <c r="L295" t="n">
        <v>6.75</v>
      </c>
      <c r="M295" t="n">
        <v>30</v>
      </c>
      <c r="N295" t="n">
        <v>90.29000000000001</v>
      </c>
      <c r="O295" t="n">
        <v>38327.57</v>
      </c>
      <c r="P295" t="n">
        <v>283.95</v>
      </c>
      <c r="Q295" t="n">
        <v>1364.05</v>
      </c>
      <c r="R295" t="n">
        <v>82.64</v>
      </c>
      <c r="S295" t="n">
        <v>48.96</v>
      </c>
      <c r="T295" t="n">
        <v>14476.7</v>
      </c>
      <c r="U295" t="n">
        <v>0.59</v>
      </c>
      <c r="V295" t="n">
        <v>0.83</v>
      </c>
      <c r="W295" t="n">
        <v>2.3</v>
      </c>
      <c r="X295" t="n">
        <v>0.88</v>
      </c>
      <c r="Y295" t="n">
        <v>1</v>
      </c>
      <c r="Z295" t="n">
        <v>10</v>
      </c>
    </row>
    <row r="296">
      <c r="A296" t="n">
        <v>24</v>
      </c>
      <c r="B296" t="n">
        <v>150</v>
      </c>
      <c r="C296" t="inlineStr">
        <is>
          <t xml:space="preserve">CONCLUIDO	</t>
        </is>
      </c>
      <c r="D296" t="n">
        <v>4.7012</v>
      </c>
      <c r="E296" t="n">
        <v>21.27</v>
      </c>
      <c r="F296" t="n">
        <v>16.61</v>
      </c>
      <c r="G296" t="n">
        <v>33.22</v>
      </c>
      <c r="H296" t="n">
        <v>0.4</v>
      </c>
      <c r="I296" t="n">
        <v>30</v>
      </c>
      <c r="J296" t="n">
        <v>309.41</v>
      </c>
      <c r="K296" t="n">
        <v>61.82</v>
      </c>
      <c r="L296" t="n">
        <v>7</v>
      </c>
      <c r="M296" t="n">
        <v>28</v>
      </c>
      <c r="N296" t="n">
        <v>90.59</v>
      </c>
      <c r="O296" t="n">
        <v>38394.52</v>
      </c>
      <c r="P296" t="n">
        <v>282.19</v>
      </c>
      <c r="Q296" t="n">
        <v>1364</v>
      </c>
      <c r="R296" t="n">
        <v>81.61</v>
      </c>
      <c r="S296" t="n">
        <v>48.96</v>
      </c>
      <c r="T296" t="n">
        <v>13969.85</v>
      </c>
      <c r="U296" t="n">
        <v>0.6</v>
      </c>
      <c r="V296" t="n">
        <v>0.83</v>
      </c>
      <c r="W296" t="n">
        <v>2.29</v>
      </c>
      <c r="X296" t="n">
        <v>0.85</v>
      </c>
      <c r="Y296" t="n">
        <v>1</v>
      </c>
      <c r="Z296" t="n">
        <v>10</v>
      </c>
    </row>
    <row r="297">
      <c r="A297" t="n">
        <v>25</v>
      </c>
      <c r="B297" t="n">
        <v>150</v>
      </c>
      <c r="C297" t="inlineStr">
        <is>
          <t xml:space="preserve">CONCLUIDO	</t>
        </is>
      </c>
      <c r="D297" t="n">
        <v>4.7244</v>
      </c>
      <c r="E297" t="n">
        <v>21.17</v>
      </c>
      <c r="F297" t="n">
        <v>16.56</v>
      </c>
      <c r="G297" t="n">
        <v>34.26</v>
      </c>
      <c r="H297" t="n">
        <v>0.42</v>
      </c>
      <c r="I297" t="n">
        <v>29</v>
      </c>
      <c r="J297" t="n">
        <v>309.95</v>
      </c>
      <c r="K297" t="n">
        <v>61.82</v>
      </c>
      <c r="L297" t="n">
        <v>7.25</v>
      </c>
      <c r="M297" t="n">
        <v>27</v>
      </c>
      <c r="N297" t="n">
        <v>90.88</v>
      </c>
      <c r="O297" t="n">
        <v>38461.6</v>
      </c>
      <c r="P297" t="n">
        <v>280.78</v>
      </c>
      <c r="Q297" t="n">
        <v>1364.17</v>
      </c>
      <c r="R297" t="n">
        <v>80.19</v>
      </c>
      <c r="S297" t="n">
        <v>48.96</v>
      </c>
      <c r="T297" t="n">
        <v>13266.69</v>
      </c>
      <c r="U297" t="n">
        <v>0.61</v>
      </c>
      <c r="V297" t="n">
        <v>0.84</v>
      </c>
      <c r="W297" t="n">
        <v>2.28</v>
      </c>
      <c r="X297" t="n">
        <v>0.8</v>
      </c>
      <c r="Y297" t="n">
        <v>1</v>
      </c>
      <c r="Z297" t="n">
        <v>10</v>
      </c>
    </row>
    <row r="298">
      <c r="A298" t="n">
        <v>26</v>
      </c>
      <c r="B298" t="n">
        <v>150</v>
      </c>
      <c r="C298" t="inlineStr">
        <is>
          <t xml:space="preserve">CONCLUIDO	</t>
        </is>
      </c>
      <c r="D298" t="n">
        <v>4.7415</v>
      </c>
      <c r="E298" t="n">
        <v>21.09</v>
      </c>
      <c r="F298" t="n">
        <v>16.54</v>
      </c>
      <c r="G298" t="n">
        <v>35.44</v>
      </c>
      <c r="H298" t="n">
        <v>0.43</v>
      </c>
      <c r="I298" t="n">
        <v>28</v>
      </c>
      <c r="J298" t="n">
        <v>310.5</v>
      </c>
      <c r="K298" t="n">
        <v>61.82</v>
      </c>
      <c r="L298" t="n">
        <v>7.5</v>
      </c>
      <c r="M298" t="n">
        <v>26</v>
      </c>
      <c r="N298" t="n">
        <v>91.18000000000001</v>
      </c>
      <c r="O298" t="n">
        <v>38528.81</v>
      </c>
      <c r="P298" t="n">
        <v>280.41</v>
      </c>
      <c r="Q298" t="n">
        <v>1364.09</v>
      </c>
      <c r="R298" t="n">
        <v>79.23</v>
      </c>
      <c r="S298" t="n">
        <v>48.96</v>
      </c>
      <c r="T298" t="n">
        <v>12789.11</v>
      </c>
      <c r="U298" t="n">
        <v>0.62</v>
      </c>
      <c r="V298" t="n">
        <v>0.84</v>
      </c>
      <c r="W298" t="n">
        <v>2.29</v>
      </c>
      <c r="X298" t="n">
        <v>0.78</v>
      </c>
      <c r="Y298" t="n">
        <v>1</v>
      </c>
      <c r="Z298" t="n">
        <v>10</v>
      </c>
    </row>
    <row r="299">
      <c r="A299" t="n">
        <v>27</v>
      </c>
      <c r="B299" t="n">
        <v>150</v>
      </c>
      <c r="C299" t="inlineStr">
        <is>
          <t xml:space="preserve">CONCLUIDO	</t>
        </is>
      </c>
      <c r="D299" t="n">
        <v>4.7632</v>
      </c>
      <c r="E299" t="n">
        <v>20.99</v>
      </c>
      <c r="F299" t="n">
        <v>16.5</v>
      </c>
      <c r="G299" t="n">
        <v>36.66</v>
      </c>
      <c r="H299" t="n">
        <v>0.44</v>
      </c>
      <c r="I299" t="n">
        <v>27</v>
      </c>
      <c r="J299" t="n">
        <v>311.04</v>
      </c>
      <c r="K299" t="n">
        <v>61.82</v>
      </c>
      <c r="L299" t="n">
        <v>7.75</v>
      </c>
      <c r="M299" t="n">
        <v>25</v>
      </c>
      <c r="N299" t="n">
        <v>91.47</v>
      </c>
      <c r="O299" t="n">
        <v>38596.15</v>
      </c>
      <c r="P299" t="n">
        <v>278.18</v>
      </c>
      <c r="Q299" t="n">
        <v>1364.06</v>
      </c>
      <c r="R299" t="n">
        <v>77.91</v>
      </c>
      <c r="S299" t="n">
        <v>48.96</v>
      </c>
      <c r="T299" t="n">
        <v>12133.27</v>
      </c>
      <c r="U299" t="n">
        <v>0.63</v>
      </c>
      <c r="V299" t="n">
        <v>0.84</v>
      </c>
      <c r="W299" t="n">
        <v>2.29</v>
      </c>
      <c r="X299" t="n">
        <v>0.74</v>
      </c>
      <c r="Y299" t="n">
        <v>1</v>
      </c>
      <c r="Z299" t="n">
        <v>10</v>
      </c>
    </row>
    <row r="300">
      <c r="A300" t="n">
        <v>28</v>
      </c>
      <c r="B300" t="n">
        <v>150</v>
      </c>
      <c r="C300" t="inlineStr">
        <is>
          <t xml:space="preserve">CONCLUIDO	</t>
        </is>
      </c>
      <c r="D300" t="n">
        <v>4.7805</v>
      </c>
      <c r="E300" t="n">
        <v>20.92</v>
      </c>
      <c r="F300" t="n">
        <v>16.48</v>
      </c>
      <c r="G300" t="n">
        <v>38.02</v>
      </c>
      <c r="H300" t="n">
        <v>0.46</v>
      </c>
      <c r="I300" t="n">
        <v>26</v>
      </c>
      <c r="J300" t="n">
        <v>311.59</v>
      </c>
      <c r="K300" t="n">
        <v>61.82</v>
      </c>
      <c r="L300" t="n">
        <v>8</v>
      </c>
      <c r="M300" t="n">
        <v>24</v>
      </c>
      <c r="N300" t="n">
        <v>91.77</v>
      </c>
      <c r="O300" t="n">
        <v>38663.62</v>
      </c>
      <c r="P300" t="n">
        <v>277.85</v>
      </c>
      <c r="Q300" t="n">
        <v>1364</v>
      </c>
      <c r="R300" t="n">
        <v>77.27</v>
      </c>
      <c r="S300" t="n">
        <v>48.96</v>
      </c>
      <c r="T300" t="n">
        <v>11818.82</v>
      </c>
      <c r="U300" t="n">
        <v>0.63</v>
      </c>
      <c r="V300" t="n">
        <v>0.84</v>
      </c>
      <c r="W300" t="n">
        <v>2.28</v>
      </c>
      <c r="X300" t="n">
        <v>0.72</v>
      </c>
      <c r="Y300" t="n">
        <v>1</v>
      </c>
      <c r="Z300" t="n">
        <v>10</v>
      </c>
    </row>
    <row r="301">
      <c r="A301" t="n">
        <v>29</v>
      </c>
      <c r="B301" t="n">
        <v>150</v>
      </c>
      <c r="C301" t="inlineStr">
        <is>
          <t xml:space="preserve">CONCLUIDO	</t>
        </is>
      </c>
      <c r="D301" t="n">
        <v>4.8003</v>
      </c>
      <c r="E301" t="n">
        <v>20.83</v>
      </c>
      <c r="F301" t="n">
        <v>16.45</v>
      </c>
      <c r="G301" t="n">
        <v>39.47</v>
      </c>
      <c r="H301" t="n">
        <v>0.47</v>
      </c>
      <c r="I301" t="n">
        <v>25</v>
      </c>
      <c r="J301" t="n">
        <v>312.14</v>
      </c>
      <c r="K301" t="n">
        <v>61.82</v>
      </c>
      <c r="L301" t="n">
        <v>8.25</v>
      </c>
      <c r="M301" t="n">
        <v>23</v>
      </c>
      <c r="N301" t="n">
        <v>92.06999999999999</v>
      </c>
      <c r="O301" t="n">
        <v>38731.35</v>
      </c>
      <c r="P301" t="n">
        <v>275.77</v>
      </c>
      <c r="Q301" t="n">
        <v>1364.05</v>
      </c>
      <c r="R301" t="n">
        <v>76.37</v>
      </c>
      <c r="S301" t="n">
        <v>48.96</v>
      </c>
      <c r="T301" t="n">
        <v>11374.16</v>
      </c>
      <c r="U301" t="n">
        <v>0.64</v>
      </c>
      <c r="V301" t="n">
        <v>0.84</v>
      </c>
      <c r="W301" t="n">
        <v>2.28</v>
      </c>
      <c r="X301" t="n">
        <v>0.6899999999999999</v>
      </c>
      <c r="Y301" t="n">
        <v>1</v>
      </c>
      <c r="Z301" t="n">
        <v>10</v>
      </c>
    </row>
    <row r="302">
      <c r="A302" t="n">
        <v>30</v>
      </c>
      <c r="B302" t="n">
        <v>150</v>
      </c>
      <c r="C302" t="inlineStr">
        <is>
          <t xml:space="preserve">CONCLUIDO	</t>
        </is>
      </c>
      <c r="D302" t="n">
        <v>4.797</v>
      </c>
      <c r="E302" t="n">
        <v>20.85</v>
      </c>
      <c r="F302" t="n">
        <v>16.46</v>
      </c>
      <c r="G302" t="n">
        <v>39.5</v>
      </c>
      <c r="H302" t="n">
        <v>0.48</v>
      </c>
      <c r="I302" t="n">
        <v>25</v>
      </c>
      <c r="J302" t="n">
        <v>312.69</v>
      </c>
      <c r="K302" t="n">
        <v>61.82</v>
      </c>
      <c r="L302" t="n">
        <v>8.5</v>
      </c>
      <c r="M302" t="n">
        <v>23</v>
      </c>
      <c r="N302" t="n">
        <v>92.37</v>
      </c>
      <c r="O302" t="n">
        <v>38799.09</v>
      </c>
      <c r="P302" t="n">
        <v>275.52</v>
      </c>
      <c r="Q302" t="n">
        <v>1364</v>
      </c>
      <c r="R302" t="n">
        <v>76.76000000000001</v>
      </c>
      <c r="S302" t="n">
        <v>48.96</v>
      </c>
      <c r="T302" t="n">
        <v>11569.99</v>
      </c>
      <c r="U302" t="n">
        <v>0.64</v>
      </c>
      <c r="V302" t="n">
        <v>0.84</v>
      </c>
      <c r="W302" t="n">
        <v>2.28</v>
      </c>
      <c r="X302" t="n">
        <v>0.7</v>
      </c>
      <c r="Y302" t="n">
        <v>1</v>
      </c>
      <c r="Z302" t="n">
        <v>10</v>
      </c>
    </row>
    <row r="303">
      <c r="A303" t="n">
        <v>31</v>
      </c>
      <c r="B303" t="n">
        <v>150</v>
      </c>
      <c r="C303" t="inlineStr">
        <is>
          <t xml:space="preserve">CONCLUIDO	</t>
        </is>
      </c>
      <c r="D303" t="n">
        <v>4.8193</v>
      </c>
      <c r="E303" t="n">
        <v>20.75</v>
      </c>
      <c r="F303" t="n">
        <v>16.42</v>
      </c>
      <c r="G303" t="n">
        <v>41.05</v>
      </c>
      <c r="H303" t="n">
        <v>0.5</v>
      </c>
      <c r="I303" t="n">
        <v>24</v>
      </c>
      <c r="J303" t="n">
        <v>313.24</v>
      </c>
      <c r="K303" t="n">
        <v>61.82</v>
      </c>
      <c r="L303" t="n">
        <v>8.75</v>
      </c>
      <c r="M303" t="n">
        <v>22</v>
      </c>
      <c r="N303" t="n">
        <v>92.67</v>
      </c>
      <c r="O303" t="n">
        <v>38866.96</v>
      </c>
      <c r="P303" t="n">
        <v>274.2</v>
      </c>
      <c r="Q303" t="n">
        <v>1364.03</v>
      </c>
      <c r="R303" t="n">
        <v>75.36</v>
      </c>
      <c r="S303" t="n">
        <v>48.96</v>
      </c>
      <c r="T303" t="n">
        <v>10876.02</v>
      </c>
      <c r="U303" t="n">
        <v>0.65</v>
      </c>
      <c r="V303" t="n">
        <v>0.84</v>
      </c>
      <c r="W303" t="n">
        <v>2.28</v>
      </c>
      <c r="X303" t="n">
        <v>0.66</v>
      </c>
      <c r="Y303" t="n">
        <v>1</v>
      </c>
      <c r="Z303" t="n">
        <v>10</v>
      </c>
    </row>
    <row r="304">
      <c r="A304" t="n">
        <v>32</v>
      </c>
      <c r="B304" t="n">
        <v>150</v>
      </c>
      <c r="C304" t="inlineStr">
        <is>
          <t xml:space="preserve">CONCLUIDO	</t>
        </is>
      </c>
      <c r="D304" t="n">
        <v>4.8406</v>
      </c>
      <c r="E304" t="n">
        <v>20.66</v>
      </c>
      <c r="F304" t="n">
        <v>16.38</v>
      </c>
      <c r="G304" t="n">
        <v>42.74</v>
      </c>
      <c r="H304" t="n">
        <v>0.51</v>
      </c>
      <c r="I304" t="n">
        <v>23</v>
      </c>
      <c r="J304" t="n">
        <v>313.79</v>
      </c>
      <c r="K304" t="n">
        <v>61.82</v>
      </c>
      <c r="L304" t="n">
        <v>9</v>
      </c>
      <c r="M304" t="n">
        <v>21</v>
      </c>
      <c r="N304" t="n">
        <v>92.97</v>
      </c>
      <c r="O304" t="n">
        <v>38934.97</v>
      </c>
      <c r="P304" t="n">
        <v>272.46</v>
      </c>
      <c r="Q304" t="n">
        <v>1364</v>
      </c>
      <c r="R304" t="n">
        <v>74.13</v>
      </c>
      <c r="S304" t="n">
        <v>48.96</v>
      </c>
      <c r="T304" t="n">
        <v>10266.86</v>
      </c>
      <c r="U304" t="n">
        <v>0.66</v>
      </c>
      <c r="V304" t="n">
        <v>0.85</v>
      </c>
      <c r="W304" t="n">
        <v>2.28</v>
      </c>
      <c r="X304" t="n">
        <v>0.62</v>
      </c>
      <c r="Y304" t="n">
        <v>1</v>
      </c>
      <c r="Z304" t="n">
        <v>10</v>
      </c>
    </row>
    <row r="305">
      <c r="A305" t="n">
        <v>33</v>
      </c>
      <c r="B305" t="n">
        <v>150</v>
      </c>
      <c r="C305" t="inlineStr">
        <is>
          <t xml:space="preserve">CONCLUIDO	</t>
        </is>
      </c>
      <c r="D305" t="n">
        <v>4.8619</v>
      </c>
      <c r="E305" t="n">
        <v>20.57</v>
      </c>
      <c r="F305" t="n">
        <v>16.35</v>
      </c>
      <c r="G305" t="n">
        <v>44.59</v>
      </c>
      <c r="H305" t="n">
        <v>0.52</v>
      </c>
      <c r="I305" t="n">
        <v>22</v>
      </c>
      <c r="J305" t="n">
        <v>314.34</v>
      </c>
      <c r="K305" t="n">
        <v>61.82</v>
      </c>
      <c r="L305" t="n">
        <v>9.25</v>
      </c>
      <c r="M305" t="n">
        <v>20</v>
      </c>
      <c r="N305" t="n">
        <v>93.27</v>
      </c>
      <c r="O305" t="n">
        <v>39003.11</v>
      </c>
      <c r="P305" t="n">
        <v>271.04</v>
      </c>
      <c r="Q305" t="n">
        <v>1364.07</v>
      </c>
      <c r="R305" t="n">
        <v>73.12</v>
      </c>
      <c r="S305" t="n">
        <v>48.96</v>
      </c>
      <c r="T305" t="n">
        <v>9765.43</v>
      </c>
      <c r="U305" t="n">
        <v>0.67</v>
      </c>
      <c r="V305" t="n">
        <v>0.85</v>
      </c>
      <c r="W305" t="n">
        <v>2.28</v>
      </c>
      <c r="X305" t="n">
        <v>0.59</v>
      </c>
      <c r="Y305" t="n">
        <v>1</v>
      </c>
      <c r="Z305" t="n">
        <v>10</v>
      </c>
    </row>
    <row r="306">
      <c r="A306" t="n">
        <v>34</v>
      </c>
      <c r="B306" t="n">
        <v>150</v>
      </c>
      <c r="C306" t="inlineStr">
        <is>
          <t xml:space="preserve">CONCLUIDO	</t>
        </is>
      </c>
      <c r="D306" t="n">
        <v>4.8584</v>
      </c>
      <c r="E306" t="n">
        <v>20.58</v>
      </c>
      <c r="F306" t="n">
        <v>16.36</v>
      </c>
      <c r="G306" t="n">
        <v>44.63</v>
      </c>
      <c r="H306" t="n">
        <v>0.54</v>
      </c>
      <c r="I306" t="n">
        <v>22</v>
      </c>
      <c r="J306" t="n">
        <v>314.9</v>
      </c>
      <c r="K306" t="n">
        <v>61.82</v>
      </c>
      <c r="L306" t="n">
        <v>9.5</v>
      </c>
      <c r="M306" t="n">
        <v>20</v>
      </c>
      <c r="N306" t="n">
        <v>93.56999999999999</v>
      </c>
      <c r="O306" t="n">
        <v>39071.38</v>
      </c>
      <c r="P306" t="n">
        <v>270.55</v>
      </c>
      <c r="Q306" t="n">
        <v>1364.04</v>
      </c>
      <c r="R306" t="n">
        <v>73.7</v>
      </c>
      <c r="S306" t="n">
        <v>48.96</v>
      </c>
      <c r="T306" t="n">
        <v>10053.99</v>
      </c>
      <c r="U306" t="n">
        <v>0.66</v>
      </c>
      <c r="V306" t="n">
        <v>0.85</v>
      </c>
      <c r="W306" t="n">
        <v>2.27</v>
      </c>
      <c r="X306" t="n">
        <v>0.6</v>
      </c>
      <c r="Y306" t="n">
        <v>1</v>
      </c>
      <c r="Z306" t="n">
        <v>10</v>
      </c>
    </row>
    <row r="307">
      <c r="A307" t="n">
        <v>35</v>
      </c>
      <c r="B307" t="n">
        <v>150</v>
      </c>
      <c r="C307" t="inlineStr">
        <is>
          <t xml:space="preserve">CONCLUIDO	</t>
        </is>
      </c>
      <c r="D307" t="n">
        <v>4.8775</v>
      </c>
      <c r="E307" t="n">
        <v>20.5</v>
      </c>
      <c r="F307" t="n">
        <v>16.34</v>
      </c>
      <c r="G307" t="n">
        <v>46.68</v>
      </c>
      <c r="H307" t="n">
        <v>0.55</v>
      </c>
      <c r="I307" t="n">
        <v>21</v>
      </c>
      <c r="J307" t="n">
        <v>315.45</v>
      </c>
      <c r="K307" t="n">
        <v>61.82</v>
      </c>
      <c r="L307" t="n">
        <v>9.75</v>
      </c>
      <c r="M307" t="n">
        <v>19</v>
      </c>
      <c r="N307" t="n">
        <v>93.88</v>
      </c>
      <c r="O307" t="n">
        <v>39139.8</v>
      </c>
      <c r="P307" t="n">
        <v>268.81</v>
      </c>
      <c r="Q307" t="n">
        <v>1364</v>
      </c>
      <c r="R307" t="n">
        <v>72.81</v>
      </c>
      <c r="S307" t="n">
        <v>48.96</v>
      </c>
      <c r="T307" t="n">
        <v>9614.66</v>
      </c>
      <c r="U307" t="n">
        <v>0.67</v>
      </c>
      <c r="V307" t="n">
        <v>0.85</v>
      </c>
      <c r="W307" t="n">
        <v>2.28</v>
      </c>
      <c r="X307" t="n">
        <v>0.58</v>
      </c>
      <c r="Y307" t="n">
        <v>1</v>
      </c>
      <c r="Z307" t="n">
        <v>10</v>
      </c>
    </row>
    <row r="308">
      <c r="A308" t="n">
        <v>36</v>
      </c>
      <c r="B308" t="n">
        <v>150</v>
      </c>
      <c r="C308" t="inlineStr">
        <is>
          <t xml:space="preserve">CONCLUIDO	</t>
        </is>
      </c>
      <c r="D308" t="n">
        <v>4.8796</v>
      </c>
      <c r="E308" t="n">
        <v>20.49</v>
      </c>
      <c r="F308" t="n">
        <v>16.33</v>
      </c>
      <c r="G308" t="n">
        <v>46.66</v>
      </c>
      <c r="H308" t="n">
        <v>0.5600000000000001</v>
      </c>
      <c r="I308" t="n">
        <v>21</v>
      </c>
      <c r="J308" t="n">
        <v>316.01</v>
      </c>
      <c r="K308" t="n">
        <v>61.82</v>
      </c>
      <c r="L308" t="n">
        <v>10</v>
      </c>
      <c r="M308" t="n">
        <v>19</v>
      </c>
      <c r="N308" t="n">
        <v>94.18000000000001</v>
      </c>
      <c r="O308" t="n">
        <v>39208.35</v>
      </c>
      <c r="P308" t="n">
        <v>268.06</v>
      </c>
      <c r="Q308" t="n">
        <v>1364</v>
      </c>
      <c r="R308" t="n">
        <v>72.5</v>
      </c>
      <c r="S308" t="n">
        <v>48.96</v>
      </c>
      <c r="T308" t="n">
        <v>9461.379999999999</v>
      </c>
      <c r="U308" t="n">
        <v>0.68</v>
      </c>
      <c r="V308" t="n">
        <v>0.85</v>
      </c>
      <c r="W308" t="n">
        <v>2.27</v>
      </c>
      <c r="X308" t="n">
        <v>0.57</v>
      </c>
      <c r="Y308" t="n">
        <v>1</v>
      </c>
      <c r="Z308" t="n">
        <v>10</v>
      </c>
    </row>
    <row r="309">
      <c r="A309" t="n">
        <v>37</v>
      </c>
      <c r="B309" t="n">
        <v>150</v>
      </c>
      <c r="C309" t="inlineStr">
        <is>
          <t xml:space="preserve">CONCLUIDO	</t>
        </is>
      </c>
      <c r="D309" t="n">
        <v>4.9</v>
      </c>
      <c r="E309" t="n">
        <v>20.41</v>
      </c>
      <c r="F309" t="n">
        <v>16.3</v>
      </c>
      <c r="G309" t="n">
        <v>48.9</v>
      </c>
      <c r="H309" t="n">
        <v>0.58</v>
      </c>
      <c r="I309" t="n">
        <v>20</v>
      </c>
      <c r="J309" t="n">
        <v>316.56</v>
      </c>
      <c r="K309" t="n">
        <v>61.82</v>
      </c>
      <c r="L309" t="n">
        <v>10.25</v>
      </c>
      <c r="M309" t="n">
        <v>18</v>
      </c>
      <c r="N309" t="n">
        <v>94.48999999999999</v>
      </c>
      <c r="O309" t="n">
        <v>39277.04</v>
      </c>
      <c r="P309" t="n">
        <v>266.26</v>
      </c>
      <c r="Q309" t="n">
        <v>1364.05</v>
      </c>
      <c r="R309" t="n">
        <v>71.5</v>
      </c>
      <c r="S309" t="n">
        <v>48.96</v>
      </c>
      <c r="T309" t="n">
        <v>8964.450000000001</v>
      </c>
      <c r="U309" t="n">
        <v>0.68</v>
      </c>
      <c r="V309" t="n">
        <v>0.85</v>
      </c>
      <c r="W309" t="n">
        <v>2.27</v>
      </c>
      <c r="X309" t="n">
        <v>0.54</v>
      </c>
      <c r="Y309" t="n">
        <v>1</v>
      </c>
      <c r="Z309" t="n">
        <v>10</v>
      </c>
    </row>
    <row r="310">
      <c r="A310" t="n">
        <v>38</v>
      </c>
      <c r="B310" t="n">
        <v>150</v>
      </c>
      <c r="C310" t="inlineStr">
        <is>
          <t xml:space="preserve">CONCLUIDO	</t>
        </is>
      </c>
      <c r="D310" t="n">
        <v>4.8961</v>
      </c>
      <c r="E310" t="n">
        <v>20.42</v>
      </c>
      <c r="F310" t="n">
        <v>16.32</v>
      </c>
      <c r="G310" t="n">
        <v>48.95</v>
      </c>
      <c r="H310" t="n">
        <v>0.59</v>
      </c>
      <c r="I310" t="n">
        <v>20</v>
      </c>
      <c r="J310" t="n">
        <v>317.12</v>
      </c>
      <c r="K310" t="n">
        <v>61.82</v>
      </c>
      <c r="L310" t="n">
        <v>10.5</v>
      </c>
      <c r="M310" t="n">
        <v>18</v>
      </c>
      <c r="N310" t="n">
        <v>94.8</v>
      </c>
      <c r="O310" t="n">
        <v>39345.87</v>
      </c>
      <c r="P310" t="n">
        <v>265.94</v>
      </c>
      <c r="Q310" t="n">
        <v>1364.1</v>
      </c>
      <c r="R310" t="n">
        <v>72.12</v>
      </c>
      <c r="S310" t="n">
        <v>48.96</v>
      </c>
      <c r="T310" t="n">
        <v>9276.35</v>
      </c>
      <c r="U310" t="n">
        <v>0.68</v>
      </c>
      <c r="V310" t="n">
        <v>0.85</v>
      </c>
      <c r="W310" t="n">
        <v>2.27</v>
      </c>
      <c r="X310" t="n">
        <v>0.5600000000000001</v>
      </c>
      <c r="Y310" t="n">
        <v>1</v>
      </c>
      <c r="Z310" t="n">
        <v>10</v>
      </c>
    </row>
    <row r="311">
      <c r="A311" t="n">
        <v>39</v>
      </c>
      <c r="B311" t="n">
        <v>150</v>
      </c>
      <c r="C311" t="inlineStr">
        <is>
          <t xml:space="preserve">CONCLUIDO	</t>
        </is>
      </c>
      <c r="D311" t="n">
        <v>4.9199</v>
      </c>
      <c r="E311" t="n">
        <v>20.33</v>
      </c>
      <c r="F311" t="n">
        <v>16.27</v>
      </c>
      <c r="G311" t="n">
        <v>51.39</v>
      </c>
      <c r="H311" t="n">
        <v>0.6</v>
      </c>
      <c r="I311" t="n">
        <v>19</v>
      </c>
      <c r="J311" t="n">
        <v>317.68</v>
      </c>
      <c r="K311" t="n">
        <v>61.82</v>
      </c>
      <c r="L311" t="n">
        <v>10.75</v>
      </c>
      <c r="M311" t="n">
        <v>17</v>
      </c>
      <c r="N311" t="n">
        <v>95.11</v>
      </c>
      <c r="O311" t="n">
        <v>39414.84</v>
      </c>
      <c r="P311" t="n">
        <v>265.09</v>
      </c>
      <c r="Q311" t="n">
        <v>1364.05</v>
      </c>
      <c r="R311" t="n">
        <v>70.73999999999999</v>
      </c>
      <c r="S311" t="n">
        <v>48.96</v>
      </c>
      <c r="T311" t="n">
        <v>8591.370000000001</v>
      </c>
      <c r="U311" t="n">
        <v>0.6899999999999999</v>
      </c>
      <c r="V311" t="n">
        <v>0.85</v>
      </c>
      <c r="W311" t="n">
        <v>2.27</v>
      </c>
      <c r="X311" t="n">
        <v>0.51</v>
      </c>
      <c r="Y311" t="n">
        <v>1</v>
      </c>
      <c r="Z311" t="n">
        <v>10</v>
      </c>
    </row>
    <row r="312">
      <c r="A312" t="n">
        <v>40</v>
      </c>
      <c r="B312" t="n">
        <v>150</v>
      </c>
      <c r="C312" t="inlineStr">
        <is>
          <t xml:space="preserve">CONCLUIDO	</t>
        </is>
      </c>
      <c r="D312" t="n">
        <v>4.9156</v>
      </c>
      <c r="E312" t="n">
        <v>20.34</v>
      </c>
      <c r="F312" t="n">
        <v>16.29</v>
      </c>
      <c r="G312" t="n">
        <v>51.44</v>
      </c>
      <c r="H312" t="n">
        <v>0.62</v>
      </c>
      <c r="I312" t="n">
        <v>19</v>
      </c>
      <c r="J312" t="n">
        <v>318.24</v>
      </c>
      <c r="K312" t="n">
        <v>61.82</v>
      </c>
      <c r="L312" t="n">
        <v>11</v>
      </c>
      <c r="M312" t="n">
        <v>17</v>
      </c>
      <c r="N312" t="n">
        <v>95.42</v>
      </c>
      <c r="O312" t="n">
        <v>39483.95</v>
      </c>
      <c r="P312" t="n">
        <v>264.17</v>
      </c>
      <c r="Q312" t="n">
        <v>1364</v>
      </c>
      <c r="R312" t="n">
        <v>71.23</v>
      </c>
      <c r="S312" t="n">
        <v>48.96</v>
      </c>
      <c r="T312" t="n">
        <v>8834.18</v>
      </c>
      <c r="U312" t="n">
        <v>0.6899999999999999</v>
      </c>
      <c r="V312" t="n">
        <v>0.85</v>
      </c>
      <c r="W312" t="n">
        <v>2.27</v>
      </c>
      <c r="X312" t="n">
        <v>0.53</v>
      </c>
      <c r="Y312" t="n">
        <v>1</v>
      </c>
      <c r="Z312" t="n">
        <v>10</v>
      </c>
    </row>
    <row r="313">
      <c r="A313" t="n">
        <v>41</v>
      </c>
      <c r="B313" t="n">
        <v>150</v>
      </c>
      <c r="C313" t="inlineStr">
        <is>
          <t xml:space="preserve">CONCLUIDO	</t>
        </is>
      </c>
      <c r="D313" t="n">
        <v>4.938</v>
      </c>
      <c r="E313" t="n">
        <v>20.25</v>
      </c>
      <c r="F313" t="n">
        <v>16.25</v>
      </c>
      <c r="G313" t="n">
        <v>54.18</v>
      </c>
      <c r="H313" t="n">
        <v>0.63</v>
      </c>
      <c r="I313" t="n">
        <v>18</v>
      </c>
      <c r="J313" t="n">
        <v>318.8</v>
      </c>
      <c r="K313" t="n">
        <v>61.82</v>
      </c>
      <c r="L313" t="n">
        <v>11.25</v>
      </c>
      <c r="M313" t="n">
        <v>16</v>
      </c>
      <c r="N313" t="n">
        <v>95.73</v>
      </c>
      <c r="O313" t="n">
        <v>39553.2</v>
      </c>
      <c r="P313" t="n">
        <v>263.12</v>
      </c>
      <c r="Q313" t="n">
        <v>1364.06</v>
      </c>
      <c r="R313" t="n">
        <v>70.05</v>
      </c>
      <c r="S313" t="n">
        <v>48.96</v>
      </c>
      <c r="T313" t="n">
        <v>8251.65</v>
      </c>
      <c r="U313" t="n">
        <v>0.7</v>
      </c>
      <c r="V313" t="n">
        <v>0.85</v>
      </c>
      <c r="W313" t="n">
        <v>2.27</v>
      </c>
      <c r="X313" t="n">
        <v>0.49</v>
      </c>
      <c r="Y313" t="n">
        <v>1</v>
      </c>
      <c r="Z313" t="n">
        <v>10</v>
      </c>
    </row>
    <row r="314">
      <c r="A314" t="n">
        <v>42</v>
      </c>
      <c r="B314" t="n">
        <v>150</v>
      </c>
      <c r="C314" t="inlineStr">
        <is>
          <t xml:space="preserve">CONCLUIDO	</t>
        </is>
      </c>
      <c r="D314" t="n">
        <v>4.9406</v>
      </c>
      <c r="E314" t="n">
        <v>20.24</v>
      </c>
      <c r="F314" t="n">
        <v>16.24</v>
      </c>
      <c r="G314" t="n">
        <v>54.14</v>
      </c>
      <c r="H314" t="n">
        <v>0.64</v>
      </c>
      <c r="I314" t="n">
        <v>18</v>
      </c>
      <c r="J314" t="n">
        <v>319.36</v>
      </c>
      <c r="K314" t="n">
        <v>61.82</v>
      </c>
      <c r="L314" t="n">
        <v>11.5</v>
      </c>
      <c r="M314" t="n">
        <v>16</v>
      </c>
      <c r="N314" t="n">
        <v>96.04000000000001</v>
      </c>
      <c r="O314" t="n">
        <v>39622.59</v>
      </c>
      <c r="P314" t="n">
        <v>262.05</v>
      </c>
      <c r="Q314" t="n">
        <v>1364.05</v>
      </c>
      <c r="R314" t="n">
        <v>69.56999999999999</v>
      </c>
      <c r="S314" t="n">
        <v>48.96</v>
      </c>
      <c r="T314" t="n">
        <v>8008.58</v>
      </c>
      <c r="U314" t="n">
        <v>0.7</v>
      </c>
      <c r="V314" t="n">
        <v>0.85</v>
      </c>
      <c r="W314" t="n">
        <v>2.27</v>
      </c>
      <c r="X314" t="n">
        <v>0.48</v>
      </c>
      <c r="Y314" t="n">
        <v>1</v>
      </c>
      <c r="Z314" t="n">
        <v>10</v>
      </c>
    </row>
    <row r="315">
      <c r="A315" t="n">
        <v>43</v>
      </c>
      <c r="B315" t="n">
        <v>150</v>
      </c>
      <c r="C315" t="inlineStr">
        <is>
          <t xml:space="preserve">CONCLUIDO	</t>
        </is>
      </c>
      <c r="D315" t="n">
        <v>4.9601</v>
      </c>
      <c r="E315" t="n">
        <v>20.16</v>
      </c>
      <c r="F315" t="n">
        <v>16.22</v>
      </c>
      <c r="G315" t="n">
        <v>57.24</v>
      </c>
      <c r="H315" t="n">
        <v>0.65</v>
      </c>
      <c r="I315" t="n">
        <v>17</v>
      </c>
      <c r="J315" t="n">
        <v>319.93</v>
      </c>
      <c r="K315" t="n">
        <v>61.82</v>
      </c>
      <c r="L315" t="n">
        <v>11.75</v>
      </c>
      <c r="M315" t="n">
        <v>15</v>
      </c>
      <c r="N315" t="n">
        <v>96.36</v>
      </c>
      <c r="O315" t="n">
        <v>39692.13</v>
      </c>
      <c r="P315" t="n">
        <v>260.06</v>
      </c>
      <c r="Q315" t="n">
        <v>1364.02</v>
      </c>
      <c r="R315" t="n">
        <v>68.81999999999999</v>
      </c>
      <c r="S315" t="n">
        <v>48.96</v>
      </c>
      <c r="T315" t="n">
        <v>7641.72</v>
      </c>
      <c r="U315" t="n">
        <v>0.71</v>
      </c>
      <c r="V315" t="n">
        <v>0.85</v>
      </c>
      <c r="W315" t="n">
        <v>2.27</v>
      </c>
      <c r="X315" t="n">
        <v>0.46</v>
      </c>
      <c r="Y315" t="n">
        <v>1</v>
      </c>
      <c r="Z315" t="n">
        <v>10</v>
      </c>
    </row>
    <row r="316">
      <c r="A316" t="n">
        <v>44</v>
      </c>
      <c r="B316" t="n">
        <v>150</v>
      </c>
      <c r="C316" t="inlineStr">
        <is>
          <t xml:space="preserve">CONCLUIDO	</t>
        </is>
      </c>
      <c r="D316" t="n">
        <v>4.9594</v>
      </c>
      <c r="E316" t="n">
        <v>20.16</v>
      </c>
      <c r="F316" t="n">
        <v>16.22</v>
      </c>
      <c r="G316" t="n">
        <v>57.25</v>
      </c>
      <c r="H316" t="n">
        <v>0.67</v>
      </c>
      <c r="I316" t="n">
        <v>17</v>
      </c>
      <c r="J316" t="n">
        <v>320.49</v>
      </c>
      <c r="K316" t="n">
        <v>61.82</v>
      </c>
      <c r="L316" t="n">
        <v>12</v>
      </c>
      <c r="M316" t="n">
        <v>15</v>
      </c>
      <c r="N316" t="n">
        <v>96.67</v>
      </c>
      <c r="O316" t="n">
        <v>39761.81</v>
      </c>
      <c r="P316" t="n">
        <v>259.08</v>
      </c>
      <c r="Q316" t="n">
        <v>1364</v>
      </c>
      <c r="R316" t="n">
        <v>69.13</v>
      </c>
      <c r="S316" t="n">
        <v>48.96</v>
      </c>
      <c r="T316" t="n">
        <v>7794.61</v>
      </c>
      <c r="U316" t="n">
        <v>0.71</v>
      </c>
      <c r="V316" t="n">
        <v>0.85</v>
      </c>
      <c r="W316" t="n">
        <v>2.27</v>
      </c>
      <c r="X316" t="n">
        <v>0.46</v>
      </c>
      <c r="Y316" t="n">
        <v>1</v>
      </c>
      <c r="Z316" t="n">
        <v>10</v>
      </c>
    </row>
    <row r="317">
      <c r="A317" t="n">
        <v>45</v>
      </c>
      <c r="B317" t="n">
        <v>150</v>
      </c>
      <c r="C317" t="inlineStr">
        <is>
          <t xml:space="preserve">CONCLUIDO	</t>
        </is>
      </c>
      <c r="D317" t="n">
        <v>4.9603</v>
      </c>
      <c r="E317" t="n">
        <v>20.16</v>
      </c>
      <c r="F317" t="n">
        <v>16.22</v>
      </c>
      <c r="G317" t="n">
        <v>57.24</v>
      </c>
      <c r="H317" t="n">
        <v>0.68</v>
      </c>
      <c r="I317" t="n">
        <v>17</v>
      </c>
      <c r="J317" t="n">
        <v>321.06</v>
      </c>
      <c r="K317" t="n">
        <v>61.82</v>
      </c>
      <c r="L317" t="n">
        <v>12.25</v>
      </c>
      <c r="M317" t="n">
        <v>15</v>
      </c>
      <c r="N317" t="n">
        <v>96.98999999999999</v>
      </c>
      <c r="O317" t="n">
        <v>39831.64</v>
      </c>
      <c r="P317" t="n">
        <v>258.37</v>
      </c>
      <c r="Q317" t="n">
        <v>1364.06</v>
      </c>
      <c r="R317" t="n">
        <v>69.02</v>
      </c>
      <c r="S317" t="n">
        <v>48.96</v>
      </c>
      <c r="T317" t="n">
        <v>7742</v>
      </c>
      <c r="U317" t="n">
        <v>0.71</v>
      </c>
      <c r="V317" t="n">
        <v>0.85</v>
      </c>
      <c r="W317" t="n">
        <v>2.26</v>
      </c>
      <c r="X317" t="n">
        <v>0.46</v>
      </c>
      <c r="Y317" t="n">
        <v>1</v>
      </c>
      <c r="Z317" t="n">
        <v>10</v>
      </c>
    </row>
    <row r="318">
      <c r="A318" t="n">
        <v>46</v>
      </c>
      <c r="B318" t="n">
        <v>150</v>
      </c>
      <c r="C318" t="inlineStr">
        <is>
          <t xml:space="preserve">CONCLUIDO	</t>
        </is>
      </c>
      <c r="D318" t="n">
        <v>4.9821</v>
      </c>
      <c r="E318" t="n">
        <v>20.07</v>
      </c>
      <c r="F318" t="n">
        <v>16.19</v>
      </c>
      <c r="G318" t="n">
        <v>60.7</v>
      </c>
      <c r="H318" t="n">
        <v>0.6899999999999999</v>
      </c>
      <c r="I318" t="n">
        <v>16</v>
      </c>
      <c r="J318" t="n">
        <v>321.63</v>
      </c>
      <c r="K318" t="n">
        <v>61.82</v>
      </c>
      <c r="L318" t="n">
        <v>12.5</v>
      </c>
      <c r="M318" t="n">
        <v>14</v>
      </c>
      <c r="N318" t="n">
        <v>97.31</v>
      </c>
      <c r="O318" t="n">
        <v>39901.61</v>
      </c>
      <c r="P318" t="n">
        <v>257.14</v>
      </c>
      <c r="Q318" t="n">
        <v>1364.06</v>
      </c>
      <c r="R318" t="n">
        <v>67.73</v>
      </c>
      <c r="S318" t="n">
        <v>48.96</v>
      </c>
      <c r="T318" t="n">
        <v>7097.79</v>
      </c>
      <c r="U318" t="n">
        <v>0.72</v>
      </c>
      <c r="V318" t="n">
        <v>0.86</v>
      </c>
      <c r="W318" t="n">
        <v>2.27</v>
      </c>
      <c r="X318" t="n">
        <v>0.43</v>
      </c>
      <c r="Y318" t="n">
        <v>1</v>
      </c>
      <c r="Z318" t="n">
        <v>10</v>
      </c>
    </row>
    <row r="319">
      <c r="A319" t="n">
        <v>47</v>
      </c>
      <c r="B319" t="n">
        <v>150</v>
      </c>
      <c r="C319" t="inlineStr">
        <is>
          <t xml:space="preserve">CONCLUIDO	</t>
        </is>
      </c>
      <c r="D319" t="n">
        <v>4.981</v>
      </c>
      <c r="E319" t="n">
        <v>20.08</v>
      </c>
      <c r="F319" t="n">
        <v>16.19</v>
      </c>
      <c r="G319" t="n">
        <v>60.71</v>
      </c>
      <c r="H319" t="n">
        <v>0.71</v>
      </c>
      <c r="I319" t="n">
        <v>16</v>
      </c>
      <c r="J319" t="n">
        <v>322.2</v>
      </c>
      <c r="K319" t="n">
        <v>61.82</v>
      </c>
      <c r="L319" t="n">
        <v>12.75</v>
      </c>
      <c r="M319" t="n">
        <v>14</v>
      </c>
      <c r="N319" t="n">
        <v>97.62</v>
      </c>
      <c r="O319" t="n">
        <v>39971.73</v>
      </c>
      <c r="P319" t="n">
        <v>256.16</v>
      </c>
      <c r="Q319" t="n">
        <v>1364</v>
      </c>
      <c r="R319" t="n">
        <v>68.02</v>
      </c>
      <c r="S319" t="n">
        <v>48.96</v>
      </c>
      <c r="T319" t="n">
        <v>7244.56</v>
      </c>
      <c r="U319" t="n">
        <v>0.72</v>
      </c>
      <c r="V319" t="n">
        <v>0.86</v>
      </c>
      <c r="W319" t="n">
        <v>2.27</v>
      </c>
      <c r="X319" t="n">
        <v>0.43</v>
      </c>
      <c r="Y319" t="n">
        <v>1</v>
      </c>
      <c r="Z319" t="n">
        <v>10</v>
      </c>
    </row>
    <row r="320">
      <c r="A320" t="n">
        <v>48</v>
      </c>
      <c r="B320" t="n">
        <v>150</v>
      </c>
      <c r="C320" t="inlineStr">
        <is>
          <t xml:space="preserve">CONCLUIDO	</t>
        </is>
      </c>
      <c r="D320" t="n">
        <v>4.9798</v>
      </c>
      <c r="E320" t="n">
        <v>20.08</v>
      </c>
      <c r="F320" t="n">
        <v>16.2</v>
      </c>
      <c r="G320" t="n">
        <v>60.73</v>
      </c>
      <c r="H320" t="n">
        <v>0.72</v>
      </c>
      <c r="I320" t="n">
        <v>16</v>
      </c>
      <c r="J320" t="n">
        <v>322.77</v>
      </c>
      <c r="K320" t="n">
        <v>61.82</v>
      </c>
      <c r="L320" t="n">
        <v>13</v>
      </c>
      <c r="M320" t="n">
        <v>14</v>
      </c>
      <c r="N320" t="n">
        <v>97.94</v>
      </c>
      <c r="O320" t="n">
        <v>40042</v>
      </c>
      <c r="P320" t="n">
        <v>255.81</v>
      </c>
      <c r="Q320" t="n">
        <v>1364</v>
      </c>
      <c r="R320" t="n">
        <v>67.92</v>
      </c>
      <c r="S320" t="n">
        <v>48.96</v>
      </c>
      <c r="T320" t="n">
        <v>7193.38</v>
      </c>
      <c r="U320" t="n">
        <v>0.72</v>
      </c>
      <c r="V320" t="n">
        <v>0.86</v>
      </c>
      <c r="W320" t="n">
        <v>2.27</v>
      </c>
      <c r="X320" t="n">
        <v>0.44</v>
      </c>
      <c r="Y320" t="n">
        <v>1</v>
      </c>
      <c r="Z320" t="n">
        <v>10</v>
      </c>
    </row>
    <row r="321">
      <c r="A321" t="n">
        <v>49</v>
      </c>
      <c r="B321" t="n">
        <v>150</v>
      </c>
      <c r="C321" t="inlineStr">
        <is>
          <t xml:space="preserve">CONCLUIDO	</t>
        </is>
      </c>
      <c r="D321" t="n">
        <v>5.0013</v>
      </c>
      <c r="E321" t="n">
        <v>20</v>
      </c>
      <c r="F321" t="n">
        <v>16.16</v>
      </c>
      <c r="G321" t="n">
        <v>64.66</v>
      </c>
      <c r="H321" t="n">
        <v>0.73</v>
      </c>
      <c r="I321" t="n">
        <v>15</v>
      </c>
      <c r="J321" t="n">
        <v>323.34</v>
      </c>
      <c r="K321" t="n">
        <v>61.82</v>
      </c>
      <c r="L321" t="n">
        <v>13.25</v>
      </c>
      <c r="M321" t="n">
        <v>13</v>
      </c>
      <c r="N321" t="n">
        <v>98.27</v>
      </c>
      <c r="O321" t="n">
        <v>40112.54</v>
      </c>
      <c r="P321" t="n">
        <v>253.88</v>
      </c>
      <c r="Q321" t="n">
        <v>1364.02</v>
      </c>
      <c r="R321" t="n">
        <v>67.22</v>
      </c>
      <c r="S321" t="n">
        <v>48.96</v>
      </c>
      <c r="T321" t="n">
        <v>6848.73</v>
      </c>
      <c r="U321" t="n">
        <v>0.73</v>
      </c>
      <c r="V321" t="n">
        <v>0.86</v>
      </c>
      <c r="W321" t="n">
        <v>2.26</v>
      </c>
      <c r="X321" t="n">
        <v>0.41</v>
      </c>
      <c r="Y321" t="n">
        <v>1</v>
      </c>
      <c r="Z321" t="n">
        <v>10</v>
      </c>
    </row>
    <row r="322">
      <c r="A322" t="n">
        <v>50</v>
      </c>
      <c r="B322" t="n">
        <v>150</v>
      </c>
      <c r="C322" t="inlineStr">
        <is>
          <t xml:space="preserve">CONCLUIDO	</t>
        </is>
      </c>
      <c r="D322" t="n">
        <v>5.0019</v>
      </c>
      <c r="E322" t="n">
        <v>19.99</v>
      </c>
      <c r="F322" t="n">
        <v>16.16</v>
      </c>
      <c r="G322" t="n">
        <v>64.65000000000001</v>
      </c>
      <c r="H322" t="n">
        <v>0.74</v>
      </c>
      <c r="I322" t="n">
        <v>15</v>
      </c>
      <c r="J322" t="n">
        <v>323.91</v>
      </c>
      <c r="K322" t="n">
        <v>61.82</v>
      </c>
      <c r="L322" t="n">
        <v>13.5</v>
      </c>
      <c r="M322" t="n">
        <v>13</v>
      </c>
      <c r="N322" t="n">
        <v>98.59</v>
      </c>
      <c r="O322" t="n">
        <v>40183.11</v>
      </c>
      <c r="P322" t="n">
        <v>253.52</v>
      </c>
      <c r="Q322" t="n">
        <v>1364.16</v>
      </c>
      <c r="R322" t="n">
        <v>67.02</v>
      </c>
      <c r="S322" t="n">
        <v>48.96</v>
      </c>
      <c r="T322" t="n">
        <v>6751.89</v>
      </c>
      <c r="U322" t="n">
        <v>0.73</v>
      </c>
      <c r="V322" t="n">
        <v>0.86</v>
      </c>
      <c r="W322" t="n">
        <v>2.27</v>
      </c>
      <c r="X322" t="n">
        <v>0.4</v>
      </c>
      <c r="Y322" t="n">
        <v>1</v>
      </c>
      <c r="Z322" t="n">
        <v>10</v>
      </c>
    </row>
    <row r="323">
      <c r="A323" t="n">
        <v>51</v>
      </c>
      <c r="B323" t="n">
        <v>150</v>
      </c>
      <c r="C323" t="inlineStr">
        <is>
          <t xml:space="preserve">CONCLUIDO	</t>
        </is>
      </c>
      <c r="D323" t="n">
        <v>5.0013</v>
      </c>
      <c r="E323" t="n">
        <v>19.99</v>
      </c>
      <c r="F323" t="n">
        <v>16.16</v>
      </c>
      <c r="G323" t="n">
        <v>64.66</v>
      </c>
      <c r="H323" t="n">
        <v>0.76</v>
      </c>
      <c r="I323" t="n">
        <v>15</v>
      </c>
      <c r="J323" t="n">
        <v>324.48</v>
      </c>
      <c r="K323" t="n">
        <v>61.82</v>
      </c>
      <c r="L323" t="n">
        <v>13.75</v>
      </c>
      <c r="M323" t="n">
        <v>13</v>
      </c>
      <c r="N323" t="n">
        <v>98.91</v>
      </c>
      <c r="O323" t="n">
        <v>40253.84</v>
      </c>
      <c r="P323" t="n">
        <v>250.61</v>
      </c>
      <c r="Q323" t="n">
        <v>1364</v>
      </c>
      <c r="R323" t="n">
        <v>67.23</v>
      </c>
      <c r="S323" t="n">
        <v>48.96</v>
      </c>
      <c r="T323" t="n">
        <v>6853.01</v>
      </c>
      <c r="U323" t="n">
        <v>0.73</v>
      </c>
      <c r="V323" t="n">
        <v>0.86</v>
      </c>
      <c r="W323" t="n">
        <v>2.26</v>
      </c>
      <c r="X323" t="n">
        <v>0.41</v>
      </c>
      <c r="Y323" t="n">
        <v>1</v>
      </c>
      <c r="Z323" t="n">
        <v>10</v>
      </c>
    </row>
    <row r="324">
      <c r="A324" t="n">
        <v>52</v>
      </c>
      <c r="B324" t="n">
        <v>150</v>
      </c>
      <c r="C324" t="inlineStr">
        <is>
          <t xml:space="preserve">CONCLUIDO	</t>
        </is>
      </c>
      <c r="D324" t="n">
        <v>5.0235</v>
      </c>
      <c r="E324" t="n">
        <v>19.91</v>
      </c>
      <c r="F324" t="n">
        <v>16.13</v>
      </c>
      <c r="G324" t="n">
        <v>69.13</v>
      </c>
      <c r="H324" t="n">
        <v>0.77</v>
      </c>
      <c r="I324" t="n">
        <v>14</v>
      </c>
      <c r="J324" t="n">
        <v>325.06</v>
      </c>
      <c r="K324" t="n">
        <v>61.82</v>
      </c>
      <c r="L324" t="n">
        <v>14</v>
      </c>
      <c r="M324" t="n">
        <v>12</v>
      </c>
      <c r="N324" t="n">
        <v>99.23999999999999</v>
      </c>
      <c r="O324" t="n">
        <v>40324.71</v>
      </c>
      <c r="P324" t="n">
        <v>250.17</v>
      </c>
      <c r="Q324" t="n">
        <v>1364.02</v>
      </c>
      <c r="R324" t="n">
        <v>65.98999999999999</v>
      </c>
      <c r="S324" t="n">
        <v>48.96</v>
      </c>
      <c r="T324" t="n">
        <v>6241.36</v>
      </c>
      <c r="U324" t="n">
        <v>0.74</v>
      </c>
      <c r="V324" t="n">
        <v>0.86</v>
      </c>
      <c r="W324" t="n">
        <v>2.26</v>
      </c>
      <c r="X324" t="n">
        <v>0.37</v>
      </c>
      <c r="Y324" t="n">
        <v>1</v>
      </c>
      <c r="Z324" t="n">
        <v>10</v>
      </c>
    </row>
    <row r="325">
      <c r="A325" t="n">
        <v>53</v>
      </c>
      <c r="B325" t="n">
        <v>150</v>
      </c>
      <c r="C325" t="inlineStr">
        <is>
          <t xml:space="preserve">CONCLUIDO	</t>
        </is>
      </c>
      <c r="D325" t="n">
        <v>5.0258</v>
      </c>
      <c r="E325" t="n">
        <v>19.9</v>
      </c>
      <c r="F325" t="n">
        <v>16.12</v>
      </c>
      <c r="G325" t="n">
        <v>69.09999999999999</v>
      </c>
      <c r="H325" t="n">
        <v>0.78</v>
      </c>
      <c r="I325" t="n">
        <v>14</v>
      </c>
      <c r="J325" t="n">
        <v>325.63</v>
      </c>
      <c r="K325" t="n">
        <v>61.82</v>
      </c>
      <c r="L325" t="n">
        <v>14.25</v>
      </c>
      <c r="M325" t="n">
        <v>12</v>
      </c>
      <c r="N325" t="n">
        <v>99.56</v>
      </c>
      <c r="O325" t="n">
        <v>40395.74</v>
      </c>
      <c r="P325" t="n">
        <v>249.01</v>
      </c>
      <c r="Q325" t="n">
        <v>1364</v>
      </c>
      <c r="R325" t="n">
        <v>65.81999999999999</v>
      </c>
      <c r="S325" t="n">
        <v>48.96</v>
      </c>
      <c r="T325" t="n">
        <v>6154.68</v>
      </c>
      <c r="U325" t="n">
        <v>0.74</v>
      </c>
      <c r="V325" t="n">
        <v>0.86</v>
      </c>
      <c r="W325" t="n">
        <v>2.26</v>
      </c>
      <c r="X325" t="n">
        <v>0.36</v>
      </c>
      <c r="Y325" t="n">
        <v>1</v>
      </c>
      <c r="Z325" t="n">
        <v>10</v>
      </c>
    </row>
    <row r="326">
      <c r="A326" t="n">
        <v>54</v>
      </c>
      <c r="B326" t="n">
        <v>150</v>
      </c>
      <c r="C326" t="inlineStr">
        <is>
          <t xml:space="preserve">CONCLUIDO	</t>
        </is>
      </c>
      <c r="D326" t="n">
        <v>5.0213</v>
      </c>
      <c r="E326" t="n">
        <v>19.92</v>
      </c>
      <c r="F326" t="n">
        <v>16.14</v>
      </c>
      <c r="G326" t="n">
        <v>69.17</v>
      </c>
      <c r="H326" t="n">
        <v>0.79</v>
      </c>
      <c r="I326" t="n">
        <v>14</v>
      </c>
      <c r="J326" t="n">
        <v>326.21</v>
      </c>
      <c r="K326" t="n">
        <v>61.82</v>
      </c>
      <c r="L326" t="n">
        <v>14.5</v>
      </c>
      <c r="M326" t="n">
        <v>12</v>
      </c>
      <c r="N326" t="n">
        <v>99.89</v>
      </c>
      <c r="O326" t="n">
        <v>40466.92</v>
      </c>
      <c r="P326" t="n">
        <v>248.67</v>
      </c>
      <c r="Q326" t="n">
        <v>1364.01</v>
      </c>
      <c r="R326" t="n">
        <v>66.36</v>
      </c>
      <c r="S326" t="n">
        <v>48.96</v>
      </c>
      <c r="T326" t="n">
        <v>6427.02</v>
      </c>
      <c r="U326" t="n">
        <v>0.74</v>
      </c>
      <c r="V326" t="n">
        <v>0.86</v>
      </c>
      <c r="W326" t="n">
        <v>2.26</v>
      </c>
      <c r="X326" t="n">
        <v>0.38</v>
      </c>
      <c r="Y326" t="n">
        <v>1</v>
      </c>
      <c r="Z326" t="n">
        <v>10</v>
      </c>
    </row>
    <row r="327">
      <c r="A327" t="n">
        <v>55</v>
      </c>
      <c r="B327" t="n">
        <v>150</v>
      </c>
      <c r="C327" t="inlineStr">
        <is>
          <t xml:space="preserve">CONCLUIDO	</t>
        </is>
      </c>
      <c r="D327" t="n">
        <v>5.0416</v>
      </c>
      <c r="E327" t="n">
        <v>19.84</v>
      </c>
      <c r="F327" t="n">
        <v>16.12</v>
      </c>
      <c r="G327" t="n">
        <v>74.38</v>
      </c>
      <c r="H327" t="n">
        <v>0.8</v>
      </c>
      <c r="I327" t="n">
        <v>13</v>
      </c>
      <c r="J327" t="n">
        <v>326.79</v>
      </c>
      <c r="K327" t="n">
        <v>61.82</v>
      </c>
      <c r="L327" t="n">
        <v>14.75</v>
      </c>
      <c r="M327" t="n">
        <v>11</v>
      </c>
      <c r="N327" t="n">
        <v>100.22</v>
      </c>
      <c r="O327" t="n">
        <v>40538.25</v>
      </c>
      <c r="P327" t="n">
        <v>246.69</v>
      </c>
      <c r="Q327" t="n">
        <v>1364</v>
      </c>
      <c r="R327" t="n">
        <v>65.58</v>
      </c>
      <c r="S327" t="n">
        <v>48.96</v>
      </c>
      <c r="T327" t="n">
        <v>6041.19</v>
      </c>
      <c r="U327" t="n">
        <v>0.75</v>
      </c>
      <c r="V327" t="n">
        <v>0.86</v>
      </c>
      <c r="W327" t="n">
        <v>2.26</v>
      </c>
      <c r="X327" t="n">
        <v>0.36</v>
      </c>
      <c r="Y327" t="n">
        <v>1</v>
      </c>
      <c r="Z327" t="n">
        <v>10</v>
      </c>
    </row>
    <row r="328">
      <c r="A328" t="n">
        <v>56</v>
      </c>
      <c r="B328" t="n">
        <v>150</v>
      </c>
      <c r="C328" t="inlineStr">
        <is>
          <t xml:space="preserve">CONCLUIDO	</t>
        </is>
      </c>
      <c r="D328" t="n">
        <v>5.0408</v>
      </c>
      <c r="E328" t="n">
        <v>19.84</v>
      </c>
      <c r="F328" t="n">
        <v>16.12</v>
      </c>
      <c r="G328" t="n">
        <v>74.39</v>
      </c>
      <c r="H328" t="n">
        <v>0.82</v>
      </c>
      <c r="I328" t="n">
        <v>13</v>
      </c>
      <c r="J328" t="n">
        <v>327.37</v>
      </c>
      <c r="K328" t="n">
        <v>61.82</v>
      </c>
      <c r="L328" t="n">
        <v>15</v>
      </c>
      <c r="M328" t="n">
        <v>11</v>
      </c>
      <c r="N328" t="n">
        <v>100.55</v>
      </c>
      <c r="O328" t="n">
        <v>40609.74</v>
      </c>
      <c r="P328" t="n">
        <v>247.4</v>
      </c>
      <c r="Q328" t="n">
        <v>1364.01</v>
      </c>
      <c r="R328" t="n">
        <v>65.66</v>
      </c>
      <c r="S328" t="n">
        <v>48.96</v>
      </c>
      <c r="T328" t="n">
        <v>6081.65</v>
      </c>
      <c r="U328" t="n">
        <v>0.75</v>
      </c>
      <c r="V328" t="n">
        <v>0.86</v>
      </c>
      <c r="W328" t="n">
        <v>2.26</v>
      </c>
      <c r="X328" t="n">
        <v>0.36</v>
      </c>
      <c r="Y328" t="n">
        <v>1</v>
      </c>
      <c r="Z328" t="n">
        <v>10</v>
      </c>
    </row>
    <row r="329">
      <c r="A329" t="n">
        <v>57</v>
      </c>
      <c r="B329" t="n">
        <v>150</v>
      </c>
      <c r="C329" t="inlineStr">
        <is>
          <t xml:space="preserve">CONCLUIDO	</t>
        </is>
      </c>
      <c r="D329" t="n">
        <v>5.0425</v>
      </c>
      <c r="E329" t="n">
        <v>19.83</v>
      </c>
      <c r="F329" t="n">
        <v>16.11</v>
      </c>
      <c r="G329" t="n">
        <v>74.36</v>
      </c>
      <c r="H329" t="n">
        <v>0.83</v>
      </c>
      <c r="I329" t="n">
        <v>13</v>
      </c>
      <c r="J329" t="n">
        <v>327.95</v>
      </c>
      <c r="K329" t="n">
        <v>61.82</v>
      </c>
      <c r="L329" t="n">
        <v>15.25</v>
      </c>
      <c r="M329" t="n">
        <v>11</v>
      </c>
      <c r="N329" t="n">
        <v>100.88</v>
      </c>
      <c r="O329" t="n">
        <v>40681.39</v>
      </c>
      <c r="P329" t="n">
        <v>247.69</v>
      </c>
      <c r="Q329" t="n">
        <v>1364.08</v>
      </c>
      <c r="R329" t="n">
        <v>65.44</v>
      </c>
      <c r="S329" t="n">
        <v>48.96</v>
      </c>
      <c r="T329" t="n">
        <v>5970.87</v>
      </c>
      <c r="U329" t="n">
        <v>0.75</v>
      </c>
      <c r="V329" t="n">
        <v>0.86</v>
      </c>
      <c r="W329" t="n">
        <v>2.26</v>
      </c>
      <c r="X329" t="n">
        <v>0.35</v>
      </c>
      <c r="Y329" t="n">
        <v>1</v>
      </c>
      <c r="Z329" t="n">
        <v>10</v>
      </c>
    </row>
    <row r="330">
      <c r="A330" t="n">
        <v>58</v>
      </c>
      <c r="B330" t="n">
        <v>150</v>
      </c>
      <c r="C330" t="inlineStr">
        <is>
          <t xml:space="preserve">CONCLUIDO	</t>
        </is>
      </c>
      <c r="D330" t="n">
        <v>5.0492</v>
      </c>
      <c r="E330" t="n">
        <v>19.81</v>
      </c>
      <c r="F330" t="n">
        <v>16.09</v>
      </c>
      <c r="G330" t="n">
        <v>74.23999999999999</v>
      </c>
      <c r="H330" t="n">
        <v>0.84</v>
      </c>
      <c r="I330" t="n">
        <v>13</v>
      </c>
      <c r="J330" t="n">
        <v>328.53</v>
      </c>
      <c r="K330" t="n">
        <v>61.82</v>
      </c>
      <c r="L330" t="n">
        <v>15.5</v>
      </c>
      <c r="M330" t="n">
        <v>11</v>
      </c>
      <c r="N330" t="n">
        <v>101.21</v>
      </c>
      <c r="O330" t="n">
        <v>40753.2</v>
      </c>
      <c r="P330" t="n">
        <v>245.71</v>
      </c>
      <c r="Q330" t="n">
        <v>1364</v>
      </c>
      <c r="R330" t="n">
        <v>64.73</v>
      </c>
      <c r="S330" t="n">
        <v>48.96</v>
      </c>
      <c r="T330" t="n">
        <v>5612.9</v>
      </c>
      <c r="U330" t="n">
        <v>0.76</v>
      </c>
      <c r="V330" t="n">
        <v>0.86</v>
      </c>
      <c r="W330" t="n">
        <v>2.26</v>
      </c>
      <c r="X330" t="n">
        <v>0.33</v>
      </c>
      <c r="Y330" t="n">
        <v>1</v>
      </c>
      <c r="Z330" t="n">
        <v>10</v>
      </c>
    </row>
    <row r="331">
      <c r="A331" t="n">
        <v>59</v>
      </c>
      <c r="B331" t="n">
        <v>150</v>
      </c>
      <c r="C331" t="inlineStr">
        <is>
          <t xml:space="preserve">CONCLUIDO	</t>
        </is>
      </c>
      <c r="D331" t="n">
        <v>5.0456</v>
      </c>
      <c r="E331" t="n">
        <v>19.82</v>
      </c>
      <c r="F331" t="n">
        <v>16.1</v>
      </c>
      <c r="G331" t="n">
        <v>74.31</v>
      </c>
      <c r="H331" t="n">
        <v>0.85</v>
      </c>
      <c r="I331" t="n">
        <v>13</v>
      </c>
      <c r="J331" t="n">
        <v>329.12</v>
      </c>
      <c r="K331" t="n">
        <v>61.82</v>
      </c>
      <c r="L331" t="n">
        <v>15.75</v>
      </c>
      <c r="M331" t="n">
        <v>11</v>
      </c>
      <c r="N331" t="n">
        <v>101.54</v>
      </c>
      <c r="O331" t="n">
        <v>40825.16</v>
      </c>
      <c r="P331" t="n">
        <v>243.23</v>
      </c>
      <c r="Q331" t="n">
        <v>1364.01</v>
      </c>
      <c r="R331" t="n">
        <v>65.06999999999999</v>
      </c>
      <c r="S331" t="n">
        <v>48.96</v>
      </c>
      <c r="T331" t="n">
        <v>5782.54</v>
      </c>
      <c r="U331" t="n">
        <v>0.75</v>
      </c>
      <c r="V331" t="n">
        <v>0.86</v>
      </c>
      <c r="W331" t="n">
        <v>2.26</v>
      </c>
      <c r="X331" t="n">
        <v>0.34</v>
      </c>
      <c r="Y331" t="n">
        <v>1</v>
      </c>
      <c r="Z331" t="n">
        <v>10</v>
      </c>
    </row>
    <row r="332">
      <c r="A332" t="n">
        <v>60</v>
      </c>
      <c r="B332" t="n">
        <v>150</v>
      </c>
      <c r="C332" t="inlineStr">
        <is>
          <t xml:space="preserve">CONCLUIDO	</t>
        </is>
      </c>
      <c r="D332" t="n">
        <v>5.0699</v>
      </c>
      <c r="E332" t="n">
        <v>19.72</v>
      </c>
      <c r="F332" t="n">
        <v>16.06</v>
      </c>
      <c r="G332" t="n">
        <v>80.3</v>
      </c>
      <c r="H332" t="n">
        <v>0.86</v>
      </c>
      <c r="I332" t="n">
        <v>12</v>
      </c>
      <c r="J332" t="n">
        <v>329.7</v>
      </c>
      <c r="K332" t="n">
        <v>61.82</v>
      </c>
      <c r="L332" t="n">
        <v>16</v>
      </c>
      <c r="M332" t="n">
        <v>10</v>
      </c>
      <c r="N332" t="n">
        <v>101.88</v>
      </c>
      <c r="O332" t="n">
        <v>40897.29</v>
      </c>
      <c r="P332" t="n">
        <v>242.27</v>
      </c>
      <c r="Q332" t="n">
        <v>1364.03</v>
      </c>
      <c r="R332" t="n">
        <v>63.76</v>
      </c>
      <c r="S332" t="n">
        <v>48.96</v>
      </c>
      <c r="T332" t="n">
        <v>5137.33</v>
      </c>
      <c r="U332" t="n">
        <v>0.77</v>
      </c>
      <c r="V332" t="n">
        <v>0.86</v>
      </c>
      <c r="W332" t="n">
        <v>2.26</v>
      </c>
      <c r="X332" t="n">
        <v>0.3</v>
      </c>
      <c r="Y332" t="n">
        <v>1</v>
      </c>
      <c r="Z332" t="n">
        <v>10</v>
      </c>
    </row>
    <row r="333">
      <c r="A333" t="n">
        <v>61</v>
      </c>
      <c r="B333" t="n">
        <v>150</v>
      </c>
      <c r="C333" t="inlineStr">
        <is>
          <t xml:space="preserve">CONCLUIDO	</t>
        </is>
      </c>
      <c r="D333" t="n">
        <v>5.0652</v>
      </c>
      <c r="E333" t="n">
        <v>19.74</v>
      </c>
      <c r="F333" t="n">
        <v>16.08</v>
      </c>
      <c r="G333" t="n">
        <v>80.39</v>
      </c>
      <c r="H333" t="n">
        <v>0.88</v>
      </c>
      <c r="I333" t="n">
        <v>12</v>
      </c>
      <c r="J333" t="n">
        <v>330.29</v>
      </c>
      <c r="K333" t="n">
        <v>61.82</v>
      </c>
      <c r="L333" t="n">
        <v>16.25</v>
      </c>
      <c r="M333" t="n">
        <v>10</v>
      </c>
      <c r="N333" t="n">
        <v>102.21</v>
      </c>
      <c r="O333" t="n">
        <v>40969.57</v>
      </c>
      <c r="P333" t="n">
        <v>241.79</v>
      </c>
      <c r="Q333" t="n">
        <v>1364.08</v>
      </c>
      <c r="R333" t="n">
        <v>64.39</v>
      </c>
      <c r="S333" t="n">
        <v>48.96</v>
      </c>
      <c r="T333" t="n">
        <v>5448.18</v>
      </c>
      <c r="U333" t="n">
        <v>0.76</v>
      </c>
      <c r="V333" t="n">
        <v>0.86</v>
      </c>
      <c r="W333" t="n">
        <v>2.26</v>
      </c>
      <c r="X333" t="n">
        <v>0.32</v>
      </c>
      <c r="Y333" t="n">
        <v>1</v>
      </c>
      <c r="Z333" t="n">
        <v>10</v>
      </c>
    </row>
    <row r="334">
      <c r="A334" t="n">
        <v>62</v>
      </c>
      <c r="B334" t="n">
        <v>150</v>
      </c>
      <c r="C334" t="inlineStr">
        <is>
          <t xml:space="preserve">CONCLUIDO	</t>
        </is>
      </c>
      <c r="D334" t="n">
        <v>5.0668</v>
      </c>
      <c r="E334" t="n">
        <v>19.74</v>
      </c>
      <c r="F334" t="n">
        <v>16.07</v>
      </c>
      <c r="G334" t="n">
        <v>80.36</v>
      </c>
      <c r="H334" t="n">
        <v>0.89</v>
      </c>
      <c r="I334" t="n">
        <v>12</v>
      </c>
      <c r="J334" t="n">
        <v>330.87</v>
      </c>
      <c r="K334" t="n">
        <v>61.82</v>
      </c>
      <c r="L334" t="n">
        <v>16.5</v>
      </c>
      <c r="M334" t="n">
        <v>9</v>
      </c>
      <c r="N334" t="n">
        <v>102.55</v>
      </c>
      <c r="O334" t="n">
        <v>41042.02</v>
      </c>
      <c r="P334" t="n">
        <v>242.21</v>
      </c>
      <c r="Q334" t="n">
        <v>1364.1</v>
      </c>
      <c r="R334" t="n">
        <v>64.13</v>
      </c>
      <c r="S334" t="n">
        <v>48.96</v>
      </c>
      <c r="T334" t="n">
        <v>5322.14</v>
      </c>
      <c r="U334" t="n">
        <v>0.76</v>
      </c>
      <c r="V334" t="n">
        <v>0.86</v>
      </c>
      <c r="W334" t="n">
        <v>2.26</v>
      </c>
      <c r="X334" t="n">
        <v>0.31</v>
      </c>
      <c r="Y334" t="n">
        <v>1</v>
      </c>
      <c r="Z334" t="n">
        <v>10</v>
      </c>
    </row>
    <row r="335">
      <c r="A335" t="n">
        <v>63</v>
      </c>
      <c r="B335" t="n">
        <v>150</v>
      </c>
      <c r="C335" t="inlineStr">
        <is>
          <t xml:space="preserve">CONCLUIDO	</t>
        </is>
      </c>
      <c r="D335" t="n">
        <v>5.0661</v>
      </c>
      <c r="E335" t="n">
        <v>19.74</v>
      </c>
      <c r="F335" t="n">
        <v>16.08</v>
      </c>
      <c r="G335" t="n">
        <v>80.38</v>
      </c>
      <c r="H335" t="n">
        <v>0.9</v>
      </c>
      <c r="I335" t="n">
        <v>12</v>
      </c>
      <c r="J335" t="n">
        <v>331.46</v>
      </c>
      <c r="K335" t="n">
        <v>61.82</v>
      </c>
      <c r="L335" t="n">
        <v>16.75</v>
      </c>
      <c r="M335" t="n">
        <v>9</v>
      </c>
      <c r="N335" t="n">
        <v>102.89</v>
      </c>
      <c r="O335" t="n">
        <v>41114.63</v>
      </c>
      <c r="P335" t="n">
        <v>238.92</v>
      </c>
      <c r="Q335" t="n">
        <v>1364.02</v>
      </c>
      <c r="R335" t="n">
        <v>64.23999999999999</v>
      </c>
      <c r="S335" t="n">
        <v>48.96</v>
      </c>
      <c r="T335" t="n">
        <v>5376.6</v>
      </c>
      <c r="U335" t="n">
        <v>0.76</v>
      </c>
      <c r="V335" t="n">
        <v>0.86</v>
      </c>
      <c r="W335" t="n">
        <v>2.26</v>
      </c>
      <c r="X335" t="n">
        <v>0.32</v>
      </c>
      <c r="Y335" t="n">
        <v>1</v>
      </c>
      <c r="Z335" t="n">
        <v>10</v>
      </c>
    </row>
    <row r="336">
      <c r="A336" t="n">
        <v>64</v>
      </c>
      <c r="B336" t="n">
        <v>150</v>
      </c>
      <c r="C336" t="inlineStr">
        <is>
          <t xml:space="preserve">CONCLUIDO	</t>
        </is>
      </c>
      <c r="D336" t="n">
        <v>5.0878</v>
      </c>
      <c r="E336" t="n">
        <v>19.66</v>
      </c>
      <c r="F336" t="n">
        <v>16.05</v>
      </c>
      <c r="G336" t="n">
        <v>87.53</v>
      </c>
      <c r="H336" t="n">
        <v>0.91</v>
      </c>
      <c r="I336" t="n">
        <v>11</v>
      </c>
      <c r="J336" t="n">
        <v>332.05</v>
      </c>
      <c r="K336" t="n">
        <v>61.82</v>
      </c>
      <c r="L336" t="n">
        <v>17</v>
      </c>
      <c r="M336" t="n">
        <v>7</v>
      </c>
      <c r="N336" t="n">
        <v>103.23</v>
      </c>
      <c r="O336" t="n">
        <v>41187.41</v>
      </c>
      <c r="P336" t="n">
        <v>236.73</v>
      </c>
      <c r="Q336" t="n">
        <v>1364.02</v>
      </c>
      <c r="R336" t="n">
        <v>63.14</v>
      </c>
      <c r="S336" t="n">
        <v>48.96</v>
      </c>
      <c r="T336" t="n">
        <v>4828.05</v>
      </c>
      <c r="U336" t="n">
        <v>0.78</v>
      </c>
      <c r="V336" t="n">
        <v>0.86</v>
      </c>
      <c r="W336" t="n">
        <v>2.26</v>
      </c>
      <c r="X336" t="n">
        <v>0.29</v>
      </c>
      <c r="Y336" t="n">
        <v>1</v>
      </c>
      <c r="Z336" t="n">
        <v>10</v>
      </c>
    </row>
    <row r="337">
      <c r="A337" t="n">
        <v>65</v>
      </c>
      <c r="B337" t="n">
        <v>150</v>
      </c>
      <c r="C337" t="inlineStr">
        <is>
          <t xml:space="preserve">CONCLUIDO	</t>
        </is>
      </c>
      <c r="D337" t="n">
        <v>5.087</v>
      </c>
      <c r="E337" t="n">
        <v>19.66</v>
      </c>
      <c r="F337" t="n">
        <v>16.05</v>
      </c>
      <c r="G337" t="n">
        <v>87.54000000000001</v>
      </c>
      <c r="H337" t="n">
        <v>0.92</v>
      </c>
      <c r="I337" t="n">
        <v>11</v>
      </c>
      <c r="J337" t="n">
        <v>332.64</v>
      </c>
      <c r="K337" t="n">
        <v>61.82</v>
      </c>
      <c r="L337" t="n">
        <v>17.25</v>
      </c>
      <c r="M337" t="n">
        <v>7</v>
      </c>
      <c r="N337" t="n">
        <v>103.57</v>
      </c>
      <c r="O337" t="n">
        <v>41260.35</v>
      </c>
      <c r="P337" t="n">
        <v>237.09</v>
      </c>
      <c r="Q337" t="n">
        <v>1364.02</v>
      </c>
      <c r="R337" t="n">
        <v>63.2</v>
      </c>
      <c r="S337" t="n">
        <v>48.96</v>
      </c>
      <c r="T337" t="n">
        <v>4860.85</v>
      </c>
      <c r="U337" t="n">
        <v>0.77</v>
      </c>
      <c r="V337" t="n">
        <v>0.86</v>
      </c>
      <c r="W337" t="n">
        <v>2.26</v>
      </c>
      <c r="X337" t="n">
        <v>0.29</v>
      </c>
      <c r="Y337" t="n">
        <v>1</v>
      </c>
      <c r="Z337" t="n">
        <v>10</v>
      </c>
    </row>
    <row r="338">
      <c r="A338" t="n">
        <v>66</v>
      </c>
      <c r="B338" t="n">
        <v>150</v>
      </c>
      <c r="C338" t="inlineStr">
        <is>
          <t xml:space="preserve">CONCLUIDO	</t>
        </is>
      </c>
      <c r="D338" t="n">
        <v>5.0901</v>
      </c>
      <c r="E338" t="n">
        <v>19.65</v>
      </c>
      <c r="F338" t="n">
        <v>16.04</v>
      </c>
      <c r="G338" t="n">
        <v>87.48</v>
      </c>
      <c r="H338" t="n">
        <v>0.9399999999999999</v>
      </c>
      <c r="I338" t="n">
        <v>11</v>
      </c>
      <c r="J338" t="n">
        <v>333.24</v>
      </c>
      <c r="K338" t="n">
        <v>61.82</v>
      </c>
      <c r="L338" t="n">
        <v>17.5</v>
      </c>
      <c r="M338" t="n">
        <v>5</v>
      </c>
      <c r="N338" t="n">
        <v>103.92</v>
      </c>
      <c r="O338" t="n">
        <v>41333.46</v>
      </c>
      <c r="P338" t="n">
        <v>236.04</v>
      </c>
      <c r="Q338" t="n">
        <v>1364.08</v>
      </c>
      <c r="R338" t="n">
        <v>62.92</v>
      </c>
      <c r="S338" t="n">
        <v>48.96</v>
      </c>
      <c r="T338" t="n">
        <v>4719.55</v>
      </c>
      <c r="U338" t="n">
        <v>0.78</v>
      </c>
      <c r="V338" t="n">
        <v>0.86</v>
      </c>
      <c r="W338" t="n">
        <v>2.26</v>
      </c>
      <c r="X338" t="n">
        <v>0.28</v>
      </c>
      <c r="Y338" t="n">
        <v>1</v>
      </c>
      <c r="Z338" t="n">
        <v>10</v>
      </c>
    </row>
    <row r="339">
      <c r="A339" t="n">
        <v>67</v>
      </c>
      <c r="B339" t="n">
        <v>150</v>
      </c>
      <c r="C339" t="inlineStr">
        <is>
          <t xml:space="preserve">CONCLUIDO	</t>
        </is>
      </c>
      <c r="D339" t="n">
        <v>5.0878</v>
      </c>
      <c r="E339" t="n">
        <v>19.66</v>
      </c>
      <c r="F339" t="n">
        <v>16.05</v>
      </c>
      <c r="G339" t="n">
        <v>87.53</v>
      </c>
      <c r="H339" t="n">
        <v>0.95</v>
      </c>
      <c r="I339" t="n">
        <v>11</v>
      </c>
      <c r="J339" t="n">
        <v>333.83</v>
      </c>
      <c r="K339" t="n">
        <v>61.82</v>
      </c>
      <c r="L339" t="n">
        <v>17.75</v>
      </c>
      <c r="M339" t="n">
        <v>6</v>
      </c>
      <c r="N339" t="n">
        <v>104.26</v>
      </c>
      <c r="O339" t="n">
        <v>41406.86</v>
      </c>
      <c r="P339" t="n">
        <v>236.37</v>
      </c>
      <c r="Q339" t="n">
        <v>1364</v>
      </c>
      <c r="R339" t="n">
        <v>63.14</v>
      </c>
      <c r="S339" t="n">
        <v>48.96</v>
      </c>
      <c r="T339" t="n">
        <v>4830.28</v>
      </c>
      <c r="U339" t="n">
        <v>0.78</v>
      </c>
      <c r="V339" t="n">
        <v>0.86</v>
      </c>
      <c r="W339" t="n">
        <v>2.26</v>
      </c>
      <c r="X339" t="n">
        <v>0.29</v>
      </c>
      <c r="Y339" t="n">
        <v>1</v>
      </c>
      <c r="Z339" t="n">
        <v>10</v>
      </c>
    </row>
    <row r="340">
      <c r="A340" t="n">
        <v>68</v>
      </c>
      <c r="B340" t="n">
        <v>150</v>
      </c>
      <c r="C340" t="inlineStr">
        <is>
          <t xml:space="preserve">CONCLUIDO	</t>
        </is>
      </c>
      <c r="D340" t="n">
        <v>5.0873</v>
      </c>
      <c r="E340" t="n">
        <v>19.66</v>
      </c>
      <c r="F340" t="n">
        <v>16.05</v>
      </c>
      <c r="G340" t="n">
        <v>87.54000000000001</v>
      </c>
      <c r="H340" t="n">
        <v>0.96</v>
      </c>
      <c r="I340" t="n">
        <v>11</v>
      </c>
      <c r="J340" t="n">
        <v>334.43</v>
      </c>
      <c r="K340" t="n">
        <v>61.82</v>
      </c>
      <c r="L340" t="n">
        <v>18</v>
      </c>
      <c r="M340" t="n">
        <v>5</v>
      </c>
      <c r="N340" t="n">
        <v>104.61</v>
      </c>
      <c r="O340" t="n">
        <v>41480.31</v>
      </c>
      <c r="P340" t="n">
        <v>236.42</v>
      </c>
      <c r="Q340" t="n">
        <v>1364</v>
      </c>
      <c r="R340" t="n">
        <v>63.15</v>
      </c>
      <c r="S340" t="n">
        <v>48.96</v>
      </c>
      <c r="T340" t="n">
        <v>4835</v>
      </c>
      <c r="U340" t="n">
        <v>0.78</v>
      </c>
      <c r="V340" t="n">
        <v>0.86</v>
      </c>
      <c r="W340" t="n">
        <v>2.26</v>
      </c>
      <c r="X340" t="n">
        <v>0.29</v>
      </c>
      <c r="Y340" t="n">
        <v>1</v>
      </c>
      <c r="Z340" t="n">
        <v>10</v>
      </c>
    </row>
    <row r="341">
      <c r="A341" t="n">
        <v>69</v>
      </c>
      <c r="B341" t="n">
        <v>150</v>
      </c>
      <c r="C341" t="inlineStr">
        <is>
          <t xml:space="preserve">CONCLUIDO	</t>
        </is>
      </c>
      <c r="D341" t="n">
        <v>5.0898</v>
      </c>
      <c r="E341" t="n">
        <v>19.65</v>
      </c>
      <c r="F341" t="n">
        <v>16.04</v>
      </c>
      <c r="G341" t="n">
        <v>87.48</v>
      </c>
      <c r="H341" t="n">
        <v>0.97</v>
      </c>
      <c r="I341" t="n">
        <v>11</v>
      </c>
      <c r="J341" t="n">
        <v>335.02</v>
      </c>
      <c r="K341" t="n">
        <v>61.82</v>
      </c>
      <c r="L341" t="n">
        <v>18.25</v>
      </c>
      <c r="M341" t="n">
        <v>4</v>
      </c>
      <c r="N341" t="n">
        <v>104.95</v>
      </c>
      <c r="O341" t="n">
        <v>41553.93</v>
      </c>
      <c r="P341" t="n">
        <v>236.45</v>
      </c>
      <c r="Q341" t="n">
        <v>1364</v>
      </c>
      <c r="R341" t="n">
        <v>62.86</v>
      </c>
      <c r="S341" t="n">
        <v>48.96</v>
      </c>
      <c r="T341" t="n">
        <v>4688.63</v>
      </c>
      <c r="U341" t="n">
        <v>0.78</v>
      </c>
      <c r="V341" t="n">
        <v>0.86</v>
      </c>
      <c r="W341" t="n">
        <v>2.26</v>
      </c>
      <c r="X341" t="n">
        <v>0.28</v>
      </c>
      <c r="Y341" t="n">
        <v>1</v>
      </c>
      <c r="Z341" t="n">
        <v>10</v>
      </c>
    </row>
    <row r="342">
      <c r="A342" t="n">
        <v>70</v>
      </c>
      <c r="B342" t="n">
        <v>150</v>
      </c>
      <c r="C342" t="inlineStr">
        <is>
          <t xml:space="preserve">CONCLUIDO	</t>
        </is>
      </c>
      <c r="D342" t="n">
        <v>5.0901</v>
      </c>
      <c r="E342" t="n">
        <v>19.65</v>
      </c>
      <c r="F342" t="n">
        <v>16.04</v>
      </c>
      <c r="G342" t="n">
        <v>87.48</v>
      </c>
      <c r="H342" t="n">
        <v>0.98</v>
      </c>
      <c r="I342" t="n">
        <v>11</v>
      </c>
      <c r="J342" t="n">
        <v>335.62</v>
      </c>
      <c r="K342" t="n">
        <v>61.82</v>
      </c>
      <c r="L342" t="n">
        <v>18.5</v>
      </c>
      <c r="M342" t="n">
        <v>3</v>
      </c>
      <c r="N342" t="n">
        <v>105.3</v>
      </c>
      <c r="O342" t="n">
        <v>41627.72</v>
      </c>
      <c r="P342" t="n">
        <v>236.35</v>
      </c>
      <c r="Q342" t="n">
        <v>1364</v>
      </c>
      <c r="R342" t="n">
        <v>62.83</v>
      </c>
      <c r="S342" t="n">
        <v>48.96</v>
      </c>
      <c r="T342" t="n">
        <v>4676.61</v>
      </c>
      <c r="U342" t="n">
        <v>0.78</v>
      </c>
      <c r="V342" t="n">
        <v>0.86</v>
      </c>
      <c r="W342" t="n">
        <v>2.26</v>
      </c>
      <c r="X342" t="n">
        <v>0.28</v>
      </c>
      <c r="Y342" t="n">
        <v>1</v>
      </c>
      <c r="Z342" t="n">
        <v>10</v>
      </c>
    </row>
    <row r="343">
      <c r="A343" t="n">
        <v>71</v>
      </c>
      <c r="B343" t="n">
        <v>150</v>
      </c>
      <c r="C343" t="inlineStr">
        <is>
          <t xml:space="preserve">CONCLUIDO	</t>
        </is>
      </c>
      <c r="D343" t="n">
        <v>5.0896</v>
      </c>
      <c r="E343" t="n">
        <v>19.65</v>
      </c>
      <c r="F343" t="n">
        <v>16.04</v>
      </c>
      <c r="G343" t="n">
        <v>87.48999999999999</v>
      </c>
      <c r="H343" t="n">
        <v>0.99</v>
      </c>
      <c r="I343" t="n">
        <v>11</v>
      </c>
      <c r="J343" t="n">
        <v>336.22</v>
      </c>
      <c r="K343" t="n">
        <v>61.82</v>
      </c>
      <c r="L343" t="n">
        <v>18.75</v>
      </c>
      <c r="M343" t="n">
        <v>2</v>
      </c>
      <c r="N343" t="n">
        <v>105.65</v>
      </c>
      <c r="O343" t="n">
        <v>41701.68</v>
      </c>
      <c r="P343" t="n">
        <v>235.61</v>
      </c>
      <c r="Q343" t="n">
        <v>1364</v>
      </c>
      <c r="R343" t="n">
        <v>62.8</v>
      </c>
      <c r="S343" t="n">
        <v>48.96</v>
      </c>
      <c r="T343" t="n">
        <v>4659.2</v>
      </c>
      <c r="U343" t="n">
        <v>0.78</v>
      </c>
      <c r="V343" t="n">
        <v>0.86</v>
      </c>
      <c r="W343" t="n">
        <v>2.27</v>
      </c>
      <c r="X343" t="n">
        <v>0.28</v>
      </c>
      <c r="Y343" t="n">
        <v>1</v>
      </c>
      <c r="Z343" t="n">
        <v>10</v>
      </c>
    </row>
    <row r="344">
      <c r="A344" t="n">
        <v>72</v>
      </c>
      <c r="B344" t="n">
        <v>150</v>
      </c>
      <c r="C344" t="inlineStr">
        <is>
          <t xml:space="preserve">CONCLUIDO	</t>
        </is>
      </c>
      <c r="D344" t="n">
        <v>5.0885</v>
      </c>
      <c r="E344" t="n">
        <v>19.65</v>
      </c>
      <c r="F344" t="n">
        <v>16.04</v>
      </c>
      <c r="G344" t="n">
        <v>87.51000000000001</v>
      </c>
      <c r="H344" t="n">
        <v>1.01</v>
      </c>
      <c r="I344" t="n">
        <v>11</v>
      </c>
      <c r="J344" t="n">
        <v>336.82</v>
      </c>
      <c r="K344" t="n">
        <v>61.82</v>
      </c>
      <c r="L344" t="n">
        <v>19</v>
      </c>
      <c r="M344" t="n">
        <v>2</v>
      </c>
      <c r="N344" t="n">
        <v>106</v>
      </c>
      <c r="O344" t="n">
        <v>41775.82</v>
      </c>
      <c r="P344" t="n">
        <v>235.78</v>
      </c>
      <c r="Q344" t="n">
        <v>1364</v>
      </c>
      <c r="R344" t="n">
        <v>63.04</v>
      </c>
      <c r="S344" t="n">
        <v>48.96</v>
      </c>
      <c r="T344" t="n">
        <v>4778.2</v>
      </c>
      <c r="U344" t="n">
        <v>0.78</v>
      </c>
      <c r="V344" t="n">
        <v>0.86</v>
      </c>
      <c r="W344" t="n">
        <v>2.26</v>
      </c>
      <c r="X344" t="n">
        <v>0.28</v>
      </c>
      <c r="Y344" t="n">
        <v>1</v>
      </c>
      <c r="Z344" t="n">
        <v>10</v>
      </c>
    </row>
    <row r="345">
      <c r="A345" t="n">
        <v>73</v>
      </c>
      <c r="B345" t="n">
        <v>150</v>
      </c>
      <c r="C345" t="inlineStr">
        <is>
          <t xml:space="preserve">CONCLUIDO	</t>
        </is>
      </c>
      <c r="D345" t="n">
        <v>5.086</v>
      </c>
      <c r="E345" t="n">
        <v>19.66</v>
      </c>
      <c r="F345" t="n">
        <v>16.05</v>
      </c>
      <c r="G345" t="n">
        <v>87.56</v>
      </c>
      <c r="H345" t="n">
        <v>1.02</v>
      </c>
      <c r="I345" t="n">
        <v>11</v>
      </c>
      <c r="J345" t="n">
        <v>337.43</v>
      </c>
      <c r="K345" t="n">
        <v>61.82</v>
      </c>
      <c r="L345" t="n">
        <v>19.25</v>
      </c>
      <c r="M345" t="n">
        <v>3</v>
      </c>
      <c r="N345" t="n">
        <v>106.35</v>
      </c>
      <c r="O345" t="n">
        <v>41850.13</v>
      </c>
      <c r="P345" t="n">
        <v>236.18</v>
      </c>
      <c r="Q345" t="n">
        <v>1364.02</v>
      </c>
      <c r="R345" t="n">
        <v>63.24</v>
      </c>
      <c r="S345" t="n">
        <v>48.96</v>
      </c>
      <c r="T345" t="n">
        <v>4881.7</v>
      </c>
      <c r="U345" t="n">
        <v>0.77</v>
      </c>
      <c r="V345" t="n">
        <v>0.86</v>
      </c>
      <c r="W345" t="n">
        <v>2.27</v>
      </c>
      <c r="X345" t="n">
        <v>0.29</v>
      </c>
      <c r="Y345" t="n">
        <v>1</v>
      </c>
      <c r="Z345" t="n">
        <v>10</v>
      </c>
    </row>
    <row r="346">
      <c r="A346" t="n">
        <v>74</v>
      </c>
      <c r="B346" t="n">
        <v>150</v>
      </c>
      <c r="C346" t="inlineStr">
        <is>
          <t xml:space="preserve">CONCLUIDO	</t>
        </is>
      </c>
      <c r="D346" t="n">
        <v>5.0868</v>
      </c>
      <c r="E346" t="n">
        <v>19.66</v>
      </c>
      <c r="F346" t="n">
        <v>16.05</v>
      </c>
      <c r="G346" t="n">
        <v>87.55</v>
      </c>
      <c r="H346" t="n">
        <v>1.03</v>
      </c>
      <c r="I346" t="n">
        <v>11</v>
      </c>
      <c r="J346" t="n">
        <v>338.03</v>
      </c>
      <c r="K346" t="n">
        <v>61.82</v>
      </c>
      <c r="L346" t="n">
        <v>19.5</v>
      </c>
      <c r="M346" t="n">
        <v>3</v>
      </c>
      <c r="N346" t="n">
        <v>106.71</v>
      </c>
      <c r="O346" t="n">
        <v>41924.62</v>
      </c>
      <c r="P346" t="n">
        <v>235.92</v>
      </c>
      <c r="Q346" t="n">
        <v>1364</v>
      </c>
      <c r="R346" t="n">
        <v>63.25</v>
      </c>
      <c r="S346" t="n">
        <v>48.96</v>
      </c>
      <c r="T346" t="n">
        <v>4883.08</v>
      </c>
      <c r="U346" t="n">
        <v>0.77</v>
      </c>
      <c r="V346" t="n">
        <v>0.86</v>
      </c>
      <c r="W346" t="n">
        <v>2.26</v>
      </c>
      <c r="X346" t="n">
        <v>0.29</v>
      </c>
      <c r="Y346" t="n">
        <v>1</v>
      </c>
      <c r="Z346" t="n">
        <v>10</v>
      </c>
    </row>
    <row r="347">
      <c r="A347" t="n">
        <v>75</v>
      </c>
      <c r="B347" t="n">
        <v>150</v>
      </c>
      <c r="C347" t="inlineStr">
        <is>
          <t xml:space="preserve">CONCLUIDO	</t>
        </is>
      </c>
      <c r="D347" t="n">
        <v>5.0869</v>
      </c>
      <c r="E347" t="n">
        <v>19.66</v>
      </c>
      <c r="F347" t="n">
        <v>16.05</v>
      </c>
      <c r="G347" t="n">
        <v>87.55</v>
      </c>
      <c r="H347" t="n">
        <v>1.04</v>
      </c>
      <c r="I347" t="n">
        <v>11</v>
      </c>
      <c r="J347" t="n">
        <v>338.63</v>
      </c>
      <c r="K347" t="n">
        <v>61.82</v>
      </c>
      <c r="L347" t="n">
        <v>19.75</v>
      </c>
      <c r="M347" t="n">
        <v>2</v>
      </c>
      <c r="N347" t="n">
        <v>107.06</v>
      </c>
      <c r="O347" t="n">
        <v>41999.28</v>
      </c>
      <c r="P347" t="n">
        <v>235.78</v>
      </c>
      <c r="Q347" t="n">
        <v>1364</v>
      </c>
      <c r="R347" t="n">
        <v>63.07</v>
      </c>
      <c r="S347" t="n">
        <v>48.96</v>
      </c>
      <c r="T347" t="n">
        <v>4792.81</v>
      </c>
      <c r="U347" t="n">
        <v>0.78</v>
      </c>
      <c r="V347" t="n">
        <v>0.86</v>
      </c>
      <c r="W347" t="n">
        <v>2.27</v>
      </c>
      <c r="X347" t="n">
        <v>0.29</v>
      </c>
      <c r="Y347" t="n">
        <v>1</v>
      </c>
      <c r="Z347" t="n">
        <v>10</v>
      </c>
    </row>
    <row r="348">
      <c r="A348" t="n">
        <v>76</v>
      </c>
      <c r="B348" t="n">
        <v>150</v>
      </c>
      <c r="C348" t="inlineStr">
        <is>
          <t xml:space="preserve">CONCLUIDO	</t>
        </is>
      </c>
      <c r="D348" t="n">
        <v>5.088</v>
      </c>
      <c r="E348" t="n">
        <v>19.65</v>
      </c>
      <c r="F348" t="n">
        <v>16.05</v>
      </c>
      <c r="G348" t="n">
        <v>87.52</v>
      </c>
      <c r="H348" t="n">
        <v>1.05</v>
      </c>
      <c r="I348" t="n">
        <v>11</v>
      </c>
      <c r="J348" t="n">
        <v>339.24</v>
      </c>
      <c r="K348" t="n">
        <v>61.82</v>
      </c>
      <c r="L348" t="n">
        <v>20</v>
      </c>
      <c r="M348" t="n">
        <v>2</v>
      </c>
      <c r="N348" t="n">
        <v>107.42</v>
      </c>
      <c r="O348" t="n">
        <v>42074.12</v>
      </c>
      <c r="P348" t="n">
        <v>235.72</v>
      </c>
      <c r="Q348" t="n">
        <v>1364</v>
      </c>
      <c r="R348" t="n">
        <v>62.97</v>
      </c>
      <c r="S348" t="n">
        <v>48.96</v>
      </c>
      <c r="T348" t="n">
        <v>4744.56</v>
      </c>
      <c r="U348" t="n">
        <v>0.78</v>
      </c>
      <c r="V348" t="n">
        <v>0.86</v>
      </c>
      <c r="W348" t="n">
        <v>2.27</v>
      </c>
      <c r="X348" t="n">
        <v>0.29</v>
      </c>
      <c r="Y348" t="n">
        <v>1</v>
      </c>
      <c r="Z348" t="n">
        <v>10</v>
      </c>
    </row>
    <row r="349">
      <c r="A349" t="n">
        <v>77</v>
      </c>
      <c r="B349" t="n">
        <v>150</v>
      </c>
      <c r="C349" t="inlineStr">
        <is>
          <t xml:space="preserve">CONCLUIDO	</t>
        </is>
      </c>
      <c r="D349" t="n">
        <v>5.0884</v>
      </c>
      <c r="E349" t="n">
        <v>19.65</v>
      </c>
      <c r="F349" t="n">
        <v>16.04</v>
      </c>
      <c r="G349" t="n">
        <v>87.51000000000001</v>
      </c>
      <c r="H349" t="n">
        <v>1.06</v>
      </c>
      <c r="I349" t="n">
        <v>11</v>
      </c>
      <c r="J349" t="n">
        <v>339.85</v>
      </c>
      <c r="K349" t="n">
        <v>61.82</v>
      </c>
      <c r="L349" t="n">
        <v>20.25</v>
      </c>
      <c r="M349" t="n">
        <v>1</v>
      </c>
      <c r="N349" t="n">
        <v>107.78</v>
      </c>
      <c r="O349" t="n">
        <v>42149.15</v>
      </c>
      <c r="P349" t="n">
        <v>235.77</v>
      </c>
      <c r="Q349" t="n">
        <v>1364.07</v>
      </c>
      <c r="R349" t="n">
        <v>62.87</v>
      </c>
      <c r="S349" t="n">
        <v>48.96</v>
      </c>
      <c r="T349" t="n">
        <v>4694.12</v>
      </c>
      <c r="U349" t="n">
        <v>0.78</v>
      </c>
      <c r="V349" t="n">
        <v>0.86</v>
      </c>
      <c r="W349" t="n">
        <v>2.27</v>
      </c>
      <c r="X349" t="n">
        <v>0.28</v>
      </c>
      <c r="Y349" t="n">
        <v>1</v>
      </c>
      <c r="Z349" t="n">
        <v>10</v>
      </c>
    </row>
    <row r="350">
      <c r="A350" t="n">
        <v>78</v>
      </c>
      <c r="B350" t="n">
        <v>150</v>
      </c>
      <c r="C350" t="inlineStr">
        <is>
          <t xml:space="preserve">CONCLUIDO	</t>
        </is>
      </c>
      <c r="D350" t="n">
        <v>5.0881</v>
      </c>
      <c r="E350" t="n">
        <v>19.65</v>
      </c>
      <c r="F350" t="n">
        <v>16.05</v>
      </c>
      <c r="G350" t="n">
        <v>87.52</v>
      </c>
      <c r="H350" t="n">
        <v>1.07</v>
      </c>
      <c r="I350" t="n">
        <v>11</v>
      </c>
      <c r="J350" t="n">
        <v>340.46</v>
      </c>
      <c r="K350" t="n">
        <v>61.82</v>
      </c>
      <c r="L350" t="n">
        <v>20.5</v>
      </c>
      <c r="M350" t="n">
        <v>0</v>
      </c>
      <c r="N350" t="n">
        <v>108.14</v>
      </c>
      <c r="O350" t="n">
        <v>42224.35</v>
      </c>
      <c r="P350" t="n">
        <v>236.17</v>
      </c>
      <c r="Q350" t="n">
        <v>1364.1</v>
      </c>
      <c r="R350" t="n">
        <v>62.87</v>
      </c>
      <c r="S350" t="n">
        <v>48.96</v>
      </c>
      <c r="T350" t="n">
        <v>4693.67</v>
      </c>
      <c r="U350" t="n">
        <v>0.78</v>
      </c>
      <c r="V350" t="n">
        <v>0.86</v>
      </c>
      <c r="W350" t="n">
        <v>2.27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</v>
      </c>
      <c r="C351" t="inlineStr">
        <is>
          <t xml:space="preserve">CONCLUIDO	</t>
        </is>
      </c>
      <c r="D351" t="n">
        <v>4.3453</v>
      </c>
      <c r="E351" t="n">
        <v>23.01</v>
      </c>
      <c r="F351" t="n">
        <v>19.84</v>
      </c>
      <c r="G351" t="n">
        <v>8.69</v>
      </c>
      <c r="H351" t="n">
        <v>0.64</v>
      </c>
      <c r="I351" t="n">
        <v>137</v>
      </c>
      <c r="J351" t="n">
        <v>26.11</v>
      </c>
      <c r="K351" t="n">
        <v>12.1</v>
      </c>
      <c r="L351" t="n">
        <v>1</v>
      </c>
      <c r="M351" t="n">
        <v>0</v>
      </c>
      <c r="N351" t="n">
        <v>3.01</v>
      </c>
      <c r="O351" t="n">
        <v>3454.41</v>
      </c>
      <c r="P351" t="n">
        <v>57.7</v>
      </c>
      <c r="Q351" t="n">
        <v>1364.45</v>
      </c>
      <c r="R351" t="n">
        <v>180.63</v>
      </c>
      <c r="S351" t="n">
        <v>48.96</v>
      </c>
      <c r="T351" t="n">
        <v>62944.72</v>
      </c>
      <c r="U351" t="n">
        <v>0.27</v>
      </c>
      <c r="V351" t="n">
        <v>0.7</v>
      </c>
      <c r="W351" t="n">
        <v>2.65</v>
      </c>
      <c r="X351" t="n">
        <v>4.08</v>
      </c>
      <c r="Y351" t="n">
        <v>1</v>
      </c>
      <c r="Z351" t="n">
        <v>10</v>
      </c>
    </row>
    <row r="352">
      <c r="A352" t="n">
        <v>0</v>
      </c>
      <c r="B352" t="n">
        <v>45</v>
      </c>
      <c r="C352" t="inlineStr">
        <is>
          <t xml:space="preserve">CONCLUIDO	</t>
        </is>
      </c>
      <c r="D352" t="n">
        <v>4.2405</v>
      </c>
      <c r="E352" t="n">
        <v>23.58</v>
      </c>
      <c r="F352" t="n">
        <v>19.17</v>
      </c>
      <c r="G352" t="n">
        <v>9.75</v>
      </c>
      <c r="H352" t="n">
        <v>0.18</v>
      </c>
      <c r="I352" t="n">
        <v>118</v>
      </c>
      <c r="J352" t="n">
        <v>98.70999999999999</v>
      </c>
      <c r="K352" t="n">
        <v>39.72</v>
      </c>
      <c r="L352" t="n">
        <v>1</v>
      </c>
      <c r="M352" t="n">
        <v>116</v>
      </c>
      <c r="N352" t="n">
        <v>12.99</v>
      </c>
      <c r="O352" t="n">
        <v>12407.75</v>
      </c>
      <c r="P352" t="n">
        <v>162.58</v>
      </c>
      <c r="Q352" t="n">
        <v>1364.39</v>
      </c>
      <c r="R352" t="n">
        <v>165.26</v>
      </c>
      <c r="S352" t="n">
        <v>48.96</v>
      </c>
      <c r="T352" t="n">
        <v>55355.71</v>
      </c>
      <c r="U352" t="n">
        <v>0.3</v>
      </c>
      <c r="V352" t="n">
        <v>0.72</v>
      </c>
      <c r="W352" t="n">
        <v>2.43</v>
      </c>
      <c r="X352" t="n">
        <v>3.41</v>
      </c>
      <c r="Y352" t="n">
        <v>1</v>
      </c>
      <c r="Z352" t="n">
        <v>10</v>
      </c>
    </row>
    <row r="353">
      <c r="A353" t="n">
        <v>1</v>
      </c>
      <c r="B353" t="n">
        <v>45</v>
      </c>
      <c r="C353" t="inlineStr">
        <is>
          <t xml:space="preserve">CONCLUIDO	</t>
        </is>
      </c>
      <c r="D353" t="n">
        <v>4.5168</v>
      </c>
      <c r="E353" t="n">
        <v>22.14</v>
      </c>
      <c r="F353" t="n">
        <v>18.32</v>
      </c>
      <c r="G353" t="n">
        <v>12.35</v>
      </c>
      <c r="H353" t="n">
        <v>0.22</v>
      </c>
      <c r="I353" t="n">
        <v>89</v>
      </c>
      <c r="J353" t="n">
        <v>99.02</v>
      </c>
      <c r="K353" t="n">
        <v>39.72</v>
      </c>
      <c r="L353" t="n">
        <v>1.25</v>
      </c>
      <c r="M353" t="n">
        <v>87</v>
      </c>
      <c r="N353" t="n">
        <v>13.05</v>
      </c>
      <c r="O353" t="n">
        <v>12446.14</v>
      </c>
      <c r="P353" t="n">
        <v>152.36</v>
      </c>
      <c r="Q353" t="n">
        <v>1364.21</v>
      </c>
      <c r="R353" t="n">
        <v>137.26</v>
      </c>
      <c r="S353" t="n">
        <v>48.96</v>
      </c>
      <c r="T353" t="n">
        <v>41500.75</v>
      </c>
      <c r="U353" t="n">
        <v>0.36</v>
      </c>
      <c r="V353" t="n">
        <v>0.76</v>
      </c>
      <c r="W353" t="n">
        <v>2.39</v>
      </c>
      <c r="X353" t="n">
        <v>2.56</v>
      </c>
      <c r="Y353" t="n">
        <v>1</v>
      </c>
      <c r="Z353" t="n">
        <v>10</v>
      </c>
    </row>
    <row r="354">
      <c r="A354" t="n">
        <v>2</v>
      </c>
      <c r="B354" t="n">
        <v>45</v>
      </c>
      <c r="C354" t="inlineStr">
        <is>
          <t xml:space="preserve">CONCLUIDO	</t>
        </is>
      </c>
      <c r="D354" t="n">
        <v>4.7157</v>
      </c>
      <c r="E354" t="n">
        <v>21.21</v>
      </c>
      <c r="F354" t="n">
        <v>17.78</v>
      </c>
      <c r="G354" t="n">
        <v>15.24</v>
      </c>
      <c r="H354" t="n">
        <v>0.27</v>
      </c>
      <c r="I354" t="n">
        <v>70</v>
      </c>
      <c r="J354" t="n">
        <v>99.33</v>
      </c>
      <c r="K354" t="n">
        <v>39.72</v>
      </c>
      <c r="L354" t="n">
        <v>1.5</v>
      </c>
      <c r="M354" t="n">
        <v>68</v>
      </c>
      <c r="N354" t="n">
        <v>13.11</v>
      </c>
      <c r="O354" t="n">
        <v>12484.55</v>
      </c>
      <c r="P354" t="n">
        <v>144.22</v>
      </c>
      <c r="Q354" t="n">
        <v>1364.12</v>
      </c>
      <c r="R354" t="n">
        <v>119.64</v>
      </c>
      <c r="S354" t="n">
        <v>48.96</v>
      </c>
      <c r="T354" t="n">
        <v>32784.41</v>
      </c>
      <c r="U354" t="n">
        <v>0.41</v>
      </c>
      <c r="V354" t="n">
        <v>0.78</v>
      </c>
      <c r="W354" t="n">
        <v>2.36</v>
      </c>
      <c r="X354" t="n">
        <v>2.02</v>
      </c>
      <c r="Y354" t="n">
        <v>1</v>
      </c>
      <c r="Z354" t="n">
        <v>10</v>
      </c>
    </row>
    <row r="355">
      <c r="A355" t="n">
        <v>3</v>
      </c>
      <c r="B355" t="n">
        <v>45</v>
      </c>
      <c r="C355" t="inlineStr">
        <is>
          <t xml:space="preserve">CONCLUIDO	</t>
        </is>
      </c>
      <c r="D355" t="n">
        <v>4.8546</v>
      </c>
      <c r="E355" t="n">
        <v>20.6</v>
      </c>
      <c r="F355" t="n">
        <v>17.42</v>
      </c>
      <c r="G355" t="n">
        <v>18.02</v>
      </c>
      <c r="H355" t="n">
        <v>0.31</v>
      </c>
      <c r="I355" t="n">
        <v>58</v>
      </c>
      <c r="J355" t="n">
        <v>99.64</v>
      </c>
      <c r="K355" t="n">
        <v>39.72</v>
      </c>
      <c r="L355" t="n">
        <v>1.75</v>
      </c>
      <c r="M355" t="n">
        <v>56</v>
      </c>
      <c r="N355" t="n">
        <v>13.18</v>
      </c>
      <c r="O355" t="n">
        <v>12522.99</v>
      </c>
      <c r="P355" t="n">
        <v>137.94</v>
      </c>
      <c r="Q355" t="n">
        <v>1364.08</v>
      </c>
      <c r="R355" t="n">
        <v>107.7</v>
      </c>
      <c r="S355" t="n">
        <v>48.96</v>
      </c>
      <c r="T355" t="n">
        <v>26872.94</v>
      </c>
      <c r="U355" t="n">
        <v>0.45</v>
      </c>
      <c r="V355" t="n">
        <v>0.8</v>
      </c>
      <c r="W355" t="n">
        <v>2.34</v>
      </c>
      <c r="X355" t="n">
        <v>1.66</v>
      </c>
      <c r="Y355" t="n">
        <v>1</v>
      </c>
      <c r="Z355" t="n">
        <v>10</v>
      </c>
    </row>
    <row r="356">
      <c r="A356" t="n">
        <v>4</v>
      </c>
      <c r="B356" t="n">
        <v>45</v>
      </c>
      <c r="C356" t="inlineStr">
        <is>
          <t xml:space="preserve">CONCLUIDO	</t>
        </is>
      </c>
      <c r="D356" t="n">
        <v>4.9661</v>
      </c>
      <c r="E356" t="n">
        <v>20.14</v>
      </c>
      <c r="F356" t="n">
        <v>17.14</v>
      </c>
      <c r="G356" t="n">
        <v>20.99</v>
      </c>
      <c r="H356" t="n">
        <v>0.35</v>
      </c>
      <c r="I356" t="n">
        <v>49</v>
      </c>
      <c r="J356" t="n">
        <v>99.95</v>
      </c>
      <c r="K356" t="n">
        <v>39.72</v>
      </c>
      <c r="L356" t="n">
        <v>2</v>
      </c>
      <c r="M356" t="n">
        <v>47</v>
      </c>
      <c r="N356" t="n">
        <v>13.24</v>
      </c>
      <c r="O356" t="n">
        <v>12561.45</v>
      </c>
      <c r="P356" t="n">
        <v>131.98</v>
      </c>
      <c r="Q356" t="n">
        <v>1364.16</v>
      </c>
      <c r="R356" t="n">
        <v>99.01000000000001</v>
      </c>
      <c r="S356" t="n">
        <v>48.96</v>
      </c>
      <c r="T356" t="n">
        <v>22576.19</v>
      </c>
      <c r="U356" t="n">
        <v>0.49</v>
      </c>
      <c r="V356" t="n">
        <v>0.8100000000000001</v>
      </c>
      <c r="W356" t="n">
        <v>2.32</v>
      </c>
      <c r="X356" t="n">
        <v>1.38</v>
      </c>
      <c r="Y356" t="n">
        <v>1</v>
      </c>
      <c r="Z356" t="n">
        <v>10</v>
      </c>
    </row>
    <row r="357">
      <c r="A357" t="n">
        <v>5</v>
      </c>
      <c r="B357" t="n">
        <v>45</v>
      </c>
      <c r="C357" t="inlineStr">
        <is>
          <t xml:space="preserve">CONCLUIDO	</t>
        </is>
      </c>
      <c r="D357" t="n">
        <v>5.063</v>
      </c>
      <c r="E357" t="n">
        <v>19.75</v>
      </c>
      <c r="F357" t="n">
        <v>16.92</v>
      </c>
      <c r="G357" t="n">
        <v>24.76</v>
      </c>
      <c r="H357" t="n">
        <v>0.39</v>
      </c>
      <c r="I357" t="n">
        <v>41</v>
      </c>
      <c r="J357" t="n">
        <v>100.27</v>
      </c>
      <c r="K357" t="n">
        <v>39.72</v>
      </c>
      <c r="L357" t="n">
        <v>2.25</v>
      </c>
      <c r="M357" t="n">
        <v>39</v>
      </c>
      <c r="N357" t="n">
        <v>13.3</v>
      </c>
      <c r="O357" t="n">
        <v>12599.94</v>
      </c>
      <c r="P357" t="n">
        <v>125.19</v>
      </c>
      <c r="Q357" t="n">
        <v>1364.14</v>
      </c>
      <c r="R357" t="n">
        <v>91.87</v>
      </c>
      <c r="S357" t="n">
        <v>48.96</v>
      </c>
      <c r="T357" t="n">
        <v>19042.85</v>
      </c>
      <c r="U357" t="n">
        <v>0.53</v>
      </c>
      <c r="V357" t="n">
        <v>0.82</v>
      </c>
      <c r="W357" t="n">
        <v>2.3</v>
      </c>
      <c r="X357" t="n">
        <v>1.16</v>
      </c>
      <c r="Y357" t="n">
        <v>1</v>
      </c>
      <c r="Z357" t="n">
        <v>10</v>
      </c>
    </row>
    <row r="358">
      <c r="A358" t="n">
        <v>6</v>
      </c>
      <c r="B358" t="n">
        <v>45</v>
      </c>
      <c r="C358" t="inlineStr">
        <is>
          <t xml:space="preserve">CONCLUIDO	</t>
        </is>
      </c>
      <c r="D358" t="n">
        <v>5.1266</v>
      </c>
      <c r="E358" t="n">
        <v>19.51</v>
      </c>
      <c r="F358" t="n">
        <v>16.78</v>
      </c>
      <c r="G358" t="n">
        <v>27.96</v>
      </c>
      <c r="H358" t="n">
        <v>0.44</v>
      </c>
      <c r="I358" t="n">
        <v>36</v>
      </c>
      <c r="J358" t="n">
        <v>100.58</v>
      </c>
      <c r="K358" t="n">
        <v>39.72</v>
      </c>
      <c r="L358" t="n">
        <v>2.5</v>
      </c>
      <c r="M358" t="n">
        <v>29</v>
      </c>
      <c r="N358" t="n">
        <v>13.36</v>
      </c>
      <c r="O358" t="n">
        <v>12638.45</v>
      </c>
      <c r="P358" t="n">
        <v>121.6</v>
      </c>
      <c r="Q358" t="n">
        <v>1364.05</v>
      </c>
      <c r="R358" t="n">
        <v>86.84999999999999</v>
      </c>
      <c r="S358" t="n">
        <v>48.96</v>
      </c>
      <c r="T358" t="n">
        <v>16557.9</v>
      </c>
      <c r="U358" t="n">
        <v>0.5600000000000001</v>
      </c>
      <c r="V358" t="n">
        <v>0.83</v>
      </c>
      <c r="W358" t="n">
        <v>2.31</v>
      </c>
      <c r="X358" t="n">
        <v>1.02</v>
      </c>
      <c r="Y358" t="n">
        <v>1</v>
      </c>
      <c r="Z358" t="n">
        <v>10</v>
      </c>
    </row>
    <row r="359">
      <c r="A359" t="n">
        <v>7</v>
      </c>
      <c r="B359" t="n">
        <v>45</v>
      </c>
      <c r="C359" t="inlineStr">
        <is>
          <t xml:space="preserve">CONCLUIDO	</t>
        </is>
      </c>
      <c r="D359" t="n">
        <v>5.1488</v>
      </c>
      <c r="E359" t="n">
        <v>19.42</v>
      </c>
      <c r="F359" t="n">
        <v>16.73</v>
      </c>
      <c r="G359" t="n">
        <v>29.53</v>
      </c>
      <c r="H359" t="n">
        <v>0.48</v>
      </c>
      <c r="I359" t="n">
        <v>34</v>
      </c>
      <c r="J359" t="n">
        <v>100.89</v>
      </c>
      <c r="K359" t="n">
        <v>39.72</v>
      </c>
      <c r="L359" t="n">
        <v>2.75</v>
      </c>
      <c r="M359" t="n">
        <v>14</v>
      </c>
      <c r="N359" t="n">
        <v>13.42</v>
      </c>
      <c r="O359" t="n">
        <v>12676.98</v>
      </c>
      <c r="P359" t="n">
        <v>119.4</v>
      </c>
      <c r="Q359" t="n">
        <v>1364.19</v>
      </c>
      <c r="R359" t="n">
        <v>84.98</v>
      </c>
      <c r="S359" t="n">
        <v>48.96</v>
      </c>
      <c r="T359" t="n">
        <v>15633.72</v>
      </c>
      <c r="U359" t="n">
        <v>0.58</v>
      </c>
      <c r="V359" t="n">
        <v>0.83</v>
      </c>
      <c r="W359" t="n">
        <v>2.32</v>
      </c>
      <c r="X359" t="n">
        <v>0.97</v>
      </c>
      <c r="Y359" t="n">
        <v>1</v>
      </c>
      <c r="Z359" t="n">
        <v>10</v>
      </c>
    </row>
    <row r="360">
      <c r="A360" t="n">
        <v>8</v>
      </c>
      <c r="B360" t="n">
        <v>45</v>
      </c>
      <c r="C360" t="inlineStr">
        <is>
          <t xml:space="preserve">CONCLUIDO	</t>
        </is>
      </c>
      <c r="D360" t="n">
        <v>5.1767</v>
      </c>
      <c r="E360" t="n">
        <v>19.32</v>
      </c>
      <c r="F360" t="n">
        <v>16.67</v>
      </c>
      <c r="G360" t="n">
        <v>31.26</v>
      </c>
      <c r="H360" t="n">
        <v>0.52</v>
      </c>
      <c r="I360" t="n">
        <v>32</v>
      </c>
      <c r="J360" t="n">
        <v>101.2</v>
      </c>
      <c r="K360" t="n">
        <v>39.72</v>
      </c>
      <c r="L360" t="n">
        <v>3</v>
      </c>
      <c r="M360" t="n">
        <v>8</v>
      </c>
      <c r="N360" t="n">
        <v>13.49</v>
      </c>
      <c r="O360" t="n">
        <v>12715.54</v>
      </c>
      <c r="P360" t="n">
        <v>118.06</v>
      </c>
      <c r="Q360" t="n">
        <v>1364.18</v>
      </c>
      <c r="R360" t="n">
        <v>82.68000000000001</v>
      </c>
      <c r="S360" t="n">
        <v>48.96</v>
      </c>
      <c r="T360" t="n">
        <v>14496.4</v>
      </c>
      <c r="U360" t="n">
        <v>0.59</v>
      </c>
      <c r="V360" t="n">
        <v>0.83</v>
      </c>
      <c r="W360" t="n">
        <v>2.32</v>
      </c>
      <c r="X360" t="n">
        <v>0.91</v>
      </c>
      <c r="Y360" t="n">
        <v>1</v>
      </c>
      <c r="Z360" t="n">
        <v>10</v>
      </c>
    </row>
    <row r="361">
      <c r="A361" t="n">
        <v>9</v>
      </c>
      <c r="B361" t="n">
        <v>45</v>
      </c>
      <c r="C361" t="inlineStr">
        <is>
          <t xml:space="preserve">CONCLUIDO	</t>
        </is>
      </c>
      <c r="D361" t="n">
        <v>5.1746</v>
      </c>
      <c r="E361" t="n">
        <v>19.33</v>
      </c>
      <c r="F361" t="n">
        <v>16.68</v>
      </c>
      <c r="G361" t="n">
        <v>31.27</v>
      </c>
      <c r="H361" t="n">
        <v>0.5600000000000001</v>
      </c>
      <c r="I361" t="n">
        <v>32</v>
      </c>
      <c r="J361" t="n">
        <v>101.52</v>
      </c>
      <c r="K361" t="n">
        <v>39.72</v>
      </c>
      <c r="L361" t="n">
        <v>3.25</v>
      </c>
      <c r="M361" t="n">
        <v>0</v>
      </c>
      <c r="N361" t="n">
        <v>13.55</v>
      </c>
      <c r="O361" t="n">
        <v>12754.13</v>
      </c>
      <c r="P361" t="n">
        <v>117.33</v>
      </c>
      <c r="Q361" t="n">
        <v>1364.15</v>
      </c>
      <c r="R361" t="n">
        <v>82.5</v>
      </c>
      <c r="S361" t="n">
        <v>48.96</v>
      </c>
      <c r="T361" t="n">
        <v>14406.34</v>
      </c>
      <c r="U361" t="n">
        <v>0.59</v>
      </c>
      <c r="V361" t="n">
        <v>0.83</v>
      </c>
      <c r="W361" t="n">
        <v>2.33</v>
      </c>
      <c r="X361" t="n">
        <v>0.92</v>
      </c>
      <c r="Y361" t="n">
        <v>1</v>
      </c>
      <c r="Z361" t="n">
        <v>10</v>
      </c>
    </row>
    <row r="362">
      <c r="A362" t="n">
        <v>0</v>
      </c>
      <c r="B362" t="n">
        <v>105</v>
      </c>
      <c r="C362" t="inlineStr">
        <is>
          <t xml:space="preserve">CONCLUIDO	</t>
        </is>
      </c>
      <c r="D362" t="n">
        <v>2.8633</v>
      </c>
      <c r="E362" t="n">
        <v>34.92</v>
      </c>
      <c r="F362" t="n">
        <v>22.79</v>
      </c>
      <c r="G362" t="n">
        <v>5.79</v>
      </c>
      <c r="H362" t="n">
        <v>0.09</v>
      </c>
      <c r="I362" t="n">
        <v>236</v>
      </c>
      <c r="J362" t="n">
        <v>204</v>
      </c>
      <c r="K362" t="n">
        <v>55.27</v>
      </c>
      <c r="L362" t="n">
        <v>1</v>
      </c>
      <c r="M362" t="n">
        <v>234</v>
      </c>
      <c r="N362" t="n">
        <v>42.72</v>
      </c>
      <c r="O362" t="n">
        <v>25393.6</v>
      </c>
      <c r="P362" t="n">
        <v>324.55</v>
      </c>
      <c r="Q362" t="n">
        <v>1364.51</v>
      </c>
      <c r="R362" t="n">
        <v>283.73</v>
      </c>
      <c r="S362" t="n">
        <v>48.96</v>
      </c>
      <c r="T362" t="n">
        <v>114001.66</v>
      </c>
      <c r="U362" t="n">
        <v>0.17</v>
      </c>
      <c r="V362" t="n">
        <v>0.61</v>
      </c>
      <c r="W362" t="n">
        <v>2.62</v>
      </c>
      <c r="X362" t="n">
        <v>7.02</v>
      </c>
      <c r="Y362" t="n">
        <v>1</v>
      </c>
      <c r="Z362" t="n">
        <v>10</v>
      </c>
    </row>
    <row r="363">
      <c r="A363" t="n">
        <v>1</v>
      </c>
      <c r="B363" t="n">
        <v>105</v>
      </c>
      <c r="C363" t="inlineStr">
        <is>
          <t xml:space="preserve">CONCLUIDO	</t>
        </is>
      </c>
      <c r="D363" t="n">
        <v>3.3005</v>
      </c>
      <c r="E363" t="n">
        <v>30.3</v>
      </c>
      <c r="F363" t="n">
        <v>20.8</v>
      </c>
      <c r="G363" t="n">
        <v>7.3</v>
      </c>
      <c r="H363" t="n">
        <v>0.11</v>
      </c>
      <c r="I363" t="n">
        <v>171</v>
      </c>
      <c r="J363" t="n">
        <v>204.39</v>
      </c>
      <c r="K363" t="n">
        <v>55.27</v>
      </c>
      <c r="L363" t="n">
        <v>1.25</v>
      </c>
      <c r="M363" t="n">
        <v>169</v>
      </c>
      <c r="N363" t="n">
        <v>42.87</v>
      </c>
      <c r="O363" t="n">
        <v>25442.42</v>
      </c>
      <c r="P363" t="n">
        <v>294.63</v>
      </c>
      <c r="Q363" t="n">
        <v>1364.47</v>
      </c>
      <c r="R363" t="n">
        <v>218.23</v>
      </c>
      <c r="S363" t="n">
        <v>48.96</v>
      </c>
      <c r="T363" t="n">
        <v>81576.47</v>
      </c>
      <c r="U363" t="n">
        <v>0.22</v>
      </c>
      <c r="V363" t="n">
        <v>0.67</v>
      </c>
      <c r="W363" t="n">
        <v>2.52</v>
      </c>
      <c r="X363" t="n">
        <v>5.03</v>
      </c>
      <c r="Y363" t="n">
        <v>1</v>
      </c>
      <c r="Z363" t="n">
        <v>10</v>
      </c>
    </row>
    <row r="364">
      <c r="A364" t="n">
        <v>2</v>
      </c>
      <c r="B364" t="n">
        <v>105</v>
      </c>
      <c r="C364" t="inlineStr">
        <is>
          <t xml:space="preserve">CONCLUIDO	</t>
        </is>
      </c>
      <c r="D364" t="n">
        <v>3.6168</v>
      </c>
      <c r="E364" t="n">
        <v>27.65</v>
      </c>
      <c r="F364" t="n">
        <v>19.65</v>
      </c>
      <c r="G364" t="n">
        <v>8.800000000000001</v>
      </c>
      <c r="H364" t="n">
        <v>0.13</v>
      </c>
      <c r="I364" t="n">
        <v>134</v>
      </c>
      <c r="J364" t="n">
        <v>204.79</v>
      </c>
      <c r="K364" t="n">
        <v>55.27</v>
      </c>
      <c r="L364" t="n">
        <v>1.5</v>
      </c>
      <c r="M364" t="n">
        <v>132</v>
      </c>
      <c r="N364" t="n">
        <v>43.02</v>
      </c>
      <c r="O364" t="n">
        <v>25491.3</v>
      </c>
      <c r="P364" t="n">
        <v>276.93</v>
      </c>
      <c r="Q364" t="n">
        <v>1364.48</v>
      </c>
      <c r="R364" t="n">
        <v>180.77</v>
      </c>
      <c r="S364" t="n">
        <v>48.96</v>
      </c>
      <c r="T364" t="n">
        <v>63030.26</v>
      </c>
      <c r="U364" t="n">
        <v>0.27</v>
      </c>
      <c r="V364" t="n">
        <v>0.71</v>
      </c>
      <c r="W364" t="n">
        <v>2.46</v>
      </c>
      <c r="X364" t="n">
        <v>3.89</v>
      </c>
      <c r="Y364" t="n">
        <v>1</v>
      </c>
      <c r="Z364" t="n">
        <v>10</v>
      </c>
    </row>
    <row r="365">
      <c r="A365" t="n">
        <v>3</v>
      </c>
      <c r="B365" t="n">
        <v>105</v>
      </c>
      <c r="C365" t="inlineStr">
        <is>
          <t xml:space="preserve">CONCLUIDO	</t>
        </is>
      </c>
      <c r="D365" t="n">
        <v>3.8392</v>
      </c>
      <c r="E365" t="n">
        <v>26.05</v>
      </c>
      <c r="F365" t="n">
        <v>18.98</v>
      </c>
      <c r="G365" t="n">
        <v>10.26</v>
      </c>
      <c r="H365" t="n">
        <v>0.15</v>
      </c>
      <c r="I365" t="n">
        <v>111</v>
      </c>
      <c r="J365" t="n">
        <v>205.18</v>
      </c>
      <c r="K365" t="n">
        <v>55.27</v>
      </c>
      <c r="L365" t="n">
        <v>1.75</v>
      </c>
      <c r="M365" t="n">
        <v>109</v>
      </c>
      <c r="N365" t="n">
        <v>43.16</v>
      </c>
      <c r="O365" t="n">
        <v>25540.22</v>
      </c>
      <c r="P365" t="n">
        <v>266.01</v>
      </c>
      <c r="Q365" t="n">
        <v>1364.41</v>
      </c>
      <c r="R365" t="n">
        <v>158.64</v>
      </c>
      <c r="S365" t="n">
        <v>48.96</v>
      </c>
      <c r="T365" t="n">
        <v>52078.57</v>
      </c>
      <c r="U365" t="n">
        <v>0.31</v>
      </c>
      <c r="V365" t="n">
        <v>0.73</v>
      </c>
      <c r="W365" t="n">
        <v>2.43</v>
      </c>
      <c r="X365" t="n">
        <v>3.22</v>
      </c>
      <c r="Y365" t="n">
        <v>1</v>
      </c>
      <c r="Z365" t="n">
        <v>10</v>
      </c>
    </row>
    <row r="366">
      <c r="A366" t="n">
        <v>4</v>
      </c>
      <c r="B366" t="n">
        <v>105</v>
      </c>
      <c r="C366" t="inlineStr">
        <is>
          <t xml:space="preserve">CONCLUIDO	</t>
        </is>
      </c>
      <c r="D366" t="n">
        <v>4.0255</v>
      </c>
      <c r="E366" t="n">
        <v>24.84</v>
      </c>
      <c r="F366" t="n">
        <v>18.46</v>
      </c>
      <c r="G366" t="n">
        <v>11.79</v>
      </c>
      <c r="H366" t="n">
        <v>0.17</v>
      </c>
      <c r="I366" t="n">
        <v>94</v>
      </c>
      <c r="J366" t="n">
        <v>205.58</v>
      </c>
      <c r="K366" t="n">
        <v>55.27</v>
      </c>
      <c r="L366" t="n">
        <v>2</v>
      </c>
      <c r="M366" t="n">
        <v>92</v>
      </c>
      <c r="N366" t="n">
        <v>43.31</v>
      </c>
      <c r="O366" t="n">
        <v>25589.2</v>
      </c>
      <c r="P366" t="n">
        <v>257.54</v>
      </c>
      <c r="Q366" t="n">
        <v>1364.05</v>
      </c>
      <c r="R366" t="n">
        <v>141.89</v>
      </c>
      <c r="S366" t="n">
        <v>48.96</v>
      </c>
      <c r="T366" t="n">
        <v>43791.66</v>
      </c>
      <c r="U366" t="n">
        <v>0.35</v>
      </c>
      <c r="V366" t="n">
        <v>0.75</v>
      </c>
      <c r="W366" t="n">
        <v>2.4</v>
      </c>
      <c r="X366" t="n">
        <v>2.7</v>
      </c>
      <c r="Y366" t="n">
        <v>1</v>
      </c>
      <c r="Z366" t="n">
        <v>10</v>
      </c>
    </row>
    <row r="367">
      <c r="A367" t="n">
        <v>5</v>
      </c>
      <c r="B367" t="n">
        <v>105</v>
      </c>
      <c r="C367" t="inlineStr">
        <is>
          <t xml:space="preserve">CONCLUIDO	</t>
        </is>
      </c>
      <c r="D367" t="n">
        <v>4.1789</v>
      </c>
      <c r="E367" t="n">
        <v>23.93</v>
      </c>
      <c r="F367" t="n">
        <v>18.08</v>
      </c>
      <c r="G367" t="n">
        <v>13.39</v>
      </c>
      <c r="H367" t="n">
        <v>0.19</v>
      </c>
      <c r="I367" t="n">
        <v>81</v>
      </c>
      <c r="J367" t="n">
        <v>205.98</v>
      </c>
      <c r="K367" t="n">
        <v>55.27</v>
      </c>
      <c r="L367" t="n">
        <v>2.25</v>
      </c>
      <c r="M367" t="n">
        <v>79</v>
      </c>
      <c r="N367" t="n">
        <v>43.46</v>
      </c>
      <c r="O367" t="n">
        <v>25638.22</v>
      </c>
      <c r="P367" t="n">
        <v>250.6</v>
      </c>
      <c r="Q367" t="n">
        <v>1364.12</v>
      </c>
      <c r="R367" t="n">
        <v>129.48</v>
      </c>
      <c r="S367" t="n">
        <v>48.96</v>
      </c>
      <c r="T367" t="n">
        <v>37649.51</v>
      </c>
      <c r="U367" t="n">
        <v>0.38</v>
      </c>
      <c r="V367" t="n">
        <v>0.77</v>
      </c>
      <c r="W367" t="n">
        <v>2.37</v>
      </c>
      <c r="X367" t="n">
        <v>2.32</v>
      </c>
      <c r="Y367" t="n">
        <v>1</v>
      </c>
      <c r="Z367" t="n">
        <v>10</v>
      </c>
    </row>
    <row r="368">
      <c r="A368" t="n">
        <v>6</v>
      </c>
      <c r="B368" t="n">
        <v>105</v>
      </c>
      <c r="C368" t="inlineStr">
        <is>
          <t xml:space="preserve">CONCLUIDO	</t>
        </is>
      </c>
      <c r="D368" t="n">
        <v>4.29</v>
      </c>
      <c r="E368" t="n">
        <v>23.31</v>
      </c>
      <c r="F368" t="n">
        <v>17.83</v>
      </c>
      <c r="G368" t="n">
        <v>14.85</v>
      </c>
      <c r="H368" t="n">
        <v>0.22</v>
      </c>
      <c r="I368" t="n">
        <v>72</v>
      </c>
      <c r="J368" t="n">
        <v>206.38</v>
      </c>
      <c r="K368" t="n">
        <v>55.27</v>
      </c>
      <c r="L368" t="n">
        <v>2.5</v>
      </c>
      <c r="M368" t="n">
        <v>70</v>
      </c>
      <c r="N368" t="n">
        <v>43.6</v>
      </c>
      <c r="O368" t="n">
        <v>25687.3</v>
      </c>
      <c r="P368" t="n">
        <v>245.63</v>
      </c>
      <c r="Q368" t="n">
        <v>1364.07</v>
      </c>
      <c r="R368" t="n">
        <v>120.93</v>
      </c>
      <c r="S368" t="n">
        <v>48.96</v>
      </c>
      <c r="T368" t="n">
        <v>33418.21</v>
      </c>
      <c r="U368" t="n">
        <v>0.4</v>
      </c>
      <c r="V368" t="n">
        <v>0.78</v>
      </c>
      <c r="W368" t="n">
        <v>2.37</v>
      </c>
      <c r="X368" t="n">
        <v>2.06</v>
      </c>
      <c r="Y368" t="n">
        <v>1</v>
      </c>
      <c r="Z368" t="n">
        <v>10</v>
      </c>
    </row>
    <row r="369">
      <c r="A369" t="n">
        <v>7</v>
      </c>
      <c r="B369" t="n">
        <v>105</v>
      </c>
      <c r="C369" t="inlineStr">
        <is>
          <t xml:space="preserve">CONCLUIDO	</t>
        </is>
      </c>
      <c r="D369" t="n">
        <v>4.3986</v>
      </c>
      <c r="E369" t="n">
        <v>22.73</v>
      </c>
      <c r="F369" t="n">
        <v>17.57</v>
      </c>
      <c r="G369" t="n">
        <v>16.48</v>
      </c>
      <c r="H369" t="n">
        <v>0.24</v>
      </c>
      <c r="I369" t="n">
        <v>64</v>
      </c>
      <c r="J369" t="n">
        <v>206.78</v>
      </c>
      <c r="K369" t="n">
        <v>55.27</v>
      </c>
      <c r="L369" t="n">
        <v>2.75</v>
      </c>
      <c r="M369" t="n">
        <v>62</v>
      </c>
      <c r="N369" t="n">
        <v>43.75</v>
      </c>
      <c r="O369" t="n">
        <v>25736.42</v>
      </c>
      <c r="P369" t="n">
        <v>240.6</v>
      </c>
      <c r="Q369" t="n">
        <v>1364.17</v>
      </c>
      <c r="R369" t="n">
        <v>112.67</v>
      </c>
      <c r="S369" t="n">
        <v>48.96</v>
      </c>
      <c r="T369" t="n">
        <v>29329.72</v>
      </c>
      <c r="U369" t="n">
        <v>0.43</v>
      </c>
      <c r="V369" t="n">
        <v>0.79</v>
      </c>
      <c r="W369" t="n">
        <v>2.35</v>
      </c>
      <c r="X369" t="n">
        <v>1.81</v>
      </c>
      <c r="Y369" t="n">
        <v>1</v>
      </c>
      <c r="Z369" t="n">
        <v>10</v>
      </c>
    </row>
    <row r="370">
      <c r="A370" t="n">
        <v>8</v>
      </c>
      <c r="B370" t="n">
        <v>105</v>
      </c>
      <c r="C370" t="inlineStr">
        <is>
          <t xml:space="preserve">CONCLUIDO	</t>
        </is>
      </c>
      <c r="D370" t="n">
        <v>4.4789</v>
      </c>
      <c r="E370" t="n">
        <v>22.33</v>
      </c>
      <c r="F370" t="n">
        <v>17.41</v>
      </c>
      <c r="G370" t="n">
        <v>18.01</v>
      </c>
      <c r="H370" t="n">
        <v>0.26</v>
      </c>
      <c r="I370" t="n">
        <v>58</v>
      </c>
      <c r="J370" t="n">
        <v>207.17</v>
      </c>
      <c r="K370" t="n">
        <v>55.27</v>
      </c>
      <c r="L370" t="n">
        <v>3</v>
      </c>
      <c r="M370" t="n">
        <v>56</v>
      </c>
      <c r="N370" t="n">
        <v>43.9</v>
      </c>
      <c r="O370" t="n">
        <v>25785.6</v>
      </c>
      <c r="P370" t="n">
        <v>237.31</v>
      </c>
      <c r="Q370" t="n">
        <v>1364.01</v>
      </c>
      <c r="R370" t="n">
        <v>107.71</v>
      </c>
      <c r="S370" t="n">
        <v>48.96</v>
      </c>
      <c r="T370" t="n">
        <v>26881.08</v>
      </c>
      <c r="U370" t="n">
        <v>0.45</v>
      </c>
      <c r="V370" t="n">
        <v>0.8</v>
      </c>
      <c r="W370" t="n">
        <v>2.34</v>
      </c>
      <c r="X370" t="n">
        <v>1.65</v>
      </c>
      <c r="Y370" t="n">
        <v>1</v>
      </c>
      <c r="Z370" t="n">
        <v>10</v>
      </c>
    </row>
    <row r="371">
      <c r="A371" t="n">
        <v>9</v>
      </c>
      <c r="B371" t="n">
        <v>105</v>
      </c>
      <c r="C371" t="inlineStr">
        <is>
          <t xml:space="preserve">CONCLUIDO	</t>
        </is>
      </c>
      <c r="D371" t="n">
        <v>4.5457</v>
      </c>
      <c r="E371" t="n">
        <v>22</v>
      </c>
      <c r="F371" t="n">
        <v>17.28</v>
      </c>
      <c r="G371" t="n">
        <v>19.57</v>
      </c>
      <c r="H371" t="n">
        <v>0.28</v>
      </c>
      <c r="I371" t="n">
        <v>53</v>
      </c>
      <c r="J371" t="n">
        <v>207.57</v>
      </c>
      <c r="K371" t="n">
        <v>55.27</v>
      </c>
      <c r="L371" t="n">
        <v>3.25</v>
      </c>
      <c r="M371" t="n">
        <v>51</v>
      </c>
      <c r="N371" t="n">
        <v>44.05</v>
      </c>
      <c r="O371" t="n">
        <v>25834.83</v>
      </c>
      <c r="P371" t="n">
        <v>233.92</v>
      </c>
      <c r="Q371" t="n">
        <v>1364.18</v>
      </c>
      <c r="R371" t="n">
        <v>103.53</v>
      </c>
      <c r="S371" t="n">
        <v>48.96</v>
      </c>
      <c r="T371" t="n">
        <v>24816.89</v>
      </c>
      <c r="U371" t="n">
        <v>0.47</v>
      </c>
      <c r="V371" t="n">
        <v>0.8</v>
      </c>
      <c r="W371" t="n">
        <v>2.33</v>
      </c>
      <c r="X371" t="n">
        <v>1.52</v>
      </c>
      <c r="Y371" t="n">
        <v>1</v>
      </c>
      <c r="Z371" t="n">
        <v>10</v>
      </c>
    </row>
    <row r="372">
      <c r="A372" t="n">
        <v>10</v>
      </c>
      <c r="B372" t="n">
        <v>105</v>
      </c>
      <c r="C372" t="inlineStr">
        <is>
          <t xml:space="preserve">CONCLUIDO	</t>
        </is>
      </c>
      <c r="D372" t="n">
        <v>4.6088</v>
      </c>
      <c r="E372" t="n">
        <v>21.7</v>
      </c>
      <c r="F372" t="n">
        <v>17.15</v>
      </c>
      <c r="G372" t="n">
        <v>20.99</v>
      </c>
      <c r="H372" t="n">
        <v>0.3</v>
      </c>
      <c r="I372" t="n">
        <v>49</v>
      </c>
      <c r="J372" t="n">
        <v>207.97</v>
      </c>
      <c r="K372" t="n">
        <v>55.27</v>
      </c>
      <c r="L372" t="n">
        <v>3.5</v>
      </c>
      <c r="M372" t="n">
        <v>47</v>
      </c>
      <c r="N372" t="n">
        <v>44.2</v>
      </c>
      <c r="O372" t="n">
        <v>25884.1</v>
      </c>
      <c r="P372" t="n">
        <v>230.68</v>
      </c>
      <c r="Q372" t="n">
        <v>1364.21</v>
      </c>
      <c r="R372" t="n">
        <v>99.18000000000001</v>
      </c>
      <c r="S372" t="n">
        <v>48.96</v>
      </c>
      <c r="T372" t="n">
        <v>22658.71</v>
      </c>
      <c r="U372" t="n">
        <v>0.49</v>
      </c>
      <c r="V372" t="n">
        <v>0.8100000000000001</v>
      </c>
      <c r="W372" t="n">
        <v>2.32</v>
      </c>
      <c r="X372" t="n">
        <v>1.38</v>
      </c>
      <c r="Y372" t="n">
        <v>1</v>
      </c>
      <c r="Z372" t="n">
        <v>10</v>
      </c>
    </row>
    <row r="373">
      <c r="A373" t="n">
        <v>11</v>
      </c>
      <c r="B373" t="n">
        <v>105</v>
      </c>
      <c r="C373" t="inlineStr">
        <is>
          <t xml:space="preserve">CONCLUIDO	</t>
        </is>
      </c>
      <c r="D373" t="n">
        <v>4.6658</v>
      </c>
      <c r="E373" t="n">
        <v>21.43</v>
      </c>
      <c r="F373" t="n">
        <v>17.04</v>
      </c>
      <c r="G373" t="n">
        <v>22.72</v>
      </c>
      <c r="H373" t="n">
        <v>0.32</v>
      </c>
      <c r="I373" t="n">
        <v>45</v>
      </c>
      <c r="J373" t="n">
        <v>208.37</v>
      </c>
      <c r="K373" t="n">
        <v>55.27</v>
      </c>
      <c r="L373" t="n">
        <v>3.75</v>
      </c>
      <c r="M373" t="n">
        <v>43</v>
      </c>
      <c r="N373" t="n">
        <v>44.35</v>
      </c>
      <c r="O373" t="n">
        <v>25933.43</v>
      </c>
      <c r="P373" t="n">
        <v>228.27</v>
      </c>
      <c r="Q373" t="n">
        <v>1364.12</v>
      </c>
      <c r="R373" t="n">
        <v>95.51000000000001</v>
      </c>
      <c r="S373" t="n">
        <v>48.96</v>
      </c>
      <c r="T373" t="n">
        <v>20845.43</v>
      </c>
      <c r="U373" t="n">
        <v>0.51</v>
      </c>
      <c r="V373" t="n">
        <v>0.8100000000000001</v>
      </c>
      <c r="W373" t="n">
        <v>2.32</v>
      </c>
      <c r="X373" t="n">
        <v>1.28</v>
      </c>
      <c r="Y373" t="n">
        <v>1</v>
      </c>
      <c r="Z373" t="n">
        <v>10</v>
      </c>
    </row>
    <row r="374">
      <c r="A374" t="n">
        <v>12</v>
      </c>
      <c r="B374" t="n">
        <v>105</v>
      </c>
      <c r="C374" t="inlineStr">
        <is>
          <t xml:space="preserve">CONCLUIDO	</t>
        </is>
      </c>
      <c r="D374" t="n">
        <v>4.7175</v>
      </c>
      <c r="E374" t="n">
        <v>21.2</v>
      </c>
      <c r="F374" t="n">
        <v>16.93</v>
      </c>
      <c r="G374" t="n">
        <v>24.19</v>
      </c>
      <c r="H374" t="n">
        <v>0.34</v>
      </c>
      <c r="I374" t="n">
        <v>42</v>
      </c>
      <c r="J374" t="n">
        <v>208.77</v>
      </c>
      <c r="K374" t="n">
        <v>55.27</v>
      </c>
      <c r="L374" t="n">
        <v>4</v>
      </c>
      <c r="M374" t="n">
        <v>40</v>
      </c>
      <c r="N374" t="n">
        <v>44.5</v>
      </c>
      <c r="O374" t="n">
        <v>25982.82</v>
      </c>
      <c r="P374" t="n">
        <v>225.35</v>
      </c>
      <c r="Q374" t="n">
        <v>1364.17</v>
      </c>
      <c r="R374" t="n">
        <v>91.90000000000001</v>
      </c>
      <c r="S374" t="n">
        <v>48.96</v>
      </c>
      <c r="T374" t="n">
        <v>19054</v>
      </c>
      <c r="U374" t="n">
        <v>0.53</v>
      </c>
      <c r="V374" t="n">
        <v>0.82</v>
      </c>
      <c r="W374" t="n">
        <v>2.31</v>
      </c>
      <c r="X374" t="n">
        <v>1.17</v>
      </c>
      <c r="Y374" t="n">
        <v>1</v>
      </c>
      <c r="Z374" t="n">
        <v>10</v>
      </c>
    </row>
    <row r="375">
      <c r="A375" t="n">
        <v>13</v>
      </c>
      <c r="B375" t="n">
        <v>105</v>
      </c>
      <c r="C375" t="inlineStr">
        <is>
          <t xml:space="preserve">CONCLUIDO	</t>
        </is>
      </c>
      <c r="D375" t="n">
        <v>4.7629</v>
      </c>
      <c r="E375" t="n">
        <v>21</v>
      </c>
      <c r="F375" t="n">
        <v>16.85</v>
      </c>
      <c r="G375" t="n">
        <v>25.92</v>
      </c>
      <c r="H375" t="n">
        <v>0.36</v>
      </c>
      <c r="I375" t="n">
        <v>39</v>
      </c>
      <c r="J375" t="n">
        <v>209.17</v>
      </c>
      <c r="K375" t="n">
        <v>55.27</v>
      </c>
      <c r="L375" t="n">
        <v>4.25</v>
      </c>
      <c r="M375" t="n">
        <v>37</v>
      </c>
      <c r="N375" t="n">
        <v>44.65</v>
      </c>
      <c r="O375" t="n">
        <v>26032.25</v>
      </c>
      <c r="P375" t="n">
        <v>221.82</v>
      </c>
      <c r="Q375" t="n">
        <v>1364.03</v>
      </c>
      <c r="R375" t="n">
        <v>89.45999999999999</v>
      </c>
      <c r="S375" t="n">
        <v>48.96</v>
      </c>
      <c r="T375" t="n">
        <v>17849.84</v>
      </c>
      <c r="U375" t="n">
        <v>0.55</v>
      </c>
      <c r="V375" t="n">
        <v>0.82</v>
      </c>
      <c r="W375" t="n">
        <v>2.3</v>
      </c>
      <c r="X375" t="n">
        <v>1.09</v>
      </c>
      <c r="Y375" t="n">
        <v>1</v>
      </c>
      <c r="Z375" t="n">
        <v>10</v>
      </c>
    </row>
    <row r="376">
      <c r="A376" t="n">
        <v>14</v>
      </c>
      <c r="B376" t="n">
        <v>105</v>
      </c>
      <c r="C376" t="inlineStr">
        <is>
          <t xml:space="preserve">CONCLUIDO	</t>
        </is>
      </c>
      <c r="D376" t="n">
        <v>4.8121</v>
      </c>
      <c r="E376" t="n">
        <v>20.78</v>
      </c>
      <c r="F376" t="n">
        <v>16.76</v>
      </c>
      <c r="G376" t="n">
        <v>27.93</v>
      </c>
      <c r="H376" t="n">
        <v>0.38</v>
      </c>
      <c r="I376" t="n">
        <v>36</v>
      </c>
      <c r="J376" t="n">
        <v>209.58</v>
      </c>
      <c r="K376" t="n">
        <v>55.27</v>
      </c>
      <c r="L376" t="n">
        <v>4.5</v>
      </c>
      <c r="M376" t="n">
        <v>34</v>
      </c>
      <c r="N376" t="n">
        <v>44.8</v>
      </c>
      <c r="O376" t="n">
        <v>26081.73</v>
      </c>
      <c r="P376" t="n">
        <v>219.44</v>
      </c>
      <c r="Q376" t="n">
        <v>1364.07</v>
      </c>
      <c r="R376" t="n">
        <v>86.61</v>
      </c>
      <c r="S376" t="n">
        <v>48.96</v>
      </c>
      <c r="T376" t="n">
        <v>16442.41</v>
      </c>
      <c r="U376" t="n">
        <v>0.57</v>
      </c>
      <c r="V376" t="n">
        <v>0.83</v>
      </c>
      <c r="W376" t="n">
        <v>2.29</v>
      </c>
      <c r="X376" t="n">
        <v>1</v>
      </c>
      <c r="Y376" t="n">
        <v>1</v>
      </c>
      <c r="Z376" t="n">
        <v>10</v>
      </c>
    </row>
    <row r="377">
      <c r="A377" t="n">
        <v>15</v>
      </c>
      <c r="B377" t="n">
        <v>105</v>
      </c>
      <c r="C377" t="inlineStr">
        <is>
          <t xml:space="preserve">CONCLUIDO	</t>
        </is>
      </c>
      <c r="D377" t="n">
        <v>4.848</v>
      </c>
      <c r="E377" t="n">
        <v>20.63</v>
      </c>
      <c r="F377" t="n">
        <v>16.68</v>
      </c>
      <c r="G377" t="n">
        <v>29.44</v>
      </c>
      <c r="H377" t="n">
        <v>0.4</v>
      </c>
      <c r="I377" t="n">
        <v>34</v>
      </c>
      <c r="J377" t="n">
        <v>209.98</v>
      </c>
      <c r="K377" t="n">
        <v>55.27</v>
      </c>
      <c r="L377" t="n">
        <v>4.75</v>
      </c>
      <c r="M377" t="n">
        <v>32</v>
      </c>
      <c r="N377" t="n">
        <v>44.95</v>
      </c>
      <c r="O377" t="n">
        <v>26131.27</v>
      </c>
      <c r="P377" t="n">
        <v>217.62</v>
      </c>
      <c r="Q377" t="n">
        <v>1364.09</v>
      </c>
      <c r="R377" t="n">
        <v>83.77</v>
      </c>
      <c r="S377" t="n">
        <v>48.96</v>
      </c>
      <c r="T377" t="n">
        <v>15030.51</v>
      </c>
      <c r="U377" t="n">
        <v>0.58</v>
      </c>
      <c r="V377" t="n">
        <v>0.83</v>
      </c>
      <c r="W377" t="n">
        <v>2.3</v>
      </c>
      <c r="X377" t="n">
        <v>0.92</v>
      </c>
      <c r="Y377" t="n">
        <v>1</v>
      </c>
      <c r="Z377" t="n">
        <v>10</v>
      </c>
    </row>
    <row r="378">
      <c r="A378" t="n">
        <v>16</v>
      </c>
      <c r="B378" t="n">
        <v>105</v>
      </c>
      <c r="C378" t="inlineStr">
        <is>
          <t xml:space="preserve">CONCLUIDO	</t>
        </is>
      </c>
      <c r="D378" t="n">
        <v>4.8749</v>
      </c>
      <c r="E378" t="n">
        <v>20.51</v>
      </c>
      <c r="F378" t="n">
        <v>16.65</v>
      </c>
      <c r="G378" t="n">
        <v>31.22</v>
      </c>
      <c r="H378" t="n">
        <v>0.42</v>
      </c>
      <c r="I378" t="n">
        <v>32</v>
      </c>
      <c r="J378" t="n">
        <v>210.38</v>
      </c>
      <c r="K378" t="n">
        <v>55.27</v>
      </c>
      <c r="L378" t="n">
        <v>5</v>
      </c>
      <c r="M378" t="n">
        <v>30</v>
      </c>
      <c r="N378" t="n">
        <v>45.11</v>
      </c>
      <c r="O378" t="n">
        <v>26180.86</v>
      </c>
      <c r="P378" t="n">
        <v>215.22</v>
      </c>
      <c r="Q378" t="n">
        <v>1364.15</v>
      </c>
      <c r="R378" t="n">
        <v>83.05</v>
      </c>
      <c r="S378" t="n">
        <v>48.96</v>
      </c>
      <c r="T378" t="n">
        <v>14677.87</v>
      </c>
      <c r="U378" t="n">
        <v>0.59</v>
      </c>
      <c r="V378" t="n">
        <v>0.83</v>
      </c>
      <c r="W378" t="n">
        <v>2.29</v>
      </c>
      <c r="X378" t="n">
        <v>0.89</v>
      </c>
      <c r="Y378" t="n">
        <v>1</v>
      </c>
      <c r="Z378" t="n">
        <v>10</v>
      </c>
    </row>
    <row r="379">
      <c r="A379" t="n">
        <v>17</v>
      </c>
      <c r="B379" t="n">
        <v>105</v>
      </c>
      <c r="C379" t="inlineStr">
        <is>
          <t xml:space="preserve">CONCLUIDO	</t>
        </is>
      </c>
      <c r="D379" t="n">
        <v>4.8931</v>
      </c>
      <c r="E379" t="n">
        <v>20.44</v>
      </c>
      <c r="F379" t="n">
        <v>16.61</v>
      </c>
      <c r="G379" t="n">
        <v>32.16</v>
      </c>
      <c r="H379" t="n">
        <v>0.44</v>
      </c>
      <c r="I379" t="n">
        <v>31</v>
      </c>
      <c r="J379" t="n">
        <v>210.78</v>
      </c>
      <c r="K379" t="n">
        <v>55.27</v>
      </c>
      <c r="L379" t="n">
        <v>5.25</v>
      </c>
      <c r="M379" t="n">
        <v>29</v>
      </c>
      <c r="N379" t="n">
        <v>45.26</v>
      </c>
      <c r="O379" t="n">
        <v>26230.5</v>
      </c>
      <c r="P379" t="n">
        <v>213.54</v>
      </c>
      <c r="Q379" t="n">
        <v>1364</v>
      </c>
      <c r="R379" t="n">
        <v>81.84999999999999</v>
      </c>
      <c r="S379" t="n">
        <v>48.96</v>
      </c>
      <c r="T379" t="n">
        <v>14085.11</v>
      </c>
      <c r="U379" t="n">
        <v>0.6</v>
      </c>
      <c r="V379" t="n">
        <v>0.83</v>
      </c>
      <c r="W379" t="n">
        <v>2.29</v>
      </c>
      <c r="X379" t="n">
        <v>0.86</v>
      </c>
      <c r="Y379" t="n">
        <v>1</v>
      </c>
      <c r="Z379" t="n">
        <v>10</v>
      </c>
    </row>
    <row r="380">
      <c r="A380" t="n">
        <v>18</v>
      </c>
      <c r="B380" t="n">
        <v>105</v>
      </c>
      <c r="C380" t="inlineStr">
        <is>
          <t xml:space="preserve">CONCLUIDO	</t>
        </is>
      </c>
      <c r="D380" t="n">
        <v>4.9219</v>
      </c>
      <c r="E380" t="n">
        <v>20.32</v>
      </c>
      <c r="F380" t="n">
        <v>16.58</v>
      </c>
      <c r="G380" t="n">
        <v>34.3</v>
      </c>
      <c r="H380" t="n">
        <v>0.46</v>
      </c>
      <c r="I380" t="n">
        <v>29</v>
      </c>
      <c r="J380" t="n">
        <v>211.18</v>
      </c>
      <c r="K380" t="n">
        <v>55.27</v>
      </c>
      <c r="L380" t="n">
        <v>5.5</v>
      </c>
      <c r="M380" t="n">
        <v>27</v>
      </c>
      <c r="N380" t="n">
        <v>45.41</v>
      </c>
      <c r="O380" t="n">
        <v>26280.2</v>
      </c>
      <c r="P380" t="n">
        <v>211.13</v>
      </c>
      <c r="Q380" t="n">
        <v>1364.02</v>
      </c>
      <c r="R380" t="n">
        <v>80.48</v>
      </c>
      <c r="S380" t="n">
        <v>48.96</v>
      </c>
      <c r="T380" t="n">
        <v>13408.5</v>
      </c>
      <c r="U380" t="n">
        <v>0.61</v>
      </c>
      <c r="V380" t="n">
        <v>0.84</v>
      </c>
      <c r="W380" t="n">
        <v>2.29</v>
      </c>
      <c r="X380" t="n">
        <v>0.82</v>
      </c>
      <c r="Y380" t="n">
        <v>1</v>
      </c>
      <c r="Z380" t="n">
        <v>10</v>
      </c>
    </row>
    <row r="381">
      <c r="A381" t="n">
        <v>19</v>
      </c>
      <c r="B381" t="n">
        <v>105</v>
      </c>
      <c r="C381" t="inlineStr">
        <is>
          <t xml:space="preserve">CONCLUIDO	</t>
        </is>
      </c>
      <c r="D381" t="n">
        <v>4.9644</v>
      </c>
      <c r="E381" t="n">
        <v>20.14</v>
      </c>
      <c r="F381" t="n">
        <v>16.48</v>
      </c>
      <c r="G381" t="n">
        <v>36.63</v>
      </c>
      <c r="H381" t="n">
        <v>0.48</v>
      </c>
      <c r="I381" t="n">
        <v>27</v>
      </c>
      <c r="J381" t="n">
        <v>211.59</v>
      </c>
      <c r="K381" t="n">
        <v>55.27</v>
      </c>
      <c r="L381" t="n">
        <v>5.75</v>
      </c>
      <c r="M381" t="n">
        <v>25</v>
      </c>
      <c r="N381" t="n">
        <v>45.57</v>
      </c>
      <c r="O381" t="n">
        <v>26329.94</v>
      </c>
      <c r="P381" t="n">
        <v>208.77</v>
      </c>
      <c r="Q381" t="n">
        <v>1364.12</v>
      </c>
      <c r="R381" t="n">
        <v>77.70999999999999</v>
      </c>
      <c r="S381" t="n">
        <v>48.96</v>
      </c>
      <c r="T381" t="n">
        <v>12033.38</v>
      </c>
      <c r="U381" t="n">
        <v>0.63</v>
      </c>
      <c r="V381" t="n">
        <v>0.84</v>
      </c>
      <c r="W381" t="n">
        <v>2.28</v>
      </c>
      <c r="X381" t="n">
        <v>0.72</v>
      </c>
      <c r="Y381" t="n">
        <v>1</v>
      </c>
      <c r="Z381" t="n">
        <v>10</v>
      </c>
    </row>
    <row r="382">
      <c r="A382" t="n">
        <v>20</v>
      </c>
      <c r="B382" t="n">
        <v>105</v>
      </c>
      <c r="C382" t="inlineStr">
        <is>
          <t xml:space="preserve">CONCLUIDO	</t>
        </is>
      </c>
      <c r="D382" t="n">
        <v>4.9782</v>
      </c>
      <c r="E382" t="n">
        <v>20.09</v>
      </c>
      <c r="F382" t="n">
        <v>16.47</v>
      </c>
      <c r="G382" t="n">
        <v>38</v>
      </c>
      <c r="H382" t="n">
        <v>0.5</v>
      </c>
      <c r="I382" t="n">
        <v>26</v>
      </c>
      <c r="J382" t="n">
        <v>211.99</v>
      </c>
      <c r="K382" t="n">
        <v>55.27</v>
      </c>
      <c r="L382" t="n">
        <v>6</v>
      </c>
      <c r="M382" t="n">
        <v>24</v>
      </c>
      <c r="N382" t="n">
        <v>45.72</v>
      </c>
      <c r="O382" t="n">
        <v>26379.74</v>
      </c>
      <c r="P382" t="n">
        <v>207.25</v>
      </c>
      <c r="Q382" t="n">
        <v>1364.04</v>
      </c>
      <c r="R382" t="n">
        <v>77.28</v>
      </c>
      <c r="S382" t="n">
        <v>48.96</v>
      </c>
      <c r="T382" t="n">
        <v>11825.56</v>
      </c>
      <c r="U382" t="n">
        <v>0.63</v>
      </c>
      <c r="V382" t="n">
        <v>0.84</v>
      </c>
      <c r="W382" t="n">
        <v>2.28</v>
      </c>
      <c r="X382" t="n">
        <v>0.71</v>
      </c>
      <c r="Y382" t="n">
        <v>1</v>
      </c>
      <c r="Z382" t="n">
        <v>10</v>
      </c>
    </row>
    <row r="383">
      <c r="A383" t="n">
        <v>21</v>
      </c>
      <c r="B383" t="n">
        <v>105</v>
      </c>
      <c r="C383" t="inlineStr">
        <is>
          <t xml:space="preserve">CONCLUIDO	</t>
        </is>
      </c>
      <c r="D383" t="n">
        <v>4.9925</v>
      </c>
      <c r="E383" t="n">
        <v>20.03</v>
      </c>
      <c r="F383" t="n">
        <v>16.45</v>
      </c>
      <c r="G383" t="n">
        <v>39.48</v>
      </c>
      <c r="H383" t="n">
        <v>0.52</v>
      </c>
      <c r="I383" t="n">
        <v>25</v>
      </c>
      <c r="J383" t="n">
        <v>212.4</v>
      </c>
      <c r="K383" t="n">
        <v>55.27</v>
      </c>
      <c r="L383" t="n">
        <v>6.25</v>
      </c>
      <c r="M383" t="n">
        <v>23</v>
      </c>
      <c r="N383" t="n">
        <v>45.87</v>
      </c>
      <c r="O383" t="n">
        <v>26429.59</v>
      </c>
      <c r="P383" t="n">
        <v>205.81</v>
      </c>
      <c r="Q383" t="n">
        <v>1364.01</v>
      </c>
      <c r="R383" t="n">
        <v>76.47</v>
      </c>
      <c r="S383" t="n">
        <v>48.96</v>
      </c>
      <c r="T383" t="n">
        <v>11426.16</v>
      </c>
      <c r="U383" t="n">
        <v>0.64</v>
      </c>
      <c r="V383" t="n">
        <v>0.84</v>
      </c>
      <c r="W383" t="n">
        <v>2.28</v>
      </c>
      <c r="X383" t="n">
        <v>0.6899999999999999</v>
      </c>
      <c r="Y383" t="n">
        <v>1</v>
      </c>
      <c r="Z383" t="n">
        <v>10</v>
      </c>
    </row>
    <row r="384">
      <c r="A384" t="n">
        <v>22</v>
      </c>
      <c r="B384" t="n">
        <v>105</v>
      </c>
      <c r="C384" t="inlineStr">
        <is>
          <t xml:space="preserve">CONCLUIDO	</t>
        </is>
      </c>
      <c r="D384" t="n">
        <v>5.0095</v>
      </c>
      <c r="E384" t="n">
        <v>19.96</v>
      </c>
      <c r="F384" t="n">
        <v>16.42</v>
      </c>
      <c r="G384" t="n">
        <v>41.06</v>
      </c>
      <c r="H384" t="n">
        <v>0.54</v>
      </c>
      <c r="I384" t="n">
        <v>24</v>
      </c>
      <c r="J384" t="n">
        <v>212.8</v>
      </c>
      <c r="K384" t="n">
        <v>55.27</v>
      </c>
      <c r="L384" t="n">
        <v>6.5</v>
      </c>
      <c r="M384" t="n">
        <v>22</v>
      </c>
      <c r="N384" t="n">
        <v>46.03</v>
      </c>
      <c r="O384" t="n">
        <v>26479.5</v>
      </c>
      <c r="P384" t="n">
        <v>203.78</v>
      </c>
      <c r="Q384" t="n">
        <v>1364.02</v>
      </c>
      <c r="R384" t="n">
        <v>75.45</v>
      </c>
      <c r="S384" t="n">
        <v>48.96</v>
      </c>
      <c r="T384" t="n">
        <v>10920.45</v>
      </c>
      <c r="U384" t="n">
        <v>0.65</v>
      </c>
      <c r="V384" t="n">
        <v>0.84</v>
      </c>
      <c r="W384" t="n">
        <v>2.28</v>
      </c>
      <c r="X384" t="n">
        <v>0.66</v>
      </c>
      <c r="Y384" t="n">
        <v>1</v>
      </c>
      <c r="Z384" t="n">
        <v>10</v>
      </c>
    </row>
    <row r="385">
      <c r="A385" t="n">
        <v>23</v>
      </c>
      <c r="B385" t="n">
        <v>105</v>
      </c>
      <c r="C385" t="inlineStr">
        <is>
          <t xml:space="preserve">CONCLUIDO	</t>
        </is>
      </c>
      <c r="D385" t="n">
        <v>5.0281</v>
      </c>
      <c r="E385" t="n">
        <v>19.89</v>
      </c>
      <c r="F385" t="n">
        <v>16.39</v>
      </c>
      <c r="G385" t="n">
        <v>42.76</v>
      </c>
      <c r="H385" t="n">
        <v>0.5600000000000001</v>
      </c>
      <c r="I385" t="n">
        <v>23</v>
      </c>
      <c r="J385" t="n">
        <v>213.21</v>
      </c>
      <c r="K385" t="n">
        <v>55.27</v>
      </c>
      <c r="L385" t="n">
        <v>6.75</v>
      </c>
      <c r="M385" t="n">
        <v>21</v>
      </c>
      <c r="N385" t="n">
        <v>46.18</v>
      </c>
      <c r="O385" t="n">
        <v>26529.46</v>
      </c>
      <c r="P385" t="n">
        <v>201.25</v>
      </c>
      <c r="Q385" t="n">
        <v>1364.01</v>
      </c>
      <c r="R385" t="n">
        <v>74.44</v>
      </c>
      <c r="S385" t="n">
        <v>48.96</v>
      </c>
      <c r="T385" t="n">
        <v>10418.79</v>
      </c>
      <c r="U385" t="n">
        <v>0.66</v>
      </c>
      <c r="V385" t="n">
        <v>0.84</v>
      </c>
      <c r="W385" t="n">
        <v>2.28</v>
      </c>
      <c r="X385" t="n">
        <v>0.63</v>
      </c>
      <c r="Y385" t="n">
        <v>1</v>
      </c>
      <c r="Z385" t="n">
        <v>10</v>
      </c>
    </row>
    <row r="386">
      <c r="A386" t="n">
        <v>24</v>
      </c>
      <c r="B386" t="n">
        <v>105</v>
      </c>
      <c r="C386" t="inlineStr">
        <is>
          <t xml:space="preserve">CONCLUIDO	</t>
        </is>
      </c>
      <c r="D386" t="n">
        <v>5.0454</v>
      </c>
      <c r="E386" t="n">
        <v>19.82</v>
      </c>
      <c r="F386" t="n">
        <v>16.36</v>
      </c>
      <c r="G386" t="n">
        <v>44.63</v>
      </c>
      <c r="H386" t="n">
        <v>0.58</v>
      </c>
      <c r="I386" t="n">
        <v>22</v>
      </c>
      <c r="J386" t="n">
        <v>213.61</v>
      </c>
      <c r="K386" t="n">
        <v>55.27</v>
      </c>
      <c r="L386" t="n">
        <v>7</v>
      </c>
      <c r="M386" t="n">
        <v>20</v>
      </c>
      <c r="N386" t="n">
        <v>46.34</v>
      </c>
      <c r="O386" t="n">
        <v>26579.47</v>
      </c>
      <c r="P386" t="n">
        <v>199.73</v>
      </c>
      <c r="Q386" t="n">
        <v>1364.07</v>
      </c>
      <c r="R386" t="n">
        <v>73.55</v>
      </c>
      <c r="S386" t="n">
        <v>48.96</v>
      </c>
      <c r="T386" t="n">
        <v>9980.719999999999</v>
      </c>
      <c r="U386" t="n">
        <v>0.67</v>
      </c>
      <c r="V386" t="n">
        <v>0.85</v>
      </c>
      <c r="W386" t="n">
        <v>2.28</v>
      </c>
      <c r="X386" t="n">
        <v>0.6</v>
      </c>
      <c r="Y386" t="n">
        <v>1</v>
      </c>
      <c r="Z386" t="n">
        <v>10</v>
      </c>
    </row>
    <row r="387">
      <c r="A387" t="n">
        <v>25</v>
      </c>
      <c r="B387" t="n">
        <v>105</v>
      </c>
      <c r="C387" t="inlineStr">
        <is>
          <t xml:space="preserve">CONCLUIDO	</t>
        </is>
      </c>
      <c r="D387" t="n">
        <v>5.0652</v>
      </c>
      <c r="E387" t="n">
        <v>19.74</v>
      </c>
      <c r="F387" t="n">
        <v>16.33</v>
      </c>
      <c r="G387" t="n">
        <v>46.65</v>
      </c>
      <c r="H387" t="n">
        <v>0.6</v>
      </c>
      <c r="I387" t="n">
        <v>21</v>
      </c>
      <c r="J387" t="n">
        <v>214.02</v>
      </c>
      <c r="K387" t="n">
        <v>55.27</v>
      </c>
      <c r="L387" t="n">
        <v>7.25</v>
      </c>
      <c r="M387" t="n">
        <v>19</v>
      </c>
      <c r="N387" t="n">
        <v>46.49</v>
      </c>
      <c r="O387" t="n">
        <v>26629.54</v>
      </c>
      <c r="P387" t="n">
        <v>197.78</v>
      </c>
      <c r="Q387" t="n">
        <v>1364</v>
      </c>
      <c r="R387" t="n">
        <v>72.43000000000001</v>
      </c>
      <c r="S387" t="n">
        <v>48.96</v>
      </c>
      <c r="T387" t="n">
        <v>9426.68</v>
      </c>
      <c r="U387" t="n">
        <v>0.68</v>
      </c>
      <c r="V387" t="n">
        <v>0.85</v>
      </c>
      <c r="W387" t="n">
        <v>2.27</v>
      </c>
      <c r="X387" t="n">
        <v>0.57</v>
      </c>
      <c r="Y387" t="n">
        <v>1</v>
      </c>
      <c r="Z387" t="n">
        <v>10</v>
      </c>
    </row>
    <row r="388">
      <c r="A388" t="n">
        <v>26</v>
      </c>
      <c r="B388" t="n">
        <v>105</v>
      </c>
      <c r="C388" t="inlineStr">
        <is>
          <t xml:space="preserve">CONCLUIDO	</t>
        </is>
      </c>
      <c r="D388" t="n">
        <v>5.0817</v>
      </c>
      <c r="E388" t="n">
        <v>19.68</v>
      </c>
      <c r="F388" t="n">
        <v>16.3</v>
      </c>
      <c r="G388" t="n">
        <v>48.91</v>
      </c>
      <c r="H388" t="n">
        <v>0.62</v>
      </c>
      <c r="I388" t="n">
        <v>20</v>
      </c>
      <c r="J388" t="n">
        <v>214.42</v>
      </c>
      <c r="K388" t="n">
        <v>55.27</v>
      </c>
      <c r="L388" t="n">
        <v>7.5</v>
      </c>
      <c r="M388" t="n">
        <v>18</v>
      </c>
      <c r="N388" t="n">
        <v>46.65</v>
      </c>
      <c r="O388" t="n">
        <v>26679.66</v>
      </c>
      <c r="P388" t="n">
        <v>194.97</v>
      </c>
      <c r="Q388" t="n">
        <v>1364.02</v>
      </c>
      <c r="R388" t="n">
        <v>71.72</v>
      </c>
      <c r="S388" t="n">
        <v>48.96</v>
      </c>
      <c r="T388" t="n">
        <v>9076.65</v>
      </c>
      <c r="U388" t="n">
        <v>0.68</v>
      </c>
      <c r="V388" t="n">
        <v>0.85</v>
      </c>
      <c r="W388" t="n">
        <v>2.27</v>
      </c>
      <c r="X388" t="n">
        <v>0.54</v>
      </c>
      <c r="Y388" t="n">
        <v>1</v>
      </c>
      <c r="Z388" t="n">
        <v>10</v>
      </c>
    </row>
    <row r="389">
      <c r="A389" t="n">
        <v>27</v>
      </c>
      <c r="B389" t="n">
        <v>105</v>
      </c>
      <c r="C389" t="inlineStr">
        <is>
          <t xml:space="preserve">CONCLUIDO	</t>
        </is>
      </c>
      <c r="D389" t="n">
        <v>5.0975</v>
      </c>
      <c r="E389" t="n">
        <v>19.62</v>
      </c>
      <c r="F389" t="n">
        <v>16.28</v>
      </c>
      <c r="G389" t="n">
        <v>51.42</v>
      </c>
      <c r="H389" t="n">
        <v>0.64</v>
      </c>
      <c r="I389" t="n">
        <v>19</v>
      </c>
      <c r="J389" t="n">
        <v>214.83</v>
      </c>
      <c r="K389" t="n">
        <v>55.27</v>
      </c>
      <c r="L389" t="n">
        <v>7.75</v>
      </c>
      <c r="M389" t="n">
        <v>17</v>
      </c>
      <c r="N389" t="n">
        <v>46.81</v>
      </c>
      <c r="O389" t="n">
        <v>26729.83</v>
      </c>
      <c r="P389" t="n">
        <v>193.8</v>
      </c>
      <c r="Q389" t="n">
        <v>1364</v>
      </c>
      <c r="R389" t="n">
        <v>71.06999999999999</v>
      </c>
      <c r="S389" t="n">
        <v>48.96</v>
      </c>
      <c r="T389" t="n">
        <v>8755.950000000001</v>
      </c>
      <c r="U389" t="n">
        <v>0.6899999999999999</v>
      </c>
      <c r="V389" t="n">
        <v>0.85</v>
      </c>
      <c r="W389" t="n">
        <v>2.27</v>
      </c>
      <c r="X389" t="n">
        <v>0.52</v>
      </c>
      <c r="Y389" t="n">
        <v>1</v>
      </c>
      <c r="Z389" t="n">
        <v>10</v>
      </c>
    </row>
    <row r="390">
      <c r="A390" t="n">
        <v>28</v>
      </c>
      <c r="B390" t="n">
        <v>105</v>
      </c>
      <c r="C390" t="inlineStr">
        <is>
          <t xml:space="preserve">CONCLUIDO	</t>
        </is>
      </c>
      <c r="D390" t="n">
        <v>5.0948</v>
      </c>
      <c r="E390" t="n">
        <v>19.63</v>
      </c>
      <c r="F390" t="n">
        <v>16.29</v>
      </c>
      <c r="G390" t="n">
        <v>51.45</v>
      </c>
      <c r="H390" t="n">
        <v>0.66</v>
      </c>
      <c r="I390" t="n">
        <v>19</v>
      </c>
      <c r="J390" t="n">
        <v>215.24</v>
      </c>
      <c r="K390" t="n">
        <v>55.27</v>
      </c>
      <c r="L390" t="n">
        <v>8</v>
      </c>
      <c r="M390" t="n">
        <v>17</v>
      </c>
      <c r="N390" t="n">
        <v>46.97</v>
      </c>
      <c r="O390" t="n">
        <v>26780.06</v>
      </c>
      <c r="P390" t="n">
        <v>191.58</v>
      </c>
      <c r="Q390" t="n">
        <v>1364.13</v>
      </c>
      <c r="R390" t="n">
        <v>71.34</v>
      </c>
      <c r="S390" t="n">
        <v>48.96</v>
      </c>
      <c r="T390" t="n">
        <v>8888.209999999999</v>
      </c>
      <c r="U390" t="n">
        <v>0.6899999999999999</v>
      </c>
      <c r="V390" t="n">
        <v>0.85</v>
      </c>
      <c r="W390" t="n">
        <v>2.27</v>
      </c>
      <c r="X390" t="n">
        <v>0.53</v>
      </c>
      <c r="Y390" t="n">
        <v>1</v>
      </c>
      <c r="Z390" t="n">
        <v>10</v>
      </c>
    </row>
    <row r="391">
      <c r="A391" t="n">
        <v>29</v>
      </c>
      <c r="B391" t="n">
        <v>105</v>
      </c>
      <c r="C391" t="inlineStr">
        <is>
          <t xml:space="preserve">CONCLUIDO	</t>
        </is>
      </c>
      <c r="D391" t="n">
        <v>5.121</v>
      </c>
      <c r="E391" t="n">
        <v>19.53</v>
      </c>
      <c r="F391" t="n">
        <v>16.23</v>
      </c>
      <c r="G391" t="n">
        <v>54.11</v>
      </c>
      <c r="H391" t="n">
        <v>0.68</v>
      </c>
      <c r="I391" t="n">
        <v>18</v>
      </c>
      <c r="J391" t="n">
        <v>215.65</v>
      </c>
      <c r="K391" t="n">
        <v>55.27</v>
      </c>
      <c r="L391" t="n">
        <v>8.25</v>
      </c>
      <c r="M391" t="n">
        <v>16</v>
      </c>
      <c r="N391" t="n">
        <v>47.12</v>
      </c>
      <c r="O391" t="n">
        <v>26830.34</v>
      </c>
      <c r="P391" t="n">
        <v>190.41</v>
      </c>
      <c r="Q391" t="n">
        <v>1364.04</v>
      </c>
      <c r="R391" t="n">
        <v>69.40000000000001</v>
      </c>
      <c r="S391" t="n">
        <v>48.96</v>
      </c>
      <c r="T391" t="n">
        <v>7926.68</v>
      </c>
      <c r="U391" t="n">
        <v>0.71</v>
      </c>
      <c r="V391" t="n">
        <v>0.85</v>
      </c>
      <c r="W391" t="n">
        <v>2.27</v>
      </c>
      <c r="X391" t="n">
        <v>0.47</v>
      </c>
      <c r="Y391" t="n">
        <v>1</v>
      </c>
      <c r="Z391" t="n">
        <v>10</v>
      </c>
    </row>
    <row r="392">
      <c r="A392" t="n">
        <v>30</v>
      </c>
      <c r="B392" t="n">
        <v>105</v>
      </c>
      <c r="C392" t="inlineStr">
        <is>
          <t xml:space="preserve">CONCLUIDO	</t>
        </is>
      </c>
      <c r="D392" t="n">
        <v>5.1368</v>
      </c>
      <c r="E392" t="n">
        <v>19.47</v>
      </c>
      <c r="F392" t="n">
        <v>16.21</v>
      </c>
      <c r="G392" t="n">
        <v>57.22</v>
      </c>
      <c r="H392" t="n">
        <v>0.7</v>
      </c>
      <c r="I392" t="n">
        <v>17</v>
      </c>
      <c r="J392" t="n">
        <v>216.05</v>
      </c>
      <c r="K392" t="n">
        <v>55.27</v>
      </c>
      <c r="L392" t="n">
        <v>8.5</v>
      </c>
      <c r="M392" t="n">
        <v>15</v>
      </c>
      <c r="N392" t="n">
        <v>47.28</v>
      </c>
      <c r="O392" t="n">
        <v>26880.68</v>
      </c>
      <c r="P392" t="n">
        <v>186.25</v>
      </c>
      <c r="Q392" t="n">
        <v>1364.07</v>
      </c>
      <c r="R392" t="n">
        <v>68.69</v>
      </c>
      <c r="S392" t="n">
        <v>48.96</v>
      </c>
      <c r="T392" t="n">
        <v>7575.82</v>
      </c>
      <c r="U392" t="n">
        <v>0.71</v>
      </c>
      <c r="V392" t="n">
        <v>0.85</v>
      </c>
      <c r="W392" t="n">
        <v>2.27</v>
      </c>
      <c r="X392" t="n">
        <v>0.45</v>
      </c>
      <c r="Y392" t="n">
        <v>1</v>
      </c>
      <c r="Z392" t="n">
        <v>10</v>
      </c>
    </row>
    <row r="393">
      <c r="A393" t="n">
        <v>31</v>
      </c>
      <c r="B393" t="n">
        <v>105</v>
      </c>
      <c r="C393" t="inlineStr">
        <is>
          <t xml:space="preserve">CONCLUIDO	</t>
        </is>
      </c>
      <c r="D393" t="n">
        <v>5.1356</v>
      </c>
      <c r="E393" t="n">
        <v>19.47</v>
      </c>
      <c r="F393" t="n">
        <v>16.22</v>
      </c>
      <c r="G393" t="n">
        <v>57.24</v>
      </c>
      <c r="H393" t="n">
        <v>0.72</v>
      </c>
      <c r="I393" t="n">
        <v>17</v>
      </c>
      <c r="J393" t="n">
        <v>216.46</v>
      </c>
      <c r="K393" t="n">
        <v>55.27</v>
      </c>
      <c r="L393" t="n">
        <v>8.75</v>
      </c>
      <c r="M393" t="n">
        <v>15</v>
      </c>
      <c r="N393" t="n">
        <v>47.44</v>
      </c>
      <c r="O393" t="n">
        <v>26931.07</v>
      </c>
      <c r="P393" t="n">
        <v>185.08</v>
      </c>
      <c r="Q393" t="n">
        <v>1364.02</v>
      </c>
      <c r="R393" t="n">
        <v>68.83</v>
      </c>
      <c r="S393" t="n">
        <v>48.96</v>
      </c>
      <c r="T393" t="n">
        <v>7643.35</v>
      </c>
      <c r="U393" t="n">
        <v>0.71</v>
      </c>
      <c r="V393" t="n">
        <v>0.85</v>
      </c>
      <c r="W393" t="n">
        <v>2.27</v>
      </c>
      <c r="X393" t="n">
        <v>0.46</v>
      </c>
      <c r="Y393" t="n">
        <v>1</v>
      </c>
      <c r="Z393" t="n">
        <v>10</v>
      </c>
    </row>
    <row r="394">
      <c r="A394" t="n">
        <v>32</v>
      </c>
      <c r="B394" t="n">
        <v>105</v>
      </c>
      <c r="C394" t="inlineStr">
        <is>
          <t xml:space="preserve">CONCLUIDO	</t>
        </is>
      </c>
      <c r="D394" t="n">
        <v>5.1528</v>
      </c>
      <c r="E394" t="n">
        <v>19.41</v>
      </c>
      <c r="F394" t="n">
        <v>16.19</v>
      </c>
      <c r="G394" t="n">
        <v>60.73</v>
      </c>
      <c r="H394" t="n">
        <v>0.74</v>
      </c>
      <c r="I394" t="n">
        <v>16</v>
      </c>
      <c r="J394" t="n">
        <v>216.87</v>
      </c>
      <c r="K394" t="n">
        <v>55.27</v>
      </c>
      <c r="L394" t="n">
        <v>9</v>
      </c>
      <c r="M394" t="n">
        <v>13</v>
      </c>
      <c r="N394" t="n">
        <v>47.6</v>
      </c>
      <c r="O394" t="n">
        <v>26981.51</v>
      </c>
      <c r="P394" t="n">
        <v>183.01</v>
      </c>
      <c r="Q394" t="n">
        <v>1364.07</v>
      </c>
      <c r="R394" t="n">
        <v>68.06</v>
      </c>
      <c r="S394" t="n">
        <v>48.96</v>
      </c>
      <c r="T394" t="n">
        <v>7265.1</v>
      </c>
      <c r="U394" t="n">
        <v>0.72</v>
      </c>
      <c r="V394" t="n">
        <v>0.86</v>
      </c>
      <c r="W394" t="n">
        <v>2.27</v>
      </c>
      <c r="X394" t="n">
        <v>0.43</v>
      </c>
      <c r="Y394" t="n">
        <v>1</v>
      </c>
      <c r="Z394" t="n">
        <v>10</v>
      </c>
    </row>
    <row r="395">
      <c r="A395" t="n">
        <v>33</v>
      </c>
      <c r="B395" t="n">
        <v>105</v>
      </c>
      <c r="C395" t="inlineStr">
        <is>
          <t xml:space="preserve">CONCLUIDO	</t>
        </is>
      </c>
      <c r="D395" t="n">
        <v>5.1504</v>
      </c>
      <c r="E395" t="n">
        <v>19.42</v>
      </c>
      <c r="F395" t="n">
        <v>16.2</v>
      </c>
      <c r="G395" t="n">
        <v>60.76</v>
      </c>
      <c r="H395" t="n">
        <v>0.76</v>
      </c>
      <c r="I395" t="n">
        <v>16</v>
      </c>
      <c r="J395" t="n">
        <v>217.28</v>
      </c>
      <c r="K395" t="n">
        <v>55.27</v>
      </c>
      <c r="L395" t="n">
        <v>9.25</v>
      </c>
      <c r="M395" t="n">
        <v>10</v>
      </c>
      <c r="N395" t="n">
        <v>47.76</v>
      </c>
      <c r="O395" t="n">
        <v>27032.02</v>
      </c>
      <c r="P395" t="n">
        <v>182.38</v>
      </c>
      <c r="Q395" t="n">
        <v>1364.02</v>
      </c>
      <c r="R395" t="n">
        <v>68.17</v>
      </c>
      <c r="S395" t="n">
        <v>48.96</v>
      </c>
      <c r="T395" t="n">
        <v>7319.49</v>
      </c>
      <c r="U395" t="n">
        <v>0.72</v>
      </c>
      <c r="V395" t="n">
        <v>0.85</v>
      </c>
      <c r="W395" t="n">
        <v>2.27</v>
      </c>
      <c r="X395" t="n">
        <v>0.44</v>
      </c>
      <c r="Y395" t="n">
        <v>1</v>
      </c>
      <c r="Z395" t="n">
        <v>10</v>
      </c>
    </row>
    <row r="396">
      <c r="A396" t="n">
        <v>34</v>
      </c>
      <c r="B396" t="n">
        <v>105</v>
      </c>
      <c r="C396" t="inlineStr">
        <is>
          <t xml:space="preserve">CONCLUIDO	</t>
        </is>
      </c>
      <c r="D396" t="n">
        <v>5.1746</v>
      </c>
      <c r="E396" t="n">
        <v>19.33</v>
      </c>
      <c r="F396" t="n">
        <v>16.15</v>
      </c>
      <c r="G396" t="n">
        <v>64.61</v>
      </c>
      <c r="H396" t="n">
        <v>0.78</v>
      </c>
      <c r="I396" t="n">
        <v>15</v>
      </c>
      <c r="J396" t="n">
        <v>217.69</v>
      </c>
      <c r="K396" t="n">
        <v>55.27</v>
      </c>
      <c r="L396" t="n">
        <v>9.5</v>
      </c>
      <c r="M396" t="n">
        <v>6</v>
      </c>
      <c r="N396" t="n">
        <v>47.92</v>
      </c>
      <c r="O396" t="n">
        <v>27082.57</v>
      </c>
      <c r="P396" t="n">
        <v>180.81</v>
      </c>
      <c r="Q396" t="n">
        <v>1364.04</v>
      </c>
      <c r="R396" t="n">
        <v>66.38</v>
      </c>
      <c r="S396" t="n">
        <v>48.96</v>
      </c>
      <c r="T396" t="n">
        <v>6429.51</v>
      </c>
      <c r="U396" t="n">
        <v>0.74</v>
      </c>
      <c r="V396" t="n">
        <v>0.86</v>
      </c>
      <c r="W396" t="n">
        <v>2.27</v>
      </c>
      <c r="X396" t="n">
        <v>0.39</v>
      </c>
      <c r="Y396" t="n">
        <v>1</v>
      </c>
      <c r="Z396" t="n">
        <v>10</v>
      </c>
    </row>
    <row r="397">
      <c r="A397" t="n">
        <v>35</v>
      </c>
      <c r="B397" t="n">
        <v>105</v>
      </c>
      <c r="C397" t="inlineStr">
        <is>
          <t xml:space="preserve">CONCLUIDO	</t>
        </is>
      </c>
      <c r="D397" t="n">
        <v>5.1701</v>
      </c>
      <c r="E397" t="n">
        <v>19.34</v>
      </c>
      <c r="F397" t="n">
        <v>16.17</v>
      </c>
      <c r="G397" t="n">
        <v>64.68000000000001</v>
      </c>
      <c r="H397" t="n">
        <v>0.79</v>
      </c>
      <c r="I397" t="n">
        <v>15</v>
      </c>
      <c r="J397" t="n">
        <v>218.1</v>
      </c>
      <c r="K397" t="n">
        <v>55.27</v>
      </c>
      <c r="L397" t="n">
        <v>9.75</v>
      </c>
      <c r="M397" t="n">
        <v>6</v>
      </c>
      <c r="N397" t="n">
        <v>48.08</v>
      </c>
      <c r="O397" t="n">
        <v>27133.18</v>
      </c>
      <c r="P397" t="n">
        <v>178.98</v>
      </c>
      <c r="Q397" t="n">
        <v>1364.03</v>
      </c>
      <c r="R397" t="n">
        <v>67.06</v>
      </c>
      <c r="S397" t="n">
        <v>48.96</v>
      </c>
      <c r="T397" t="n">
        <v>6770.14</v>
      </c>
      <c r="U397" t="n">
        <v>0.73</v>
      </c>
      <c r="V397" t="n">
        <v>0.86</v>
      </c>
      <c r="W397" t="n">
        <v>2.27</v>
      </c>
      <c r="X397" t="n">
        <v>0.41</v>
      </c>
      <c r="Y397" t="n">
        <v>1</v>
      </c>
      <c r="Z397" t="n">
        <v>10</v>
      </c>
    </row>
    <row r="398">
      <c r="A398" t="n">
        <v>36</v>
      </c>
      <c r="B398" t="n">
        <v>105</v>
      </c>
      <c r="C398" t="inlineStr">
        <is>
          <t xml:space="preserve">CONCLUIDO	</t>
        </is>
      </c>
      <c r="D398" t="n">
        <v>5.1684</v>
      </c>
      <c r="E398" t="n">
        <v>19.35</v>
      </c>
      <c r="F398" t="n">
        <v>16.18</v>
      </c>
      <c r="G398" t="n">
        <v>64.7</v>
      </c>
      <c r="H398" t="n">
        <v>0.8100000000000001</v>
      </c>
      <c r="I398" t="n">
        <v>15</v>
      </c>
      <c r="J398" t="n">
        <v>218.51</v>
      </c>
      <c r="K398" t="n">
        <v>55.27</v>
      </c>
      <c r="L398" t="n">
        <v>10</v>
      </c>
      <c r="M398" t="n">
        <v>4</v>
      </c>
      <c r="N398" t="n">
        <v>48.24</v>
      </c>
      <c r="O398" t="n">
        <v>27183.85</v>
      </c>
      <c r="P398" t="n">
        <v>178.67</v>
      </c>
      <c r="Q398" t="n">
        <v>1364.12</v>
      </c>
      <c r="R398" t="n">
        <v>67.06</v>
      </c>
      <c r="S398" t="n">
        <v>48.96</v>
      </c>
      <c r="T398" t="n">
        <v>6772.16</v>
      </c>
      <c r="U398" t="n">
        <v>0.73</v>
      </c>
      <c r="V398" t="n">
        <v>0.86</v>
      </c>
      <c r="W398" t="n">
        <v>2.28</v>
      </c>
      <c r="X398" t="n">
        <v>0.42</v>
      </c>
      <c r="Y398" t="n">
        <v>1</v>
      </c>
      <c r="Z398" t="n">
        <v>10</v>
      </c>
    </row>
    <row r="399">
      <c r="A399" t="n">
        <v>37</v>
      </c>
      <c r="B399" t="n">
        <v>105</v>
      </c>
      <c r="C399" t="inlineStr">
        <is>
          <t xml:space="preserve">CONCLUIDO	</t>
        </is>
      </c>
      <c r="D399" t="n">
        <v>5.1691</v>
      </c>
      <c r="E399" t="n">
        <v>19.35</v>
      </c>
      <c r="F399" t="n">
        <v>16.17</v>
      </c>
      <c r="G399" t="n">
        <v>64.69</v>
      </c>
      <c r="H399" t="n">
        <v>0.83</v>
      </c>
      <c r="I399" t="n">
        <v>15</v>
      </c>
      <c r="J399" t="n">
        <v>218.92</v>
      </c>
      <c r="K399" t="n">
        <v>55.27</v>
      </c>
      <c r="L399" t="n">
        <v>10.25</v>
      </c>
      <c r="M399" t="n">
        <v>1</v>
      </c>
      <c r="N399" t="n">
        <v>48.4</v>
      </c>
      <c r="O399" t="n">
        <v>27234.57</v>
      </c>
      <c r="P399" t="n">
        <v>177.76</v>
      </c>
      <c r="Q399" t="n">
        <v>1364.03</v>
      </c>
      <c r="R399" t="n">
        <v>66.91</v>
      </c>
      <c r="S399" t="n">
        <v>48.96</v>
      </c>
      <c r="T399" t="n">
        <v>6697.08</v>
      </c>
      <c r="U399" t="n">
        <v>0.73</v>
      </c>
      <c r="V399" t="n">
        <v>0.86</v>
      </c>
      <c r="W399" t="n">
        <v>2.28</v>
      </c>
      <c r="X399" t="n">
        <v>0.41</v>
      </c>
      <c r="Y399" t="n">
        <v>1</v>
      </c>
      <c r="Z399" t="n">
        <v>10</v>
      </c>
    </row>
    <row r="400">
      <c r="A400" t="n">
        <v>38</v>
      </c>
      <c r="B400" t="n">
        <v>105</v>
      </c>
      <c r="C400" t="inlineStr">
        <is>
          <t xml:space="preserve">CONCLUIDO	</t>
        </is>
      </c>
      <c r="D400" t="n">
        <v>5.1684</v>
      </c>
      <c r="E400" t="n">
        <v>19.35</v>
      </c>
      <c r="F400" t="n">
        <v>16.18</v>
      </c>
      <c r="G400" t="n">
        <v>64.7</v>
      </c>
      <c r="H400" t="n">
        <v>0.85</v>
      </c>
      <c r="I400" t="n">
        <v>15</v>
      </c>
      <c r="J400" t="n">
        <v>219.33</v>
      </c>
      <c r="K400" t="n">
        <v>55.27</v>
      </c>
      <c r="L400" t="n">
        <v>10.5</v>
      </c>
      <c r="M400" t="n">
        <v>1</v>
      </c>
      <c r="N400" t="n">
        <v>48.56</v>
      </c>
      <c r="O400" t="n">
        <v>27285.35</v>
      </c>
      <c r="P400" t="n">
        <v>178.35</v>
      </c>
      <c r="Q400" t="n">
        <v>1364</v>
      </c>
      <c r="R400" t="n">
        <v>66.86</v>
      </c>
      <c r="S400" t="n">
        <v>48.96</v>
      </c>
      <c r="T400" t="n">
        <v>6668.27</v>
      </c>
      <c r="U400" t="n">
        <v>0.73</v>
      </c>
      <c r="V400" t="n">
        <v>0.86</v>
      </c>
      <c r="W400" t="n">
        <v>2.28</v>
      </c>
      <c r="X400" t="n">
        <v>0.42</v>
      </c>
      <c r="Y400" t="n">
        <v>1</v>
      </c>
      <c r="Z400" t="n">
        <v>10</v>
      </c>
    </row>
    <row r="401">
      <c r="A401" t="n">
        <v>39</v>
      </c>
      <c r="B401" t="n">
        <v>105</v>
      </c>
      <c r="C401" t="inlineStr">
        <is>
          <t xml:space="preserve">CONCLUIDO	</t>
        </is>
      </c>
      <c r="D401" t="n">
        <v>5.1912</v>
      </c>
      <c r="E401" t="n">
        <v>19.26</v>
      </c>
      <c r="F401" t="n">
        <v>16.13</v>
      </c>
      <c r="G401" t="n">
        <v>69.13</v>
      </c>
      <c r="H401" t="n">
        <v>0.87</v>
      </c>
      <c r="I401" t="n">
        <v>14</v>
      </c>
      <c r="J401" t="n">
        <v>219.75</v>
      </c>
      <c r="K401" t="n">
        <v>55.27</v>
      </c>
      <c r="L401" t="n">
        <v>10.75</v>
      </c>
      <c r="M401" t="n">
        <v>1</v>
      </c>
      <c r="N401" t="n">
        <v>48.72</v>
      </c>
      <c r="O401" t="n">
        <v>27336.19</v>
      </c>
      <c r="P401" t="n">
        <v>178.08</v>
      </c>
      <c r="Q401" t="n">
        <v>1364</v>
      </c>
      <c r="R401" t="n">
        <v>65.47</v>
      </c>
      <c r="S401" t="n">
        <v>48.96</v>
      </c>
      <c r="T401" t="n">
        <v>5978.01</v>
      </c>
      <c r="U401" t="n">
        <v>0.75</v>
      </c>
      <c r="V401" t="n">
        <v>0.86</v>
      </c>
      <c r="W401" t="n">
        <v>2.28</v>
      </c>
      <c r="X401" t="n">
        <v>0.37</v>
      </c>
      <c r="Y401" t="n">
        <v>1</v>
      </c>
      <c r="Z401" t="n">
        <v>10</v>
      </c>
    </row>
    <row r="402">
      <c r="A402" t="n">
        <v>40</v>
      </c>
      <c r="B402" t="n">
        <v>105</v>
      </c>
      <c r="C402" t="inlineStr">
        <is>
          <t xml:space="preserve">CONCLUIDO	</t>
        </is>
      </c>
      <c r="D402" t="n">
        <v>5.1911</v>
      </c>
      <c r="E402" t="n">
        <v>19.26</v>
      </c>
      <c r="F402" t="n">
        <v>16.13</v>
      </c>
      <c r="G402" t="n">
        <v>69.13</v>
      </c>
      <c r="H402" t="n">
        <v>0.89</v>
      </c>
      <c r="I402" t="n">
        <v>14</v>
      </c>
      <c r="J402" t="n">
        <v>220.16</v>
      </c>
      <c r="K402" t="n">
        <v>55.27</v>
      </c>
      <c r="L402" t="n">
        <v>11</v>
      </c>
      <c r="M402" t="n">
        <v>0</v>
      </c>
      <c r="N402" t="n">
        <v>48.89</v>
      </c>
      <c r="O402" t="n">
        <v>27387.08</v>
      </c>
      <c r="P402" t="n">
        <v>178.34</v>
      </c>
      <c r="Q402" t="n">
        <v>1364.06</v>
      </c>
      <c r="R402" t="n">
        <v>65.58</v>
      </c>
      <c r="S402" t="n">
        <v>48.96</v>
      </c>
      <c r="T402" t="n">
        <v>6033.16</v>
      </c>
      <c r="U402" t="n">
        <v>0.75</v>
      </c>
      <c r="V402" t="n">
        <v>0.86</v>
      </c>
      <c r="W402" t="n">
        <v>2.28</v>
      </c>
      <c r="X402" t="n">
        <v>0.37</v>
      </c>
      <c r="Y402" t="n">
        <v>1</v>
      </c>
      <c r="Z402" t="n">
        <v>10</v>
      </c>
    </row>
    <row r="403">
      <c r="A403" t="n">
        <v>0</v>
      </c>
      <c r="B403" t="n">
        <v>60</v>
      </c>
      <c r="C403" t="inlineStr">
        <is>
          <t xml:space="preserve">CONCLUIDO	</t>
        </is>
      </c>
      <c r="D403" t="n">
        <v>3.8466</v>
      </c>
      <c r="E403" t="n">
        <v>26</v>
      </c>
      <c r="F403" t="n">
        <v>20.08</v>
      </c>
      <c r="G403" t="n">
        <v>8.140000000000001</v>
      </c>
      <c r="H403" t="n">
        <v>0.14</v>
      </c>
      <c r="I403" t="n">
        <v>148</v>
      </c>
      <c r="J403" t="n">
        <v>124.63</v>
      </c>
      <c r="K403" t="n">
        <v>45</v>
      </c>
      <c r="L403" t="n">
        <v>1</v>
      </c>
      <c r="M403" t="n">
        <v>146</v>
      </c>
      <c r="N403" t="n">
        <v>18.64</v>
      </c>
      <c r="O403" t="n">
        <v>15605.44</v>
      </c>
      <c r="P403" t="n">
        <v>203.62</v>
      </c>
      <c r="Q403" t="n">
        <v>1364.18</v>
      </c>
      <c r="R403" t="n">
        <v>194.83</v>
      </c>
      <c r="S403" t="n">
        <v>48.96</v>
      </c>
      <c r="T403" t="n">
        <v>69988.53</v>
      </c>
      <c r="U403" t="n">
        <v>0.25</v>
      </c>
      <c r="V403" t="n">
        <v>0.6899999999999999</v>
      </c>
      <c r="W403" t="n">
        <v>2.49</v>
      </c>
      <c r="X403" t="n">
        <v>4.32</v>
      </c>
      <c r="Y403" t="n">
        <v>1</v>
      </c>
      <c r="Z403" t="n">
        <v>10</v>
      </c>
    </row>
    <row r="404">
      <c r="A404" t="n">
        <v>1</v>
      </c>
      <c r="B404" t="n">
        <v>60</v>
      </c>
      <c r="C404" t="inlineStr">
        <is>
          <t xml:space="preserve">CONCLUIDO	</t>
        </is>
      </c>
      <c r="D404" t="n">
        <v>4.1846</v>
      </c>
      <c r="E404" t="n">
        <v>23.9</v>
      </c>
      <c r="F404" t="n">
        <v>18.95</v>
      </c>
      <c r="G404" t="n">
        <v>10.34</v>
      </c>
      <c r="H404" t="n">
        <v>0.18</v>
      </c>
      <c r="I404" t="n">
        <v>110</v>
      </c>
      <c r="J404" t="n">
        <v>124.96</v>
      </c>
      <c r="K404" t="n">
        <v>45</v>
      </c>
      <c r="L404" t="n">
        <v>1.25</v>
      </c>
      <c r="M404" t="n">
        <v>108</v>
      </c>
      <c r="N404" t="n">
        <v>18.71</v>
      </c>
      <c r="O404" t="n">
        <v>15645.96</v>
      </c>
      <c r="P404" t="n">
        <v>189.37</v>
      </c>
      <c r="Q404" t="n">
        <v>1364.39</v>
      </c>
      <c r="R404" t="n">
        <v>158</v>
      </c>
      <c r="S404" t="n">
        <v>48.96</v>
      </c>
      <c r="T404" t="n">
        <v>51766.49</v>
      </c>
      <c r="U404" t="n">
        <v>0.31</v>
      </c>
      <c r="V404" t="n">
        <v>0.73</v>
      </c>
      <c r="W404" t="n">
        <v>2.42</v>
      </c>
      <c r="X404" t="n">
        <v>3.19</v>
      </c>
      <c r="Y404" t="n">
        <v>1</v>
      </c>
      <c r="Z404" t="n">
        <v>10</v>
      </c>
    </row>
    <row r="405">
      <c r="A405" t="n">
        <v>2</v>
      </c>
      <c r="B405" t="n">
        <v>60</v>
      </c>
      <c r="C405" t="inlineStr">
        <is>
          <t xml:space="preserve">CONCLUIDO	</t>
        </is>
      </c>
      <c r="D405" t="n">
        <v>4.4087</v>
      </c>
      <c r="E405" t="n">
        <v>22.68</v>
      </c>
      <c r="F405" t="n">
        <v>18.3</v>
      </c>
      <c r="G405" t="n">
        <v>12.48</v>
      </c>
      <c r="H405" t="n">
        <v>0.21</v>
      </c>
      <c r="I405" t="n">
        <v>88</v>
      </c>
      <c r="J405" t="n">
        <v>125.29</v>
      </c>
      <c r="K405" t="n">
        <v>45</v>
      </c>
      <c r="L405" t="n">
        <v>1.5</v>
      </c>
      <c r="M405" t="n">
        <v>86</v>
      </c>
      <c r="N405" t="n">
        <v>18.79</v>
      </c>
      <c r="O405" t="n">
        <v>15686.51</v>
      </c>
      <c r="P405" t="n">
        <v>180.47</v>
      </c>
      <c r="Q405" t="n">
        <v>1364.25</v>
      </c>
      <c r="R405" t="n">
        <v>136.73</v>
      </c>
      <c r="S405" t="n">
        <v>48.96</v>
      </c>
      <c r="T405" t="n">
        <v>41241.45</v>
      </c>
      <c r="U405" t="n">
        <v>0.36</v>
      </c>
      <c r="V405" t="n">
        <v>0.76</v>
      </c>
      <c r="W405" t="n">
        <v>2.38</v>
      </c>
      <c r="X405" t="n">
        <v>2.54</v>
      </c>
      <c r="Y405" t="n">
        <v>1</v>
      </c>
      <c r="Z405" t="n">
        <v>10</v>
      </c>
    </row>
    <row r="406">
      <c r="A406" t="n">
        <v>3</v>
      </c>
      <c r="B406" t="n">
        <v>60</v>
      </c>
      <c r="C406" t="inlineStr">
        <is>
          <t xml:space="preserve">CONCLUIDO	</t>
        </is>
      </c>
      <c r="D406" t="n">
        <v>4.5874</v>
      </c>
      <c r="E406" t="n">
        <v>21.8</v>
      </c>
      <c r="F406" t="n">
        <v>17.83</v>
      </c>
      <c r="G406" t="n">
        <v>14.86</v>
      </c>
      <c r="H406" t="n">
        <v>0.25</v>
      </c>
      <c r="I406" t="n">
        <v>72</v>
      </c>
      <c r="J406" t="n">
        <v>125.62</v>
      </c>
      <c r="K406" t="n">
        <v>45</v>
      </c>
      <c r="L406" t="n">
        <v>1.75</v>
      </c>
      <c r="M406" t="n">
        <v>70</v>
      </c>
      <c r="N406" t="n">
        <v>18.87</v>
      </c>
      <c r="O406" t="n">
        <v>15727.09</v>
      </c>
      <c r="P406" t="n">
        <v>173.09</v>
      </c>
      <c r="Q406" t="n">
        <v>1364.2</v>
      </c>
      <c r="R406" t="n">
        <v>120.79</v>
      </c>
      <c r="S406" t="n">
        <v>48.96</v>
      </c>
      <c r="T406" t="n">
        <v>33351.1</v>
      </c>
      <c r="U406" t="n">
        <v>0.41</v>
      </c>
      <c r="V406" t="n">
        <v>0.78</v>
      </c>
      <c r="W406" t="n">
        <v>2.37</v>
      </c>
      <c r="X406" t="n">
        <v>2.06</v>
      </c>
      <c r="Y406" t="n">
        <v>1</v>
      </c>
      <c r="Z406" t="n">
        <v>10</v>
      </c>
    </row>
    <row r="407">
      <c r="A407" t="n">
        <v>4</v>
      </c>
      <c r="B407" t="n">
        <v>60</v>
      </c>
      <c r="C407" t="inlineStr">
        <is>
          <t xml:space="preserve">CONCLUIDO	</t>
        </is>
      </c>
      <c r="D407" t="n">
        <v>4.7089</v>
      </c>
      <c r="E407" t="n">
        <v>21.24</v>
      </c>
      <c r="F407" t="n">
        <v>17.52</v>
      </c>
      <c r="G407" t="n">
        <v>16.95</v>
      </c>
      <c r="H407" t="n">
        <v>0.28</v>
      </c>
      <c r="I407" t="n">
        <v>62</v>
      </c>
      <c r="J407" t="n">
        <v>125.95</v>
      </c>
      <c r="K407" t="n">
        <v>45</v>
      </c>
      <c r="L407" t="n">
        <v>2</v>
      </c>
      <c r="M407" t="n">
        <v>60</v>
      </c>
      <c r="N407" t="n">
        <v>18.95</v>
      </c>
      <c r="O407" t="n">
        <v>15767.7</v>
      </c>
      <c r="P407" t="n">
        <v>167.93</v>
      </c>
      <c r="Q407" t="n">
        <v>1364.17</v>
      </c>
      <c r="R407" t="n">
        <v>111.49</v>
      </c>
      <c r="S407" t="n">
        <v>48.96</v>
      </c>
      <c r="T407" t="n">
        <v>28750.63</v>
      </c>
      <c r="U407" t="n">
        <v>0.44</v>
      </c>
      <c r="V407" t="n">
        <v>0.79</v>
      </c>
      <c r="W407" t="n">
        <v>2.34</v>
      </c>
      <c r="X407" t="n">
        <v>1.76</v>
      </c>
      <c r="Y407" t="n">
        <v>1</v>
      </c>
      <c r="Z407" t="n">
        <v>10</v>
      </c>
    </row>
    <row r="408">
      <c r="A408" t="n">
        <v>5</v>
      </c>
      <c r="B408" t="n">
        <v>60</v>
      </c>
      <c r="C408" t="inlineStr">
        <is>
          <t xml:space="preserve">CONCLUIDO	</t>
        </is>
      </c>
      <c r="D408" t="n">
        <v>4.8164</v>
      </c>
      <c r="E408" t="n">
        <v>20.76</v>
      </c>
      <c r="F408" t="n">
        <v>17.28</v>
      </c>
      <c r="G408" t="n">
        <v>19.56</v>
      </c>
      <c r="H408" t="n">
        <v>0.31</v>
      </c>
      <c r="I408" t="n">
        <v>53</v>
      </c>
      <c r="J408" t="n">
        <v>126.28</v>
      </c>
      <c r="K408" t="n">
        <v>45</v>
      </c>
      <c r="L408" t="n">
        <v>2.25</v>
      </c>
      <c r="M408" t="n">
        <v>51</v>
      </c>
      <c r="N408" t="n">
        <v>19.03</v>
      </c>
      <c r="O408" t="n">
        <v>15808.34</v>
      </c>
      <c r="P408" t="n">
        <v>162.54</v>
      </c>
      <c r="Q408" t="n">
        <v>1364.17</v>
      </c>
      <c r="R408" t="n">
        <v>103.25</v>
      </c>
      <c r="S408" t="n">
        <v>48.96</v>
      </c>
      <c r="T408" t="n">
        <v>24674.82</v>
      </c>
      <c r="U408" t="n">
        <v>0.47</v>
      </c>
      <c r="V408" t="n">
        <v>0.8</v>
      </c>
      <c r="W408" t="n">
        <v>2.33</v>
      </c>
      <c r="X408" t="n">
        <v>1.51</v>
      </c>
      <c r="Y408" t="n">
        <v>1</v>
      </c>
      <c r="Z408" t="n">
        <v>10</v>
      </c>
    </row>
    <row r="409">
      <c r="A409" t="n">
        <v>6</v>
      </c>
      <c r="B409" t="n">
        <v>60</v>
      </c>
      <c r="C409" t="inlineStr">
        <is>
          <t xml:space="preserve">CONCLUIDO	</t>
        </is>
      </c>
      <c r="D409" t="n">
        <v>4.8935</v>
      </c>
      <c r="E409" t="n">
        <v>20.44</v>
      </c>
      <c r="F409" t="n">
        <v>17.1</v>
      </c>
      <c r="G409" t="n">
        <v>21.83</v>
      </c>
      <c r="H409" t="n">
        <v>0.35</v>
      </c>
      <c r="I409" t="n">
        <v>47</v>
      </c>
      <c r="J409" t="n">
        <v>126.61</v>
      </c>
      <c r="K409" t="n">
        <v>45</v>
      </c>
      <c r="L409" t="n">
        <v>2.5</v>
      </c>
      <c r="M409" t="n">
        <v>45</v>
      </c>
      <c r="N409" t="n">
        <v>19.11</v>
      </c>
      <c r="O409" t="n">
        <v>15849</v>
      </c>
      <c r="P409" t="n">
        <v>158.54</v>
      </c>
      <c r="Q409" t="n">
        <v>1364.1</v>
      </c>
      <c r="R409" t="n">
        <v>97.47</v>
      </c>
      <c r="S409" t="n">
        <v>48.96</v>
      </c>
      <c r="T409" t="n">
        <v>21814.86</v>
      </c>
      <c r="U409" t="n">
        <v>0.5</v>
      </c>
      <c r="V409" t="n">
        <v>0.8100000000000001</v>
      </c>
      <c r="W409" t="n">
        <v>2.32</v>
      </c>
      <c r="X409" t="n">
        <v>1.34</v>
      </c>
      <c r="Y409" t="n">
        <v>1</v>
      </c>
      <c r="Z409" t="n">
        <v>10</v>
      </c>
    </row>
    <row r="410">
      <c r="A410" t="n">
        <v>7</v>
      </c>
      <c r="B410" t="n">
        <v>60</v>
      </c>
      <c r="C410" t="inlineStr">
        <is>
          <t xml:space="preserve">CONCLUIDO	</t>
        </is>
      </c>
      <c r="D410" t="n">
        <v>4.9769</v>
      </c>
      <c r="E410" t="n">
        <v>20.09</v>
      </c>
      <c r="F410" t="n">
        <v>16.91</v>
      </c>
      <c r="G410" t="n">
        <v>24.75</v>
      </c>
      <c r="H410" t="n">
        <v>0.38</v>
      </c>
      <c r="I410" t="n">
        <v>41</v>
      </c>
      <c r="J410" t="n">
        <v>126.94</v>
      </c>
      <c r="K410" t="n">
        <v>45</v>
      </c>
      <c r="L410" t="n">
        <v>2.75</v>
      </c>
      <c r="M410" t="n">
        <v>39</v>
      </c>
      <c r="N410" t="n">
        <v>19.19</v>
      </c>
      <c r="O410" t="n">
        <v>15889.69</v>
      </c>
      <c r="P410" t="n">
        <v>152.87</v>
      </c>
      <c r="Q410" t="n">
        <v>1364.05</v>
      </c>
      <c r="R410" t="n">
        <v>91.62</v>
      </c>
      <c r="S410" t="n">
        <v>48.96</v>
      </c>
      <c r="T410" t="n">
        <v>18921.4</v>
      </c>
      <c r="U410" t="n">
        <v>0.53</v>
      </c>
      <c r="V410" t="n">
        <v>0.82</v>
      </c>
      <c r="W410" t="n">
        <v>2.3</v>
      </c>
      <c r="X410" t="n">
        <v>1.15</v>
      </c>
      <c r="Y410" t="n">
        <v>1</v>
      </c>
      <c r="Z410" t="n">
        <v>10</v>
      </c>
    </row>
    <row r="411">
      <c r="A411" t="n">
        <v>8</v>
      </c>
      <c r="B411" t="n">
        <v>60</v>
      </c>
      <c r="C411" t="inlineStr">
        <is>
          <t xml:space="preserve">CONCLUIDO	</t>
        </is>
      </c>
      <c r="D411" t="n">
        <v>5.0273</v>
      </c>
      <c r="E411" t="n">
        <v>19.89</v>
      </c>
      <c r="F411" t="n">
        <v>16.81</v>
      </c>
      <c r="G411" t="n">
        <v>27.27</v>
      </c>
      <c r="H411" t="n">
        <v>0.42</v>
      </c>
      <c r="I411" t="n">
        <v>37</v>
      </c>
      <c r="J411" t="n">
        <v>127.27</v>
      </c>
      <c r="K411" t="n">
        <v>45</v>
      </c>
      <c r="L411" t="n">
        <v>3</v>
      </c>
      <c r="M411" t="n">
        <v>35</v>
      </c>
      <c r="N411" t="n">
        <v>19.27</v>
      </c>
      <c r="O411" t="n">
        <v>15930.42</v>
      </c>
      <c r="P411" t="n">
        <v>150.66</v>
      </c>
      <c r="Q411" t="n">
        <v>1364.05</v>
      </c>
      <c r="R411" t="n">
        <v>88.41</v>
      </c>
      <c r="S411" t="n">
        <v>48.96</v>
      </c>
      <c r="T411" t="n">
        <v>17336.83</v>
      </c>
      <c r="U411" t="n">
        <v>0.55</v>
      </c>
      <c r="V411" t="n">
        <v>0.82</v>
      </c>
      <c r="W411" t="n">
        <v>2.3</v>
      </c>
      <c r="X411" t="n">
        <v>1.05</v>
      </c>
      <c r="Y411" t="n">
        <v>1</v>
      </c>
      <c r="Z411" t="n">
        <v>10</v>
      </c>
    </row>
    <row r="412">
      <c r="A412" t="n">
        <v>9</v>
      </c>
      <c r="B412" t="n">
        <v>60</v>
      </c>
      <c r="C412" t="inlineStr">
        <is>
          <t xml:space="preserve">CONCLUIDO	</t>
        </is>
      </c>
      <c r="D412" t="n">
        <v>5.0665</v>
      </c>
      <c r="E412" t="n">
        <v>19.74</v>
      </c>
      <c r="F412" t="n">
        <v>16.74</v>
      </c>
      <c r="G412" t="n">
        <v>29.53</v>
      </c>
      <c r="H412" t="n">
        <v>0.45</v>
      </c>
      <c r="I412" t="n">
        <v>34</v>
      </c>
      <c r="J412" t="n">
        <v>127.6</v>
      </c>
      <c r="K412" t="n">
        <v>45</v>
      </c>
      <c r="L412" t="n">
        <v>3.25</v>
      </c>
      <c r="M412" t="n">
        <v>32</v>
      </c>
      <c r="N412" t="n">
        <v>19.35</v>
      </c>
      <c r="O412" t="n">
        <v>15971.17</v>
      </c>
      <c r="P412" t="n">
        <v>145.94</v>
      </c>
      <c r="Q412" t="n">
        <v>1364.05</v>
      </c>
      <c r="R412" t="n">
        <v>85.75</v>
      </c>
      <c r="S412" t="n">
        <v>48.96</v>
      </c>
      <c r="T412" t="n">
        <v>16019.38</v>
      </c>
      <c r="U412" t="n">
        <v>0.57</v>
      </c>
      <c r="V412" t="n">
        <v>0.83</v>
      </c>
      <c r="W412" t="n">
        <v>2.3</v>
      </c>
      <c r="X412" t="n">
        <v>0.98</v>
      </c>
      <c r="Y412" t="n">
        <v>1</v>
      </c>
      <c r="Z412" t="n">
        <v>10</v>
      </c>
    </row>
    <row r="413">
      <c r="A413" t="n">
        <v>10</v>
      </c>
      <c r="B413" t="n">
        <v>60</v>
      </c>
      <c r="C413" t="inlineStr">
        <is>
          <t xml:space="preserve">CONCLUIDO	</t>
        </is>
      </c>
      <c r="D413" t="n">
        <v>5.1304</v>
      </c>
      <c r="E413" t="n">
        <v>19.49</v>
      </c>
      <c r="F413" t="n">
        <v>16.59</v>
      </c>
      <c r="G413" t="n">
        <v>33.19</v>
      </c>
      <c r="H413" t="n">
        <v>0.48</v>
      </c>
      <c r="I413" t="n">
        <v>30</v>
      </c>
      <c r="J413" t="n">
        <v>127.93</v>
      </c>
      <c r="K413" t="n">
        <v>45</v>
      </c>
      <c r="L413" t="n">
        <v>3.5</v>
      </c>
      <c r="M413" t="n">
        <v>28</v>
      </c>
      <c r="N413" t="n">
        <v>19.43</v>
      </c>
      <c r="O413" t="n">
        <v>16011.95</v>
      </c>
      <c r="P413" t="n">
        <v>141.62</v>
      </c>
      <c r="Q413" t="n">
        <v>1364.1</v>
      </c>
      <c r="R413" t="n">
        <v>81</v>
      </c>
      <c r="S413" t="n">
        <v>48.96</v>
      </c>
      <c r="T413" t="n">
        <v>13662.78</v>
      </c>
      <c r="U413" t="n">
        <v>0.6</v>
      </c>
      <c r="V413" t="n">
        <v>0.83</v>
      </c>
      <c r="W413" t="n">
        <v>2.29</v>
      </c>
      <c r="X413" t="n">
        <v>0.83</v>
      </c>
      <c r="Y413" t="n">
        <v>1</v>
      </c>
      <c r="Z413" t="n">
        <v>10</v>
      </c>
    </row>
    <row r="414">
      <c r="A414" t="n">
        <v>11</v>
      </c>
      <c r="B414" t="n">
        <v>60</v>
      </c>
      <c r="C414" t="inlineStr">
        <is>
          <t xml:space="preserve">CONCLUIDO	</t>
        </is>
      </c>
      <c r="D414" t="n">
        <v>5.1563</v>
      </c>
      <c r="E414" t="n">
        <v>19.39</v>
      </c>
      <c r="F414" t="n">
        <v>16.55</v>
      </c>
      <c r="G414" t="n">
        <v>35.46</v>
      </c>
      <c r="H414" t="n">
        <v>0.52</v>
      </c>
      <c r="I414" t="n">
        <v>28</v>
      </c>
      <c r="J414" t="n">
        <v>128.26</v>
      </c>
      <c r="K414" t="n">
        <v>45</v>
      </c>
      <c r="L414" t="n">
        <v>3.75</v>
      </c>
      <c r="M414" t="n">
        <v>23</v>
      </c>
      <c r="N414" t="n">
        <v>19.51</v>
      </c>
      <c r="O414" t="n">
        <v>16052.76</v>
      </c>
      <c r="P414" t="n">
        <v>139.62</v>
      </c>
      <c r="Q414" t="n">
        <v>1364.07</v>
      </c>
      <c r="R414" t="n">
        <v>79.45</v>
      </c>
      <c r="S414" t="n">
        <v>48.96</v>
      </c>
      <c r="T414" t="n">
        <v>12899.87</v>
      </c>
      <c r="U414" t="n">
        <v>0.62</v>
      </c>
      <c r="V414" t="n">
        <v>0.84</v>
      </c>
      <c r="W414" t="n">
        <v>2.29</v>
      </c>
      <c r="X414" t="n">
        <v>0.79</v>
      </c>
      <c r="Y414" t="n">
        <v>1</v>
      </c>
      <c r="Z414" t="n">
        <v>10</v>
      </c>
    </row>
    <row r="415">
      <c r="A415" t="n">
        <v>12</v>
      </c>
      <c r="B415" t="n">
        <v>60</v>
      </c>
      <c r="C415" t="inlineStr">
        <is>
          <t xml:space="preserve">CONCLUIDO	</t>
        </is>
      </c>
      <c r="D415" t="n">
        <v>5.1872</v>
      </c>
      <c r="E415" t="n">
        <v>19.28</v>
      </c>
      <c r="F415" t="n">
        <v>16.48</v>
      </c>
      <c r="G415" t="n">
        <v>38.03</v>
      </c>
      <c r="H415" t="n">
        <v>0.55</v>
      </c>
      <c r="I415" t="n">
        <v>26</v>
      </c>
      <c r="J415" t="n">
        <v>128.59</v>
      </c>
      <c r="K415" t="n">
        <v>45</v>
      </c>
      <c r="L415" t="n">
        <v>4</v>
      </c>
      <c r="M415" t="n">
        <v>16</v>
      </c>
      <c r="N415" t="n">
        <v>19.59</v>
      </c>
      <c r="O415" t="n">
        <v>16093.6</v>
      </c>
      <c r="P415" t="n">
        <v>136.47</v>
      </c>
      <c r="Q415" t="n">
        <v>1364.28</v>
      </c>
      <c r="R415" t="n">
        <v>76.81999999999999</v>
      </c>
      <c r="S415" t="n">
        <v>48.96</v>
      </c>
      <c r="T415" t="n">
        <v>11596.81</v>
      </c>
      <c r="U415" t="n">
        <v>0.64</v>
      </c>
      <c r="V415" t="n">
        <v>0.84</v>
      </c>
      <c r="W415" t="n">
        <v>2.3</v>
      </c>
      <c r="X415" t="n">
        <v>0.72</v>
      </c>
      <c r="Y415" t="n">
        <v>1</v>
      </c>
      <c r="Z415" t="n">
        <v>10</v>
      </c>
    </row>
    <row r="416">
      <c r="A416" t="n">
        <v>13</v>
      </c>
      <c r="B416" t="n">
        <v>60</v>
      </c>
      <c r="C416" t="inlineStr">
        <is>
          <t xml:space="preserve">CONCLUIDO	</t>
        </is>
      </c>
      <c r="D416" t="n">
        <v>5.1971</v>
      </c>
      <c r="E416" t="n">
        <v>19.24</v>
      </c>
      <c r="F416" t="n">
        <v>16.47</v>
      </c>
      <c r="G416" t="n">
        <v>39.53</v>
      </c>
      <c r="H416" t="n">
        <v>0.58</v>
      </c>
      <c r="I416" t="n">
        <v>25</v>
      </c>
      <c r="J416" t="n">
        <v>128.92</v>
      </c>
      <c r="K416" t="n">
        <v>45</v>
      </c>
      <c r="L416" t="n">
        <v>4.25</v>
      </c>
      <c r="M416" t="n">
        <v>9</v>
      </c>
      <c r="N416" t="n">
        <v>19.68</v>
      </c>
      <c r="O416" t="n">
        <v>16134.46</v>
      </c>
      <c r="P416" t="n">
        <v>134.85</v>
      </c>
      <c r="Q416" t="n">
        <v>1364.07</v>
      </c>
      <c r="R416" t="n">
        <v>76.36</v>
      </c>
      <c r="S416" t="n">
        <v>48.96</v>
      </c>
      <c r="T416" t="n">
        <v>11368.02</v>
      </c>
      <c r="U416" t="n">
        <v>0.64</v>
      </c>
      <c r="V416" t="n">
        <v>0.84</v>
      </c>
      <c r="W416" t="n">
        <v>2.3</v>
      </c>
      <c r="X416" t="n">
        <v>0.71</v>
      </c>
      <c r="Y416" t="n">
        <v>1</v>
      </c>
      <c r="Z416" t="n">
        <v>10</v>
      </c>
    </row>
    <row r="417">
      <c r="A417" t="n">
        <v>14</v>
      </c>
      <c r="B417" t="n">
        <v>60</v>
      </c>
      <c r="C417" t="inlineStr">
        <is>
          <t xml:space="preserve">CONCLUIDO	</t>
        </is>
      </c>
      <c r="D417" t="n">
        <v>5.211</v>
      </c>
      <c r="E417" t="n">
        <v>19.19</v>
      </c>
      <c r="F417" t="n">
        <v>16.44</v>
      </c>
      <c r="G417" t="n">
        <v>41.11</v>
      </c>
      <c r="H417" t="n">
        <v>0.62</v>
      </c>
      <c r="I417" t="n">
        <v>24</v>
      </c>
      <c r="J417" t="n">
        <v>129.25</v>
      </c>
      <c r="K417" t="n">
        <v>45</v>
      </c>
      <c r="L417" t="n">
        <v>4.5</v>
      </c>
      <c r="M417" t="n">
        <v>2</v>
      </c>
      <c r="N417" t="n">
        <v>19.76</v>
      </c>
      <c r="O417" t="n">
        <v>16175.36</v>
      </c>
      <c r="P417" t="n">
        <v>132.5</v>
      </c>
      <c r="Q417" t="n">
        <v>1364.18</v>
      </c>
      <c r="R417" t="n">
        <v>75.36</v>
      </c>
      <c r="S417" t="n">
        <v>48.96</v>
      </c>
      <c r="T417" t="n">
        <v>10876.6</v>
      </c>
      <c r="U417" t="n">
        <v>0.65</v>
      </c>
      <c r="V417" t="n">
        <v>0.84</v>
      </c>
      <c r="W417" t="n">
        <v>2.31</v>
      </c>
      <c r="X417" t="n">
        <v>0.68</v>
      </c>
      <c r="Y417" t="n">
        <v>1</v>
      </c>
      <c r="Z417" t="n">
        <v>10</v>
      </c>
    </row>
    <row r="418">
      <c r="A418" t="n">
        <v>15</v>
      </c>
      <c r="B418" t="n">
        <v>60</v>
      </c>
      <c r="C418" t="inlineStr">
        <is>
          <t xml:space="preserve">CONCLUIDO	</t>
        </is>
      </c>
      <c r="D418" t="n">
        <v>5.2113</v>
      </c>
      <c r="E418" t="n">
        <v>19.19</v>
      </c>
      <c r="F418" t="n">
        <v>16.44</v>
      </c>
      <c r="G418" t="n">
        <v>41.11</v>
      </c>
      <c r="H418" t="n">
        <v>0.65</v>
      </c>
      <c r="I418" t="n">
        <v>24</v>
      </c>
      <c r="J418" t="n">
        <v>129.59</v>
      </c>
      <c r="K418" t="n">
        <v>45</v>
      </c>
      <c r="L418" t="n">
        <v>4.75</v>
      </c>
      <c r="M418" t="n">
        <v>1</v>
      </c>
      <c r="N418" t="n">
        <v>19.84</v>
      </c>
      <c r="O418" t="n">
        <v>16216.29</v>
      </c>
      <c r="P418" t="n">
        <v>133.16</v>
      </c>
      <c r="Q418" t="n">
        <v>1364.26</v>
      </c>
      <c r="R418" t="n">
        <v>75.27</v>
      </c>
      <c r="S418" t="n">
        <v>48.96</v>
      </c>
      <c r="T418" t="n">
        <v>10829.44</v>
      </c>
      <c r="U418" t="n">
        <v>0.65</v>
      </c>
      <c r="V418" t="n">
        <v>0.84</v>
      </c>
      <c r="W418" t="n">
        <v>2.31</v>
      </c>
      <c r="X418" t="n">
        <v>0.68</v>
      </c>
      <c r="Y418" t="n">
        <v>1</v>
      </c>
      <c r="Z418" t="n">
        <v>10</v>
      </c>
    </row>
    <row r="419">
      <c r="A419" t="n">
        <v>16</v>
      </c>
      <c r="B419" t="n">
        <v>60</v>
      </c>
      <c r="C419" t="inlineStr">
        <is>
          <t xml:space="preserve">CONCLUIDO	</t>
        </is>
      </c>
      <c r="D419" t="n">
        <v>5.2105</v>
      </c>
      <c r="E419" t="n">
        <v>19.19</v>
      </c>
      <c r="F419" t="n">
        <v>16.45</v>
      </c>
      <c r="G419" t="n">
        <v>41.12</v>
      </c>
      <c r="H419" t="n">
        <v>0.68</v>
      </c>
      <c r="I419" t="n">
        <v>24</v>
      </c>
      <c r="J419" t="n">
        <v>129.92</v>
      </c>
      <c r="K419" t="n">
        <v>45</v>
      </c>
      <c r="L419" t="n">
        <v>5</v>
      </c>
      <c r="M419" t="n">
        <v>0</v>
      </c>
      <c r="N419" t="n">
        <v>19.92</v>
      </c>
      <c r="O419" t="n">
        <v>16257.24</v>
      </c>
      <c r="P419" t="n">
        <v>133.48</v>
      </c>
      <c r="Q419" t="n">
        <v>1364.26</v>
      </c>
      <c r="R419" t="n">
        <v>75.27</v>
      </c>
      <c r="S419" t="n">
        <v>48.96</v>
      </c>
      <c r="T419" t="n">
        <v>10827.8</v>
      </c>
      <c r="U419" t="n">
        <v>0.65</v>
      </c>
      <c r="V419" t="n">
        <v>0.84</v>
      </c>
      <c r="W419" t="n">
        <v>2.31</v>
      </c>
      <c r="X419" t="n">
        <v>0.6899999999999999</v>
      </c>
      <c r="Y419" t="n">
        <v>1</v>
      </c>
      <c r="Z419" t="n">
        <v>10</v>
      </c>
    </row>
    <row r="420">
      <c r="A420" t="n">
        <v>0</v>
      </c>
      <c r="B420" t="n">
        <v>135</v>
      </c>
      <c r="C420" t="inlineStr">
        <is>
          <t xml:space="preserve">CONCLUIDO	</t>
        </is>
      </c>
      <c r="D420" t="n">
        <v>2.3075</v>
      </c>
      <c r="E420" t="n">
        <v>43.34</v>
      </c>
      <c r="F420" t="n">
        <v>25.01</v>
      </c>
      <c r="G420" t="n">
        <v>4.9</v>
      </c>
      <c r="H420" t="n">
        <v>0.07000000000000001</v>
      </c>
      <c r="I420" t="n">
        <v>306</v>
      </c>
      <c r="J420" t="n">
        <v>263.32</v>
      </c>
      <c r="K420" t="n">
        <v>59.89</v>
      </c>
      <c r="L420" t="n">
        <v>1</v>
      </c>
      <c r="M420" t="n">
        <v>304</v>
      </c>
      <c r="N420" t="n">
        <v>67.43000000000001</v>
      </c>
      <c r="O420" t="n">
        <v>32710.1</v>
      </c>
      <c r="P420" t="n">
        <v>420.6</v>
      </c>
      <c r="Q420" t="n">
        <v>1364.97</v>
      </c>
      <c r="R420" t="n">
        <v>356.35</v>
      </c>
      <c r="S420" t="n">
        <v>48.96</v>
      </c>
      <c r="T420" t="n">
        <v>149957.45</v>
      </c>
      <c r="U420" t="n">
        <v>0.14</v>
      </c>
      <c r="V420" t="n">
        <v>0.55</v>
      </c>
      <c r="W420" t="n">
        <v>2.75</v>
      </c>
      <c r="X420" t="n">
        <v>9.25</v>
      </c>
      <c r="Y420" t="n">
        <v>1</v>
      </c>
      <c r="Z420" t="n">
        <v>10</v>
      </c>
    </row>
    <row r="421">
      <c r="A421" t="n">
        <v>1</v>
      </c>
      <c r="B421" t="n">
        <v>135</v>
      </c>
      <c r="C421" t="inlineStr">
        <is>
          <t xml:space="preserve">CONCLUIDO	</t>
        </is>
      </c>
      <c r="D421" t="n">
        <v>2.7806</v>
      </c>
      <c r="E421" t="n">
        <v>35.96</v>
      </c>
      <c r="F421" t="n">
        <v>22.19</v>
      </c>
      <c r="G421" t="n">
        <v>6.16</v>
      </c>
      <c r="H421" t="n">
        <v>0.08</v>
      </c>
      <c r="I421" t="n">
        <v>216</v>
      </c>
      <c r="J421" t="n">
        <v>263.79</v>
      </c>
      <c r="K421" t="n">
        <v>59.89</v>
      </c>
      <c r="L421" t="n">
        <v>1.25</v>
      </c>
      <c r="M421" t="n">
        <v>214</v>
      </c>
      <c r="N421" t="n">
        <v>67.65000000000001</v>
      </c>
      <c r="O421" t="n">
        <v>32767.75</v>
      </c>
      <c r="P421" t="n">
        <v>371.91</v>
      </c>
      <c r="Q421" t="n">
        <v>1364.43</v>
      </c>
      <c r="R421" t="n">
        <v>262.87</v>
      </c>
      <c r="S421" t="n">
        <v>48.96</v>
      </c>
      <c r="T421" t="n">
        <v>103671.44</v>
      </c>
      <c r="U421" t="n">
        <v>0.19</v>
      </c>
      <c r="V421" t="n">
        <v>0.62</v>
      </c>
      <c r="W421" t="n">
        <v>2.63</v>
      </c>
      <c r="X421" t="n">
        <v>6.42</v>
      </c>
      <c r="Y421" t="n">
        <v>1</v>
      </c>
      <c r="Z421" t="n">
        <v>10</v>
      </c>
    </row>
    <row r="422">
      <c r="A422" t="n">
        <v>2</v>
      </c>
      <c r="B422" t="n">
        <v>135</v>
      </c>
      <c r="C422" t="inlineStr">
        <is>
          <t xml:space="preserve">CONCLUIDO	</t>
        </is>
      </c>
      <c r="D422" t="n">
        <v>3.1293</v>
      </c>
      <c r="E422" t="n">
        <v>31.96</v>
      </c>
      <c r="F422" t="n">
        <v>20.66</v>
      </c>
      <c r="G422" t="n">
        <v>7.42</v>
      </c>
      <c r="H422" t="n">
        <v>0.1</v>
      </c>
      <c r="I422" t="n">
        <v>167</v>
      </c>
      <c r="J422" t="n">
        <v>264.25</v>
      </c>
      <c r="K422" t="n">
        <v>59.89</v>
      </c>
      <c r="L422" t="n">
        <v>1.5</v>
      </c>
      <c r="M422" t="n">
        <v>165</v>
      </c>
      <c r="N422" t="n">
        <v>67.87</v>
      </c>
      <c r="O422" t="n">
        <v>32825.49</v>
      </c>
      <c r="P422" t="n">
        <v>345.15</v>
      </c>
      <c r="Q422" t="n">
        <v>1364.38</v>
      </c>
      <c r="R422" t="n">
        <v>213.66</v>
      </c>
      <c r="S422" t="n">
        <v>48.96</v>
      </c>
      <c r="T422" t="n">
        <v>79309.28999999999</v>
      </c>
      <c r="U422" t="n">
        <v>0.23</v>
      </c>
      <c r="V422" t="n">
        <v>0.67</v>
      </c>
      <c r="W422" t="n">
        <v>2.52</v>
      </c>
      <c r="X422" t="n">
        <v>4.9</v>
      </c>
      <c r="Y422" t="n">
        <v>1</v>
      </c>
      <c r="Z422" t="n">
        <v>10</v>
      </c>
    </row>
    <row r="423">
      <c r="A423" t="n">
        <v>3</v>
      </c>
      <c r="B423" t="n">
        <v>135</v>
      </c>
      <c r="C423" t="inlineStr">
        <is>
          <t xml:space="preserve">CONCLUIDO	</t>
        </is>
      </c>
      <c r="D423" t="n">
        <v>3.3844</v>
      </c>
      <c r="E423" t="n">
        <v>29.55</v>
      </c>
      <c r="F423" t="n">
        <v>19.77</v>
      </c>
      <c r="G423" t="n">
        <v>8.66</v>
      </c>
      <c r="H423" t="n">
        <v>0.12</v>
      </c>
      <c r="I423" t="n">
        <v>137</v>
      </c>
      <c r="J423" t="n">
        <v>264.72</v>
      </c>
      <c r="K423" t="n">
        <v>59.89</v>
      </c>
      <c r="L423" t="n">
        <v>1.75</v>
      </c>
      <c r="M423" t="n">
        <v>135</v>
      </c>
      <c r="N423" t="n">
        <v>68.09</v>
      </c>
      <c r="O423" t="n">
        <v>32883.31</v>
      </c>
      <c r="P423" t="n">
        <v>329.17</v>
      </c>
      <c r="Q423" t="n">
        <v>1364.21</v>
      </c>
      <c r="R423" t="n">
        <v>184.08</v>
      </c>
      <c r="S423" t="n">
        <v>48.96</v>
      </c>
      <c r="T423" t="n">
        <v>64669.88</v>
      </c>
      <c r="U423" t="n">
        <v>0.27</v>
      </c>
      <c r="V423" t="n">
        <v>0.7</v>
      </c>
      <c r="W423" t="n">
        <v>2.48</v>
      </c>
      <c r="X423" t="n">
        <v>4.01</v>
      </c>
      <c r="Y423" t="n">
        <v>1</v>
      </c>
      <c r="Z423" t="n">
        <v>10</v>
      </c>
    </row>
    <row r="424">
      <c r="A424" t="n">
        <v>4</v>
      </c>
      <c r="B424" t="n">
        <v>135</v>
      </c>
      <c r="C424" t="inlineStr">
        <is>
          <t xml:space="preserve">CONCLUIDO	</t>
        </is>
      </c>
      <c r="D424" t="n">
        <v>3.604</v>
      </c>
      <c r="E424" t="n">
        <v>27.75</v>
      </c>
      <c r="F424" t="n">
        <v>19.08</v>
      </c>
      <c r="G424" t="n">
        <v>9.949999999999999</v>
      </c>
      <c r="H424" t="n">
        <v>0.13</v>
      </c>
      <c r="I424" t="n">
        <v>115</v>
      </c>
      <c r="J424" t="n">
        <v>265.19</v>
      </c>
      <c r="K424" t="n">
        <v>59.89</v>
      </c>
      <c r="L424" t="n">
        <v>2</v>
      </c>
      <c r="M424" t="n">
        <v>113</v>
      </c>
      <c r="N424" t="n">
        <v>68.31</v>
      </c>
      <c r="O424" t="n">
        <v>32941.21</v>
      </c>
      <c r="P424" t="n">
        <v>316.71</v>
      </c>
      <c r="Q424" t="n">
        <v>1364.26</v>
      </c>
      <c r="R424" t="n">
        <v>162.19</v>
      </c>
      <c r="S424" t="n">
        <v>48.96</v>
      </c>
      <c r="T424" t="n">
        <v>53836.82</v>
      </c>
      <c r="U424" t="n">
        <v>0.3</v>
      </c>
      <c r="V424" t="n">
        <v>0.73</v>
      </c>
      <c r="W424" t="n">
        <v>2.43</v>
      </c>
      <c r="X424" t="n">
        <v>3.32</v>
      </c>
      <c r="Y424" t="n">
        <v>1</v>
      </c>
      <c r="Z424" t="n">
        <v>10</v>
      </c>
    </row>
    <row r="425">
      <c r="A425" t="n">
        <v>5</v>
      </c>
      <c r="B425" t="n">
        <v>135</v>
      </c>
      <c r="C425" t="inlineStr">
        <is>
          <t xml:space="preserve">CONCLUIDO	</t>
        </is>
      </c>
      <c r="D425" t="n">
        <v>3.7668</v>
      </c>
      <c r="E425" t="n">
        <v>26.55</v>
      </c>
      <c r="F425" t="n">
        <v>18.64</v>
      </c>
      <c r="G425" t="n">
        <v>11.18</v>
      </c>
      <c r="H425" t="n">
        <v>0.15</v>
      </c>
      <c r="I425" t="n">
        <v>100</v>
      </c>
      <c r="J425" t="n">
        <v>265.66</v>
      </c>
      <c r="K425" t="n">
        <v>59.89</v>
      </c>
      <c r="L425" t="n">
        <v>2.25</v>
      </c>
      <c r="M425" t="n">
        <v>98</v>
      </c>
      <c r="N425" t="n">
        <v>68.53</v>
      </c>
      <c r="O425" t="n">
        <v>32999.19</v>
      </c>
      <c r="P425" t="n">
        <v>308.43</v>
      </c>
      <c r="Q425" t="n">
        <v>1364.28</v>
      </c>
      <c r="R425" t="n">
        <v>147.82</v>
      </c>
      <c r="S425" t="n">
        <v>48.96</v>
      </c>
      <c r="T425" t="n">
        <v>46723.67</v>
      </c>
      <c r="U425" t="n">
        <v>0.33</v>
      </c>
      <c r="V425" t="n">
        <v>0.74</v>
      </c>
      <c r="W425" t="n">
        <v>2.4</v>
      </c>
      <c r="X425" t="n">
        <v>2.88</v>
      </c>
      <c r="Y425" t="n">
        <v>1</v>
      </c>
      <c r="Z425" t="n">
        <v>10</v>
      </c>
    </row>
    <row r="426">
      <c r="A426" t="n">
        <v>6</v>
      </c>
      <c r="B426" t="n">
        <v>135</v>
      </c>
      <c r="C426" t="inlineStr">
        <is>
          <t xml:space="preserve">CONCLUIDO	</t>
        </is>
      </c>
      <c r="D426" t="n">
        <v>3.9064</v>
      </c>
      <c r="E426" t="n">
        <v>25.6</v>
      </c>
      <c r="F426" t="n">
        <v>18.3</v>
      </c>
      <c r="G426" t="n">
        <v>12.48</v>
      </c>
      <c r="H426" t="n">
        <v>0.17</v>
      </c>
      <c r="I426" t="n">
        <v>88</v>
      </c>
      <c r="J426" t="n">
        <v>266.13</v>
      </c>
      <c r="K426" t="n">
        <v>59.89</v>
      </c>
      <c r="L426" t="n">
        <v>2.5</v>
      </c>
      <c r="M426" t="n">
        <v>86</v>
      </c>
      <c r="N426" t="n">
        <v>68.75</v>
      </c>
      <c r="O426" t="n">
        <v>33057.26</v>
      </c>
      <c r="P426" t="n">
        <v>301.78</v>
      </c>
      <c r="Q426" t="n">
        <v>1364.42</v>
      </c>
      <c r="R426" t="n">
        <v>136.41</v>
      </c>
      <c r="S426" t="n">
        <v>48.96</v>
      </c>
      <c r="T426" t="n">
        <v>41079.82</v>
      </c>
      <c r="U426" t="n">
        <v>0.36</v>
      </c>
      <c r="V426" t="n">
        <v>0.76</v>
      </c>
      <c r="W426" t="n">
        <v>2.39</v>
      </c>
      <c r="X426" t="n">
        <v>2.54</v>
      </c>
      <c r="Y426" t="n">
        <v>1</v>
      </c>
      <c r="Z426" t="n">
        <v>10</v>
      </c>
    </row>
    <row r="427">
      <c r="A427" t="n">
        <v>7</v>
      </c>
      <c r="B427" t="n">
        <v>135</v>
      </c>
      <c r="C427" t="inlineStr">
        <is>
          <t xml:space="preserve">CONCLUIDO	</t>
        </is>
      </c>
      <c r="D427" t="n">
        <v>4.0213</v>
      </c>
      <c r="E427" t="n">
        <v>24.87</v>
      </c>
      <c r="F427" t="n">
        <v>18.02</v>
      </c>
      <c r="G427" t="n">
        <v>13.69</v>
      </c>
      <c r="H427" t="n">
        <v>0.18</v>
      </c>
      <c r="I427" t="n">
        <v>79</v>
      </c>
      <c r="J427" t="n">
        <v>266.6</v>
      </c>
      <c r="K427" t="n">
        <v>59.89</v>
      </c>
      <c r="L427" t="n">
        <v>2.75</v>
      </c>
      <c r="M427" t="n">
        <v>77</v>
      </c>
      <c r="N427" t="n">
        <v>68.97</v>
      </c>
      <c r="O427" t="n">
        <v>33115.41</v>
      </c>
      <c r="P427" t="n">
        <v>296</v>
      </c>
      <c r="Q427" t="n">
        <v>1364.19</v>
      </c>
      <c r="R427" t="n">
        <v>127.77</v>
      </c>
      <c r="S427" t="n">
        <v>48.96</v>
      </c>
      <c r="T427" t="n">
        <v>36803.11</v>
      </c>
      <c r="U427" t="n">
        <v>0.38</v>
      </c>
      <c r="V427" t="n">
        <v>0.77</v>
      </c>
      <c r="W427" t="n">
        <v>2.37</v>
      </c>
      <c r="X427" t="n">
        <v>2.26</v>
      </c>
      <c r="Y427" t="n">
        <v>1</v>
      </c>
      <c r="Z427" t="n">
        <v>10</v>
      </c>
    </row>
    <row r="428">
      <c r="A428" t="n">
        <v>8</v>
      </c>
      <c r="B428" t="n">
        <v>135</v>
      </c>
      <c r="C428" t="inlineStr">
        <is>
          <t xml:space="preserve">CONCLUIDO	</t>
        </is>
      </c>
      <c r="D428" t="n">
        <v>4.1271</v>
      </c>
      <c r="E428" t="n">
        <v>24.23</v>
      </c>
      <c r="F428" t="n">
        <v>17.79</v>
      </c>
      <c r="G428" t="n">
        <v>15.03</v>
      </c>
      <c r="H428" t="n">
        <v>0.2</v>
      </c>
      <c r="I428" t="n">
        <v>71</v>
      </c>
      <c r="J428" t="n">
        <v>267.08</v>
      </c>
      <c r="K428" t="n">
        <v>59.89</v>
      </c>
      <c r="L428" t="n">
        <v>3</v>
      </c>
      <c r="M428" t="n">
        <v>69</v>
      </c>
      <c r="N428" t="n">
        <v>69.19</v>
      </c>
      <c r="O428" t="n">
        <v>33173.65</v>
      </c>
      <c r="P428" t="n">
        <v>291.41</v>
      </c>
      <c r="Q428" t="n">
        <v>1364.26</v>
      </c>
      <c r="R428" t="n">
        <v>119.71</v>
      </c>
      <c r="S428" t="n">
        <v>48.96</v>
      </c>
      <c r="T428" t="n">
        <v>32816.92</v>
      </c>
      <c r="U428" t="n">
        <v>0.41</v>
      </c>
      <c r="V428" t="n">
        <v>0.78</v>
      </c>
      <c r="W428" t="n">
        <v>2.37</v>
      </c>
      <c r="X428" t="n">
        <v>2.03</v>
      </c>
      <c r="Y428" t="n">
        <v>1</v>
      </c>
      <c r="Z428" t="n">
        <v>10</v>
      </c>
    </row>
    <row r="429">
      <c r="A429" t="n">
        <v>9</v>
      </c>
      <c r="B429" t="n">
        <v>135</v>
      </c>
      <c r="C429" t="inlineStr">
        <is>
          <t xml:space="preserve">CONCLUIDO	</t>
        </is>
      </c>
      <c r="D429" t="n">
        <v>4.2128</v>
      </c>
      <c r="E429" t="n">
        <v>23.74</v>
      </c>
      <c r="F429" t="n">
        <v>17.6</v>
      </c>
      <c r="G429" t="n">
        <v>16.24</v>
      </c>
      <c r="H429" t="n">
        <v>0.22</v>
      </c>
      <c r="I429" t="n">
        <v>65</v>
      </c>
      <c r="J429" t="n">
        <v>267.55</v>
      </c>
      <c r="K429" t="n">
        <v>59.89</v>
      </c>
      <c r="L429" t="n">
        <v>3.25</v>
      </c>
      <c r="M429" t="n">
        <v>63</v>
      </c>
      <c r="N429" t="n">
        <v>69.41</v>
      </c>
      <c r="O429" t="n">
        <v>33231.97</v>
      </c>
      <c r="P429" t="n">
        <v>287.24</v>
      </c>
      <c r="Q429" t="n">
        <v>1364.08</v>
      </c>
      <c r="R429" t="n">
        <v>114.46</v>
      </c>
      <c r="S429" t="n">
        <v>48.96</v>
      </c>
      <c r="T429" t="n">
        <v>30218.36</v>
      </c>
      <c r="U429" t="n">
        <v>0.43</v>
      </c>
      <c r="V429" t="n">
        <v>0.79</v>
      </c>
      <c r="W429" t="n">
        <v>2.33</v>
      </c>
      <c r="X429" t="n">
        <v>1.84</v>
      </c>
      <c r="Y429" t="n">
        <v>1</v>
      </c>
      <c r="Z429" t="n">
        <v>10</v>
      </c>
    </row>
    <row r="430">
      <c r="A430" t="n">
        <v>10</v>
      </c>
      <c r="B430" t="n">
        <v>135</v>
      </c>
      <c r="C430" t="inlineStr">
        <is>
          <t xml:space="preserve">CONCLUIDO	</t>
        </is>
      </c>
      <c r="D430" t="n">
        <v>4.283</v>
      </c>
      <c r="E430" t="n">
        <v>23.35</v>
      </c>
      <c r="F430" t="n">
        <v>17.46</v>
      </c>
      <c r="G430" t="n">
        <v>17.46</v>
      </c>
      <c r="H430" t="n">
        <v>0.23</v>
      </c>
      <c r="I430" t="n">
        <v>60</v>
      </c>
      <c r="J430" t="n">
        <v>268.02</v>
      </c>
      <c r="K430" t="n">
        <v>59.89</v>
      </c>
      <c r="L430" t="n">
        <v>3.5</v>
      </c>
      <c r="M430" t="n">
        <v>58</v>
      </c>
      <c r="N430" t="n">
        <v>69.64</v>
      </c>
      <c r="O430" t="n">
        <v>33290.38</v>
      </c>
      <c r="P430" t="n">
        <v>283.8</v>
      </c>
      <c r="Q430" t="n">
        <v>1364.06</v>
      </c>
      <c r="R430" t="n">
        <v>109.58</v>
      </c>
      <c r="S430" t="n">
        <v>48.96</v>
      </c>
      <c r="T430" t="n">
        <v>27805.23</v>
      </c>
      <c r="U430" t="n">
        <v>0.45</v>
      </c>
      <c r="V430" t="n">
        <v>0.79</v>
      </c>
      <c r="W430" t="n">
        <v>2.34</v>
      </c>
      <c r="X430" t="n">
        <v>1.7</v>
      </c>
      <c r="Y430" t="n">
        <v>1</v>
      </c>
      <c r="Z430" t="n">
        <v>10</v>
      </c>
    </row>
    <row r="431">
      <c r="A431" t="n">
        <v>11</v>
      </c>
      <c r="B431" t="n">
        <v>135</v>
      </c>
      <c r="C431" t="inlineStr">
        <is>
          <t xml:space="preserve">CONCLUIDO	</t>
        </is>
      </c>
      <c r="D431" t="n">
        <v>4.3552</v>
      </c>
      <c r="E431" t="n">
        <v>22.96</v>
      </c>
      <c r="F431" t="n">
        <v>17.33</v>
      </c>
      <c r="G431" t="n">
        <v>18.9</v>
      </c>
      <c r="H431" t="n">
        <v>0.25</v>
      </c>
      <c r="I431" t="n">
        <v>55</v>
      </c>
      <c r="J431" t="n">
        <v>268.5</v>
      </c>
      <c r="K431" t="n">
        <v>59.89</v>
      </c>
      <c r="L431" t="n">
        <v>3.75</v>
      </c>
      <c r="M431" t="n">
        <v>53</v>
      </c>
      <c r="N431" t="n">
        <v>69.86</v>
      </c>
      <c r="O431" t="n">
        <v>33348.87</v>
      </c>
      <c r="P431" t="n">
        <v>280.77</v>
      </c>
      <c r="Q431" t="n">
        <v>1364.12</v>
      </c>
      <c r="R431" t="n">
        <v>105.06</v>
      </c>
      <c r="S431" t="n">
        <v>48.96</v>
      </c>
      <c r="T431" t="n">
        <v>25572.03</v>
      </c>
      <c r="U431" t="n">
        <v>0.47</v>
      </c>
      <c r="V431" t="n">
        <v>0.8</v>
      </c>
      <c r="W431" t="n">
        <v>2.33</v>
      </c>
      <c r="X431" t="n">
        <v>1.57</v>
      </c>
      <c r="Y431" t="n">
        <v>1</v>
      </c>
      <c r="Z431" t="n">
        <v>10</v>
      </c>
    </row>
    <row r="432">
      <c r="A432" t="n">
        <v>12</v>
      </c>
      <c r="B432" t="n">
        <v>135</v>
      </c>
      <c r="C432" t="inlineStr">
        <is>
          <t xml:space="preserve">CONCLUIDO	</t>
        </is>
      </c>
      <c r="D432" t="n">
        <v>4.4145</v>
      </c>
      <c r="E432" t="n">
        <v>22.65</v>
      </c>
      <c r="F432" t="n">
        <v>17.22</v>
      </c>
      <c r="G432" t="n">
        <v>20.26</v>
      </c>
      <c r="H432" t="n">
        <v>0.26</v>
      </c>
      <c r="I432" t="n">
        <v>51</v>
      </c>
      <c r="J432" t="n">
        <v>268.97</v>
      </c>
      <c r="K432" t="n">
        <v>59.89</v>
      </c>
      <c r="L432" t="n">
        <v>4</v>
      </c>
      <c r="M432" t="n">
        <v>49</v>
      </c>
      <c r="N432" t="n">
        <v>70.09</v>
      </c>
      <c r="O432" t="n">
        <v>33407.45</v>
      </c>
      <c r="P432" t="n">
        <v>277.94</v>
      </c>
      <c r="Q432" t="n">
        <v>1364.14</v>
      </c>
      <c r="R432" t="n">
        <v>101.34</v>
      </c>
      <c r="S432" t="n">
        <v>48.96</v>
      </c>
      <c r="T432" t="n">
        <v>23727.93</v>
      </c>
      <c r="U432" t="n">
        <v>0.48</v>
      </c>
      <c r="V432" t="n">
        <v>0.8</v>
      </c>
      <c r="W432" t="n">
        <v>2.33</v>
      </c>
      <c r="X432" t="n">
        <v>1.46</v>
      </c>
      <c r="Y432" t="n">
        <v>1</v>
      </c>
      <c r="Z432" t="n">
        <v>10</v>
      </c>
    </row>
    <row r="433">
      <c r="A433" t="n">
        <v>13</v>
      </c>
      <c r="B433" t="n">
        <v>135</v>
      </c>
      <c r="C433" t="inlineStr">
        <is>
          <t xml:space="preserve">CONCLUIDO	</t>
        </is>
      </c>
      <c r="D433" t="n">
        <v>4.4641</v>
      </c>
      <c r="E433" t="n">
        <v>22.4</v>
      </c>
      <c r="F433" t="n">
        <v>17.12</v>
      </c>
      <c r="G433" t="n">
        <v>21.4</v>
      </c>
      <c r="H433" t="n">
        <v>0.28</v>
      </c>
      <c r="I433" t="n">
        <v>48</v>
      </c>
      <c r="J433" t="n">
        <v>269.45</v>
      </c>
      <c r="K433" t="n">
        <v>59.89</v>
      </c>
      <c r="L433" t="n">
        <v>4.25</v>
      </c>
      <c r="M433" t="n">
        <v>46</v>
      </c>
      <c r="N433" t="n">
        <v>70.31</v>
      </c>
      <c r="O433" t="n">
        <v>33466.11</v>
      </c>
      <c r="P433" t="n">
        <v>275.76</v>
      </c>
      <c r="Q433" t="n">
        <v>1364.06</v>
      </c>
      <c r="R433" t="n">
        <v>98.34999999999999</v>
      </c>
      <c r="S433" t="n">
        <v>48.96</v>
      </c>
      <c r="T433" t="n">
        <v>22248.67</v>
      </c>
      <c r="U433" t="n">
        <v>0.5</v>
      </c>
      <c r="V433" t="n">
        <v>0.8100000000000001</v>
      </c>
      <c r="W433" t="n">
        <v>2.32</v>
      </c>
      <c r="X433" t="n">
        <v>1.36</v>
      </c>
      <c r="Y433" t="n">
        <v>1</v>
      </c>
      <c r="Z433" t="n">
        <v>10</v>
      </c>
    </row>
    <row r="434">
      <c r="A434" t="n">
        <v>14</v>
      </c>
      <c r="B434" t="n">
        <v>135</v>
      </c>
      <c r="C434" t="inlineStr">
        <is>
          <t xml:space="preserve">CONCLUIDO	</t>
        </is>
      </c>
      <c r="D434" t="n">
        <v>4.5111</v>
      </c>
      <c r="E434" t="n">
        <v>22.17</v>
      </c>
      <c r="F434" t="n">
        <v>17.04</v>
      </c>
      <c r="G434" t="n">
        <v>22.72</v>
      </c>
      <c r="H434" t="n">
        <v>0.3</v>
      </c>
      <c r="I434" t="n">
        <v>45</v>
      </c>
      <c r="J434" t="n">
        <v>269.92</v>
      </c>
      <c r="K434" t="n">
        <v>59.89</v>
      </c>
      <c r="L434" t="n">
        <v>4.5</v>
      </c>
      <c r="M434" t="n">
        <v>43</v>
      </c>
      <c r="N434" t="n">
        <v>70.54000000000001</v>
      </c>
      <c r="O434" t="n">
        <v>33524.86</v>
      </c>
      <c r="P434" t="n">
        <v>273.41</v>
      </c>
      <c r="Q434" t="n">
        <v>1364.11</v>
      </c>
      <c r="R434" t="n">
        <v>95.5</v>
      </c>
      <c r="S434" t="n">
        <v>48.96</v>
      </c>
      <c r="T434" t="n">
        <v>20840.13</v>
      </c>
      <c r="U434" t="n">
        <v>0.51</v>
      </c>
      <c r="V434" t="n">
        <v>0.8100000000000001</v>
      </c>
      <c r="W434" t="n">
        <v>2.32</v>
      </c>
      <c r="X434" t="n">
        <v>1.28</v>
      </c>
      <c r="Y434" t="n">
        <v>1</v>
      </c>
      <c r="Z434" t="n">
        <v>10</v>
      </c>
    </row>
    <row r="435">
      <c r="A435" t="n">
        <v>15</v>
      </c>
      <c r="B435" t="n">
        <v>135</v>
      </c>
      <c r="C435" t="inlineStr">
        <is>
          <t xml:space="preserve">CONCLUIDO	</t>
        </is>
      </c>
      <c r="D435" t="n">
        <v>4.5666</v>
      </c>
      <c r="E435" t="n">
        <v>21.9</v>
      </c>
      <c r="F435" t="n">
        <v>16.92</v>
      </c>
      <c r="G435" t="n">
        <v>24.17</v>
      </c>
      <c r="H435" t="n">
        <v>0.31</v>
      </c>
      <c r="I435" t="n">
        <v>42</v>
      </c>
      <c r="J435" t="n">
        <v>270.4</v>
      </c>
      <c r="K435" t="n">
        <v>59.89</v>
      </c>
      <c r="L435" t="n">
        <v>4.75</v>
      </c>
      <c r="M435" t="n">
        <v>40</v>
      </c>
      <c r="N435" t="n">
        <v>70.76000000000001</v>
      </c>
      <c r="O435" t="n">
        <v>33583.7</v>
      </c>
      <c r="P435" t="n">
        <v>270.54</v>
      </c>
      <c r="Q435" t="n">
        <v>1364.07</v>
      </c>
      <c r="R435" t="n">
        <v>91.77</v>
      </c>
      <c r="S435" t="n">
        <v>48.96</v>
      </c>
      <c r="T435" t="n">
        <v>18992.1</v>
      </c>
      <c r="U435" t="n">
        <v>0.53</v>
      </c>
      <c r="V435" t="n">
        <v>0.82</v>
      </c>
      <c r="W435" t="n">
        <v>2.31</v>
      </c>
      <c r="X435" t="n">
        <v>1.16</v>
      </c>
      <c r="Y435" t="n">
        <v>1</v>
      </c>
      <c r="Z435" t="n">
        <v>10</v>
      </c>
    </row>
    <row r="436">
      <c r="A436" t="n">
        <v>16</v>
      </c>
      <c r="B436" t="n">
        <v>135</v>
      </c>
      <c r="C436" t="inlineStr">
        <is>
          <t xml:space="preserve">CONCLUIDO	</t>
        </is>
      </c>
      <c r="D436" t="n">
        <v>4.5944</v>
      </c>
      <c r="E436" t="n">
        <v>21.77</v>
      </c>
      <c r="F436" t="n">
        <v>16.89</v>
      </c>
      <c r="G436" t="n">
        <v>25.34</v>
      </c>
      <c r="H436" t="n">
        <v>0.33</v>
      </c>
      <c r="I436" t="n">
        <v>40</v>
      </c>
      <c r="J436" t="n">
        <v>270.88</v>
      </c>
      <c r="K436" t="n">
        <v>59.89</v>
      </c>
      <c r="L436" t="n">
        <v>5</v>
      </c>
      <c r="M436" t="n">
        <v>38</v>
      </c>
      <c r="N436" t="n">
        <v>70.98999999999999</v>
      </c>
      <c r="O436" t="n">
        <v>33642.62</v>
      </c>
      <c r="P436" t="n">
        <v>268.86</v>
      </c>
      <c r="Q436" t="n">
        <v>1364.04</v>
      </c>
      <c r="R436" t="n">
        <v>90.52</v>
      </c>
      <c r="S436" t="n">
        <v>48.96</v>
      </c>
      <c r="T436" t="n">
        <v>18375.08</v>
      </c>
      <c r="U436" t="n">
        <v>0.54</v>
      </c>
      <c r="V436" t="n">
        <v>0.82</v>
      </c>
      <c r="W436" t="n">
        <v>2.31</v>
      </c>
      <c r="X436" t="n">
        <v>1.13</v>
      </c>
      <c r="Y436" t="n">
        <v>1</v>
      </c>
      <c r="Z436" t="n">
        <v>10</v>
      </c>
    </row>
    <row r="437">
      <c r="A437" t="n">
        <v>17</v>
      </c>
      <c r="B437" t="n">
        <v>135</v>
      </c>
      <c r="C437" t="inlineStr">
        <is>
          <t xml:space="preserve">CONCLUIDO	</t>
        </is>
      </c>
      <c r="D437" t="n">
        <v>4.6273</v>
      </c>
      <c r="E437" t="n">
        <v>21.61</v>
      </c>
      <c r="F437" t="n">
        <v>16.84</v>
      </c>
      <c r="G437" t="n">
        <v>26.58</v>
      </c>
      <c r="H437" t="n">
        <v>0.34</v>
      </c>
      <c r="I437" t="n">
        <v>38</v>
      </c>
      <c r="J437" t="n">
        <v>271.36</v>
      </c>
      <c r="K437" t="n">
        <v>59.89</v>
      </c>
      <c r="L437" t="n">
        <v>5.25</v>
      </c>
      <c r="M437" t="n">
        <v>36</v>
      </c>
      <c r="N437" t="n">
        <v>71.22</v>
      </c>
      <c r="O437" t="n">
        <v>33701.64</v>
      </c>
      <c r="P437" t="n">
        <v>267</v>
      </c>
      <c r="Q437" t="n">
        <v>1364.07</v>
      </c>
      <c r="R437" t="n">
        <v>89.18000000000001</v>
      </c>
      <c r="S437" t="n">
        <v>48.96</v>
      </c>
      <c r="T437" t="n">
        <v>17714.32</v>
      </c>
      <c r="U437" t="n">
        <v>0.55</v>
      </c>
      <c r="V437" t="n">
        <v>0.82</v>
      </c>
      <c r="W437" t="n">
        <v>2.3</v>
      </c>
      <c r="X437" t="n">
        <v>1.08</v>
      </c>
      <c r="Y437" t="n">
        <v>1</v>
      </c>
      <c r="Z437" t="n">
        <v>10</v>
      </c>
    </row>
    <row r="438">
      <c r="A438" t="n">
        <v>18</v>
      </c>
      <c r="B438" t="n">
        <v>135</v>
      </c>
      <c r="C438" t="inlineStr">
        <is>
          <t xml:space="preserve">CONCLUIDO	</t>
        </is>
      </c>
      <c r="D438" t="n">
        <v>4.6595</v>
      </c>
      <c r="E438" t="n">
        <v>21.46</v>
      </c>
      <c r="F438" t="n">
        <v>16.79</v>
      </c>
      <c r="G438" t="n">
        <v>27.98</v>
      </c>
      <c r="H438" t="n">
        <v>0.36</v>
      </c>
      <c r="I438" t="n">
        <v>36</v>
      </c>
      <c r="J438" t="n">
        <v>271.84</v>
      </c>
      <c r="K438" t="n">
        <v>59.89</v>
      </c>
      <c r="L438" t="n">
        <v>5.5</v>
      </c>
      <c r="M438" t="n">
        <v>34</v>
      </c>
      <c r="N438" t="n">
        <v>71.45</v>
      </c>
      <c r="O438" t="n">
        <v>33760.74</v>
      </c>
      <c r="P438" t="n">
        <v>266.03</v>
      </c>
      <c r="Q438" t="n">
        <v>1364.03</v>
      </c>
      <c r="R438" t="n">
        <v>87.5</v>
      </c>
      <c r="S438" t="n">
        <v>48.96</v>
      </c>
      <c r="T438" t="n">
        <v>16887.32</v>
      </c>
      <c r="U438" t="n">
        <v>0.5600000000000001</v>
      </c>
      <c r="V438" t="n">
        <v>0.82</v>
      </c>
      <c r="W438" t="n">
        <v>2.3</v>
      </c>
      <c r="X438" t="n">
        <v>1.03</v>
      </c>
      <c r="Y438" t="n">
        <v>1</v>
      </c>
      <c r="Z438" t="n">
        <v>10</v>
      </c>
    </row>
    <row r="439">
      <c r="A439" t="n">
        <v>19</v>
      </c>
      <c r="B439" t="n">
        <v>135</v>
      </c>
      <c r="C439" t="inlineStr">
        <is>
          <t xml:space="preserve">CONCLUIDO	</t>
        </is>
      </c>
      <c r="D439" t="n">
        <v>4.7059</v>
      </c>
      <c r="E439" t="n">
        <v>21.25</v>
      </c>
      <c r="F439" t="n">
        <v>16.68</v>
      </c>
      <c r="G439" t="n">
        <v>29.43</v>
      </c>
      <c r="H439" t="n">
        <v>0.38</v>
      </c>
      <c r="I439" t="n">
        <v>34</v>
      </c>
      <c r="J439" t="n">
        <v>272.32</v>
      </c>
      <c r="K439" t="n">
        <v>59.89</v>
      </c>
      <c r="L439" t="n">
        <v>5.75</v>
      </c>
      <c r="M439" t="n">
        <v>32</v>
      </c>
      <c r="N439" t="n">
        <v>71.68000000000001</v>
      </c>
      <c r="O439" t="n">
        <v>33820.05</v>
      </c>
      <c r="P439" t="n">
        <v>262.7</v>
      </c>
      <c r="Q439" t="n">
        <v>1364.07</v>
      </c>
      <c r="R439" t="n">
        <v>83.59</v>
      </c>
      <c r="S439" t="n">
        <v>48.96</v>
      </c>
      <c r="T439" t="n">
        <v>14939.53</v>
      </c>
      <c r="U439" t="n">
        <v>0.59</v>
      </c>
      <c r="V439" t="n">
        <v>0.83</v>
      </c>
      <c r="W439" t="n">
        <v>2.3</v>
      </c>
      <c r="X439" t="n">
        <v>0.92</v>
      </c>
      <c r="Y439" t="n">
        <v>1</v>
      </c>
      <c r="Z439" t="n">
        <v>10</v>
      </c>
    </row>
    <row r="440">
      <c r="A440" t="n">
        <v>20</v>
      </c>
      <c r="B440" t="n">
        <v>135</v>
      </c>
      <c r="C440" t="inlineStr">
        <is>
          <t xml:space="preserve">CONCLUIDO	</t>
        </is>
      </c>
      <c r="D440" t="n">
        <v>4.7168</v>
      </c>
      <c r="E440" t="n">
        <v>21.2</v>
      </c>
      <c r="F440" t="n">
        <v>16.68</v>
      </c>
      <c r="G440" t="n">
        <v>30.33</v>
      </c>
      <c r="H440" t="n">
        <v>0.39</v>
      </c>
      <c r="I440" t="n">
        <v>33</v>
      </c>
      <c r="J440" t="n">
        <v>272.8</v>
      </c>
      <c r="K440" t="n">
        <v>59.89</v>
      </c>
      <c r="L440" t="n">
        <v>6</v>
      </c>
      <c r="M440" t="n">
        <v>31</v>
      </c>
      <c r="N440" t="n">
        <v>71.91</v>
      </c>
      <c r="O440" t="n">
        <v>33879.33</v>
      </c>
      <c r="P440" t="n">
        <v>261.15</v>
      </c>
      <c r="Q440" t="n">
        <v>1364.13</v>
      </c>
      <c r="R440" t="n">
        <v>84.16</v>
      </c>
      <c r="S440" t="n">
        <v>48.96</v>
      </c>
      <c r="T440" t="n">
        <v>15228.32</v>
      </c>
      <c r="U440" t="n">
        <v>0.58</v>
      </c>
      <c r="V440" t="n">
        <v>0.83</v>
      </c>
      <c r="W440" t="n">
        <v>2.29</v>
      </c>
      <c r="X440" t="n">
        <v>0.92</v>
      </c>
      <c r="Y440" t="n">
        <v>1</v>
      </c>
      <c r="Z440" t="n">
        <v>10</v>
      </c>
    </row>
    <row r="441">
      <c r="A441" t="n">
        <v>21</v>
      </c>
      <c r="B441" t="n">
        <v>135</v>
      </c>
      <c r="C441" t="inlineStr">
        <is>
          <t xml:space="preserve">CONCLUIDO	</t>
        </is>
      </c>
      <c r="D441" t="n">
        <v>4.7481</v>
      </c>
      <c r="E441" t="n">
        <v>21.06</v>
      </c>
      <c r="F441" t="n">
        <v>16.64</v>
      </c>
      <c r="G441" t="n">
        <v>32.21</v>
      </c>
      <c r="H441" t="n">
        <v>0.41</v>
      </c>
      <c r="I441" t="n">
        <v>31</v>
      </c>
      <c r="J441" t="n">
        <v>273.28</v>
      </c>
      <c r="K441" t="n">
        <v>59.89</v>
      </c>
      <c r="L441" t="n">
        <v>6.25</v>
      </c>
      <c r="M441" t="n">
        <v>29</v>
      </c>
      <c r="N441" t="n">
        <v>72.14</v>
      </c>
      <c r="O441" t="n">
        <v>33938.7</v>
      </c>
      <c r="P441" t="n">
        <v>260.68</v>
      </c>
      <c r="Q441" t="n">
        <v>1364.08</v>
      </c>
      <c r="R441" t="n">
        <v>82.42</v>
      </c>
      <c r="S441" t="n">
        <v>48.96</v>
      </c>
      <c r="T441" t="n">
        <v>14372.24</v>
      </c>
      <c r="U441" t="n">
        <v>0.59</v>
      </c>
      <c r="V441" t="n">
        <v>0.83</v>
      </c>
      <c r="W441" t="n">
        <v>2.3</v>
      </c>
      <c r="X441" t="n">
        <v>0.88</v>
      </c>
      <c r="Y441" t="n">
        <v>1</v>
      </c>
      <c r="Z441" t="n">
        <v>10</v>
      </c>
    </row>
    <row r="442">
      <c r="A442" t="n">
        <v>22</v>
      </c>
      <c r="B442" t="n">
        <v>135</v>
      </c>
      <c r="C442" t="inlineStr">
        <is>
          <t xml:space="preserve">CONCLUIDO	</t>
        </is>
      </c>
      <c r="D442" t="n">
        <v>4.7716</v>
      </c>
      <c r="E442" t="n">
        <v>20.96</v>
      </c>
      <c r="F442" t="n">
        <v>16.59</v>
      </c>
      <c r="G442" t="n">
        <v>33.17</v>
      </c>
      <c r="H442" t="n">
        <v>0.42</v>
      </c>
      <c r="I442" t="n">
        <v>30</v>
      </c>
      <c r="J442" t="n">
        <v>273.76</v>
      </c>
      <c r="K442" t="n">
        <v>59.89</v>
      </c>
      <c r="L442" t="n">
        <v>6.5</v>
      </c>
      <c r="M442" t="n">
        <v>28</v>
      </c>
      <c r="N442" t="n">
        <v>72.37</v>
      </c>
      <c r="O442" t="n">
        <v>33998.16</v>
      </c>
      <c r="P442" t="n">
        <v>258.35</v>
      </c>
      <c r="Q442" t="n">
        <v>1364.03</v>
      </c>
      <c r="R442" t="n">
        <v>81.08</v>
      </c>
      <c r="S442" t="n">
        <v>48.96</v>
      </c>
      <c r="T442" t="n">
        <v>13705.32</v>
      </c>
      <c r="U442" t="n">
        <v>0.6</v>
      </c>
      <c r="V442" t="n">
        <v>0.83</v>
      </c>
      <c r="W442" t="n">
        <v>2.28</v>
      </c>
      <c r="X442" t="n">
        <v>0.83</v>
      </c>
      <c r="Y442" t="n">
        <v>1</v>
      </c>
      <c r="Z442" t="n">
        <v>10</v>
      </c>
    </row>
    <row r="443">
      <c r="A443" t="n">
        <v>23</v>
      </c>
      <c r="B443" t="n">
        <v>135</v>
      </c>
      <c r="C443" t="inlineStr">
        <is>
          <t xml:space="preserve">CONCLUIDO	</t>
        </is>
      </c>
      <c r="D443" t="n">
        <v>4.7857</v>
      </c>
      <c r="E443" t="n">
        <v>20.9</v>
      </c>
      <c r="F443" t="n">
        <v>16.58</v>
      </c>
      <c r="G443" t="n">
        <v>34.3</v>
      </c>
      <c r="H443" t="n">
        <v>0.44</v>
      </c>
      <c r="I443" t="n">
        <v>29</v>
      </c>
      <c r="J443" t="n">
        <v>274.24</v>
      </c>
      <c r="K443" t="n">
        <v>59.89</v>
      </c>
      <c r="L443" t="n">
        <v>6.75</v>
      </c>
      <c r="M443" t="n">
        <v>27</v>
      </c>
      <c r="N443" t="n">
        <v>72.61</v>
      </c>
      <c r="O443" t="n">
        <v>34057.71</v>
      </c>
      <c r="P443" t="n">
        <v>256.66</v>
      </c>
      <c r="Q443" t="n">
        <v>1364.08</v>
      </c>
      <c r="R443" t="n">
        <v>80.52</v>
      </c>
      <c r="S443" t="n">
        <v>48.96</v>
      </c>
      <c r="T443" t="n">
        <v>13430.29</v>
      </c>
      <c r="U443" t="n">
        <v>0.61</v>
      </c>
      <c r="V443" t="n">
        <v>0.84</v>
      </c>
      <c r="W443" t="n">
        <v>2.29</v>
      </c>
      <c r="X443" t="n">
        <v>0.82</v>
      </c>
      <c r="Y443" t="n">
        <v>1</v>
      </c>
      <c r="Z443" t="n">
        <v>10</v>
      </c>
    </row>
    <row r="444">
      <c r="A444" t="n">
        <v>24</v>
      </c>
      <c r="B444" t="n">
        <v>135</v>
      </c>
      <c r="C444" t="inlineStr">
        <is>
          <t xml:space="preserve">CONCLUIDO	</t>
        </is>
      </c>
      <c r="D444" t="n">
        <v>4.8079</v>
      </c>
      <c r="E444" t="n">
        <v>20.8</v>
      </c>
      <c r="F444" t="n">
        <v>16.53</v>
      </c>
      <c r="G444" t="n">
        <v>35.42</v>
      </c>
      <c r="H444" t="n">
        <v>0.45</v>
      </c>
      <c r="I444" t="n">
        <v>28</v>
      </c>
      <c r="J444" t="n">
        <v>274.73</v>
      </c>
      <c r="K444" t="n">
        <v>59.89</v>
      </c>
      <c r="L444" t="n">
        <v>7</v>
      </c>
      <c r="M444" t="n">
        <v>26</v>
      </c>
      <c r="N444" t="n">
        <v>72.84</v>
      </c>
      <c r="O444" t="n">
        <v>34117.35</v>
      </c>
      <c r="P444" t="n">
        <v>255.45</v>
      </c>
      <c r="Q444" t="n">
        <v>1364.06</v>
      </c>
      <c r="R444" t="n">
        <v>79.02</v>
      </c>
      <c r="S444" t="n">
        <v>48.96</v>
      </c>
      <c r="T444" t="n">
        <v>12687.19</v>
      </c>
      <c r="U444" t="n">
        <v>0.62</v>
      </c>
      <c r="V444" t="n">
        <v>0.84</v>
      </c>
      <c r="W444" t="n">
        <v>2.29</v>
      </c>
      <c r="X444" t="n">
        <v>0.77</v>
      </c>
      <c r="Y444" t="n">
        <v>1</v>
      </c>
      <c r="Z444" t="n">
        <v>10</v>
      </c>
    </row>
    <row r="445">
      <c r="A445" t="n">
        <v>25</v>
      </c>
      <c r="B445" t="n">
        <v>135</v>
      </c>
      <c r="C445" t="inlineStr">
        <is>
          <t xml:space="preserve">CONCLUIDO	</t>
        </is>
      </c>
      <c r="D445" t="n">
        <v>4.8246</v>
      </c>
      <c r="E445" t="n">
        <v>20.73</v>
      </c>
      <c r="F445" t="n">
        <v>16.51</v>
      </c>
      <c r="G445" t="n">
        <v>36.69</v>
      </c>
      <c r="H445" t="n">
        <v>0.47</v>
      </c>
      <c r="I445" t="n">
        <v>27</v>
      </c>
      <c r="J445" t="n">
        <v>275.21</v>
      </c>
      <c r="K445" t="n">
        <v>59.89</v>
      </c>
      <c r="L445" t="n">
        <v>7.25</v>
      </c>
      <c r="M445" t="n">
        <v>25</v>
      </c>
      <c r="N445" t="n">
        <v>73.08</v>
      </c>
      <c r="O445" t="n">
        <v>34177.09</v>
      </c>
      <c r="P445" t="n">
        <v>254.22</v>
      </c>
      <c r="Q445" t="n">
        <v>1364.02</v>
      </c>
      <c r="R445" t="n">
        <v>78.36</v>
      </c>
      <c r="S445" t="n">
        <v>48.96</v>
      </c>
      <c r="T445" t="n">
        <v>12360.62</v>
      </c>
      <c r="U445" t="n">
        <v>0.62</v>
      </c>
      <c r="V445" t="n">
        <v>0.84</v>
      </c>
      <c r="W445" t="n">
        <v>2.29</v>
      </c>
      <c r="X445" t="n">
        <v>0.75</v>
      </c>
      <c r="Y445" t="n">
        <v>1</v>
      </c>
      <c r="Z445" t="n">
        <v>10</v>
      </c>
    </row>
    <row r="446">
      <c r="A446" t="n">
        <v>26</v>
      </c>
      <c r="B446" t="n">
        <v>135</v>
      </c>
      <c r="C446" t="inlineStr">
        <is>
          <t xml:space="preserve">CONCLUIDO	</t>
        </is>
      </c>
      <c r="D446" t="n">
        <v>4.8429</v>
      </c>
      <c r="E446" t="n">
        <v>20.65</v>
      </c>
      <c r="F446" t="n">
        <v>16.48</v>
      </c>
      <c r="G446" t="n">
        <v>38.03</v>
      </c>
      <c r="H446" t="n">
        <v>0.48</v>
      </c>
      <c r="I446" t="n">
        <v>26</v>
      </c>
      <c r="J446" t="n">
        <v>275.7</v>
      </c>
      <c r="K446" t="n">
        <v>59.89</v>
      </c>
      <c r="L446" t="n">
        <v>7.5</v>
      </c>
      <c r="M446" t="n">
        <v>24</v>
      </c>
      <c r="N446" t="n">
        <v>73.31</v>
      </c>
      <c r="O446" t="n">
        <v>34236.91</v>
      </c>
      <c r="P446" t="n">
        <v>252.43</v>
      </c>
      <c r="Q446" t="n">
        <v>1364</v>
      </c>
      <c r="R446" t="n">
        <v>77.62</v>
      </c>
      <c r="S446" t="n">
        <v>48.96</v>
      </c>
      <c r="T446" t="n">
        <v>11993.82</v>
      </c>
      <c r="U446" t="n">
        <v>0.63</v>
      </c>
      <c r="V446" t="n">
        <v>0.84</v>
      </c>
      <c r="W446" t="n">
        <v>2.28</v>
      </c>
      <c r="X446" t="n">
        <v>0.72</v>
      </c>
      <c r="Y446" t="n">
        <v>1</v>
      </c>
      <c r="Z446" t="n">
        <v>10</v>
      </c>
    </row>
    <row r="447">
      <c r="A447" t="n">
        <v>27</v>
      </c>
      <c r="B447" t="n">
        <v>135</v>
      </c>
      <c r="C447" t="inlineStr">
        <is>
          <t xml:space="preserve">CONCLUIDO	</t>
        </is>
      </c>
      <c r="D447" t="n">
        <v>4.8608</v>
      </c>
      <c r="E447" t="n">
        <v>20.57</v>
      </c>
      <c r="F447" t="n">
        <v>16.46</v>
      </c>
      <c r="G447" t="n">
        <v>39.49</v>
      </c>
      <c r="H447" t="n">
        <v>0.5</v>
      </c>
      <c r="I447" t="n">
        <v>25</v>
      </c>
      <c r="J447" t="n">
        <v>276.18</v>
      </c>
      <c r="K447" t="n">
        <v>59.89</v>
      </c>
      <c r="L447" t="n">
        <v>7.75</v>
      </c>
      <c r="M447" t="n">
        <v>23</v>
      </c>
      <c r="N447" t="n">
        <v>73.55</v>
      </c>
      <c r="O447" t="n">
        <v>34296.82</v>
      </c>
      <c r="P447" t="n">
        <v>251.28</v>
      </c>
      <c r="Q447" t="n">
        <v>1364.04</v>
      </c>
      <c r="R447" t="n">
        <v>76.69</v>
      </c>
      <c r="S447" t="n">
        <v>48.96</v>
      </c>
      <c r="T447" t="n">
        <v>11537.41</v>
      </c>
      <c r="U447" t="n">
        <v>0.64</v>
      </c>
      <c r="V447" t="n">
        <v>0.84</v>
      </c>
      <c r="W447" t="n">
        <v>2.28</v>
      </c>
      <c r="X447" t="n">
        <v>0.7</v>
      </c>
      <c r="Y447" t="n">
        <v>1</v>
      </c>
      <c r="Z447" t="n">
        <v>10</v>
      </c>
    </row>
    <row r="448">
      <c r="A448" t="n">
        <v>28</v>
      </c>
      <c r="B448" t="n">
        <v>135</v>
      </c>
      <c r="C448" t="inlineStr">
        <is>
          <t xml:space="preserve">CONCLUIDO	</t>
        </is>
      </c>
      <c r="D448" t="n">
        <v>4.8818</v>
      </c>
      <c r="E448" t="n">
        <v>20.48</v>
      </c>
      <c r="F448" t="n">
        <v>16.42</v>
      </c>
      <c r="G448" t="n">
        <v>41.04</v>
      </c>
      <c r="H448" t="n">
        <v>0.51</v>
      </c>
      <c r="I448" t="n">
        <v>24</v>
      </c>
      <c r="J448" t="n">
        <v>276.67</v>
      </c>
      <c r="K448" t="n">
        <v>59.89</v>
      </c>
      <c r="L448" t="n">
        <v>8</v>
      </c>
      <c r="M448" t="n">
        <v>22</v>
      </c>
      <c r="N448" t="n">
        <v>73.78</v>
      </c>
      <c r="O448" t="n">
        <v>34356.83</v>
      </c>
      <c r="P448" t="n">
        <v>249.67</v>
      </c>
      <c r="Q448" t="n">
        <v>1364.01</v>
      </c>
      <c r="R448" t="n">
        <v>75.37</v>
      </c>
      <c r="S448" t="n">
        <v>48.96</v>
      </c>
      <c r="T448" t="n">
        <v>10879.48</v>
      </c>
      <c r="U448" t="n">
        <v>0.65</v>
      </c>
      <c r="V448" t="n">
        <v>0.84</v>
      </c>
      <c r="W448" t="n">
        <v>2.28</v>
      </c>
      <c r="X448" t="n">
        <v>0.66</v>
      </c>
      <c r="Y448" t="n">
        <v>1</v>
      </c>
      <c r="Z448" t="n">
        <v>10</v>
      </c>
    </row>
    <row r="449">
      <c r="A449" t="n">
        <v>29</v>
      </c>
      <c r="B449" t="n">
        <v>135</v>
      </c>
      <c r="C449" t="inlineStr">
        <is>
          <t xml:space="preserve">CONCLUIDO	</t>
        </is>
      </c>
      <c r="D449" t="n">
        <v>4.901</v>
      </c>
      <c r="E449" t="n">
        <v>20.4</v>
      </c>
      <c r="F449" t="n">
        <v>16.39</v>
      </c>
      <c r="G449" t="n">
        <v>42.75</v>
      </c>
      <c r="H449" t="n">
        <v>0.53</v>
      </c>
      <c r="I449" t="n">
        <v>23</v>
      </c>
      <c r="J449" t="n">
        <v>277.16</v>
      </c>
      <c r="K449" t="n">
        <v>59.89</v>
      </c>
      <c r="L449" t="n">
        <v>8.25</v>
      </c>
      <c r="M449" t="n">
        <v>21</v>
      </c>
      <c r="N449" t="n">
        <v>74.02</v>
      </c>
      <c r="O449" t="n">
        <v>34416.93</v>
      </c>
      <c r="P449" t="n">
        <v>248.18</v>
      </c>
      <c r="Q449" t="n">
        <v>1364.04</v>
      </c>
      <c r="R449" t="n">
        <v>74.45999999999999</v>
      </c>
      <c r="S449" t="n">
        <v>48.96</v>
      </c>
      <c r="T449" t="n">
        <v>10429.95</v>
      </c>
      <c r="U449" t="n">
        <v>0.66</v>
      </c>
      <c r="V449" t="n">
        <v>0.85</v>
      </c>
      <c r="W449" t="n">
        <v>2.28</v>
      </c>
      <c r="X449" t="n">
        <v>0.63</v>
      </c>
      <c r="Y449" t="n">
        <v>1</v>
      </c>
      <c r="Z449" t="n">
        <v>10</v>
      </c>
    </row>
    <row r="450">
      <c r="A450" t="n">
        <v>30</v>
      </c>
      <c r="B450" t="n">
        <v>135</v>
      </c>
      <c r="C450" t="inlineStr">
        <is>
          <t xml:space="preserve">CONCLUIDO	</t>
        </is>
      </c>
      <c r="D450" t="n">
        <v>4.9241</v>
      </c>
      <c r="E450" t="n">
        <v>20.31</v>
      </c>
      <c r="F450" t="n">
        <v>16.34</v>
      </c>
      <c r="G450" t="n">
        <v>44.57</v>
      </c>
      <c r="H450" t="n">
        <v>0.55</v>
      </c>
      <c r="I450" t="n">
        <v>22</v>
      </c>
      <c r="J450" t="n">
        <v>277.65</v>
      </c>
      <c r="K450" t="n">
        <v>59.89</v>
      </c>
      <c r="L450" t="n">
        <v>8.5</v>
      </c>
      <c r="M450" t="n">
        <v>20</v>
      </c>
      <c r="N450" t="n">
        <v>74.26000000000001</v>
      </c>
      <c r="O450" t="n">
        <v>34477.13</v>
      </c>
      <c r="P450" t="n">
        <v>246.64</v>
      </c>
      <c r="Q450" t="n">
        <v>1364</v>
      </c>
      <c r="R450" t="n">
        <v>73.15000000000001</v>
      </c>
      <c r="S450" t="n">
        <v>48.96</v>
      </c>
      <c r="T450" t="n">
        <v>9781.16</v>
      </c>
      <c r="U450" t="n">
        <v>0.67</v>
      </c>
      <c r="V450" t="n">
        <v>0.85</v>
      </c>
      <c r="W450" t="n">
        <v>2.27</v>
      </c>
      <c r="X450" t="n">
        <v>0.58</v>
      </c>
      <c r="Y450" t="n">
        <v>1</v>
      </c>
      <c r="Z450" t="n">
        <v>10</v>
      </c>
    </row>
    <row r="451">
      <c r="A451" t="n">
        <v>31</v>
      </c>
      <c r="B451" t="n">
        <v>135</v>
      </c>
      <c r="C451" t="inlineStr">
        <is>
          <t xml:space="preserve">CONCLUIDO	</t>
        </is>
      </c>
      <c r="D451" t="n">
        <v>4.9406</v>
      </c>
      <c r="E451" t="n">
        <v>20.24</v>
      </c>
      <c r="F451" t="n">
        <v>16.33</v>
      </c>
      <c r="G451" t="n">
        <v>46.65</v>
      </c>
      <c r="H451" t="n">
        <v>0.5600000000000001</v>
      </c>
      <c r="I451" t="n">
        <v>21</v>
      </c>
      <c r="J451" t="n">
        <v>278.13</v>
      </c>
      <c r="K451" t="n">
        <v>59.89</v>
      </c>
      <c r="L451" t="n">
        <v>8.75</v>
      </c>
      <c r="M451" t="n">
        <v>19</v>
      </c>
      <c r="N451" t="n">
        <v>74.5</v>
      </c>
      <c r="O451" t="n">
        <v>34537.41</v>
      </c>
      <c r="P451" t="n">
        <v>244.44</v>
      </c>
      <c r="Q451" t="n">
        <v>1364.07</v>
      </c>
      <c r="R451" t="n">
        <v>72.37</v>
      </c>
      <c r="S451" t="n">
        <v>48.96</v>
      </c>
      <c r="T451" t="n">
        <v>9396.4</v>
      </c>
      <c r="U451" t="n">
        <v>0.68</v>
      </c>
      <c r="V451" t="n">
        <v>0.85</v>
      </c>
      <c r="W451" t="n">
        <v>2.27</v>
      </c>
      <c r="X451" t="n">
        <v>0.57</v>
      </c>
      <c r="Y451" t="n">
        <v>1</v>
      </c>
      <c r="Z451" t="n">
        <v>10</v>
      </c>
    </row>
    <row r="452">
      <c r="A452" t="n">
        <v>32</v>
      </c>
      <c r="B452" t="n">
        <v>135</v>
      </c>
      <c r="C452" t="inlineStr">
        <is>
          <t xml:space="preserve">CONCLUIDO	</t>
        </is>
      </c>
      <c r="D452" t="n">
        <v>4.9417</v>
      </c>
      <c r="E452" t="n">
        <v>20.24</v>
      </c>
      <c r="F452" t="n">
        <v>16.32</v>
      </c>
      <c r="G452" t="n">
        <v>46.63</v>
      </c>
      <c r="H452" t="n">
        <v>0.58</v>
      </c>
      <c r="I452" t="n">
        <v>21</v>
      </c>
      <c r="J452" t="n">
        <v>278.62</v>
      </c>
      <c r="K452" t="n">
        <v>59.89</v>
      </c>
      <c r="L452" t="n">
        <v>9</v>
      </c>
      <c r="M452" t="n">
        <v>19</v>
      </c>
      <c r="N452" t="n">
        <v>74.73999999999999</v>
      </c>
      <c r="O452" t="n">
        <v>34597.8</v>
      </c>
      <c r="P452" t="n">
        <v>243.85</v>
      </c>
      <c r="Q452" t="n">
        <v>1364</v>
      </c>
      <c r="R452" t="n">
        <v>72.25</v>
      </c>
      <c r="S452" t="n">
        <v>48.96</v>
      </c>
      <c r="T452" t="n">
        <v>9336.68</v>
      </c>
      <c r="U452" t="n">
        <v>0.68</v>
      </c>
      <c r="V452" t="n">
        <v>0.85</v>
      </c>
      <c r="W452" t="n">
        <v>2.27</v>
      </c>
      <c r="X452" t="n">
        <v>0.5600000000000001</v>
      </c>
      <c r="Y452" t="n">
        <v>1</v>
      </c>
      <c r="Z452" t="n">
        <v>10</v>
      </c>
    </row>
    <row r="453">
      <c r="A453" t="n">
        <v>33</v>
      </c>
      <c r="B453" t="n">
        <v>135</v>
      </c>
      <c r="C453" t="inlineStr">
        <is>
          <t xml:space="preserve">CONCLUIDO	</t>
        </is>
      </c>
      <c r="D453" t="n">
        <v>4.9602</v>
      </c>
      <c r="E453" t="n">
        <v>20.16</v>
      </c>
      <c r="F453" t="n">
        <v>16.3</v>
      </c>
      <c r="G453" t="n">
        <v>48.89</v>
      </c>
      <c r="H453" t="n">
        <v>0.59</v>
      </c>
      <c r="I453" t="n">
        <v>20</v>
      </c>
      <c r="J453" t="n">
        <v>279.11</v>
      </c>
      <c r="K453" t="n">
        <v>59.89</v>
      </c>
      <c r="L453" t="n">
        <v>9.25</v>
      </c>
      <c r="M453" t="n">
        <v>18</v>
      </c>
      <c r="N453" t="n">
        <v>74.98</v>
      </c>
      <c r="O453" t="n">
        <v>34658.27</v>
      </c>
      <c r="P453" t="n">
        <v>241.83</v>
      </c>
      <c r="Q453" t="n">
        <v>1364</v>
      </c>
      <c r="R453" t="n">
        <v>71.41</v>
      </c>
      <c r="S453" t="n">
        <v>48.96</v>
      </c>
      <c r="T453" t="n">
        <v>8921.440000000001</v>
      </c>
      <c r="U453" t="n">
        <v>0.6899999999999999</v>
      </c>
      <c r="V453" t="n">
        <v>0.85</v>
      </c>
      <c r="W453" t="n">
        <v>2.27</v>
      </c>
      <c r="X453" t="n">
        <v>0.54</v>
      </c>
      <c r="Y453" t="n">
        <v>1</v>
      </c>
      <c r="Z453" t="n">
        <v>10</v>
      </c>
    </row>
    <row r="454">
      <c r="A454" t="n">
        <v>34</v>
      </c>
      <c r="B454" t="n">
        <v>135</v>
      </c>
      <c r="C454" t="inlineStr">
        <is>
          <t xml:space="preserve">CONCLUIDO	</t>
        </is>
      </c>
      <c r="D454" t="n">
        <v>4.9569</v>
      </c>
      <c r="E454" t="n">
        <v>20.17</v>
      </c>
      <c r="F454" t="n">
        <v>16.31</v>
      </c>
      <c r="G454" t="n">
        <v>48.93</v>
      </c>
      <c r="H454" t="n">
        <v>0.6</v>
      </c>
      <c r="I454" t="n">
        <v>20</v>
      </c>
      <c r="J454" t="n">
        <v>279.61</v>
      </c>
      <c r="K454" t="n">
        <v>59.89</v>
      </c>
      <c r="L454" t="n">
        <v>9.5</v>
      </c>
      <c r="M454" t="n">
        <v>18</v>
      </c>
      <c r="N454" t="n">
        <v>75.22</v>
      </c>
      <c r="O454" t="n">
        <v>34718.84</v>
      </c>
      <c r="P454" t="n">
        <v>240.91</v>
      </c>
      <c r="Q454" t="n">
        <v>1364</v>
      </c>
      <c r="R454" t="n">
        <v>72.03</v>
      </c>
      <c r="S454" t="n">
        <v>48.96</v>
      </c>
      <c r="T454" t="n">
        <v>9230.370000000001</v>
      </c>
      <c r="U454" t="n">
        <v>0.68</v>
      </c>
      <c r="V454" t="n">
        <v>0.85</v>
      </c>
      <c r="W454" t="n">
        <v>2.27</v>
      </c>
      <c r="X454" t="n">
        <v>0.55</v>
      </c>
      <c r="Y454" t="n">
        <v>1</v>
      </c>
      <c r="Z454" t="n">
        <v>10</v>
      </c>
    </row>
    <row r="455">
      <c r="A455" t="n">
        <v>35</v>
      </c>
      <c r="B455" t="n">
        <v>135</v>
      </c>
      <c r="C455" t="inlineStr">
        <is>
          <t xml:space="preserve">CONCLUIDO	</t>
        </is>
      </c>
      <c r="D455" t="n">
        <v>4.9804</v>
      </c>
      <c r="E455" t="n">
        <v>20.08</v>
      </c>
      <c r="F455" t="n">
        <v>16.27</v>
      </c>
      <c r="G455" t="n">
        <v>51.36</v>
      </c>
      <c r="H455" t="n">
        <v>0.62</v>
      </c>
      <c r="I455" t="n">
        <v>19</v>
      </c>
      <c r="J455" t="n">
        <v>280.1</v>
      </c>
      <c r="K455" t="n">
        <v>59.89</v>
      </c>
      <c r="L455" t="n">
        <v>9.75</v>
      </c>
      <c r="M455" t="n">
        <v>17</v>
      </c>
      <c r="N455" t="n">
        <v>75.45999999999999</v>
      </c>
      <c r="O455" t="n">
        <v>34779.51</v>
      </c>
      <c r="P455" t="n">
        <v>239.71</v>
      </c>
      <c r="Q455" t="n">
        <v>1364</v>
      </c>
      <c r="R455" t="n">
        <v>70.53</v>
      </c>
      <c r="S455" t="n">
        <v>48.96</v>
      </c>
      <c r="T455" t="n">
        <v>8485.190000000001</v>
      </c>
      <c r="U455" t="n">
        <v>0.6899999999999999</v>
      </c>
      <c r="V455" t="n">
        <v>0.85</v>
      </c>
      <c r="W455" t="n">
        <v>2.27</v>
      </c>
      <c r="X455" t="n">
        <v>0.51</v>
      </c>
      <c r="Y455" t="n">
        <v>1</v>
      </c>
      <c r="Z455" t="n">
        <v>10</v>
      </c>
    </row>
    <row r="456">
      <c r="A456" t="n">
        <v>36</v>
      </c>
      <c r="B456" t="n">
        <v>135</v>
      </c>
      <c r="C456" t="inlineStr">
        <is>
          <t xml:space="preserve">CONCLUIDO	</t>
        </is>
      </c>
      <c r="D456" t="n">
        <v>4.9742</v>
      </c>
      <c r="E456" t="n">
        <v>20.1</v>
      </c>
      <c r="F456" t="n">
        <v>16.29</v>
      </c>
      <c r="G456" t="n">
        <v>51.44</v>
      </c>
      <c r="H456" t="n">
        <v>0.63</v>
      </c>
      <c r="I456" t="n">
        <v>19</v>
      </c>
      <c r="J456" t="n">
        <v>280.59</v>
      </c>
      <c r="K456" t="n">
        <v>59.89</v>
      </c>
      <c r="L456" t="n">
        <v>10</v>
      </c>
      <c r="M456" t="n">
        <v>17</v>
      </c>
      <c r="N456" t="n">
        <v>75.7</v>
      </c>
      <c r="O456" t="n">
        <v>34840.27</v>
      </c>
      <c r="P456" t="n">
        <v>238.42</v>
      </c>
      <c r="Q456" t="n">
        <v>1364.01</v>
      </c>
      <c r="R456" t="n">
        <v>71.08</v>
      </c>
      <c r="S456" t="n">
        <v>48.96</v>
      </c>
      <c r="T456" t="n">
        <v>8758.110000000001</v>
      </c>
      <c r="U456" t="n">
        <v>0.6899999999999999</v>
      </c>
      <c r="V456" t="n">
        <v>0.85</v>
      </c>
      <c r="W456" t="n">
        <v>2.28</v>
      </c>
      <c r="X456" t="n">
        <v>0.53</v>
      </c>
      <c r="Y456" t="n">
        <v>1</v>
      </c>
      <c r="Z456" t="n">
        <v>10</v>
      </c>
    </row>
    <row r="457">
      <c r="A457" t="n">
        <v>37</v>
      </c>
      <c r="B457" t="n">
        <v>135</v>
      </c>
      <c r="C457" t="inlineStr">
        <is>
          <t xml:space="preserve">CONCLUIDO	</t>
        </is>
      </c>
      <c r="D457" t="n">
        <v>4.9993</v>
      </c>
      <c r="E457" t="n">
        <v>20</v>
      </c>
      <c r="F457" t="n">
        <v>16.24</v>
      </c>
      <c r="G457" t="n">
        <v>54.13</v>
      </c>
      <c r="H457" t="n">
        <v>0.65</v>
      </c>
      <c r="I457" t="n">
        <v>18</v>
      </c>
      <c r="J457" t="n">
        <v>281.08</v>
      </c>
      <c r="K457" t="n">
        <v>59.89</v>
      </c>
      <c r="L457" t="n">
        <v>10.25</v>
      </c>
      <c r="M457" t="n">
        <v>16</v>
      </c>
      <c r="N457" t="n">
        <v>75.95</v>
      </c>
      <c r="O457" t="n">
        <v>34901.13</v>
      </c>
      <c r="P457" t="n">
        <v>237.76</v>
      </c>
      <c r="Q457" t="n">
        <v>1364.04</v>
      </c>
      <c r="R457" t="n">
        <v>69.73999999999999</v>
      </c>
      <c r="S457" t="n">
        <v>48.96</v>
      </c>
      <c r="T457" t="n">
        <v>8094.27</v>
      </c>
      <c r="U457" t="n">
        <v>0.7</v>
      </c>
      <c r="V457" t="n">
        <v>0.85</v>
      </c>
      <c r="W457" t="n">
        <v>2.27</v>
      </c>
      <c r="X457" t="n">
        <v>0.48</v>
      </c>
      <c r="Y457" t="n">
        <v>1</v>
      </c>
      <c r="Z457" t="n">
        <v>10</v>
      </c>
    </row>
    <row r="458">
      <c r="A458" t="n">
        <v>38</v>
      </c>
      <c r="B458" t="n">
        <v>135</v>
      </c>
      <c r="C458" t="inlineStr">
        <is>
          <t xml:space="preserve">CONCLUIDO	</t>
        </is>
      </c>
      <c r="D458" t="n">
        <v>4.9949</v>
      </c>
      <c r="E458" t="n">
        <v>20.02</v>
      </c>
      <c r="F458" t="n">
        <v>16.26</v>
      </c>
      <c r="G458" t="n">
        <v>54.19</v>
      </c>
      <c r="H458" t="n">
        <v>0.66</v>
      </c>
      <c r="I458" t="n">
        <v>18</v>
      </c>
      <c r="J458" t="n">
        <v>281.58</v>
      </c>
      <c r="K458" t="n">
        <v>59.89</v>
      </c>
      <c r="L458" t="n">
        <v>10.5</v>
      </c>
      <c r="M458" t="n">
        <v>16</v>
      </c>
      <c r="N458" t="n">
        <v>76.19</v>
      </c>
      <c r="O458" t="n">
        <v>34962.08</v>
      </c>
      <c r="P458" t="n">
        <v>235.77</v>
      </c>
      <c r="Q458" t="n">
        <v>1364.1</v>
      </c>
      <c r="R458" t="n">
        <v>70.02</v>
      </c>
      <c r="S458" t="n">
        <v>48.96</v>
      </c>
      <c r="T458" t="n">
        <v>8235.040000000001</v>
      </c>
      <c r="U458" t="n">
        <v>0.7</v>
      </c>
      <c r="V458" t="n">
        <v>0.85</v>
      </c>
      <c r="W458" t="n">
        <v>2.27</v>
      </c>
      <c r="X458" t="n">
        <v>0.5</v>
      </c>
      <c r="Y458" t="n">
        <v>1</v>
      </c>
      <c r="Z458" t="n">
        <v>10</v>
      </c>
    </row>
    <row r="459">
      <c r="A459" t="n">
        <v>39</v>
      </c>
      <c r="B459" t="n">
        <v>135</v>
      </c>
      <c r="C459" t="inlineStr">
        <is>
          <t xml:space="preserve">CONCLUIDO	</t>
        </is>
      </c>
      <c r="D459" t="n">
        <v>5.0171</v>
      </c>
      <c r="E459" t="n">
        <v>19.93</v>
      </c>
      <c r="F459" t="n">
        <v>16.22</v>
      </c>
      <c r="G459" t="n">
        <v>57.25</v>
      </c>
      <c r="H459" t="n">
        <v>0.68</v>
      </c>
      <c r="I459" t="n">
        <v>17</v>
      </c>
      <c r="J459" t="n">
        <v>282.07</v>
      </c>
      <c r="K459" t="n">
        <v>59.89</v>
      </c>
      <c r="L459" t="n">
        <v>10.75</v>
      </c>
      <c r="M459" t="n">
        <v>15</v>
      </c>
      <c r="N459" t="n">
        <v>76.44</v>
      </c>
      <c r="O459" t="n">
        <v>35023.13</v>
      </c>
      <c r="P459" t="n">
        <v>234.06</v>
      </c>
      <c r="Q459" t="n">
        <v>1364</v>
      </c>
      <c r="R459" t="n">
        <v>68.97</v>
      </c>
      <c r="S459" t="n">
        <v>48.96</v>
      </c>
      <c r="T459" t="n">
        <v>7713.57</v>
      </c>
      <c r="U459" t="n">
        <v>0.71</v>
      </c>
      <c r="V459" t="n">
        <v>0.85</v>
      </c>
      <c r="W459" t="n">
        <v>2.27</v>
      </c>
      <c r="X459" t="n">
        <v>0.46</v>
      </c>
      <c r="Y459" t="n">
        <v>1</v>
      </c>
      <c r="Z459" t="n">
        <v>10</v>
      </c>
    </row>
    <row r="460">
      <c r="A460" t="n">
        <v>40</v>
      </c>
      <c r="B460" t="n">
        <v>135</v>
      </c>
      <c r="C460" t="inlineStr">
        <is>
          <t xml:space="preserve">CONCLUIDO	</t>
        </is>
      </c>
      <c r="D460" t="n">
        <v>5.0144</v>
      </c>
      <c r="E460" t="n">
        <v>19.94</v>
      </c>
      <c r="F460" t="n">
        <v>16.23</v>
      </c>
      <c r="G460" t="n">
        <v>57.28</v>
      </c>
      <c r="H460" t="n">
        <v>0.6899999999999999</v>
      </c>
      <c r="I460" t="n">
        <v>17</v>
      </c>
      <c r="J460" t="n">
        <v>282.57</v>
      </c>
      <c r="K460" t="n">
        <v>59.89</v>
      </c>
      <c r="L460" t="n">
        <v>11</v>
      </c>
      <c r="M460" t="n">
        <v>15</v>
      </c>
      <c r="N460" t="n">
        <v>76.68000000000001</v>
      </c>
      <c r="O460" t="n">
        <v>35084.28</v>
      </c>
      <c r="P460" t="n">
        <v>233</v>
      </c>
      <c r="Q460" t="n">
        <v>1364.1</v>
      </c>
      <c r="R460" t="n">
        <v>69.33</v>
      </c>
      <c r="S460" t="n">
        <v>48.96</v>
      </c>
      <c r="T460" t="n">
        <v>7894.95</v>
      </c>
      <c r="U460" t="n">
        <v>0.71</v>
      </c>
      <c r="V460" t="n">
        <v>0.85</v>
      </c>
      <c r="W460" t="n">
        <v>2.27</v>
      </c>
      <c r="X460" t="n">
        <v>0.47</v>
      </c>
      <c r="Y460" t="n">
        <v>1</v>
      </c>
      <c r="Z460" t="n">
        <v>10</v>
      </c>
    </row>
    <row r="461">
      <c r="A461" t="n">
        <v>41</v>
      </c>
      <c r="B461" t="n">
        <v>135</v>
      </c>
      <c r="C461" t="inlineStr">
        <is>
          <t xml:space="preserve">CONCLUIDO	</t>
        </is>
      </c>
      <c r="D461" t="n">
        <v>5.0402</v>
      </c>
      <c r="E461" t="n">
        <v>19.84</v>
      </c>
      <c r="F461" t="n">
        <v>16.18</v>
      </c>
      <c r="G461" t="n">
        <v>60.67</v>
      </c>
      <c r="H461" t="n">
        <v>0.71</v>
      </c>
      <c r="I461" t="n">
        <v>16</v>
      </c>
      <c r="J461" t="n">
        <v>283.06</v>
      </c>
      <c r="K461" t="n">
        <v>59.89</v>
      </c>
      <c r="L461" t="n">
        <v>11.25</v>
      </c>
      <c r="M461" t="n">
        <v>14</v>
      </c>
      <c r="N461" t="n">
        <v>76.93000000000001</v>
      </c>
      <c r="O461" t="n">
        <v>35145.53</v>
      </c>
      <c r="P461" t="n">
        <v>231.61</v>
      </c>
      <c r="Q461" t="n">
        <v>1364.02</v>
      </c>
      <c r="R461" t="n">
        <v>67.67</v>
      </c>
      <c r="S461" t="n">
        <v>48.96</v>
      </c>
      <c r="T461" t="n">
        <v>7068.49</v>
      </c>
      <c r="U461" t="n">
        <v>0.72</v>
      </c>
      <c r="V461" t="n">
        <v>0.86</v>
      </c>
      <c r="W461" t="n">
        <v>2.26</v>
      </c>
      <c r="X461" t="n">
        <v>0.42</v>
      </c>
      <c r="Y461" t="n">
        <v>1</v>
      </c>
      <c r="Z461" t="n">
        <v>10</v>
      </c>
    </row>
    <row r="462">
      <c r="A462" t="n">
        <v>42</v>
      </c>
      <c r="B462" t="n">
        <v>135</v>
      </c>
      <c r="C462" t="inlineStr">
        <is>
          <t xml:space="preserve">CONCLUIDO	</t>
        </is>
      </c>
      <c r="D462" t="n">
        <v>5.036</v>
      </c>
      <c r="E462" t="n">
        <v>19.86</v>
      </c>
      <c r="F462" t="n">
        <v>16.2</v>
      </c>
      <c r="G462" t="n">
        <v>60.73</v>
      </c>
      <c r="H462" t="n">
        <v>0.72</v>
      </c>
      <c r="I462" t="n">
        <v>16</v>
      </c>
      <c r="J462" t="n">
        <v>283.56</v>
      </c>
      <c r="K462" t="n">
        <v>59.89</v>
      </c>
      <c r="L462" t="n">
        <v>11.5</v>
      </c>
      <c r="M462" t="n">
        <v>14</v>
      </c>
      <c r="N462" t="n">
        <v>77.18000000000001</v>
      </c>
      <c r="O462" t="n">
        <v>35206.88</v>
      </c>
      <c r="P462" t="n">
        <v>230.59</v>
      </c>
      <c r="Q462" t="n">
        <v>1364.01</v>
      </c>
      <c r="R462" t="n">
        <v>68.17</v>
      </c>
      <c r="S462" t="n">
        <v>48.96</v>
      </c>
      <c r="T462" t="n">
        <v>7320.33</v>
      </c>
      <c r="U462" t="n">
        <v>0.72</v>
      </c>
      <c r="V462" t="n">
        <v>0.86</v>
      </c>
      <c r="W462" t="n">
        <v>2.27</v>
      </c>
      <c r="X462" t="n">
        <v>0.44</v>
      </c>
      <c r="Y462" t="n">
        <v>1</v>
      </c>
      <c r="Z462" t="n">
        <v>10</v>
      </c>
    </row>
    <row r="463">
      <c r="A463" t="n">
        <v>43</v>
      </c>
      <c r="B463" t="n">
        <v>135</v>
      </c>
      <c r="C463" t="inlineStr">
        <is>
          <t xml:space="preserve">CONCLUIDO	</t>
        </is>
      </c>
      <c r="D463" t="n">
        <v>5.0593</v>
      </c>
      <c r="E463" t="n">
        <v>19.77</v>
      </c>
      <c r="F463" t="n">
        <v>16.15</v>
      </c>
      <c r="G463" t="n">
        <v>64.62</v>
      </c>
      <c r="H463" t="n">
        <v>0.74</v>
      </c>
      <c r="I463" t="n">
        <v>15</v>
      </c>
      <c r="J463" t="n">
        <v>284.06</v>
      </c>
      <c r="K463" t="n">
        <v>59.89</v>
      </c>
      <c r="L463" t="n">
        <v>11.75</v>
      </c>
      <c r="M463" t="n">
        <v>13</v>
      </c>
      <c r="N463" t="n">
        <v>77.42</v>
      </c>
      <c r="O463" t="n">
        <v>35268.32</v>
      </c>
      <c r="P463" t="n">
        <v>229</v>
      </c>
      <c r="Q463" t="n">
        <v>1364.12</v>
      </c>
      <c r="R463" t="n">
        <v>66.84</v>
      </c>
      <c r="S463" t="n">
        <v>48.96</v>
      </c>
      <c r="T463" t="n">
        <v>6657.61</v>
      </c>
      <c r="U463" t="n">
        <v>0.73</v>
      </c>
      <c r="V463" t="n">
        <v>0.86</v>
      </c>
      <c r="W463" t="n">
        <v>2.26</v>
      </c>
      <c r="X463" t="n">
        <v>0.39</v>
      </c>
      <c r="Y463" t="n">
        <v>1</v>
      </c>
      <c r="Z463" t="n">
        <v>10</v>
      </c>
    </row>
    <row r="464">
      <c r="A464" t="n">
        <v>44</v>
      </c>
      <c r="B464" t="n">
        <v>135</v>
      </c>
      <c r="C464" t="inlineStr">
        <is>
          <t xml:space="preserve">CONCLUIDO	</t>
        </is>
      </c>
      <c r="D464" t="n">
        <v>5.0606</v>
      </c>
      <c r="E464" t="n">
        <v>19.76</v>
      </c>
      <c r="F464" t="n">
        <v>16.15</v>
      </c>
      <c r="G464" t="n">
        <v>64.59999999999999</v>
      </c>
      <c r="H464" t="n">
        <v>0.75</v>
      </c>
      <c r="I464" t="n">
        <v>15</v>
      </c>
      <c r="J464" t="n">
        <v>284.56</v>
      </c>
      <c r="K464" t="n">
        <v>59.89</v>
      </c>
      <c r="L464" t="n">
        <v>12</v>
      </c>
      <c r="M464" t="n">
        <v>13</v>
      </c>
      <c r="N464" t="n">
        <v>77.67</v>
      </c>
      <c r="O464" t="n">
        <v>35329.87</v>
      </c>
      <c r="P464" t="n">
        <v>227.58</v>
      </c>
      <c r="Q464" t="n">
        <v>1364.05</v>
      </c>
      <c r="R464" t="n">
        <v>66.73</v>
      </c>
      <c r="S464" t="n">
        <v>48.96</v>
      </c>
      <c r="T464" t="n">
        <v>6605.52</v>
      </c>
      <c r="U464" t="n">
        <v>0.73</v>
      </c>
      <c r="V464" t="n">
        <v>0.86</v>
      </c>
      <c r="W464" t="n">
        <v>2.26</v>
      </c>
      <c r="X464" t="n">
        <v>0.39</v>
      </c>
      <c r="Y464" t="n">
        <v>1</v>
      </c>
      <c r="Z464" t="n">
        <v>10</v>
      </c>
    </row>
    <row r="465">
      <c r="A465" t="n">
        <v>45</v>
      </c>
      <c r="B465" t="n">
        <v>135</v>
      </c>
      <c r="C465" t="inlineStr">
        <is>
          <t xml:space="preserve">CONCLUIDO	</t>
        </is>
      </c>
      <c r="D465" t="n">
        <v>5.0585</v>
      </c>
      <c r="E465" t="n">
        <v>19.77</v>
      </c>
      <c r="F465" t="n">
        <v>16.16</v>
      </c>
      <c r="G465" t="n">
        <v>64.63</v>
      </c>
      <c r="H465" t="n">
        <v>0.77</v>
      </c>
      <c r="I465" t="n">
        <v>15</v>
      </c>
      <c r="J465" t="n">
        <v>285.06</v>
      </c>
      <c r="K465" t="n">
        <v>59.89</v>
      </c>
      <c r="L465" t="n">
        <v>12.25</v>
      </c>
      <c r="M465" t="n">
        <v>13</v>
      </c>
      <c r="N465" t="n">
        <v>77.92</v>
      </c>
      <c r="O465" t="n">
        <v>35391.51</v>
      </c>
      <c r="P465" t="n">
        <v>225.38</v>
      </c>
      <c r="Q465" t="n">
        <v>1364.03</v>
      </c>
      <c r="R465" t="n">
        <v>66.88</v>
      </c>
      <c r="S465" t="n">
        <v>48.96</v>
      </c>
      <c r="T465" t="n">
        <v>6680.45</v>
      </c>
      <c r="U465" t="n">
        <v>0.73</v>
      </c>
      <c r="V465" t="n">
        <v>0.86</v>
      </c>
      <c r="W465" t="n">
        <v>2.26</v>
      </c>
      <c r="X465" t="n">
        <v>0.4</v>
      </c>
      <c r="Y465" t="n">
        <v>1</v>
      </c>
      <c r="Z465" t="n">
        <v>10</v>
      </c>
    </row>
    <row r="466">
      <c r="A466" t="n">
        <v>46</v>
      </c>
      <c r="B466" t="n">
        <v>135</v>
      </c>
      <c r="C466" t="inlineStr">
        <is>
          <t xml:space="preserve">CONCLUIDO	</t>
        </is>
      </c>
      <c r="D466" t="n">
        <v>5.0781</v>
      </c>
      <c r="E466" t="n">
        <v>19.69</v>
      </c>
      <c r="F466" t="n">
        <v>16.13</v>
      </c>
      <c r="G466" t="n">
        <v>69.14</v>
      </c>
      <c r="H466" t="n">
        <v>0.78</v>
      </c>
      <c r="I466" t="n">
        <v>14</v>
      </c>
      <c r="J466" t="n">
        <v>285.56</v>
      </c>
      <c r="K466" t="n">
        <v>59.89</v>
      </c>
      <c r="L466" t="n">
        <v>12.5</v>
      </c>
      <c r="M466" t="n">
        <v>12</v>
      </c>
      <c r="N466" t="n">
        <v>78.17</v>
      </c>
      <c r="O466" t="n">
        <v>35453.26</v>
      </c>
      <c r="P466" t="n">
        <v>223.96</v>
      </c>
      <c r="Q466" t="n">
        <v>1364.02</v>
      </c>
      <c r="R466" t="n">
        <v>66.04000000000001</v>
      </c>
      <c r="S466" t="n">
        <v>48.96</v>
      </c>
      <c r="T466" t="n">
        <v>6266.05</v>
      </c>
      <c r="U466" t="n">
        <v>0.74</v>
      </c>
      <c r="V466" t="n">
        <v>0.86</v>
      </c>
      <c r="W466" t="n">
        <v>2.27</v>
      </c>
      <c r="X466" t="n">
        <v>0.37</v>
      </c>
      <c r="Y466" t="n">
        <v>1</v>
      </c>
      <c r="Z466" t="n">
        <v>10</v>
      </c>
    </row>
    <row r="467">
      <c r="A467" t="n">
        <v>47</v>
      </c>
      <c r="B467" t="n">
        <v>135</v>
      </c>
      <c r="C467" t="inlineStr">
        <is>
          <t xml:space="preserve">CONCLUIDO	</t>
        </is>
      </c>
      <c r="D467" t="n">
        <v>5.0806</v>
      </c>
      <c r="E467" t="n">
        <v>19.68</v>
      </c>
      <c r="F467" t="n">
        <v>16.12</v>
      </c>
      <c r="G467" t="n">
        <v>69.09</v>
      </c>
      <c r="H467" t="n">
        <v>0.79</v>
      </c>
      <c r="I467" t="n">
        <v>14</v>
      </c>
      <c r="J467" t="n">
        <v>286.06</v>
      </c>
      <c r="K467" t="n">
        <v>59.89</v>
      </c>
      <c r="L467" t="n">
        <v>12.75</v>
      </c>
      <c r="M467" t="n">
        <v>12</v>
      </c>
      <c r="N467" t="n">
        <v>78.42</v>
      </c>
      <c r="O467" t="n">
        <v>35515.1</v>
      </c>
      <c r="P467" t="n">
        <v>222.87</v>
      </c>
      <c r="Q467" t="n">
        <v>1364.08</v>
      </c>
      <c r="R467" t="n">
        <v>65.90000000000001</v>
      </c>
      <c r="S467" t="n">
        <v>48.96</v>
      </c>
      <c r="T467" t="n">
        <v>6193.31</v>
      </c>
      <c r="U467" t="n">
        <v>0.74</v>
      </c>
      <c r="V467" t="n">
        <v>0.86</v>
      </c>
      <c r="W467" t="n">
        <v>2.26</v>
      </c>
      <c r="X467" t="n">
        <v>0.36</v>
      </c>
      <c r="Y467" t="n">
        <v>1</v>
      </c>
      <c r="Z467" t="n">
        <v>10</v>
      </c>
    </row>
    <row r="468">
      <c r="A468" t="n">
        <v>48</v>
      </c>
      <c r="B468" t="n">
        <v>135</v>
      </c>
      <c r="C468" t="inlineStr">
        <is>
          <t xml:space="preserve">CONCLUIDO	</t>
        </is>
      </c>
      <c r="D468" t="n">
        <v>5.0791</v>
      </c>
      <c r="E468" t="n">
        <v>19.69</v>
      </c>
      <c r="F468" t="n">
        <v>16.13</v>
      </c>
      <c r="G468" t="n">
        <v>69.12</v>
      </c>
      <c r="H468" t="n">
        <v>0.8100000000000001</v>
      </c>
      <c r="I468" t="n">
        <v>14</v>
      </c>
      <c r="J468" t="n">
        <v>286.56</v>
      </c>
      <c r="K468" t="n">
        <v>59.89</v>
      </c>
      <c r="L468" t="n">
        <v>13</v>
      </c>
      <c r="M468" t="n">
        <v>12</v>
      </c>
      <c r="N468" t="n">
        <v>78.68000000000001</v>
      </c>
      <c r="O468" t="n">
        <v>35577.18</v>
      </c>
      <c r="P468" t="n">
        <v>221.54</v>
      </c>
      <c r="Q468" t="n">
        <v>1364.05</v>
      </c>
      <c r="R468" t="n">
        <v>66.16</v>
      </c>
      <c r="S468" t="n">
        <v>48.96</v>
      </c>
      <c r="T468" t="n">
        <v>6325.87</v>
      </c>
      <c r="U468" t="n">
        <v>0.74</v>
      </c>
      <c r="V468" t="n">
        <v>0.86</v>
      </c>
      <c r="W468" t="n">
        <v>2.26</v>
      </c>
      <c r="X468" t="n">
        <v>0.37</v>
      </c>
      <c r="Y468" t="n">
        <v>1</v>
      </c>
      <c r="Z468" t="n">
        <v>10</v>
      </c>
    </row>
    <row r="469">
      <c r="A469" t="n">
        <v>49</v>
      </c>
      <c r="B469" t="n">
        <v>135</v>
      </c>
      <c r="C469" t="inlineStr">
        <is>
          <t xml:space="preserve">CONCLUIDO	</t>
        </is>
      </c>
      <c r="D469" t="n">
        <v>5.0935</v>
      </c>
      <c r="E469" t="n">
        <v>19.63</v>
      </c>
      <c r="F469" t="n">
        <v>16.12</v>
      </c>
      <c r="G469" t="n">
        <v>74.41</v>
      </c>
      <c r="H469" t="n">
        <v>0.82</v>
      </c>
      <c r="I469" t="n">
        <v>13</v>
      </c>
      <c r="J469" t="n">
        <v>287.07</v>
      </c>
      <c r="K469" t="n">
        <v>59.89</v>
      </c>
      <c r="L469" t="n">
        <v>13.25</v>
      </c>
      <c r="M469" t="n">
        <v>11</v>
      </c>
      <c r="N469" t="n">
        <v>78.93000000000001</v>
      </c>
      <c r="O469" t="n">
        <v>35639.23</v>
      </c>
      <c r="P469" t="n">
        <v>220.92</v>
      </c>
      <c r="Q469" t="n">
        <v>1364.06</v>
      </c>
      <c r="R469" t="n">
        <v>65.92</v>
      </c>
      <c r="S469" t="n">
        <v>48.96</v>
      </c>
      <c r="T469" t="n">
        <v>6212.03</v>
      </c>
      <c r="U469" t="n">
        <v>0.74</v>
      </c>
      <c r="V469" t="n">
        <v>0.86</v>
      </c>
      <c r="W469" t="n">
        <v>2.26</v>
      </c>
      <c r="X469" t="n">
        <v>0.36</v>
      </c>
      <c r="Y469" t="n">
        <v>1</v>
      </c>
      <c r="Z469" t="n">
        <v>10</v>
      </c>
    </row>
    <row r="470">
      <c r="A470" t="n">
        <v>50</v>
      </c>
      <c r="B470" t="n">
        <v>135</v>
      </c>
      <c r="C470" t="inlineStr">
        <is>
          <t xml:space="preserve">CONCLUIDO	</t>
        </is>
      </c>
      <c r="D470" t="n">
        <v>5.0968</v>
      </c>
      <c r="E470" t="n">
        <v>19.62</v>
      </c>
      <c r="F470" t="n">
        <v>16.11</v>
      </c>
      <c r="G470" t="n">
        <v>74.34999999999999</v>
      </c>
      <c r="H470" t="n">
        <v>0.84</v>
      </c>
      <c r="I470" t="n">
        <v>13</v>
      </c>
      <c r="J470" t="n">
        <v>287.57</v>
      </c>
      <c r="K470" t="n">
        <v>59.89</v>
      </c>
      <c r="L470" t="n">
        <v>13.5</v>
      </c>
      <c r="M470" t="n">
        <v>11</v>
      </c>
      <c r="N470" t="n">
        <v>79.18000000000001</v>
      </c>
      <c r="O470" t="n">
        <v>35701.38</v>
      </c>
      <c r="P470" t="n">
        <v>220.51</v>
      </c>
      <c r="Q470" t="n">
        <v>1364.15</v>
      </c>
      <c r="R470" t="n">
        <v>65.22</v>
      </c>
      <c r="S470" t="n">
        <v>48.96</v>
      </c>
      <c r="T470" t="n">
        <v>5860.94</v>
      </c>
      <c r="U470" t="n">
        <v>0.75</v>
      </c>
      <c r="V470" t="n">
        <v>0.86</v>
      </c>
      <c r="W470" t="n">
        <v>2.27</v>
      </c>
      <c r="X470" t="n">
        <v>0.35</v>
      </c>
      <c r="Y470" t="n">
        <v>1</v>
      </c>
      <c r="Z470" t="n">
        <v>10</v>
      </c>
    </row>
    <row r="471">
      <c r="A471" t="n">
        <v>51</v>
      </c>
      <c r="B471" t="n">
        <v>135</v>
      </c>
      <c r="C471" t="inlineStr">
        <is>
          <t xml:space="preserve">CONCLUIDO	</t>
        </is>
      </c>
      <c r="D471" t="n">
        <v>5.0991</v>
      </c>
      <c r="E471" t="n">
        <v>19.61</v>
      </c>
      <c r="F471" t="n">
        <v>16.1</v>
      </c>
      <c r="G471" t="n">
        <v>74.31</v>
      </c>
      <c r="H471" t="n">
        <v>0.85</v>
      </c>
      <c r="I471" t="n">
        <v>13</v>
      </c>
      <c r="J471" t="n">
        <v>288.08</v>
      </c>
      <c r="K471" t="n">
        <v>59.89</v>
      </c>
      <c r="L471" t="n">
        <v>13.75</v>
      </c>
      <c r="M471" t="n">
        <v>9</v>
      </c>
      <c r="N471" t="n">
        <v>79.44</v>
      </c>
      <c r="O471" t="n">
        <v>35763.64</v>
      </c>
      <c r="P471" t="n">
        <v>219.32</v>
      </c>
      <c r="Q471" t="n">
        <v>1364.01</v>
      </c>
      <c r="R471" t="n">
        <v>65.12</v>
      </c>
      <c r="S471" t="n">
        <v>48.96</v>
      </c>
      <c r="T471" t="n">
        <v>5809.67</v>
      </c>
      <c r="U471" t="n">
        <v>0.75</v>
      </c>
      <c r="V471" t="n">
        <v>0.86</v>
      </c>
      <c r="W471" t="n">
        <v>2.26</v>
      </c>
      <c r="X471" t="n">
        <v>0.34</v>
      </c>
      <c r="Y471" t="n">
        <v>1</v>
      </c>
      <c r="Z471" t="n">
        <v>10</v>
      </c>
    </row>
    <row r="472">
      <c r="A472" t="n">
        <v>52</v>
      </c>
      <c r="B472" t="n">
        <v>135</v>
      </c>
      <c r="C472" t="inlineStr">
        <is>
          <t xml:space="preserve">CONCLUIDO	</t>
        </is>
      </c>
      <c r="D472" t="n">
        <v>5.0978</v>
      </c>
      <c r="E472" t="n">
        <v>19.62</v>
      </c>
      <c r="F472" t="n">
        <v>16.11</v>
      </c>
      <c r="G472" t="n">
        <v>74.34</v>
      </c>
      <c r="H472" t="n">
        <v>0.86</v>
      </c>
      <c r="I472" t="n">
        <v>13</v>
      </c>
      <c r="J472" t="n">
        <v>288.58</v>
      </c>
      <c r="K472" t="n">
        <v>59.89</v>
      </c>
      <c r="L472" t="n">
        <v>14</v>
      </c>
      <c r="M472" t="n">
        <v>8</v>
      </c>
      <c r="N472" t="n">
        <v>79.69</v>
      </c>
      <c r="O472" t="n">
        <v>35826</v>
      </c>
      <c r="P472" t="n">
        <v>218.23</v>
      </c>
      <c r="Q472" t="n">
        <v>1364</v>
      </c>
      <c r="R472" t="n">
        <v>65.20999999999999</v>
      </c>
      <c r="S472" t="n">
        <v>48.96</v>
      </c>
      <c r="T472" t="n">
        <v>5854</v>
      </c>
      <c r="U472" t="n">
        <v>0.75</v>
      </c>
      <c r="V472" t="n">
        <v>0.86</v>
      </c>
      <c r="W472" t="n">
        <v>2.26</v>
      </c>
      <c r="X472" t="n">
        <v>0.35</v>
      </c>
      <c r="Y472" t="n">
        <v>1</v>
      </c>
      <c r="Z472" t="n">
        <v>10</v>
      </c>
    </row>
    <row r="473">
      <c r="A473" t="n">
        <v>53</v>
      </c>
      <c r="B473" t="n">
        <v>135</v>
      </c>
      <c r="C473" t="inlineStr">
        <is>
          <t xml:space="preserve">CONCLUIDO	</t>
        </is>
      </c>
      <c r="D473" t="n">
        <v>5.1226</v>
      </c>
      <c r="E473" t="n">
        <v>19.52</v>
      </c>
      <c r="F473" t="n">
        <v>16.06</v>
      </c>
      <c r="G473" t="n">
        <v>80.31</v>
      </c>
      <c r="H473" t="n">
        <v>0.88</v>
      </c>
      <c r="I473" t="n">
        <v>12</v>
      </c>
      <c r="J473" t="n">
        <v>289.09</v>
      </c>
      <c r="K473" t="n">
        <v>59.89</v>
      </c>
      <c r="L473" t="n">
        <v>14.25</v>
      </c>
      <c r="M473" t="n">
        <v>7</v>
      </c>
      <c r="N473" t="n">
        <v>79.95</v>
      </c>
      <c r="O473" t="n">
        <v>35888.47</v>
      </c>
      <c r="P473" t="n">
        <v>215.41</v>
      </c>
      <c r="Q473" t="n">
        <v>1364.07</v>
      </c>
      <c r="R473" t="n">
        <v>63.66</v>
      </c>
      <c r="S473" t="n">
        <v>48.96</v>
      </c>
      <c r="T473" t="n">
        <v>5084.19</v>
      </c>
      <c r="U473" t="n">
        <v>0.77</v>
      </c>
      <c r="V473" t="n">
        <v>0.86</v>
      </c>
      <c r="W473" t="n">
        <v>2.26</v>
      </c>
      <c r="X473" t="n">
        <v>0.3</v>
      </c>
      <c r="Y473" t="n">
        <v>1</v>
      </c>
      <c r="Z473" t="n">
        <v>10</v>
      </c>
    </row>
    <row r="474">
      <c r="A474" t="n">
        <v>54</v>
      </c>
      <c r="B474" t="n">
        <v>135</v>
      </c>
      <c r="C474" t="inlineStr">
        <is>
          <t xml:space="preserve">CONCLUIDO	</t>
        </is>
      </c>
      <c r="D474" t="n">
        <v>5.1209</v>
      </c>
      <c r="E474" t="n">
        <v>19.53</v>
      </c>
      <c r="F474" t="n">
        <v>16.07</v>
      </c>
      <c r="G474" t="n">
        <v>80.34</v>
      </c>
      <c r="H474" t="n">
        <v>0.89</v>
      </c>
      <c r="I474" t="n">
        <v>12</v>
      </c>
      <c r="J474" t="n">
        <v>289.6</v>
      </c>
      <c r="K474" t="n">
        <v>59.89</v>
      </c>
      <c r="L474" t="n">
        <v>14.5</v>
      </c>
      <c r="M474" t="n">
        <v>6</v>
      </c>
      <c r="N474" t="n">
        <v>80.20999999999999</v>
      </c>
      <c r="O474" t="n">
        <v>35951.04</v>
      </c>
      <c r="P474" t="n">
        <v>215.08</v>
      </c>
      <c r="Q474" t="n">
        <v>1364.07</v>
      </c>
      <c r="R474" t="n">
        <v>63.77</v>
      </c>
      <c r="S474" t="n">
        <v>48.96</v>
      </c>
      <c r="T474" t="n">
        <v>5137.64</v>
      </c>
      <c r="U474" t="n">
        <v>0.77</v>
      </c>
      <c r="V474" t="n">
        <v>0.86</v>
      </c>
      <c r="W474" t="n">
        <v>2.27</v>
      </c>
      <c r="X474" t="n">
        <v>0.31</v>
      </c>
      <c r="Y474" t="n">
        <v>1</v>
      </c>
      <c r="Z474" t="n">
        <v>10</v>
      </c>
    </row>
    <row r="475">
      <c r="A475" t="n">
        <v>55</v>
      </c>
      <c r="B475" t="n">
        <v>135</v>
      </c>
      <c r="C475" t="inlineStr">
        <is>
          <t xml:space="preserve">CONCLUIDO	</t>
        </is>
      </c>
      <c r="D475" t="n">
        <v>5.1197</v>
      </c>
      <c r="E475" t="n">
        <v>19.53</v>
      </c>
      <c r="F475" t="n">
        <v>16.07</v>
      </c>
      <c r="G475" t="n">
        <v>80.36</v>
      </c>
      <c r="H475" t="n">
        <v>0.91</v>
      </c>
      <c r="I475" t="n">
        <v>12</v>
      </c>
      <c r="J475" t="n">
        <v>290.1</v>
      </c>
      <c r="K475" t="n">
        <v>59.89</v>
      </c>
      <c r="L475" t="n">
        <v>14.75</v>
      </c>
      <c r="M475" t="n">
        <v>6</v>
      </c>
      <c r="N475" t="n">
        <v>80.47</v>
      </c>
      <c r="O475" t="n">
        <v>36013.72</v>
      </c>
      <c r="P475" t="n">
        <v>214.58</v>
      </c>
      <c r="Q475" t="n">
        <v>1364</v>
      </c>
      <c r="R475" t="n">
        <v>64.04000000000001</v>
      </c>
      <c r="S475" t="n">
        <v>48.96</v>
      </c>
      <c r="T475" t="n">
        <v>5273.08</v>
      </c>
      <c r="U475" t="n">
        <v>0.76</v>
      </c>
      <c r="V475" t="n">
        <v>0.86</v>
      </c>
      <c r="W475" t="n">
        <v>2.26</v>
      </c>
      <c r="X475" t="n">
        <v>0.31</v>
      </c>
      <c r="Y475" t="n">
        <v>1</v>
      </c>
      <c r="Z475" t="n">
        <v>10</v>
      </c>
    </row>
    <row r="476">
      <c r="A476" t="n">
        <v>56</v>
      </c>
      <c r="B476" t="n">
        <v>135</v>
      </c>
      <c r="C476" t="inlineStr">
        <is>
          <t xml:space="preserve">CONCLUIDO	</t>
        </is>
      </c>
      <c r="D476" t="n">
        <v>5.1212</v>
      </c>
      <c r="E476" t="n">
        <v>19.53</v>
      </c>
      <c r="F476" t="n">
        <v>16.07</v>
      </c>
      <c r="G476" t="n">
        <v>80.33</v>
      </c>
      <c r="H476" t="n">
        <v>0.92</v>
      </c>
      <c r="I476" t="n">
        <v>12</v>
      </c>
      <c r="J476" t="n">
        <v>290.61</v>
      </c>
      <c r="K476" t="n">
        <v>59.89</v>
      </c>
      <c r="L476" t="n">
        <v>15</v>
      </c>
      <c r="M476" t="n">
        <v>5</v>
      </c>
      <c r="N476" t="n">
        <v>80.73</v>
      </c>
      <c r="O476" t="n">
        <v>36076.5</v>
      </c>
      <c r="P476" t="n">
        <v>215.08</v>
      </c>
      <c r="Q476" t="n">
        <v>1364</v>
      </c>
      <c r="R476" t="n">
        <v>63.67</v>
      </c>
      <c r="S476" t="n">
        <v>48.96</v>
      </c>
      <c r="T476" t="n">
        <v>5090.96</v>
      </c>
      <c r="U476" t="n">
        <v>0.77</v>
      </c>
      <c r="V476" t="n">
        <v>0.86</v>
      </c>
      <c r="W476" t="n">
        <v>2.27</v>
      </c>
      <c r="X476" t="n">
        <v>0.31</v>
      </c>
      <c r="Y476" t="n">
        <v>1</v>
      </c>
      <c r="Z476" t="n">
        <v>10</v>
      </c>
    </row>
    <row r="477">
      <c r="A477" t="n">
        <v>57</v>
      </c>
      <c r="B477" t="n">
        <v>135</v>
      </c>
      <c r="C477" t="inlineStr">
        <is>
          <t xml:space="preserve">CONCLUIDO	</t>
        </is>
      </c>
      <c r="D477" t="n">
        <v>5.1174</v>
      </c>
      <c r="E477" t="n">
        <v>19.54</v>
      </c>
      <c r="F477" t="n">
        <v>16.08</v>
      </c>
      <c r="G477" t="n">
        <v>80.41</v>
      </c>
      <c r="H477" t="n">
        <v>0.93</v>
      </c>
      <c r="I477" t="n">
        <v>12</v>
      </c>
      <c r="J477" t="n">
        <v>291.12</v>
      </c>
      <c r="K477" t="n">
        <v>59.89</v>
      </c>
      <c r="L477" t="n">
        <v>15.25</v>
      </c>
      <c r="M477" t="n">
        <v>5</v>
      </c>
      <c r="N477" t="n">
        <v>80.98999999999999</v>
      </c>
      <c r="O477" t="n">
        <v>36139.39</v>
      </c>
      <c r="P477" t="n">
        <v>215.61</v>
      </c>
      <c r="Q477" t="n">
        <v>1364.03</v>
      </c>
      <c r="R477" t="n">
        <v>64.13</v>
      </c>
      <c r="S477" t="n">
        <v>48.96</v>
      </c>
      <c r="T477" t="n">
        <v>5318.43</v>
      </c>
      <c r="U477" t="n">
        <v>0.76</v>
      </c>
      <c r="V477" t="n">
        <v>0.86</v>
      </c>
      <c r="W477" t="n">
        <v>2.27</v>
      </c>
      <c r="X477" t="n">
        <v>0.32</v>
      </c>
      <c r="Y477" t="n">
        <v>1</v>
      </c>
      <c r="Z477" t="n">
        <v>10</v>
      </c>
    </row>
    <row r="478">
      <c r="A478" t="n">
        <v>58</v>
      </c>
      <c r="B478" t="n">
        <v>135</v>
      </c>
      <c r="C478" t="inlineStr">
        <is>
          <t xml:space="preserve">CONCLUIDO	</t>
        </is>
      </c>
      <c r="D478" t="n">
        <v>5.1181</v>
      </c>
      <c r="E478" t="n">
        <v>19.54</v>
      </c>
      <c r="F478" t="n">
        <v>16.08</v>
      </c>
      <c r="G478" t="n">
        <v>80.39</v>
      </c>
      <c r="H478" t="n">
        <v>0.95</v>
      </c>
      <c r="I478" t="n">
        <v>12</v>
      </c>
      <c r="J478" t="n">
        <v>291.63</v>
      </c>
      <c r="K478" t="n">
        <v>59.89</v>
      </c>
      <c r="L478" t="n">
        <v>15.5</v>
      </c>
      <c r="M478" t="n">
        <v>4</v>
      </c>
      <c r="N478" t="n">
        <v>81.25</v>
      </c>
      <c r="O478" t="n">
        <v>36202.38</v>
      </c>
      <c r="P478" t="n">
        <v>215.71</v>
      </c>
      <c r="Q478" t="n">
        <v>1364</v>
      </c>
      <c r="R478" t="n">
        <v>64.12</v>
      </c>
      <c r="S478" t="n">
        <v>48.96</v>
      </c>
      <c r="T478" t="n">
        <v>5317.27</v>
      </c>
      <c r="U478" t="n">
        <v>0.76</v>
      </c>
      <c r="V478" t="n">
        <v>0.86</v>
      </c>
      <c r="W478" t="n">
        <v>2.27</v>
      </c>
      <c r="X478" t="n">
        <v>0.32</v>
      </c>
      <c r="Y478" t="n">
        <v>1</v>
      </c>
      <c r="Z478" t="n">
        <v>10</v>
      </c>
    </row>
    <row r="479">
      <c r="A479" t="n">
        <v>59</v>
      </c>
      <c r="B479" t="n">
        <v>135</v>
      </c>
      <c r="C479" t="inlineStr">
        <is>
          <t xml:space="preserve">CONCLUIDO	</t>
        </is>
      </c>
      <c r="D479" t="n">
        <v>5.1176</v>
      </c>
      <c r="E479" t="n">
        <v>19.54</v>
      </c>
      <c r="F479" t="n">
        <v>16.08</v>
      </c>
      <c r="G479" t="n">
        <v>80.40000000000001</v>
      </c>
      <c r="H479" t="n">
        <v>0.96</v>
      </c>
      <c r="I479" t="n">
        <v>12</v>
      </c>
      <c r="J479" t="n">
        <v>292.15</v>
      </c>
      <c r="K479" t="n">
        <v>59.89</v>
      </c>
      <c r="L479" t="n">
        <v>15.75</v>
      </c>
      <c r="M479" t="n">
        <v>2</v>
      </c>
      <c r="N479" t="n">
        <v>81.51000000000001</v>
      </c>
      <c r="O479" t="n">
        <v>36265.48</v>
      </c>
      <c r="P479" t="n">
        <v>213.6</v>
      </c>
      <c r="Q479" t="n">
        <v>1364</v>
      </c>
      <c r="R479" t="n">
        <v>63.99</v>
      </c>
      <c r="S479" t="n">
        <v>48.96</v>
      </c>
      <c r="T479" t="n">
        <v>5247.65</v>
      </c>
      <c r="U479" t="n">
        <v>0.77</v>
      </c>
      <c r="V479" t="n">
        <v>0.86</v>
      </c>
      <c r="W479" t="n">
        <v>2.27</v>
      </c>
      <c r="X479" t="n">
        <v>0.32</v>
      </c>
      <c r="Y479" t="n">
        <v>1</v>
      </c>
      <c r="Z479" t="n">
        <v>10</v>
      </c>
    </row>
    <row r="480">
      <c r="A480" t="n">
        <v>60</v>
      </c>
      <c r="B480" t="n">
        <v>135</v>
      </c>
      <c r="C480" t="inlineStr">
        <is>
          <t xml:space="preserve">CONCLUIDO	</t>
        </is>
      </c>
      <c r="D480" t="n">
        <v>5.1197</v>
      </c>
      <c r="E480" t="n">
        <v>19.53</v>
      </c>
      <c r="F480" t="n">
        <v>16.07</v>
      </c>
      <c r="G480" t="n">
        <v>80.36</v>
      </c>
      <c r="H480" t="n">
        <v>0.97</v>
      </c>
      <c r="I480" t="n">
        <v>12</v>
      </c>
      <c r="J480" t="n">
        <v>292.66</v>
      </c>
      <c r="K480" t="n">
        <v>59.89</v>
      </c>
      <c r="L480" t="n">
        <v>16</v>
      </c>
      <c r="M480" t="n">
        <v>2</v>
      </c>
      <c r="N480" t="n">
        <v>81.77</v>
      </c>
      <c r="O480" t="n">
        <v>36328.69</v>
      </c>
      <c r="P480" t="n">
        <v>213.04</v>
      </c>
      <c r="Q480" t="n">
        <v>1364.01</v>
      </c>
      <c r="R480" t="n">
        <v>63.93</v>
      </c>
      <c r="S480" t="n">
        <v>48.96</v>
      </c>
      <c r="T480" t="n">
        <v>5219.27</v>
      </c>
      <c r="U480" t="n">
        <v>0.77</v>
      </c>
      <c r="V480" t="n">
        <v>0.86</v>
      </c>
      <c r="W480" t="n">
        <v>2.27</v>
      </c>
      <c r="X480" t="n">
        <v>0.31</v>
      </c>
      <c r="Y480" t="n">
        <v>1</v>
      </c>
      <c r="Z480" t="n">
        <v>10</v>
      </c>
    </row>
    <row r="481">
      <c r="A481" t="n">
        <v>61</v>
      </c>
      <c r="B481" t="n">
        <v>135</v>
      </c>
      <c r="C481" t="inlineStr">
        <is>
          <t xml:space="preserve">CONCLUIDO	</t>
        </is>
      </c>
      <c r="D481" t="n">
        <v>5.1196</v>
      </c>
      <c r="E481" t="n">
        <v>19.53</v>
      </c>
      <c r="F481" t="n">
        <v>16.07</v>
      </c>
      <c r="G481" t="n">
        <v>80.37</v>
      </c>
      <c r="H481" t="n">
        <v>0.99</v>
      </c>
      <c r="I481" t="n">
        <v>12</v>
      </c>
      <c r="J481" t="n">
        <v>293.17</v>
      </c>
      <c r="K481" t="n">
        <v>59.89</v>
      </c>
      <c r="L481" t="n">
        <v>16.25</v>
      </c>
      <c r="M481" t="n">
        <v>0</v>
      </c>
      <c r="N481" t="n">
        <v>82.03</v>
      </c>
      <c r="O481" t="n">
        <v>36392.01</v>
      </c>
      <c r="P481" t="n">
        <v>213.05</v>
      </c>
      <c r="Q481" t="n">
        <v>1364.02</v>
      </c>
      <c r="R481" t="n">
        <v>63.88</v>
      </c>
      <c r="S481" t="n">
        <v>48.96</v>
      </c>
      <c r="T481" t="n">
        <v>5193.71</v>
      </c>
      <c r="U481" t="n">
        <v>0.77</v>
      </c>
      <c r="V481" t="n">
        <v>0.86</v>
      </c>
      <c r="W481" t="n">
        <v>2.27</v>
      </c>
      <c r="X481" t="n">
        <v>0.31</v>
      </c>
      <c r="Y481" t="n">
        <v>1</v>
      </c>
      <c r="Z481" t="n">
        <v>10</v>
      </c>
    </row>
    <row r="482">
      <c r="A482" t="n">
        <v>0</v>
      </c>
      <c r="B482" t="n">
        <v>80</v>
      </c>
      <c r="C482" t="inlineStr">
        <is>
          <t xml:space="preserve">CONCLUIDO	</t>
        </is>
      </c>
      <c r="D482" t="n">
        <v>3.3814</v>
      </c>
      <c r="E482" t="n">
        <v>29.57</v>
      </c>
      <c r="F482" t="n">
        <v>21.26</v>
      </c>
      <c r="G482" t="n">
        <v>6.86</v>
      </c>
      <c r="H482" t="n">
        <v>0.11</v>
      </c>
      <c r="I482" t="n">
        <v>186</v>
      </c>
      <c r="J482" t="n">
        <v>159.12</v>
      </c>
      <c r="K482" t="n">
        <v>50.28</v>
      </c>
      <c r="L482" t="n">
        <v>1</v>
      </c>
      <c r="M482" t="n">
        <v>184</v>
      </c>
      <c r="N482" t="n">
        <v>27.84</v>
      </c>
      <c r="O482" t="n">
        <v>19859.16</v>
      </c>
      <c r="P482" t="n">
        <v>256.13</v>
      </c>
      <c r="Q482" t="n">
        <v>1364.43</v>
      </c>
      <c r="R482" t="n">
        <v>233.23</v>
      </c>
      <c r="S482" t="n">
        <v>48.96</v>
      </c>
      <c r="T482" t="n">
        <v>89001.25</v>
      </c>
      <c r="U482" t="n">
        <v>0.21</v>
      </c>
      <c r="V482" t="n">
        <v>0.65</v>
      </c>
      <c r="W482" t="n">
        <v>2.55</v>
      </c>
      <c r="X482" t="n">
        <v>5.49</v>
      </c>
      <c r="Y482" t="n">
        <v>1</v>
      </c>
      <c r="Z482" t="n">
        <v>10</v>
      </c>
    </row>
    <row r="483">
      <c r="A483" t="n">
        <v>1</v>
      </c>
      <c r="B483" t="n">
        <v>80</v>
      </c>
      <c r="C483" t="inlineStr">
        <is>
          <t xml:space="preserve">CONCLUIDO	</t>
        </is>
      </c>
      <c r="D483" t="n">
        <v>3.775</v>
      </c>
      <c r="E483" t="n">
        <v>26.49</v>
      </c>
      <c r="F483" t="n">
        <v>19.75</v>
      </c>
      <c r="G483" t="n">
        <v>8.65</v>
      </c>
      <c r="H483" t="n">
        <v>0.14</v>
      </c>
      <c r="I483" t="n">
        <v>137</v>
      </c>
      <c r="J483" t="n">
        <v>159.48</v>
      </c>
      <c r="K483" t="n">
        <v>50.28</v>
      </c>
      <c r="L483" t="n">
        <v>1.25</v>
      </c>
      <c r="M483" t="n">
        <v>135</v>
      </c>
      <c r="N483" t="n">
        <v>27.95</v>
      </c>
      <c r="O483" t="n">
        <v>19902.91</v>
      </c>
      <c r="P483" t="n">
        <v>236.01</v>
      </c>
      <c r="Q483" t="n">
        <v>1364.12</v>
      </c>
      <c r="R483" t="n">
        <v>184.08</v>
      </c>
      <c r="S483" t="n">
        <v>48.96</v>
      </c>
      <c r="T483" t="n">
        <v>64671.3</v>
      </c>
      <c r="U483" t="n">
        <v>0.27</v>
      </c>
      <c r="V483" t="n">
        <v>0.7</v>
      </c>
      <c r="W483" t="n">
        <v>2.46</v>
      </c>
      <c r="X483" t="n">
        <v>3.99</v>
      </c>
      <c r="Y483" t="n">
        <v>1</v>
      </c>
      <c r="Z483" t="n">
        <v>10</v>
      </c>
    </row>
    <row r="484">
      <c r="A484" t="n">
        <v>2</v>
      </c>
      <c r="B484" t="n">
        <v>80</v>
      </c>
      <c r="C484" t="inlineStr">
        <is>
          <t xml:space="preserve">CONCLUIDO	</t>
        </is>
      </c>
      <c r="D484" t="n">
        <v>4.0451</v>
      </c>
      <c r="E484" t="n">
        <v>24.72</v>
      </c>
      <c r="F484" t="n">
        <v>18.88</v>
      </c>
      <c r="G484" t="n">
        <v>10.4</v>
      </c>
      <c r="H484" t="n">
        <v>0.17</v>
      </c>
      <c r="I484" t="n">
        <v>109</v>
      </c>
      <c r="J484" t="n">
        <v>159.83</v>
      </c>
      <c r="K484" t="n">
        <v>50.28</v>
      </c>
      <c r="L484" t="n">
        <v>1.5</v>
      </c>
      <c r="M484" t="n">
        <v>107</v>
      </c>
      <c r="N484" t="n">
        <v>28.05</v>
      </c>
      <c r="O484" t="n">
        <v>19946.71</v>
      </c>
      <c r="P484" t="n">
        <v>223.8</v>
      </c>
      <c r="Q484" t="n">
        <v>1364.29</v>
      </c>
      <c r="R484" t="n">
        <v>156.2</v>
      </c>
      <c r="S484" t="n">
        <v>48.96</v>
      </c>
      <c r="T484" t="n">
        <v>50867.97</v>
      </c>
      <c r="U484" t="n">
        <v>0.31</v>
      </c>
      <c r="V484" t="n">
        <v>0.73</v>
      </c>
      <c r="W484" t="n">
        <v>2.41</v>
      </c>
      <c r="X484" t="n">
        <v>3.12</v>
      </c>
      <c r="Y484" t="n">
        <v>1</v>
      </c>
      <c r="Z484" t="n">
        <v>10</v>
      </c>
    </row>
    <row r="485">
      <c r="A485" t="n">
        <v>3</v>
      </c>
      <c r="B485" t="n">
        <v>80</v>
      </c>
      <c r="C485" t="inlineStr">
        <is>
          <t xml:space="preserve">CONCLUIDO	</t>
        </is>
      </c>
      <c r="D485" t="n">
        <v>4.2424</v>
      </c>
      <c r="E485" t="n">
        <v>23.57</v>
      </c>
      <c r="F485" t="n">
        <v>18.35</v>
      </c>
      <c r="G485" t="n">
        <v>12.23</v>
      </c>
      <c r="H485" t="n">
        <v>0.19</v>
      </c>
      <c r="I485" t="n">
        <v>90</v>
      </c>
      <c r="J485" t="n">
        <v>160.19</v>
      </c>
      <c r="K485" t="n">
        <v>50.28</v>
      </c>
      <c r="L485" t="n">
        <v>1.75</v>
      </c>
      <c r="M485" t="n">
        <v>88</v>
      </c>
      <c r="N485" t="n">
        <v>28.16</v>
      </c>
      <c r="O485" t="n">
        <v>19990.53</v>
      </c>
      <c r="P485" t="n">
        <v>215.44</v>
      </c>
      <c r="Q485" t="n">
        <v>1364.24</v>
      </c>
      <c r="R485" t="n">
        <v>138.37</v>
      </c>
      <c r="S485" t="n">
        <v>48.96</v>
      </c>
      <c r="T485" t="n">
        <v>42048.71</v>
      </c>
      <c r="U485" t="n">
        <v>0.35</v>
      </c>
      <c r="V485" t="n">
        <v>0.76</v>
      </c>
      <c r="W485" t="n">
        <v>2.38</v>
      </c>
      <c r="X485" t="n">
        <v>2.58</v>
      </c>
      <c r="Y485" t="n">
        <v>1</v>
      </c>
      <c r="Z485" t="n">
        <v>10</v>
      </c>
    </row>
    <row r="486">
      <c r="A486" t="n">
        <v>4</v>
      </c>
      <c r="B486" t="n">
        <v>80</v>
      </c>
      <c r="C486" t="inlineStr">
        <is>
          <t xml:space="preserve">CONCLUIDO	</t>
        </is>
      </c>
      <c r="D486" t="n">
        <v>4.4043</v>
      </c>
      <c r="E486" t="n">
        <v>22.71</v>
      </c>
      <c r="F486" t="n">
        <v>17.93</v>
      </c>
      <c r="G486" t="n">
        <v>14.16</v>
      </c>
      <c r="H486" t="n">
        <v>0.22</v>
      </c>
      <c r="I486" t="n">
        <v>76</v>
      </c>
      <c r="J486" t="n">
        <v>160.54</v>
      </c>
      <c r="K486" t="n">
        <v>50.28</v>
      </c>
      <c r="L486" t="n">
        <v>2</v>
      </c>
      <c r="M486" t="n">
        <v>74</v>
      </c>
      <c r="N486" t="n">
        <v>28.26</v>
      </c>
      <c r="O486" t="n">
        <v>20034.4</v>
      </c>
      <c r="P486" t="n">
        <v>208.69</v>
      </c>
      <c r="Q486" t="n">
        <v>1364.13</v>
      </c>
      <c r="R486" t="n">
        <v>124.81</v>
      </c>
      <c r="S486" t="n">
        <v>48.96</v>
      </c>
      <c r="T486" t="n">
        <v>35342.22</v>
      </c>
      <c r="U486" t="n">
        <v>0.39</v>
      </c>
      <c r="V486" t="n">
        <v>0.77</v>
      </c>
      <c r="W486" t="n">
        <v>2.36</v>
      </c>
      <c r="X486" t="n">
        <v>2.17</v>
      </c>
      <c r="Y486" t="n">
        <v>1</v>
      </c>
      <c r="Z486" t="n">
        <v>10</v>
      </c>
    </row>
    <row r="487">
      <c r="A487" t="n">
        <v>5</v>
      </c>
      <c r="B487" t="n">
        <v>80</v>
      </c>
      <c r="C487" t="inlineStr">
        <is>
          <t xml:space="preserve">CONCLUIDO	</t>
        </is>
      </c>
      <c r="D487" t="n">
        <v>4.5239</v>
      </c>
      <c r="E487" t="n">
        <v>22.1</v>
      </c>
      <c r="F487" t="n">
        <v>17.65</v>
      </c>
      <c r="G487" t="n">
        <v>16.05</v>
      </c>
      <c r="H487" t="n">
        <v>0.25</v>
      </c>
      <c r="I487" t="n">
        <v>66</v>
      </c>
      <c r="J487" t="n">
        <v>160.9</v>
      </c>
      <c r="K487" t="n">
        <v>50.28</v>
      </c>
      <c r="L487" t="n">
        <v>2.25</v>
      </c>
      <c r="M487" t="n">
        <v>64</v>
      </c>
      <c r="N487" t="n">
        <v>28.37</v>
      </c>
      <c r="O487" t="n">
        <v>20078.3</v>
      </c>
      <c r="P487" t="n">
        <v>203.47</v>
      </c>
      <c r="Q487" t="n">
        <v>1364.12</v>
      </c>
      <c r="R487" t="n">
        <v>115.51</v>
      </c>
      <c r="S487" t="n">
        <v>48.96</v>
      </c>
      <c r="T487" t="n">
        <v>30739.01</v>
      </c>
      <c r="U487" t="n">
        <v>0.42</v>
      </c>
      <c r="V487" t="n">
        <v>0.78</v>
      </c>
      <c r="W487" t="n">
        <v>2.35</v>
      </c>
      <c r="X487" t="n">
        <v>1.89</v>
      </c>
      <c r="Y487" t="n">
        <v>1</v>
      </c>
      <c r="Z487" t="n">
        <v>10</v>
      </c>
    </row>
    <row r="488">
      <c r="A488" t="n">
        <v>6</v>
      </c>
      <c r="B488" t="n">
        <v>80</v>
      </c>
      <c r="C488" t="inlineStr">
        <is>
          <t xml:space="preserve">CONCLUIDO	</t>
        </is>
      </c>
      <c r="D488" t="n">
        <v>4.6339</v>
      </c>
      <c r="E488" t="n">
        <v>21.58</v>
      </c>
      <c r="F488" t="n">
        <v>17.39</v>
      </c>
      <c r="G488" t="n">
        <v>17.99</v>
      </c>
      <c r="H488" t="n">
        <v>0.27</v>
      </c>
      <c r="I488" t="n">
        <v>58</v>
      </c>
      <c r="J488" t="n">
        <v>161.26</v>
      </c>
      <c r="K488" t="n">
        <v>50.28</v>
      </c>
      <c r="L488" t="n">
        <v>2.5</v>
      </c>
      <c r="M488" t="n">
        <v>56</v>
      </c>
      <c r="N488" t="n">
        <v>28.48</v>
      </c>
      <c r="O488" t="n">
        <v>20122.23</v>
      </c>
      <c r="P488" t="n">
        <v>198.5</v>
      </c>
      <c r="Q488" t="n">
        <v>1364.14</v>
      </c>
      <c r="R488" t="n">
        <v>107.05</v>
      </c>
      <c r="S488" t="n">
        <v>48.96</v>
      </c>
      <c r="T488" t="n">
        <v>26551.94</v>
      </c>
      <c r="U488" t="n">
        <v>0.46</v>
      </c>
      <c r="V488" t="n">
        <v>0.8</v>
      </c>
      <c r="W488" t="n">
        <v>2.33</v>
      </c>
      <c r="X488" t="n">
        <v>1.63</v>
      </c>
      <c r="Y488" t="n">
        <v>1</v>
      </c>
      <c r="Z488" t="n">
        <v>10</v>
      </c>
    </row>
    <row r="489">
      <c r="A489" t="n">
        <v>7</v>
      </c>
      <c r="B489" t="n">
        <v>80</v>
      </c>
      <c r="C489" t="inlineStr">
        <is>
          <t xml:space="preserve">CONCLUIDO	</t>
        </is>
      </c>
      <c r="D489" t="n">
        <v>4.7112</v>
      </c>
      <c r="E489" t="n">
        <v>21.23</v>
      </c>
      <c r="F489" t="n">
        <v>17.23</v>
      </c>
      <c r="G489" t="n">
        <v>19.88</v>
      </c>
      <c r="H489" t="n">
        <v>0.3</v>
      </c>
      <c r="I489" t="n">
        <v>52</v>
      </c>
      <c r="J489" t="n">
        <v>161.61</v>
      </c>
      <c r="K489" t="n">
        <v>50.28</v>
      </c>
      <c r="L489" t="n">
        <v>2.75</v>
      </c>
      <c r="M489" t="n">
        <v>50</v>
      </c>
      <c r="N489" t="n">
        <v>28.58</v>
      </c>
      <c r="O489" t="n">
        <v>20166.2</v>
      </c>
      <c r="P489" t="n">
        <v>194.73</v>
      </c>
      <c r="Q489" t="n">
        <v>1364.04</v>
      </c>
      <c r="R489" t="n">
        <v>101.74</v>
      </c>
      <c r="S489" t="n">
        <v>48.96</v>
      </c>
      <c r="T489" t="n">
        <v>23923.48</v>
      </c>
      <c r="U489" t="n">
        <v>0.48</v>
      </c>
      <c r="V489" t="n">
        <v>0.8</v>
      </c>
      <c r="W489" t="n">
        <v>2.32</v>
      </c>
      <c r="X489" t="n">
        <v>1.47</v>
      </c>
      <c r="Y489" t="n">
        <v>1</v>
      </c>
      <c r="Z489" t="n">
        <v>10</v>
      </c>
    </row>
    <row r="490">
      <c r="A490" t="n">
        <v>8</v>
      </c>
      <c r="B490" t="n">
        <v>80</v>
      </c>
      <c r="C490" t="inlineStr">
        <is>
          <t xml:space="preserve">CONCLUIDO	</t>
        </is>
      </c>
      <c r="D490" t="n">
        <v>4.7782</v>
      </c>
      <c r="E490" t="n">
        <v>20.93</v>
      </c>
      <c r="F490" t="n">
        <v>17.09</v>
      </c>
      <c r="G490" t="n">
        <v>21.82</v>
      </c>
      <c r="H490" t="n">
        <v>0.33</v>
      </c>
      <c r="I490" t="n">
        <v>47</v>
      </c>
      <c r="J490" t="n">
        <v>161.97</v>
      </c>
      <c r="K490" t="n">
        <v>50.28</v>
      </c>
      <c r="L490" t="n">
        <v>3</v>
      </c>
      <c r="M490" t="n">
        <v>45</v>
      </c>
      <c r="N490" t="n">
        <v>28.69</v>
      </c>
      <c r="O490" t="n">
        <v>20210.21</v>
      </c>
      <c r="P490" t="n">
        <v>191.11</v>
      </c>
      <c r="Q490" t="n">
        <v>1364.29</v>
      </c>
      <c r="R490" t="n">
        <v>97.22</v>
      </c>
      <c r="S490" t="n">
        <v>48.96</v>
      </c>
      <c r="T490" t="n">
        <v>21688.39</v>
      </c>
      <c r="U490" t="n">
        <v>0.5</v>
      </c>
      <c r="V490" t="n">
        <v>0.8100000000000001</v>
      </c>
      <c r="W490" t="n">
        <v>2.32</v>
      </c>
      <c r="X490" t="n">
        <v>1.33</v>
      </c>
      <c r="Y490" t="n">
        <v>1</v>
      </c>
      <c r="Z490" t="n">
        <v>10</v>
      </c>
    </row>
    <row r="491">
      <c r="A491" t="n">
        <v>9</v>
      </c>
      <c r="B491" t="n">
        <v>80</v>
      </c>
      <c r="C491" t="inlineStr">
        <is>
          <t xml:space="preserve">CONCLUIDO	</t>
        </is>
      </c>
      <c r="D491" t="n">
        <v>4.8349</v>
      </c>
      <c r="E491" t="n">
        <v>20.68</v>
      </c>
      <c r="F491" t="n">
        <v>16.97</v>
      </c>
      <c r="G491" t="n">
        <v>23.68</v>
      </c>
      <c r="H491" t="n">
        <v>0.35</v>
      </c>
      <c r="I491" t="n">
        <v>43</v>
      </c>
      <c r="J491" t="n">
        <v>162.33</v>
      </c>
      <c r="K491" t="n">
        <v>50.28</v>
      </c>
      <c r="L491" t="n">
        <v>3.25</v>
      </c>
      <c r="M491" t="n">
        <v>41</v>
      </c>
      <c r="N491" t="n">
        <v>28.8</v>
      </c>
      <c r="O491" t="n">
        <v>20254.26</v>
      </c>
      <c r="P491" t="n">
        <v>188.16</v>
      </c>
      <c r="Q491" t="n">
        <v>1364.11</v>
      </c>
      <c r="R491" t="n">
        <v>93.41</v>
      </c>
      <c r="S491" t="n">
        <v>48.96</v>
      </c>
      <c r="T491" t="n">
        <v>19802.7</v>
      </c>
      <c r="U491" t="n">
        <v>0.52</v>
      </c>
      <c r="V491" t="n">
        <v>0.82</v>
      </c>
      <c r="W491" t="n">
        <v>2.31</v>
      </c>
      <c r="X491" t="n">
        <v>1.21</v>
      </c>
      <c r="Y491" t="n">
        <v>1</v>
      </c>
      <c r="Z491" t="n">
        <v>10</v>
      </c>
    </row>
    <row r="492">
      <c r="A492" t="n">
        <v>10</v>
      </c>
      <c r="B492" t="n">
        <v>80</v>
      </c>
      <c r="C492" t="inlineStr">
        <is>
          <t xml:space="preserve">CONCLUIDO	</t>
        </is>
      </c>
      <c r="D492" t="n">
        <v>4.8902</v>
      </c>
      <c r="E492" t="n">
        <v>20.45</v>
      </c>
      <c r="F492" t="n">
        <v>16.87</v>
      </c>
      <c r="G492" t="n">
        <v>25.95</v>
      </c>
      <c r="H492" t="n">
        <v>0.38</v>
      </c>
      <c r="I492" t="n">
        <v>39</v>
      </c>
      <c r="J492" t="n">
        <v>162.68</v>
      </c>
      <c r="K492" t="n">
        <v>50.28</v>
      </c>
      <c r="L492" t="n">
        <v>3.5</v>
      </c>
      <c r="M492" t="n">
        <v>37</v>
      </c>
      <c r="N492" t="n">
        <v>28.9</v>
      </c>
      <c r="O492" t="n">
        <v>20298.34</v>
      </c>
      <c r="P492" t="n">
        <v>184.91</v>
      </c>
      <c r="Q492" t="n">
        <v>1364.07</v>
      </c>
      <c r="R492" t="n">
        <v>89.97</v>
      </c>
      <c r="S492" t="n">
        <v>48.96</v>
      </c>
      <c r="T492" t="n">
        <v>18102.84</v>
      </c>
      <c r="U492" t="n">
        <v>0.54</v>
      </c>
      <c r="V492" t="n">
        <v>0.82</v>
      </c>
      <c r="W492" t="n">
        <v>2.31</v>
      </c>
      <c r="X492" t="n">
        <v>1.11</v>
      </c>
      <c r="Y492" t="n">
        <v>1</v>
      </c>
      <c r="Z492" t="n">
        <v>10</v>
      </c>
    </row>
    <row r="493">
      <c r="A493" t="n">
        <v>11</v>
      </c>
      <c r="B493" t="n">
        <v>80</v>
      </c>
      <c r="C493" t="inlineStr">
        <is>
          <t xml:space="preserve">CONCLUIDO	</t>
        </is>
      </c>
      <c r="D493" t="n">
        <v>4.9348</v>
      </c>
      <c r="E493" t="n">
        <v>20.26</v>
      </c>
      <c r="F493" t="n">
        <v>16.78</v>
      </c>
      <c r="G493" t="n">
        <v>27.97</v>
      </c>
      <c r="H493" t="n">
        <v>0.41</v>
      </c>
      <c r="I493" t="n">
        <v>36</v>
      </c>
      <c r="J493" t="n">
        <v>163.04</v>
      </c>
      <c r="K493" t="n">
        <v>50.28</v>
      </c>
      <c r="L493" t="n">
        <v>3.75</v>
      </c>
      <c r="M493" t="n">
        <v>34</v>
      </c>
      <c r="N493" t="n">
        <v>29.01</v>
      </c>
      <c r="O493" t="n">
        <v>20342.46</v>
      </c>
      <c r="P493" t="n">
        <v>182.24</v>
      </c>
      <c r="Q493" t="n">
        <v>1364.08</v>
      </c>
      <c r="R493" t="n">
        <v>87.26000000000001</v>
      </c>
      <c r="S493" t="n">
        <v>48.96</v>
      </c>
      <c r="T493" t="n">
        <v>16766.26</v>
      </c>
      <c r="U493" t="n">
        <v>0.5600000000000001</v>
      </c>
      <c r="V493" t="n">
        <v>0.83</v>
      </c>
      <c r="W493" t="n">
        <v>2.3</v>
      </c>
      <c r="X493" t="n">
        <v>1.02</v>
      </c>
      <c r="Y493" t="n">
        <v>1</v>
      </c>
      <c r="Z493" t="n">
        <v>10</v>
      </c>
    </row>
    <row r="494">
      <c r="A494" t="n">
        <v>12</v>
      </c>
      <c r="B494" t="n">
        <v>80</v>
      </c>
      <c r="C494" t="inlineStr">
        <is>
          <t xml:space="preserve">CONCLUIDO	</t>
        </is>
      </c>
      <c r="D494" t="n">
        <v>4.9816</v>
      </c>
      <c r="E494" t="n">
        <v>20.07</v>
      </c>
      <c r="F494" t="n">
        <v>16.69</v>
      </c>
      <c r="G494" t="n">
        <v>30.34</v>
      </c>
      <c r="H494" t="n">
        <v>0.43</v>
      </c>
      <c r="I494" t="n">
        <v>33</v>
      </c>
      <c r="J494" t="n">
        <v>163.4</v>
      </c>
      <c r="K494" t="n">
        <v>50.28</v>
      </c>
      <c r="L494" t="n">
        <v>4</v>
      </c>
      <c r="M494" t="n">
        <v>31</v>
      </c>
      <c r="N494" t="n">
        <v>29.12</v>
      </c>
      <c r="O494" t="n">
        <v>20386.62</v>
      </c>
      <c r="P494" t="n">
        <v>178.3</v>
      </c>
      <c r="Q494" t="n">
        <v>1364.02</v>
      </c>
      <c r="R494" t="n">
        <v>84.16</v>
      </c>
      <c r="S494" t="n">
        <v>48.96</v>
      </c>
      <c r="T494" t="n">
        <v>15230.81</v>
      </c>
      <c r="U494" t="n">
        <v>0.58</v>
      </c>
      <c r="V494" t="n">
        <v>0.83</v>
      </c>
      <c r="W494" t="n">
        <v>2.29</v>
      </c>
      <c r="X494" t="n">
        <v>0.93</v>
      </c>
      <c r="Y494" t="n">
        <v>1</v>
      </c>
      <c r="Z494" t="n">
        <v>10</v>
      </c>
    </row>
    <row r="495">
      <c r="A495" t="n">
        <v>13</v>
      </c>
      <c r="B495" t="n">
        <v>80</v>
      </c>
      <c r="C495" t="inlineStr">
        <is>
          <t xml:space="preserve">CONCLUIDO	</t>
        </is>
      </c>
      <c r="D495" t="n">
        <v>5.0113</v>
      </c>
      <c r="E495" t="n">
        <v>19.95</v>
      </c>
      <c r="F495" t="n">
        <v>16.63</v>
      </c>
      <c r="G495" t="n">
        <v>32.19</v>
      </c>
      <c r="H495" t="n">
        <v>0.46</v>
      </c>
      <c r="I495" t="n">
        <v>31</v>
      </c>
      <c r="J495" t="n">
        <v>163.76</v>
      </c>
      <c r="K495" t="n">
        <v>50.28</v>
      </c>
      <c r="L495" t="n">
        <v>4.25</v>
      </c>
      <c r="M495" t="n">
        <v>29</v>
      </c>
      <c r="N495" t="n">
        <v>29.23</v>
      </c>
      <c r="O495" t="n">
        <v>20430.81</v>
      </c>
      <c r="P495" t="n">
        <v>176.27</v>
      </c>
      <c r="Q495" t="n">
        <v>1364.15</v>
      </c>
      <c r="R495" t="n">
        <v>82.45</v>
      </c>
      <c r="S495" t="n">
        <v>48.96</v>
      </c>
      <c r="T495" t="n">
        <v>14385.51</v>
      </c>
      <c r="U495" t="n">
        <v>0.59</v>
      </c>
      <c r="V495" t="n">
        <v>0.83</v>
      </c>
      <c r="W495" t="n">
        <v>2.29</v>
      </c>
      <c r="X495" t="n">
        <v>0.87</v>
      </c>
      <c r="Y495" t="n">
        <v>1</v>
      </c>
      <c r="Z495" t="n">
        <v>10</v>
      </c>
    </row>
    <row r="496">
      <c r="A496" t="n">
        <v>14</v>
      </c>
      <c r="B496" t="n">
        <v>80</v>
      </c>
      <c r="C496" t="inlineStr">
        <is>
          <t xml:space="preserve">CONCLUIDO	</t>
        </is>
      </c>
      <c r="D496" t="n">
        <v>5.0419</v>
      </c>
      <c r="E496" t="n">
        <v>19.83</v>
      </c>
      <c r="F496" t="n">
        <v>16.57</v>
      </c>
      <c r="G496" t="n">
        <v>34.29</v>
      </c>
      <c r="H496" t="n">
        <v>0.49</v>
      </c>
      <c r="I496" t="n">
        <v>29</v>
      </c>
      <c r="J496" t="n">
        <v>164.12</v>
      </c>
      <c r="K496" t="n">
        <v>50.28</v>
      </c>
      <c r="L496" t="n">
        <v>4.5</v>
      </c>
      <c r="M496" t="n">
        <v>27</v>
      </c>
      <c r="N496" t="n">
        <v>29.34</v>
      </c>
      <c r="O496" t="n">
        <v>20475.04</v>
      </c>
      <c r="P496" t="n">
        <v>172.65</v>
      </c>
      <c r="Q496" t="n">
        <v>1364.02</v>
      </c>
      <c r="R496" t="n">
        <v>80.48999999999999</v>
      </c>
      <c r="S496" t="n">
        <v>48.96</v>
      </c>
      <c r="T496" t="n">
        <v>13413.17</v>
      </c>
      <c r="U496" t="n">
        <v>0.61</v>
      </c>
      <c r="V496" t="n">
        <v>0.84</v>
      </c>
      <c r="W496" t="n">
        <v>2.29</v>
      </c>
      <c r="X496" t="n">
        <v>0.82</v>
      </c>
      <c r="Y496" t="n">
        <v>1</v>
      </c>
      <c r="Z496" t="n">
        <v>10</v>
      </c>
    </row>
    <row r="497">
      <c r="A497" t="n">
        <v>15</v>
      </c>
      <c r="B497" t="n">
        <v>80</v>
      </c>
      <c r="C497" t="inlineStr">
        <is>
          <t xml:space="preserve">CONCLUIDO	</t>
        </is>
      </c>
      <c r="D497" t="n">
        <v>5.0742</v>
      </c>
      <c r="E497" t="n">
        <v>19.71</v>
      </c>
      <c r="F497" t="n">
        <v>16.51</v>
      </c>
      <c r="G497" t="n">
        <v>36.7</v>
      </c>
      <c r="H497" t="n">
        <v>0.51</v>
      </c>
      <c r="I497" t="n">
        <v>27</v>
      </c>
      <c r="J497" t="n">
        <v>164.48</v>
      </c>
      <c r="K497" t="n">
        <v>50.28</v>
      </c>
      <c r="L497" t="n">
        <v>4.75</v>
      </c>
      <c r="M497" t="n">
        <v>25</v>
      </c>
      <c r="N497" t="n">
        <v>29.45</v>
      </c>
      <c r="O497" t="n">
        <v>20519.3</v>
      </c>
      <c r="P497" t="n">
        <v>170</v>
      </c>
      <c r="Q497" t="n">
        <v>1364.06</v>
      </c>
      <c r="R497" t="n">
        <v>78.69</v>
      </c>
      <c r="S497" t="n">
        <v>48.96</v>
      </c>
      <c r="T497" t="n">
        <v>12525.34</v>
      </c>
      <c r="U497" t="n">
        <v>0.62</v>
      </c>
      <c r="V497" t="n">
        <v>0.84</v>
      </c>
      <c r="W497" t="n">
        <v>2.28</v>
      </c>
      <c r="X497" t="n">
        <v>0.75</v>
      </c>
      <c r="Y497" t="n">
        <v>1</v>
      </c>
      <c r="Z497" t="n">
        <v>10</v>
      </c>
    </row>
    <row r="498">
      <c r="A498" t="n">
        <v>16</v>
      </c>
      <c r="B498" t="n">
        <v>80</v>
      </c>
      <c r="C498" t="inlineStr">
        <is>
          <t xml:space="preserve">CONCLUIDO	</t>
        </is>
      </c>
      <c r="D498" t="n">
        <v>5.1073</v>
      </c>
      <c r="E498" t="n">
        <v>19.58</v>
      </c>
      <c r="F498" t="n">
        <v>16.45</v>
      </c>
      <c r="G498" t="n">
        <v>39.48</v>
      </c>
      <c r="H498" t="n">
        <v>0.54</v>
      </c>
      <c r="I498" t="n">
        <v>25</v>
      </c>
      <c r="J498" t="n">
        <v>164.83</v>
      </c>
      <c r="K498" t="n">
        <v>50.28</v>
      </c>
      <c r="L498" t="n">
        <v>5</v>
      </c>
      <c r="M498" t="n">
        <v>23</v>
      </c>
      <c r="N498" t="n">
        <v>29.55</v>
      </c>
      <c r="O498" t="n">
        <v>20563.61</v>
      </c>
      <c r="P498" t="n">
        <v>167.35</v>
      </c>
      <c r="Q498" t="n">
        <v>1364.02</v>
      </c>
      <c r="R498" t="n">
        <v>76.33</v>
      </c>
      <c r="S498" t="n">
        <v>48.96</v>
      </c>
      <c r="T498" t="n">
        <v>11355.81</v>
      </c>
      <c r="U498" t="n">
        <v>0.64</v>
      </c>
      <c r="V498" t="n">
        <v>0.84</v>
      </c>
      <c r="W498" t="n">
        <v>2.28</v>
      </c>
      <c r="X498" t="n">
        <v>0.6899999999999999</v>
      </c>
      <c r="Y498" t="n">
        <v>1</v>
      </c>
      <c r="Z498" t="n">
        <v>10</v>
      </c>
    </row>
    <row r="499">
      <c r="A499" t="n">
        <v>17</v>
      </c>
      <c r="B499" t="n">
        <v>80</v>
      </c>
      <c r="C499" t="inlineStr">
        <is>
          <t xml:space="preserve">CONCLUIDO	</t>
        </is>
      </c>
      <c r="D499" t="n">
        <v>5.1242</v>
      </c>
      <c r="E499" t="n">
        <v>19.52</v>
      </c>
      <c r="F499" t="n">
        <v>16.42</v>
      </c>
      <c r="G499" t="n">
        <v>41.04</v>
      </c>
      <c r="H499" t="n">
        <v>0.5600000000000001</v>
      </c>
      <c r="I499" t="n">
        <v>24</v>
      </c>
      <c r="J499" t="n">
        <v>165.19</v>
      </c>
      <c r="K499" t="n">
        <v>50.28</v>
      </c>
      <c r="L499" t="n">
        <v>5.25</v>
      </c>
      <c r="M499" t="n">
        <v>22</v>
      </c>
      <c r="N499" t="n">
        <v>29.66</v>
      </c>
      <c r="O499" t="n">
        <v>20607.95</v>
      </c>
      <c r="P499" t="n">
        <v>165.33</v>
      </c>
      <c r="Q499" t="n">
        <v>1364.02</v>
      </c>
      <c r="R499" t="n">
        <v>75.54000000000001</v>
      </c>
      <c r="S499" t="n">
        <v>48.96</v>
      </c>
      <c r="T499" t="n">
        <v>10965.18</v>
      </c>
      <c r="U499" t="n">
        <v>0.65</v>
      </c>
      <c r="V499" t="n">
        <v>0.84</v>
      </c>
      <c r="W499" t="n">
        <v>2.28</v>
      </c>
      <c r="X499" t="n">
        <v>0.66</v>
      </c>
      <c r="Y499" t="n">
        <v>1</v>
      </c>
      <c r="Z499" t="n">
        <v>10</v>
      </c>
    </row>
    <row r="500">
      <c r="A500" t="n">
        <v>18</v>
      </c>
      <c r="B500" t="n">
        <v>80</v>
      </c>
      <c r="C500" t="inlineStr">
        <is>
          <t xml:space="preserve">CONCLUIDO	</t>
        </is>
      </c>
      <c r="D500" t="n">
        <v>5.1558</v>
      </c>
      <c r="E500" t="n">
        <v>19.4</v>
      </c>
      <c r="F500" t="n">
        <v>16.36</v>
      </c>
      <c r="G500" t="n">
        <v>44.62</v>
      </c>
      <c r="H500" t="n">
        <v>0.59</v>
      </c>
      <c r="I500" t="n">
        <v>22</v>
      </c>
      <c r="J500" t="n">
        <v>165.55</v>
      </c>
      <c r="K500" t="n">
        <v>50.28</v>
      </c>
      <c r="L500" t="n">
        <v>5.5</v>
      </c>
      <c r="M500" t="n">
        <v>20</v>
      </c>
      <c r="N500" t="n">
        <v>29.77</v>
      </c>
      <c r="O500" t="n">
        <v>20652.33</v>
      </c>
      <c r="P500" t="n">
        <v>161.39</v>
      </c>
      <c r="Q500" t="n">
        <v>1364.08</v>
      </c>
      <c r="R500" t="n">
        <v>73.53</v>
      </c>
      <c r="S500" t="n">
        <v>48.96</v>
      </c>
      <c r="T500" t="n">
        <v>9971.379999999999</v>
      </c>
      <c r="U500" t="n">
        <v>0.67</v>
      </c>
      <c r="V500" t="n">
        <v>0.85</v>
      </c>
      <c r="W500" t="n">
        <v>2.28</v>
      </c>
      <c r="X500" t="n">
        <v>0.6</v>
      </c>
      <c r="Y500" t="n">
        <v>1</v>
      </c>
      <c r="Z500" t="n">
        <v>10</v>
      </c>
    </row>
    <row r="501">
      <c r="A501" t="n">
        <v>19</v>
      </c>
      <c r="B501" t="n">
        <v>80</v>
      </c>
      <c r="C501" t="inlineStr">
        <is>
          <t xml:space="preserve">CONCLUIDO	</t>
        </is>
      </c>
      <c r="D501" t="n">
        <v>5.1716</v>
      </c>
      <c r="E501" t="n">
        <v>19.34</v>
      </c>
      <c r="F501" t="n">
        <v>16.34</v>
      </c>
      <c r="G501" t="n">
        <v>46.67</v>
      </c>
      <c r="H501" t="n">
        <v>0.61</v>
      </c>
      <c r="I501" t="n">
        <v>21</v>
      </c>
      <c r="J501" t="n">
        <v>165.91</v>
      </c>
      <c r="K501" t="n">
        <v>50.28</v>
      </c>
      <c r="L501" t="n">
        <v>5.75</v>
      </c>
      <c r="M501" t="n">
        <v>18</v>
      </c>
      <c r="N501" t="n">
        <v>29.88</v>
      </c>
      <c r="O501" t="n">
        <v>20696.74</v>
      </c>
      <c r="P501" t="n">
        <v>158.46</v>
      </c>
      <c r="Q501" t="n">
        <v>1364</v>
      </c>
      <c r="R501" t="n">
        <v>72.64</v>
      </c>
      <c r="S501" t="n">
        <v>48.96</v>
      </c>
      <c r="T501" t="n">
        <v>9529.92</v>
      </c>
      <c r="U501" t="n">
        <v>0.67</v>
      </c>
      <c r="V501" t="n">
        <v>0.85</v>
      </c>
      <c r="W501" t="n">
        <v>2.28</v>
      </c>
      <c r="X501" t="n">
        <v>0.58</v>
      </c>
      <c r="Y501" t="n">
        <v>1</v>
      </c>
      <c r="Z501" t="n">
        <v>10</v>
      </c>
    </row>
    <row r="502">
      <c r="A502" t="n">
        <v>20</v>
      </c>
      <c r="B502" t="n">
        <v>80</v>
      </c>
      <c r="C502" t="inlineStr">
        <is>
          <t xml:space="preserve">CONCLUIDO	</t>
        </is>
      </c>
      <c r="D502" t="n">
        <v>5.1871</v>
      </c>
      <c r="E502" t="n">
        <v>19.28</v>
      </c>
      <c r="F502" t="n">
        <v>16.31</v>
      </c>
      <c r="G502" t="n">
        <v>48.93</v>
      </c>
      <c r="H502" t="n">
        <v>0.64</v>
      </c>
      <c r="I502" t="n">
        <v>20</v>
      </c>
      <c r="J502" t="n">
        <v>166.27</v>
      </c>
      <c r="K502" t="n">
        <v>50.28</v>
      </c>
      <c r="L502" t="n">
        <v>6</v>
      </c>
      <c r="M502" t="n">
        <v>14</v>
      </c>
      <c r="N502" t="n">
        <v>29.99</v>
      </c>
      <c r="O502" t="n">
        <v>20741.2</v>
      </c>
      <c r="P502" t="n">
        <v>155.89</v>
      </c>
      <c r="Q502" t="n">
        <v>1364.11</v>
      </c>
      <c r="R502" t="n">
        <v>71.55</v>
      </c>
      <c r="S502" t="n">
        <v>48.96</v>
      </c>
      <c r="T502" t="n">
        <v>8987.77</v>
      </c>
      <c r="U502" t="n">
        <v>0.68</v>
      </c>
      <c r="V502" t="n">
        <v>0.85</v>
      </c>
      <c r="W502" t="n">
        <v>2.28</v>
      </c>
      <c r="X502" t="n">
        <v>0.55</v>
      </c>
      <c r="Y502" t="n">
        <v>1</v>
      </c>
      <c r="Z502" t="n">
        <v>10</v>
      </c>
    </row>
    <row r="503">
      <c r="A503" t="n">
        <v>21</v>
      </c>
      <c r="B503" t="n">
        <v>80</v>
      </c>
      <c r="C503" t="inlineStr">
        <is>
          <t xml:space="preserve">CONCLUIDO	</t>
        </is>
      </c>
      <c r="D503" t="n">
        <v>5.1839</v>
      </c>
      <c r="E503" t="n">
        <v>19.29</v>
      </c>
      <c r="F503" t="n">
        <v>16.32</v>
      </c>
      <c r="G503" t="n">
        <v>48.97</v>
      </c>
      <c r="H503" t="n">
        <v>0.66</v>
      </c>
      <c r="I503" t="n">
        <v>20</v>
      </c>
      <c r="J503" t="n">
        <v>166.64</v>
      </c>
      <c r="K503" t="n">
        <v>50.28</v>
      </c>
      <c r="L503" t="n">
        <v>6.25</v>
      </c>
      <c r="M503" t="n">
        <v>10</v>
      </c>
      <c r="N503" t="n">
        <v>30.11</v>
      </c>
      <c r="O503" t="n">
        <v>20785.69</v>
      </c>
      <c r="P503" t="n">
        <v>155.63</v>
      </c>
      <c r="Q503" t="n">
        <v>1364</v>
      </c>
      <c r="R503" t="n">
        <v>71.8</v>
      </c>
      <c r="S503" t="n">
        <v>48.96</v>
      </c>
      <c r="T503" t="n">
        <v>9112.559999999999</v>
      </c>
      <c r="U503" t="n">
        <v>0.68</v>
      </c>
      <c r="V503" t="n">
        <v>0.85</v>
      </c>
      <c r="W503" t="n">
        <v>2.29</v>
      </c>
      <c r="X503" t="n">
        <v>0.5600000000000001</v>
      </c>
      <c r="Y503" t="n">
        <v>1</v>
      </c>
      <c r="Z503" t="n">
        <v>10</v>
      </c>
    </row>
    <row r="504">
      <c r="A504" t="n">
        <v>22</v>
      </c>
      <c r="B504" t="n">
        <v>80</v>
      </c>
      <c r="C504" t="inlineStr">
        <is>
          <t xml:space="preserve">CONCLUIDO	</t>
        </is>
      </c>
      <c r="D504" t="n">
        <v>5.2001</v>
      </c>
      <c r="E504" t="n">
        <v>19.23</v>
      </c>
      <c r="F504" t="n">
        <v>16.29</v>
      </c>
      <c r="G504" t="n">
        <v>51.45</v>
      </c>
      <c r="H504" t="n">
        <v>0.6899999999999999</v>
      </c>
      <c r="I504" t="n">
        <v>19</v>
      </c>
      <c r="J504" t="n">
        <v>167</v>
      </c>
      <c r="K504" t="n">
        <v>50.28</v>
      </c>
      <c r="L504" t="n">
        <v>6.5</v>
      </c>
      <c r="M504" t="n">
        <v>7</v>
      </c>
      <c r="N504" t="n">
        <v>30.22</v>
      </c>
      <c r="O504" t="n">
        <v>20830.22</v>
      </c>
      <c r="P504" t="n">
        <v>152.73</v>
      </c>
      <c r="Q504" t="n">
        <v>1364</v>
      </c>
      <c r="R504" t="n">
        <v>70.94</v>
      </c>
      <c r="S504" t="n">
        <v>48.96</v>
      </c>
      <c r="T504" t="n">
        <v>8690.02</v>
      </c>
      <c r="U504" t="n">
        <v>0.6899999999999999</v>
      </c>
      <c r="V504" t="n">
        <v>0.85</v>
      </c>
      <c r="W504" t="n">
        <v>2.29</v>
      </c>
      <c r="X504" t="n">
        <v>0.53</v>
      </c>
      <c r="Y504" t="n">
        <v>1</v>
      </c>
      <c r="Z504" t="n">
        <v>10</v>
      </c>
    </row>
    <row r="505">
      <c r="A505" t="n">
        <v>23</v>
      </c>
      <c r="B505" t="n">
        <v>80</v>
      </c>
      <c r="C505" t="inlineStr">
        <is>
          <t xml:space="preserve">CONCLUIDO	</t>
        </is>
      </c>
      <c r="D505" t="n">
        <v>5.1977</v>
      </c>
      <c r="E505" t="n">
        <v>19.24</v>
      </c>
      <c r="F505" t="n">
        <v>16.3</v>
      </c>
      <c r="G505" t="n">
        <v>51.48</v>
      </c>
      <c r="H505" t="n">
        <v>0.71</v>
      </c>
      <c r="I505" t="n">
        <v>19</v>
      </c>
      <c r="J505" t="n">
        <v>167.36</v>
      </c>
      <c r="K505" t="n">
        <v>50.28</v>
      </c>
      <c r="L505" t="n">
        <v>6.75</v>
      </c>
      <c r="M505" t="n">
        <v>3</v>
      </c>
      <c r="N505" t="n">
        <v>30.33</v>
      </c>
      <c r="O505" t="n">
        <v>20874.78</v>
      </c>
      <c r="P505" t="n">
        <v>152.81</v>
      </c>
      <c r="Q505" t="n">
        <v>1364.07</v>
      </c>
      <c r="R505" t="n">
        <v>70.97</v>
      </c>
      <c r="S505" t="n">
        <v>48.96</v>
      </c>
      <c r="T505" t="n">
        <v>8704.049999999999</v>
      </c>
      <c r="U505" t="n">
        <v>0.6899999999999999</v>
      </c>
      <c r="V505" t="n">
        <v>0.85</v>
      </c>
      <c r="W505" t="n">
        <v>2.29</v>
      </c>
      <c r="X505" t="n">
        <v>0.54</v>
      </c>
      <c r="Y505" t="n">
        <v>1</v>
      </c>
      <c r="Z505" t="n">
        <v>10</v>
      </c>
    </row>
    <row r="506">
      <c r="A506" t="n">
        <v>24</v>
      </c>
      <c r="B506" t="n">
        <v>80</v>
      </c>
      <c r="C506" t="inlineStr">
        <is>
          <t xml:space="preserve">CONCLUIDO	</t>
        </is>
      </c>
      <c r="D506" t="n">
        <v>5.1973</v>
      </c>
      <c r="E506" t="n">
        <v>19.24</v>
      </c>
      <c r="F506" t="n">
        <v>16.3</v>
      </c>
      <c r="G506" t="n">
        <v>51.49</v>
      </c>
      <c r="H506" t="n">
        <v>0.74</v>
      </c>
      <c r="I506" t="n">
        <v>19</v>
      </c>
      <c r="J506" t="n">
        <v>167.72</v>
      </c>
      <c r="K506" t="n">
        <v>50.28</v>
      </c>
      <c r="L506" t="n">
        <v>7</v>
      </c>
      <c r="M506" t="n">
        <v>1</v>
      </c>
      <c r="N506" t="n">
        <v>30.44</v>
      </c>
      <c r="O506" t="n">
        <v>20919.39</v>
      </c>
      <c r="P506" t="n">
        <v>152.85</v>
      </c>
      <c r="Q506" t="n">
        <v>1364.05</v>
      </c>
      <c r="R506" t="n">
        <v>71.04000000000001</v>
      </c>
      <c r="S506" t="n">
        <v>48.96</v>
      </c>
      <c r="T506" t="n">
        <v>8739.33</v>
      </c>
      <c r="U506" t="n">
        <v>0.6899999999999999</v>
      </c>
      <c r="V506" t="n">
        <v>0.85</v>
      </c>
      <c r="W506" t="n">
        <v>2.29</v>
      </c>
      <c r="X506" t="n">
        <v>0.54</v>
      </c>
      <c r="Y506" t="n">
        <v>1</v>
      </c>
      <c r="Z506" t="n">
        <v>10</v>
      </c>
    </row>
    <row r="507">
      <c r="A507" t="n">
        <v>25</v>
      </c>
      <c r="B507" t="n">
        <v>80</v>
      </c>
      <c r="C507" t="inlineStr">
        <is>
          <t xml:space="preserve">CONCLUIDO	</t>
        </is>
      </c>
      <c r="D507" t="n">
        <v>5.1968</v>
      </c>
      <c r="E507" t="n">
        <v>19.24</v>
      </c>
      <c r="F507" t="n">
        <v>16.31</v>
      </c>
      <c r="G507" t="n">
        <v>51.49</v>
      </c>
      <c r="H507" t="n">
        <v>0.76</v>
      </c>
      <c r="I507" t="n">
        <v>19</v>
      </c>
      <c r="J507" t="n">
        <v>168.08</v>
      </c>
      <c r="K507" t="n">
        <v>50.28</v>
      </c>
      <c r="L507" t="n">
        <v>7.25</v>
      </c>
      <c r="M507" t="n">
        <v>0</v>
      </c>
      <c r="N507" t="n">
        <v>30.55</v>
      </c>
      <c r="O507" t="n">
        <v>20964.03</v>
      </c>
      <c r="P507" t="n">
        <v>152.91</v>
      </c>
      <c r="Q507" t="n">
        <v>1364.07</v>
      </c>
      <c r="R507" t="n">
        <v>71.09</v>
      </c>
      <c r="S507" t="n">
        <v>48.96</v>
      </c>
      <c r="T507" t="n">
        <v>8763.639999999999</v>
      </c>
      <c r="U507" t="n">
        <v>0.6899999999999999</v>
      </c>
      <c r="V507" t="n">
        <v>0.85</v>
      </c>
      <c r="W507" t="n">
        <v>2.29</v>
      </c>
      <c r="X507" t="n">
        <v>0.55</v>
      </c>
      <c r="Y507" t="n">
        <v>1</v>
      </c>
      <c r="Z507" t="n">
        <v>10</v>
      </c>
    </row>
    <row r="508">
      <c r="A508" t="n">
        <v>0</v>
      </c>
      <c r="B508" t="n">
        <v>115</v>
      </c>
      <c r="C508" t="inlineStr">
        <is>
          <t xml:space="preserve">CONCLUIDO	</t>
        </is>
      </c>
      <c r="D508" t="n">
        <v>2.6681</v>
      </c>
      <c r="E508" t="n">
        <v>37.48</v>
      </c>
      <c r="F508" t="n">
        <v>23.5</v>
      </c>
      <c r="G508" t="n">
        <v>5.46</v>
      </c>
      <c r="H508" t="n">
        <v>0.08</v>
      </c>
      <c r="I508" t="n">
        <v>258</v>
      </c>
      <c r="J508" t="n">
        <v>222.93</v>
      </c>
      <c r="K508" t="n">
        <v>56.94</v>
      </c>
      <c r="L508" t="n">
        <v>1</v>
      </c>
      <c r="M508" t="n">
        <v>256</v>
      </c>
      <c r="N508" t="n">
        <v>49.99</v>
      </c>
      <c r="O508" t="n">
        <v>27728.69</v>
      </c>
      <c r="P508" t="n">
        <v>354.73</v>
      </c>
      <c r="Q508" t="n">
        <v>1364.6</v>
      </c>
      <c r="R508" t="n">
        <v>306.54</v>
      </c>
      <c r="S508" t="n">
        <v>48.96</v>
      </c>
      <c r="T508" t="n">
        <v>125293.91</v>
      </c>
      <c r="U508" t="n">
        <v>0.16</v>
      </c>
      <c r="V508" t="n">
        <v>0.59</v>
      </c>
      <c r="W508" t="n">
        <v>2.66</v>
      </c>
      <c r="X508" t="n">
        <v>7.73</v>
      </c>
      <c r="Y508" t="n">
        <v>1</v>
      </c>
      <c r="Z508" t="n">
        <v>10</v>
      </c>
    </row>
    <row r="509">
      <c r="A509" t="n">
        <v>1</v>
      </c>
      <c r="B509" t="n">
        <v>115</v>
      </c>
      <c r="C509" t="inlineStr">
        <is>
          <t xml:space="preserve">CONCLUIDO	</t>
        </is>
      </c>
      <c r="D509" t="n">
        <v>3.1264</v>
      </c>
      <c r="E509" t="n">
        <v>31.99</v>
      </c>
      <c r="F509" t="n">
        <v>21.21</v>
      </c>
      <c r="G509" t="n">
        <v>6.88</v>
      </c>
      <c r="H509" t="n">
        <v>0.1</v>
      </c>
      <c r="I509" t="n">
        <v>185</v>
      </c>
      <c r="J509" t="n">
        <v>223.35</v>
      </c>
      <c r="K509" t="n">
        <v>56.94</v>
      </c>
      <c r="L509" t="n">
        <v>1.25</v>
      </c>
      <c r="M509" t="n">
        <v>183</v>
      </c>
      <c r="N509" t="n">
        <v>50.15</v>
      </c>
      <c r="O509" t="n">
        <v>27780.03</v>
      </c>
      <c r="P509" t="n">
        <v>318.7</v>
      </c>
      <c r="Q509" t="n">
        <v>1364.54</v>
      </c>
      <c r="R509" t="n">
        <v>231.94</v>
      </c>
      <c r="S509" t="n">
        <v>48.96</v>
      </c>
      <c r="T509" t="n">
        <v>88360.38</v>
      </c>
      <c r="U509" t="n">
        <v>0.21</v>
      </c>
      <c r="V509" t="n">
        <v>0.65</v>
      </c>
      <c r="W509" t="n">
        <v>2.53</v>
      </c>
      <c r="X509" t="n">
        <v>5.44</v>
      </c>
      <c r="Y509" t="n">
        <v>1</v>
      </c>
      <c r="Z509" t="n">
        <v>10</v>
      </c>
    </row>
    <row r="510">
      <c r="A510" t="n">
        <v>2</v>
      </c>
      <c r="B510" t="n">
        <v>115</v>
      </c>
      <c r="C510" t="inlineStr">
        <is>
          <t xml:space="preserve">CONCLUIDO	</t>
        </is>
      </c>
      <c r="D510" t="n">
        <v>3.4449</v>
      </c>
      <c r="E510" t="n">
        <v>29.03</v>
      </c>
      <c r="F510" t="n">
        <v>20</v>
      </c>
      <c r="G510" t="n">
        <v>8.279999999999999</v>
      </c>
      <c r="H510" t="n">
        <v>0.12</v>
      </c>
      <c r="I510" t="n">
        <v>145</v>
      </c>
      <c r="J510" t="n">
        <v>223.76</v>
      </c>
      <c r="K510" t="n">
        <v>56.94</v>
      </c>
      <c r="L510" t="n">
        <v>1.5</v>
      </c>
      <c r="M510" t="n">
        <v>143</v>
      </c>
      <c r="N510" t="n">
        <v>50.32</v>
      </c>
      <c r="O510" t="n">
        <v>27831.42</v>
      </c>
      <c r="P510" t="n">
        <v>299.29</v>
      </c>
      <c r="Q510" t="n">
        <v>1364.32</v>
      </c>
      <c r="R510" t="n">
        <v>192.64</v>
      </c>
      <c r="S510" t="n">
        <v>48.96</v>
      </c>
      <c r="T510" t="n">
        <v>68910.42999999999</v>
      </c>
      <c r="U510" t="n">
        <v>0.25</v>
      </c>
      <c r="V510" t="n">
        <v>0.6899999999999999</v>
      </c>
      <c r="W510" t="n">
        <v>2.47</v>
      </c>
      <c r="X510" t="n">
        <v>4.24</v>
      </c>
      <c r="Y510" t="n">
        <v>1</v>
      </c>
      <c r="Z510" t="n">
        <v>10</v>
      </c>
    </row>
    <row r="511">
      <c r="A511" t="n">
        <v>3</v>
      </c>
      <c r="B511" t="n">
        <v>115</v>
      </c>
      <c r="C511" t="inlineStr">
        <is>
          <t xml:space="preserve">CONCLUIDO	</t>
        </is>
      </c>
      <c r="D511" t="n">
        <v>3.6948</v>
      </c>
      <c r="E511" t="n">
        <v>27.07</v>
      </c>
      <c r="F511" t="n">
        <v>19.18</v>
      </c>
      <c r="G511" t="n">
        <v>9.67</v>
      </c>
      <c r="H511" t="n">
        <v>0.14</v>
      </c>
      <c r="I511" t="n">
        <v>119</v>
      </c>
      <c r="J511" t="n">
        <v>224.18</v>
      </c>
      <c r="K511" t="n">
        <v>56.94</v>
      </c>
      <c r="L511" t="n">
        <v>1.75</v>
      </c>
      <c r="M511" t="n">
        <v>117</v>
      </c>
      <c r="N511" t="n">
        <v>50.49</v>
      </c>
      <c r="O511" t="n">
        <v>27882.87</v>
      </c>
      <c r="P511" t="n">
        <v>285.81</v>
      </c>
      <c r="Q511" t="n">
        <v>1364.23</v>
      </c>
      <c r="R511" t="n">
        <v>165.83</v>
      </c>
      <c r="S511" t="n">
        <v>48.96</v>
      </c>
      <c r="T511" t="n">
        <v>55634.78</v>
      </c>
      <c r="U511" t="n">
        <v>0.3</v>
      </c>
      <c r="V511" t="n">
        <v>0.72</v>
      </c>
      <c r="W511" t="n">
        <v>2.42</v>
      </c>
      <c r="X511" t="n">
        <v>3.42</v>
      </c>
      <c r="Y511" t="n">
        <v>1</v>
      </c>
      <c r="Z511" t="n">
        <v>10</v>
      </c>
    </row>
    <row r="512">
      <c r="A512" t="n">
        <v>4</v>
      </c>
      <c r="B512" t="n">
        <v>115</v>
      </c>
      <c r="C512" t="inlineStr">
        <is>
          <t xml:space="preserve">CONCLUIDO	</t>
        </is>
      </c>
      <c r="D512" t="n">
        <v>3.8826</v>
      </c>
      <c r="E512" t="n">
        <v>25.76</v>
      </c>
      <c r="F512" t="n">
        <v>18.66</v>
      </c>
      <c r="G512" t="n">
        <v>11.09</v>
      </c>
      <c r="H512" t="n">
        <v>0.16</v>
      </c>
      <c r="I512" t="n">
        <v>101</v>
      </c>
      <c r="J512" t="n">
        <v>224.6</v>
      </c>
      <c r="K512" t="n">
        <v>56.94</v>
      </c>
      <c r="L512" t="n">
        <v>2</v>
      </c>
      <c r="M512" t="n">
        <v>99</v>
      </c>
      <c r="N512" t="n">
        <v>50.65</v>
      </c>
      <c r="O512" t="n">
        <v>27934.37</v>
      </c>
      <c r="P512" t="n">
        <v>276.54</v>
      </c>
      <c r="Q512" t="n">
        <v>1364.16</v>
      </c>
      <c r="R512" t="n">
        <v>148.7</v>
      </c>
      <c r="S512" t="n">
        <v>48.96</v>
      </c>
      <c r="T512" t="n">
        <v>47159.89</v>
      </c>
      <c r="U512" t="n">
        <v>0.33</v>
      </c>
      <c r="V512" t="n">
        <v>0.74</v>
      </c>
      <c r="W512" t="n">
        <v>2.4</v>
      </c>
      <c r="X512" t="n">
        <v>2.9</v>
      </c>
      <c r="Y512" t="n">
        <v>1</v>
      </c>
      <c r="Z512" t="n">
        <v>10</v>
      </c>
    </row>
    <row r="513">
      <c r="A513" t="n">
        <v>5</v>
      </c>
      <c r="B513" t="n">
        <v>115</v>
      </c>
      <c r="C513" t="inlineStr">
        <is>
          <t xml:space="preserve">CONCLUIDO	</t>
        </is>
      </c>
      <c r="D513" t="n">
        <v>4.0254</v>
      </c>
      <c r="E513" t="n">
        <v>24.84</v>
      </c>
      <c r="F513" t="n">
        <v>18.32</v>
      </c>
      <c r="G513" t="n">
        <v>12.49</v>
      </c>
      <c r="H513" t="n">
        <v>0.18</v>
      </c>
      <c r="I513" t="n">
        <v>88</v>
      </c>
      <c r="J513" t="n">
        <v>225.01</v>
      </c>
      <c r="K513" t="n">
        <v>56.94</v>
      </c>
      <c r="L513" t="n">
        <v>2.25</v>
      </c>
      <c r="M513" t="n">
        <v>86</v>
      </c>
      <c r="N513" t="n">
        <v>50.82</v>
      </c>
      <c r="O513" t="n">
        <v>27985.94</v>
      </c>
      <c r="P513" t="n">
        <v>270.33</v>
      </c>
      <c r="Q513" t="n">
        <v>1364.14</v>
      </c>
      <c r="R513" t="n">
        <v>137.27</v>
      </c>
      <c r="S513" t="n">
        <v>48.96</v>
      </c>
      <c r="T513" t="n">
        <v>41512.02</v>
      </c>
      <c r="U513" t="n">
        <v>0.36</v>
      </c>
      <c r="V513" t="n">
        <v>0.76</v>
      </c>
      <c r="W513" t="n">
        <v>2.39</v>
      </c>
      <c r="X513" t="n">
        <v>2.56</v>
      </c>
      <c r="Y513" t="n">
        <v>1</v>
      </c>
      <c r="Z513" t="n">
        <v>10</v>
      </c>
    </row>
    <row r="514">
      <c r="A514" t="n">
        <v>6</v>
      </c>
      <c r="B514" t="n">
        <v>115</v>
      </c>
      <c r="C514" t="inlineStr">
        <is>
          <t xml:space="preserve">CONCLUIDO	</t>
        </is>
      </c>
      <c r="D514" t="n">
        <v>4.1687</v>
      </c>
      <c r="E514" t="n">
        <v>23.99</v>
      </c>
      <c r="F514" t="n">
        <v>17.95</v>
      </c>
      <c r="G514" t="n">
        <v>13.99</v>
      </c>
      <c r="H514" t="n">
        <v>0.2</v>
      </c>
      <c r="I514" t="n">
        <v>77</v>
      </c>
      <c r="J514" t="n">
        <v>225.43</v>
      </c>
      <c r="K514" t="n">
        <v>56.94</v>
      </c>
      <c r="L514" t="n">
        <v>2.5</v>
      </c>
      <c r="M514" t="n">
        <v>75</v>
      </c>
      <c r="N514" t="n">
        <v>50.99</v>
      </c>
      <c r="O514" t="n">
        <v>28037.57</v>
      </c>
      <c r="P514" t="n">
        <v>263.7</v>
      </c>
      <c r="Q514" t="n">
        <v>1364.18</v>
      </c>
      <c r="R514" t="n">
        <v>125.04</v>
      </c>
      <c r="S514" t="n">
        <v>48.96</v>
      </c>
      <c r="T514" t="n">
        <v>35450.59</v>
      </c>
      <c r="U514" t="n">
        <v>0.39</v>
      </c>
      <c r="V514" t="n">
        <v>0.77</v>
      </c>
      <c r="W514" t="n">
        <v>2.37</v>
      </c>
      <c r="X514" t="n">
        <v>2.19</v>
      </c>
      <c r="Y514" t="n">
        <v>1</v>
      </c>
      <c r="Z514" t="n">
        <v>10</v>
      </c>
    </row>
    <row r="515">
      <c r="A515" t="n">
        <v>7</v>
      </c>
      <c r="B515" t="n">
        <v>115</v>
      </c>
      <c r="C515" t="inlineStr">
        <is>
          <t xml:space="preserve">CONCLUIDO	</t>
        </is>
      </c>
      <c r="D515" t="n">
        <v>4.2695</v>
      </c>
      <c r="E515" t="n">
        <v>23.42</v>
      </c>
      <c r="F515" t="n">
        <v>17.73</v>
      </c>
      <c r="G515" t="n">
        <v>15.42</v>
      </c>
      <c r="H515" t="n">
        <v>0.22</v>
      </c>
      <c r="I515" t="n">
        <v>69</v>
      </c>
      <c r="J515" t="n">
        <v>225.85</v>
      </c>
      <c r="K515" t="n">
        <v>56.94</v>
      </c>
      <c r="L515" t="n">
        <v>2.75</v>
      </c>
      <c r="M515" t="n">
        <v>67</v>
      </c>
      <c r="N515" t="n">
        <v>51.16</v>
      </c>
      <c r="O515" t="n">
        <v>28089.25</v>
      </c>
      <c r="P515" t="n">
        <v>259.25</v>
      </c>
      <c r="Q515" t="n">
        <v>1364.3</v>
      </c>
      <c r="R515" t="n">
        <v>118.17</v>
      </c>
      <c r="S515" t="n">
        <v>48.96</v>
      </c>
      <c r="T515" t="n">
        <v>32053.16</v>
      </c>
      <c r="U515" t="n">
        <v>0.41</v>
      </c>
      <c r="V515" t="n">
        <v>0.78</v>
      </c>
      <c r="W515" t="n">
        <v>2.35</v>
      </c>
      <c r="X515" t="n">
        <v>1.97</v>
      </c>
      <c r="Y515" t="n">
        <v>1</v>
      </c>
      <c r="Z515" t="n">
        <v>10</v>
      </c>
    </row>
    <row r="516">
      <c r="A516" t="n">
        <v>8</v>
      </c>
      <c r="B516" t="n">
        <v>115</v>
      </c>
      <c r="C516" t="inlineStr">
        <is>
          <t xml:space="preserve">CONCLUIDO	</t>
        </is>
      </c>
      <c r="D516" t="n">
        <v>4.3696</v>
      </c>
      <c r="E516" t="n">
        <v>22.89</v>
      </c>
      <c r="F516" t="n">
        <v>17.5</v>
      </c>
      <c r="G516" t="n">
        <v>16.94</v>
      </c>
      <c r="H516" t="n">
        <v>0.24</v>
      </c>
      <c r="I516" t="n">
        <v>62</v>
      </c>
      <c r="J516" t="n">
        <v>226.27</v>
      </c>
      <c r="K516" t="n">
        <v>56.94</v>
      </c>
      <c r="L516" t="n">
        <v>3</v>
      </c>
      <c r="M516" t="n">
        <v>60</v>
      </c>
      <c r="N516" t="n">
        <v>51.33</v>
      </c>
      <c r="O516" t="n">
        <v>28140.99</v>
      </c>
      <c r="P516" t="n">
        <v>254.42</v>
      </c>
      <c r="Q516" t="n">
        <v>1364.11</v>
      </c>
      <c r="R516" t="n">
        <v>110.78</v>
      </c>
      <c r="S516" t="n">
        <v>48.96</v>
      </c>
      <c r="T516" t="n">
        <v>28397.43</v>
      </c>
      <c r="U516" t="n">
        <v>0.44</v>
      </c>
      <c r="V516" t="n">
        <v>0.79</v>
      </c>
      <c r="W516" t="n">
        <v>2.34</v>
      </c>
      <c r="X516" t="n">
        <v>1.74</v>
      </c>
      <c r="Y516" t="n">
        <v>1</v>
      </c>
      <c r="Z516" t="n">
        <v>10</v>
      </c>
    </row>
    <row r="517">
      <c r="A517" t="n">
        <v>9</v>
      </c>
      <c r="B517" t="n">
        <v>115</v>
      </c>
      <c r="C517" t="inlineStr">
        <is>
          <t xml:space="preserve">CONCLUIDO	</t>
        </is>
      </c>
      <c r="D517" t="n">
        <v>4.4374</v>
      </c>
      <c r="E517" t="n">
        <v>22.54</v>
      </c>
      <c r="F517" t="n">
        <v>17.37</v>
      </c>
      <c r="G517" t="n">
        <v>18.29</v>
      </c>
      <c r="H517" t="n">
        <v>0.25</v>
      </c>
      <c r="I517" t="n">
        <v>57</v>
      </c>
      <c r="J517" t="n">
        <v>226.69</v>
      </c>
      <c r="K517" t="n">
        <v>56.94</v>
      </c>
      <c r="L517" t="n">
        <v>3.25</v>
      </c>
      <c r="M517" t="n">
        <v>55</v>
      </c>
      <c r="N517" t="n">
        <v>51.5</v>
      </c>
      <c r="O517" t="n">
        <v>28192.8</v>
      </c>
      <c r="P517" t="n">
        <v>251.59</v>
      </c>
      <c r="Q517" t="n">
        <v>1364.18</v>
      </c>
      <c r="R517" t="n">
        <v>106.58</v>
      </c>
      <c r="S517" t="n">
        <v>48.96</v>
      </c>
      <c r="T517" t="n">
        <v>26317.98</v>
      </c>
      <c r="U517" t="n">
        <v>0.46</v>
      </c>
      <c r="V517" t="n">
        <v>0.8</v>
      </c>
      <c r="W517" t="n">
        <v>2.33</v>
      </c>
      <c r="X517" t="n">
        <v>1.61</v>
      </c>
      <c r="Y517" t="n">
        <v>1</v>
      </c>
      <c r="Z517" t="n">
        <v>10</v>
      </c>
    </row>
    <row r="518">
      <c r="A518" t="n">
        <v>10</v>
      </c>
      <c r="B518" t="n">
        <v>115</v>
      </c>
      <c r="C518" t="inlineStr">
        <is>
          <t xml:space="preserve">CONCLUIDO	</t>
        </is>
      </c>
      <c r="D518" t="n">
        <v>4.5131</v>
      </c>
      <c r="E518" t="n">
        <v>22.16</v>
      </c>
      <c r="F518" t="n">
        <v>17.21</v>
      </c>
      <c r="G518" t="n">
        <v>19.86</v>
      </c>
      <c r="H518" t="n">
        <v>0.27</v>
      </c>
      <c r="I518" t="n">
        <v>52</v>
      </c>
      <c r="J518" t="n">
        <v>227.11</v>
      </c>
      <c r="K518" t="n">
        <v>56.94</v>
      </c>
      <c r="L518" t="n">
        <v>3.5</v>
      </c>
      <c r="M518" t="n">
        <v>50</v>
      </c>
      <c r="N518" t="n">
        <v>51.67</v>
      </c>
      <c r="O518" t="n">
        <v>28244.66</v>
      </c>
      <c r="P518" t="n">
        <v>247.92</v>
      </c>
      <c r="Q518" t="n">
        <v>1364.23</v>
      </c>
      <c r="R518" t="n">
        <v>101.58</v>
      </c>
      <c r="S518" t="n">
        <v>48.96</v>
      </c>
      <c r="T518" t="n">
        <v>23845.4</v>
      </c>
      <c r="U518" t="n">
        <v>0.48</v>
      </c>
      <c r="V518" t="n">
        <v>0.8</v>
      </c>
      <c r="W518" t="n">
        <v>2.32</v>
      </c>
      <c r="X518" t="n">
        <v>1.45</v>
      </c>
      <c r="Y518" t="n">
        <v>1</v>
      </c>
      <c r="Z518" t="n">
        <v>10</v>
      </c>
    </row>
    <row r="519">
      <c r="A519" t="n">
        <v>11</v>
      </c>
      <c r="B519" t="n">
        <v>115</v>
      </c>
      <c r="C519" t="inlineStr">
        <is>
          <t xml:space="preserve">CONCLUIDO	</t>
        </is>
      </c>
      <c r="D519" t="n">
        <v>4.568</v>
      </c>
      <c r="E519" t="n">
        <v>21.89</v>
      </c>
      <c r="F519" t="n">
        <v>17.12</v>
      </c>
      <c r="G519" t="n">
        <v>21.4</v>
      </c>
      <c r="H519" t="n">
        <v>0.29</v>
      </c>
      <c r="I519" t="n">
        <v>48</v>
      </c>
      <c r="J519" t="n">
        <v>227.53</v>
      </c>
      <c r="K519" t="n">
        <v>56.94</v>
      </c>
      <c r="L519" t="n">
        <v>3.75</v>
      </c>
      <c r="M519" t="n">
        <v>46</v>
      </c>
      <c r="N519" t="n">
        <v>51.84</v>
      </c>
      <c r="O519" t="n">
        <v>28296.58</v>
      </c>
      <c r="P519" t="n">
        <v>245.27</v>
      </c>
      <c r="Q519" t="n">
        <v>1364.1</v>
      </c>
      <c r="R519" t="n">
        <v>98.23999999999999</v>
      </c>
      <c r="S519" t="n">
        <v>48.96</v>
      </c>
      <c r="T519" t="n">
        <v>22197.35</v>
      </c>
      <c r="U519" t="n">
        <v>0.5</v>
      </c>
      <c r="V519" t="n">
        <v>0.8100000000000001</v>
      </c>
      <c r="W519" t="n">
        <v>2.32</v>
      </c>
      <c r="X519" t="n">
        <v>1.36</v>
      </c>
      <c r="Y519" t="n">
        <v>1</v>
      </c>
      <c r="Z519" t="n">
        <v>10</v>
      </c>
    </row>
    <row r="520">
      <c r="A520" t="n">
        <v>12</v>
      </c>
      <c r="B520" t="n">
        <v>115</v>
      </c>
      <c r="C520" t="inlineStr">
        <is>
          <t xml:space="preserve">CONCLUIDO	</t>
        </is>
      </c>
      <c r="D520" t="n">
        <v>4.615</v>
      </c>
      <c r="E520" t="n">
        <v>21.67</v>
      </c>
      <c r="F520" t="n">
        <v>17.03</v>
      </c>
      <c r="G520" t="n">
        <v>22.71</v>
      </c>
      <c r="H520" t="n">
        <v>0.31</v>
      </c>
      <c r="I520" t="n">
        <v>45</v>
      </c>
      <c r="J520" t="n">
        <v>227.95</v>
      </c>
      <c r="K520" t="n">
        <v>56.94</v>
      </c>
      <c r="L520" t="n">
        <v>4</v>
      </c>
      <c r="M520" t="n">
        <v>43</v>
      </c>
      <c r="N520" t="n">
        <v>52.01</v>
      </c>
      <c r="O520" t="n">
        <v>28348.56</v>
      </c>
      <c r="P520" t="n">
        <v>242.93</v>
      </c>
      <c r="Q520" t="n">
        <v>1364.16</v>
      </c>
      <c r="R520" t="n">
        <v>95.41</v>
      </c>
      <c r="S520" t="n">
        <v>48.96</v>
      </c>
      <c r="T520" t="n">
        <v>20795.44</v>
      </c>
      <c r="U520" t="n">
        <v>0.51</v>
      </c>
      <c r="V520" t="n">
        <v>0.8100000000000001</v>
      </c>
      <c r="W520" t="n">
        <v>2.31</v>
      </c>
      <c r="X520" t="n">
        <v>1.27</v>
      </c>
      <c r="Y520" t="n">
        <v>1</v>
      </c>
      <c r="Z520" t="n">
        <v>10</v>
      </c>
    </row>
    <row r="521">
      <c r="A521" t="n">
        <v>13</v>
      </c>
      <c r="B521" t="n">
        <v>115</v>
      </c>
      <c r="C521" t="inlineStr">
        <is>
          <t xml:space="preserve">CONCLUIDO	</t>
        </is>
      </c>
      <c r="D521" t="n">
        <v>4.6651</v>
      </c>
      <c r="E521" t="n">
        <v>21.44</v>
      </c>
      <c r="F521" t="n">
        <v>16.93</v>
      </c>
      <c r="G521" t="n">
        <v>24.19</v>
      </c>
      <c r="H521" t="n">
        <v>0.33</v>
      </c>
      <c r="I521" t="n">
        <v>42</v>
      </c>
      <c r="J521" t="n">
        <v>228.38</v>
      </c>
      <c r="K521" t="n">
        <v>56.94</v>
      </c>
      <c r="L521" t="n">
        <v>4.25</v>
      </c>
      <c r="M521" t="n">
        <v>40</v>
      </c>
      <c r="N521" t="n">
        <v>52.18</v>
      </c>
      <c r="O521" t="n">
        <v>28400.61</v>
      </c>
      <c r="P521" t="n">
        <v>240.46</v>
      </c>
      <c r="Q521" t="n">
        <v>1364.07</v>
      </c>
      <c r="R521" t="n">
        <v>92.06999999999999</v>
      </c>
      <c r="S521" t="n">
        <v>48.96</v>
      </c>
      <c r="T521" t="n">
        <v>19140.5</v>
      </c>
      <c r="U521" t="n">
        <v>0.53</v>
      </c>
      <c r="V521" t="n">
        <v>0.82</v>
      </c>
      <c r="W521" t="n">
        <v>2.31</v>
      </c>
      <c r="X521" t="n">
        <v>1.17</v>
      </c>
      <c r="Y521" t="n">
        <v>1</v>
      </c>
      <c r="Z521" t="n">
        <v>10</v>
      </c>
    </row>
    <row r="522">
      <c r="A522" t="n">
        <v>14</v>
      </c>
      <c r="B522" t="n">
        <v>115</v>
      </c>
      <c r="C522" t="inlineStr">
        <is>
          <t xml:space="preserve">CONCLUIDO	</t>
        </is>
      </c>
      <c r="D522" t="n">
        <v>4.7078</v>
      </c>
      <c r="E522" t="n">
        <v>21.24</v>
      </c>
      <c r="F522" t="n">
        <v>16.87</v>
      </c>
      <c r="G522" t="n">
        <v>25.95</v>
      </c>
      <c r="H522" t="n">
        <v>0.35</v>
      </c>
      <c r="I522" t="n">
        <v>39</v>
      </c>
      <c r="J522" t="n">
        <v>228.8</v>
      </c>
      <c r="K522" t="n">
        <v>56.94</v>
      </c>
      <c r="L522" t="n">
        <v>4.5</v>
      </c>
      <c r="M522" t="n">
        <v>37</v>
      </c>
      <c r="N522" t="n">
        <v>52.36</v>
      </c>
      <c r="O522" t="n">
        <v>28452.71</v>
      </c>
      <c r="P522" t="n">
        <v>237.95</v>
      </c>
      <c r="Q522" t="n">
        <v>1364.14</v>
      </c>
      <c r="R522" t="n">
        <v>89.84999999999999</v>
      </c>
      <c r="S522" t="n">
        <v>48.96</v>
      </c>
      <c r="T522" t="n">
        <v>18045.92</v>
      </c>
      <c r="U522" t="n">
        <v>0.54</v>
      </c>
      <c r="V522" t="n">
        <v>0.82</v>
      </c>
      <c r="W522" t="n">
        <v>2.31</v>
      </c>
      <c r="X522" t="n">
        <v>1.11</v>
      </c>
      <c r="Y522" t="n">
        <v>1</v>
      </c>
      <c r="Z522" t="n">
        <v>10</v>
      </c>
    </row>
    <row r="523">
      <c r="A523" t="n">
        <v>15</v>
      </c>
      <c r="B523" t="n">
        <v>115</v>
      </c>
      <c r="C523" t="inlineStr">
        <is>
          <t xml:space="preserve">CONCLUIDO	</t>
        </is>
      </c>
      <c r="D523" t="n">
        <v>4.7384</v>
      </c>
      <c r="E523" t="n">
        <v>21.1</v>
      </c>
      <c r="F523" t="n">
        <v>16.82</v>
      </c>
      <c r="G523" t="n">
        <v>27.27</v>
      </c>
      <c r="H523" t="n">
        <v>0.37</v>
      </c>
      <c r="I523" t="n">
        <v>37</v>
      </c>
      <c r="J523" t="n">
        <v>229.22</v>
      </c>
      <c r="K523" t="n">
        <v>56.94</v>
      </c>
      <c r="L523" t="n">
        <v>4.75</v>
      </c>
      <c r="M523" t="n">
        <v>35</v>
      </c>
      <c r="N523" t="n">
        <v>52.53</v>
      </c>
      <c r="O523" t="n">
        <v>28504.87</v>
      </c>
      <c r="P523" t="n">
        <v>236.82</v>
      </c>
      <c r="Q523" t="n">
        <v>1364.06</v>
      </c>
      <c r="R523" t="n">
        <v>88.12</v>
      </c>
      <c r="S523" t="n">
        <v>48.96</v>
      </c>
      <c r="T523" t="n">
        <v>17190.37</v>
      </c>
      <c r="U523" t="n">
        <v>0.5600000000000001</v>
      </c>
      <c r="V523" t="n">
        <v>0.82</v>
      </c>
      <c r="W523" t="n">
        <v>2.31</v>
      </c>
      <c r="X523" t="n">
        <v>1.06</v>
      </c>
      <c r="Y523" t="n">
        <v>1</v>
      </c>
      <c r="Z523" t="n">
        <v>10</v>
      </c>
    </row>
    <row r="524">
      <c r="A524" t="n">
        <v>16</v>
      </c>
      <c r="B524" t="n">
        <v>115</v>
      </c>
      <c r="C524" t="inlineStr">
        <is>
          <t xml:space="preserve">CONCLUIDO	</t>
        </is>
      </c>
      <c r="D524" t="n">
        <v>4.7755</v>
      </c>
      <c r="E524" t="n">
        <v>20.94</v>
      </c>
      <c r="F524" t="n">
        <v>16.74</v>
      </c>
      <c r="G524" t="n">
        <v>28.7</v>
      </c>
      <c r="H524" t="n">
        <v>0.39</v>
      </c>
      <c r="I524" t="n">
        <v>35</v>
      </c>
      <c r="J524" t="n">
        <v>229.65</v>
      </c>
      <c r="K524" t="n">
        <v>56.94</v>
      </c>
      <c r="L524" t="n">
        <v>5</v>
      </c>
      <c r="M524" t="n">
        <v>33</v>
      </c>
      <c r="N524" t="n">
        <v>52.7</v>
      </c>
      <c r="O524" t="n">
        <v>28557.1</v>
      </c>
      <c r="P524" t="n">
        <v>233.88</v>
      </c>
      <c r="Q524" t="n">
        <v>1364.05</v>
      </c>
      <c r="R524" t="n">
        <v>86.29000000000001</v>
      </c>
      <c r="S524" t="n">
        <v>48.96</v>
      </c>
      <c r="T524" t="n">
        <v>16285.9</v>
      </c>
      <c r="U524" t="n">
        <v>0.57</v>
      </c>
      <c r="V524" t="n">
        <v>0.83</v>
      </c>
      <c r="W524" t="n">
        <v>2.29</v>
      </c>
      <c r="X524" t="n">
        <v>0.98</v>
      </c>
      <c r="Y524" t="n">
        <v>1</v>
      </c>
      <c r="Z524" t="n">
        <v>10</v>
      </c>
    </row>
    <row r="525">
      <c r="A525" t="n">
        <v>17</v>
      </c>
      <c r="B525" t="n">
        <v>115</v>
      </c>
      <c r="C525" t="inlineStr">
        <is>
          <t xml:space="preserve">CONCLUIDO	</t>
        </is>
      </c>
      <c r="D525" t="n">
        <v>4.8154</v>
      </c>
      <c r="E525" t="n">
        <v>20.77</v>
      </c>
      <c r="F525" t="n">
        <v>16.66</v>
      </c>
      <c r="G525" t="n">
        <v>30.29</v>
      </c>
      <c r="H525" t="n">
        <v>0.41</v>
      </c>
      <c r="I525" t="n">
        <v>33</v>
      </c>
      <c r="J525" t="n">
        <v>230.07</v>
      </c>
      <c r="K525" t="n">
        <v>56.94</v>
      </c>
      <c r="L525" t="n">
        <v>5.25</v>
      </c>
      <c r="M525" t="n">
        <v>31</v>
      </c>
      <c r="N525" t="n">
        <v>52.88</v>
      </c>
      <c r="O525" t="n">
        <v>28609.38</v>
      </c>
      <c r="P525" t="n">
        <v>231.38</v>
      </c>
      <c r="Q525" t="n">
        <v>1364</v>
      </c>
      <c r="R525" t="n">
        <v>83.26000000000001</v>
      </c>
      <c r="S525" t="n">
        <v>48.96</v>
      </c>
      <c r="T525" t="n">
        <v>14779.38</v>
      </c>
      <c r="U525" t="n">
        <v>0.59</v>
      </c>
      <c r="V525" t="n">
        <v>0.83</v>
      </c>
      <c r="W525" t="n">
        <v>2.29</v>
      </c>
      <c r="X525" t="n">
        <v>0.9</v>
      </c>
      <c r="Y525" t="n">
        <v>1</v>
      </c>
      <c r="Z525" t="n">
        <v>10</v>
      </c>
    </row>
    <row r="526">
      <c r="A526" t="n">
        <v>18</v>
      </c>
      <c r="B526" t="n">
        <v>115</v>
      </c>
      <c r="C526" t="inlineStr">
        <is>
          <t xml:space="preserve">CONCLUIDO	</t>
        </is>
      </c>
      <c r="D526" t="n">
        <v>4.8427</v>
      </c>
      <c r="E526" t="n">
        <v>20.65</v>
      </c>
      <c r="F526" t="n">
        <v>16.63</v>
      </c>
      <c r="G526" t="n">
        <v>32.18</v>
      </c>
      <c r="H526" t="n">
        <v>0.42</v>
      </c>
      <c r="I526" t="n">
        <v>31</v>
      </c>
      <c r="J526" t="n">
        <v>230.49</v>
      </c>
      <c r="K526" t="n">
        <v>56.94</v>
      </c>
      <c r="L526" t="n">
        <v>5.5</v>
      </c>
      <c r="M526" t="n">
        <v>29</v>
      </c>
      <c r="N526" t="n">
        <v>53.05</v>
      </c>
      <c r="O526" t="n">
        <v>28661.73</v>
      </c>
      <c r="P526" t="n">
        <v>229.85</v>
      </c>
      <c r="Q526" t="n">
        <v>1364.13</v>
      </c>
      <c r="R526" t="n">
        <v>82.25</v>
      </c>
      <c r="S526" t="n">
        <v>48.96</v>
      </c>
      <c r="T526" t="n">
        <v>14287.05</v>
      </c>
      <c r="U526" t="n">
        <v>0.6</v>
      </c>
      <c r="V526" t="n">
        <v>0.83</v>
      </c>
      <c r="W526" t="n">
        <v>2.29</v>
      </c>
      <c r="X526" t="n">
        <v>0.87</v>
      </c>
      <c r="Y526" t="n">
        <v>1</v>
      </c>
      <c r="Z526" t="n">
        <v>10</v>
      </c>
    </row>
    <row r="527">
      <c r="A527" t="n">
        <v>19</v>
      </c>
      <c r="B527" t="n">
        <v>115</v>
      </c>
      <c r="C527" t="inlineStr">
        <is>
          <t xml:space="preserve">CONCLUIDO	</t>
        </is>
      </c>
      <c r="D527" t="n">
        <v>4.8626</v>
      </c>
      <c r="E527" t="n">
        <v>20.57</v>
      </c>
      <c r="F527" t="n">
        <v>16.59</v>
      </c>
      <c r="G527" t="n">
        <v>33.18</v>
      </c>
      <c r="H527" t="n">
        <v>0.44</v>
      </c>
      <c r="I527" t="n">
        <v>30</v>
      </c>
      <c r="J527" t="n">
        <v>230.92</v>
      </c>
      <c r="K527" t="n">
        <v>56.94</v>
      </c>
      <c r="L527" t="n">
        <v>5.75</v>
      </c>
      <c r="M527" t="n">
        <v>28</v>
      </c>
      <c r="N527" t="n">
        <v>53.23</v>
      </c>
      <c r="O527" t="n">
        <v>28714.14</v>
      </c>
      <c r="P527" t="n">
        <v>227.77</v>
      </c>
      <c r="Q527" t="n">
        <v>1364.03</v>
      </c>
      <c r="R527" t="n">
        <v>81.09</v>
      </c>
      <c r="S527" t="n">
        <v>48.96</v>
      </c>
      <c r="T527" t="n">
        <v>13709.35</v>
      </c>
      <c r="U527" t="n">
        <v>0.6</v>
      </c>
      <c r="V527" t="n">
        <v>0.83</v>
      </c>
      <c r="W527" t="n">
        <v>2.28</v>
      </c>
      <c r="X527" t="n">
        <v>0.83</v>
      </c>
      <c r="Y527" t="n">
        <v>1</v>
      </c>
      <c r="Z527" t="n">
        <v>10</v>
      </c>
    </row>
    <row r="528">
      <c r="A528" t="n">
        <v>20</v>
      </c>
      <c r="B528" t="n">
        <v>115</v>
      </c>
      <c r="C528" t="inlineStr">
        <is>
          <t xml:space="preserve">CONCLUIDO	</t>
        </is>
      </c>
      <c r="D528" t="n">
        <v>4.8973</v>
      </c>
      <c r="E528" t="n">
        <v>20.42</v>
      </c>
      <c r="F528" t="n">
        <v>16.53</v>
      </c>
      <c r="G528" t="n">
        <v>35.42</v>
      </c>
      <c r="H528" t="n">
        <v>0.46</v>
      </c>
      <c r="I528" t="n">
        <v>28</v>
      </c>
      <c r="J528" t="n">
        <v>231.34</v>
      </c>
      <c r="K528" t="n">
        <v>56.94</v>
      </c>
      <c r="L528" t="n">
        <v>6</v>
      </c>
      <c r="M528" t="n">
        <v>26</v>
      </c>
      <c r="N528" t="n">
        <v>53.4</v>
      </c>
      <c r="O528" t="n">
        <v>28766.61</v>
      </c>
      <c r="P528" t="n">
        <v>225.6</v>
      </c>
      <c r="Q528" t="n">
        <v>1364.07</v>
      </c>
      <c r="R528" t="n">
        <v>79.3</v>
      </c>
      <c r="S528" t="n">
        <v>48.96</v>
      </c>
      <c r="T528" t="n">
        <v>12825.86</v>
      </c>
      <c r="U528" t="n">
        <v>0.62</v>
      </c>
      <c r="V528" t="n">
        <v>0.84</v>
      </c>
      <c r="W528" t="n">
        <v>2.28</v>
      </c>
      <c r="X528" t="n">
        <v>0.77</v>
      </c>
      <c r="Y528" t="n">
        <v>1</v>
      </c>
      <c r="Z528" t="n">
        <v>10</v>
      </c>
    </row>
    <row r="529">
      <c r="A529" t="n">
        <v>21</v>
      </c>
      <c r="B529" t="n">
        <v>115</v>
      </c>
      <c r="C529" t="inlineStr">
        <is>
          <t xml:space="preserve">CONCLUIDO	</t>
        </is>
      </c>
      <c r="D529" t="n">
        <v>4.9129</v>
      </c>
      <c r="E529" t="n">
        <v>20.35</v>
      </c>
      <c r="F529" t="n">
        <v>16.51</v>
      </c>
      <c r="G529" t="n">
        <v>36.69</v>
      </c>
      <c r="H529" t="n">
        <v>0.48</v>
      </c>
      <c r="I529" t="n">
        <v>27</v>
      </c>
      <c r="J529" t="n">
        <v>231.77</v>
      </c>
      <c r="K529" t="n">
        <v>56.94</v>
      </c>
      <c r="L529" t="n">
        <v>6.25</v>
      </c>
      <c r="M529" t="n">
        <v>25</v>
      </c>
      <c r="N529" t="n">
        <v>53.58</v>
      </c>
      <c r="O529" t="n">
        <v>28819.14</v>
      </c>
      <c r="P529" t="n">
        <v>223.5</v>
      </c>
      <c r="Q529" t="n">
        <v>1364.01</v>
      </c>
      <c r="R529" t="n">
        <v>78.43000000000001</v>
      </c>
      <c r="S529" t="n">
        <v>48.96</v>
      </c>
      <c r="T529" t="n">
        <v>12393.33</v>
      </c>
      <c r="U529" t="n">
        <v>0.62</v>
      </c>
      <c r="V529" t="n">
        <v>0.84</v>
      </c>
      <c r="W529" t="n">
        <v>2.28</v>
      </c>
      <c r="X529" t="n">
        <v>0.75</v>
      </c>
      <c r="Y529" t="n">
        <v>1</v>
      </c>
      <c r="Z529" t="n">
        <v>10</v>
      </c>
    </row>
    <row r="530">
      <c r="A530" t="n">
        <v>22</v>
      </c>
      <c r="B530" t="n">
        <v>115</v>
      </c>
      <c r="C530" t="inlineStr">
        <is>
          <t xml:space="preserve">CONCLUIDO	</t>
        </is>
      </c>
      <c r="D530" t="n">
        <v>4.9293</v>
      </c>
      <c r="E530" t="n">
        <v>20.29</v>
      </c>
      <c r="F530" t="n">
        <v>16.48</v>
      </c>
      <c r="G530" t="n">
        <v>38.04</v>
      </c>
      <c r="H530" t="n">
        <v>0.5</v>
      </c>
      <c r="I530" t="n">
        <v>26</v>
      </c>
      <c r="J530" t="n">
        <v>232.2</v>
      </c>
      <c r="K530" t="n">
        <v>56.94</v>
      </c>
      <c r="L530" t="n">
        <v>6.5</v>
      </c>
      <c r="M530" t="n">
        <v>24</v>
      </c>
      <c r="N530" t="n">
        <v>53.75</v>
      </c>
      <c r="O530" t="n">
        <v>28871.74</v>
      </c>
      <c r="P530" t="n">
        <v>222.55</v>
      </c>
      <c r="Q530" t="n">
        <v>1364.07</v>
      </c>
      <c r="R530" t="n">
        <v>77.33</v>
      </c>
      <c r="S530" t="n">
        <v>48.96</v>
      </c>
      <c r="T530" t="n">
        <v>11852.23</v>
      </c>
      <c r="U530" t="n">
        <v>0.63</v>
      </c>
      <c r="V530" t="n">
        <v>0.84</v>
      </c>
      <c r="W530" t="n">
        <v>2.29</v>
      </c>
      <c r="X530" t="n">
        <v>0.72</v>
      </c>
      <c r="Y530" t="n">
        <v>1</v>
      </c>
      <c r="Z530" t="n">
        <v>10</v>
      </c>
    </row>
    <row r="531">
      <c r="A531" t="n">
        <v>23</v>
      </c>
      <c r="B531" t="n">
        <v>115</v>
      </c>
      <c r="C531" t="inlineStr">
        <is>
          <t xml:space="preserve">CONCLUIDO	</t>
        </is>
      </c>
      <c r="D531" t="n">
        <v>4.9463</v>
      </c>
      <c r="E531" t="n">
        <v>20.22</v>
      </c>
      <c r="F531" t="n">
        <v>16.46</v>
      </c>
      <c r="G531" t="n">
        <v>39.5</v>
      </c>
      <c r="H531" t="n">
        <v>0.52</v>
      </c>
      <c r="I531" t="n">
        <v>25</v>
      </c>
      <c r="J531" t="n">
        <v>232.62</v>
      </c>
      <c r="K531" t="n">
        <v>56.94</v>
      </c>
      <c r="L531" t="n">
        <v>6.75</v>
      </c>
      <c r="M531" t="n">
        <v>23</v>
      </c>
      <c r="N531" t="n">
        <v>53.93</v>
      </c>
      <c r="O531" t="n">
        <v>28924.39</v>
      </c>
      <c r="P531" t="n">
        <v>220.39</v>
      </c>
      <c r="Q531" t="n">
        <v>1364</v>
      </c>
      <c r="R531" t="n">
        <v>76.69</v>
      </c>
      <c r="S531" t="n">
        <v>48.96</v>
      </c>
      <c r="T531" t="n">
        <v>11532.71</v>
      </c>
      <c r="U531" t="n">
        <v>0.64</v>
      </c>
      <c r="V531" t="n">
        <v>0.84</v>
      </c>
      <c r="W531" t="n">
        <v>2.28</v>
      </c>
      <c r="X531" t="n">
        <v>0.7</v>
      </c>
      <c r="Y531" t="n">
        <v>1</v>
      </c>
      <c r="Z531" t="n">
        <v>10</v>
      </c>
    </row>
    <row r="532">
      <c r="A532" t="n">
        <v>24</v>
      </c>
      <c r="B532" t="n">
        <v>115</v>
      </c>
      <c r="C532" t="inlineStr">
        <is>
          <t xml:space="preserve">CONCLUIDO	</t>
        </is>
      </c>
      <c r="D532" t="n">
        <v>4.9676</v>
      </c>
      <c r="E532" t="n">
        <v>20.13</v>
      </c>
      <c r="F532" t="n">
        <v>16.42</v>
      </c>
      <c r="G532" t="n">
        <v>41.04</v>
      </c>
      <c r="H532" t="n">
        <v>0.53</v>
      </c>
      <c r="I532" t="n">
        <v>24</v>
      </c>
      <c r="J532" t="n">
        <v>233.05</v>
      </c>
      <c r="K532" t="n">
        <v>56.94</v>
      </c>
      <c r="L532" t="n">
        <v>7</v>
      </c>
      <c r="M532" t="n">
        <v>22</v>
      </c>
      <c r="N532" t="n">
        <v>54.11</v>
      </c>
      <c r="O532" t="n">
        <v>28977.11</v>
      </c>
      <c r="P532" t="n">
        <v>218.87</v>
      </c>
      <c r="Q532" t="n">
        <v>1364.14</v>
      </c>
      <c r="R532" t="n">
        <v>75.36</v>
      </c>
      <c r="S532" t="n">
        <v>48.96</v>
      </c>
      <c r="T532" t="n">
        <v>10875.57</v>
      </c>
      <c r="U532" t="n">
        <v>0.65</v>
      </c>
      <c r="V532" t="n">
        <v>0.84</v>
      </c>
      <c r="W532" t="n">
        <v>2.28</v>
      </c>
      <c r="X532" t="n">
        <v>0.66</v>
      </c>
      <c r="Y532" t="n">
        <v>1</v>
      </c>
      <c r="Z532" t="n">
        <v>10</v>
      </c>
    </row>
    <row r="533">
      <c r="A533" t="n">
        <v>25</v>
      </c>
      <c r="B533" t="n">
        <v>115</v>
      </c>
      <c r="C533" t="inlineStr">
        <is>
          <t xml:space="preserve">CONCLUIDO	</t>
        </is>
      </c>
      <c r="D533" t="n">
        <v>4.9869</v>
      </c>
      <c r="E533" t="n">
        <v>20.05</v>
      </c>
      <c r="F533" t="n">
        <v>16.38</v>
      </c>
      <c r="G533" t="n">
        <v>42.74</v>
      </c>
      <c r="H533" t="n">
        <v>0.55</v>
      </c>
      <c r="I533" t="n">
        <v>23</v>
      </c>
      <c r="J533" t="n">
        <v>233.48</v>
      </c>
      <c r="K533" t="n">
        <v>56.94</v>
      </c>
      <c r="L533" t="n">
        <v>7.25</v>
      </c>
      <c r="M533" t="n">
        <v>21</v>
      </c>
      <c r="N533" t="n">
        <v>54.29</v>
      </c>
      <c r="O533" t="n">
        <v>29029.89</v>
      </c>
      <c r="P533" t="n">
        <v>216.59</v>
      </c>
      <c r="Q533" t="n">
        <v>1364.02</v>
      </c>
      <c r="R533" t="n">
        <v>74.18000000000001</v>
      </c>
      <c r="S533" t="n">
        <v>48.96</v>
      </c>
      <c r="T533" t="n">
        <v>10289.18</v>
      </c>
      <c r="U533" t="n">
        <v>0.66</v>
      </c>
      <c r="V533" t="n">
        <v>0.85</v>
      </c>
      <c r="W533" t="n">
        <v>2.28</v>
      </c>
      <c r="X533" t="n">
        <v>0.62</v>
      </c>
      <c r="Y533" t="n">
        <v>1</v>
      </c>
      <c r="Z533" t="n">
        <v>10</v>
      </c>
    </row>
    <row r="534">
      <c r="A534" t="n">
        <v>26</v>
      </c>
      <c r="B534" t="n">
        <v>115</v>
      </c>
      <c r="C534" t="inlineStr">
        <is>
          <t xml:space="preserve">CONCLUIDO	</t>
        </is>
      </c>
      <c r="D534" t="n">
        <v>5.0035</v>
      </c>
      <c r="E534" t="n">
        <v>19.99</v>
      </c>
      <c r="F534" t="n">
        <v>16.36</v>
      </c>
      <c r="G534" t="n">
        <v>44.62</v>
      </c>
      <c r="H534" t="n">
        <v>0.57</v>
      </c>
      <c r="I534" t="n">
        <v>22</v>
      </c>
      <c r="J534" t="n">
        <v>233.91</v>
      </c>
      <c r="K534" t="n">
        <v>56.94</v>
      </c>
      <c r="L534" t="n">
        <v>7.5</v>
      </c>
      <c r="M534" t="n">
        <v>20</v>
      </c>
      <c r="N534" t="n">
        <v>54.46</v>
      </c>
      <c r="O534" t="n">
        <v>29082.74</v>
      </c>
      <c r="P534" t="n">
        <v>215.17</v>
      </c>
      <c r="Q534" t="n">
        <v>1364.08</v>
      </c>
      <c r="R534" t="n">
        <v>73.51000000000001</v>
      </c>
      <c r="S534" t="n">
        <v>48.96</v>
      </c>
      <c r="T534" t="n">
        <v>9959.49</v>
      </c>
      <c r="U534" t="n">
        <v>0.67</v>
      </c>
      <c r="V534" t="n">
        <v>0.85</v>
      </c>
      <c r="W534" t="n">
        <v>2.27</v>
      </c>
      <c r="X534" t="n">
        <v>0.6</v>
      </c>
      <c r="Y534" t="n">
        <v>1</v>
      </c>
      <c r="Z534" t="n">
        <v>10</v>
      </c>
    </row>
    <row r="535">
      <c r="A535" t="n">
        <v>27</v>
      </c>
      <c r="B535" t="n">
        <v>115</v>
      </c>
      <c r="C535" t="inlineStr">
        <is>
          <t xml:space="preserve">CONCLUIDO	</t>
        </is>
      </c>
      <c r="D535" t="n">
        <v>5.0184</v>
      </c>
      <c r="E535" t="n">
        <v>19.93</v>
      </c>
      <c r="F535" t="n">
        <v>16.34</v>
      </c>
      <c r="G535" t="n">
        <v>46.7</v>
      </c>
      <c r="H535" t="n">
        <v>0.59</v>
      </c>
      <c r="I535" t="n">
        <v>21</v>
      </c>
      <c r="J535" t="n">
        <v>234.34</v>
      </c>
      <c r="K535" t="n">
        <v>56.94</v>
      </c>
      <c r="L535" t="n">
        <v>7.75</v>
      </c>
      <c r="M535" t="n">
        <v>19</v>
      </c>
      <c r="N535" t="n">
        <v>54.64</v>
      </c>
      <c r="O535" t="n">
        <v>29135.65</v>
      </c>
      <c r="P535" t="n">
        <v>212.95</v>
      </c>
      <c r="Q535" t="n">
        <v>1364.03</v>
      </c>
      <c r="R535" t="n">
        <v>73.02</v>
      </c>
      <c r="S535" t="n">
        <v>48.96</v>
      </c>
      <c r="T535" t="n">
        <v>9718.09</v>
      </c>
      <c r="U535" t="n">
        <v>0.67</v>
      </c>
      <c r="V535" t="n">
        <v>0.85</v>
      </c>
      <c r="W535" t="n">
        <v>2.27</v>
      </c>
      <c r="X535" t="n">
        <v>0.58</v>
      </c>
      <c r="Y535" t="n">
        <v>1</v>
      </c>
      <c r="Z535" t="n">
        <v>10</v>
      </c>
    </row>
    <row r="536">
      <c r="A536" t="n">
        <v>28</v>
      </c>
      <c r="B536" t="n">
        <v>115</v>
      </c>
      <c r="C536" t="inlineStr">
        <is>
          <t xml:space="preserve">CONCLUIDO	</t>
        </is>
      </c>
      <c r="D536" t="n">
        <v>5.0391</v>
      </c>
      <c r="E536" t="n">
        <v>19.84</v>
      </c>
      <c r="F536" t="n">
        <v>16.31</v>
      </c>
      <c r="G536" t="n">
        <v>48.92</v>
      </c>
      <c r="H536" t="n">
        <v>0.61</v>
      </c>
      <c r="I536" t="n">
        <v>20</v>
      </c>
      <c r="J536" t="n">
        <v>234.77</v>
      </c>
      <c r="K536" t="n">
        <v>56.94</v>
      </c>
      <c r="L536" t="n">
        <v>8</v>
      </c>
      <c r="M536" t="n">
        <v>18</v>
      </c>
      <c r="N536" t="n">
        <v>54.82</v>
      </c>
      <c r="O536" t="n">
        <v>29188.62</v>
      </c>
      <c r="P536" t="n">
        <v>211.01</v>
      </c>
      <c r="Q536" t="n">
        <v>1364.01</v>
      </c>
      <c r="R536" t="n">
        <v>71.73</v>
      </c>
      <c r="S536" t="n">
        <v>48.96</v>
      </c>
      <c r="T536" t="n">
        <v>9079.98</v>
      </c>
      <c r="U536" t="n">
        <v>0.68</v>
      </c>
      <c r="V536" t="n">
        <v>0.85</v>
      </c>
      <c r="W536" t="n">
        <v>2.27</v>
      </c>
      <c r="X536" t="n">
        <v>0.55</v>
      </c>
      <c r="Y536" t="n">
        <v>1</v>
      </c>
      <c r="Z536" t="n">
        <v>10</v>
      </c>
    </row>
    <row r="537">
      <c r="A537" t="n">
        <v>29</v>
      </c>
      <c r="B537" t="n">
        <v>115</v>
      </c>
      <c r="C537" t="inlineStr">
        <is>
          <t xml:space="preserve">CONCLUIDO	</t>
        </is>
      </c>
      <c r="D537" t="n">
        <v>5.0364</v>
      </c>
      <c r="E537" t="n">
        <v>19.86</v>
      </c>
      <c r="F537" t="n">
        <v>16.32</v>
      </c>
      <c r="G537" t="n">
        <v>48.95</v>
      </c>
      <c r="H537" t="n">
        <v>0.62</v>
      </c>
      <c r="I537" t="n">
        <v>20</v>
      </c>
      <c r="J537" t="n">
        <v>235.2</v>
      </c>
      <c r="K537" t="n">
        <v>56.94</v>
      </c>
      <c r="L537" t="n">
        <v>8.25</v>
      </c>
      <c r="M537" t="n">
        <v>18</v>
      </c>
      <c r="N537" t="n">
        <v>55</v>
      </c>
      <c r="O537" t="n">
        <v>29241.66</v>
      </c>
      <c r="P537" t="n">
        <v>209.59</v>
      </c>
      <c r="Q537" t="n">
        <v>1364.12</v>
      </c>
      <c r="R537" t="n">
        <v>72</v>
      </c>
      <c r="S537" t="n">
        <v>48.96</v>
      </c>
      <c r="T537" t="n">
        <v>9214.559999999999</v>
      </c>
      <c r="U537" t="n">
        <v>0.68</v>
      </c>
      <c r="V537" t="n">
        <v>0.85</v>
      </c>
      <c r="W537" t="n">
        <v>2.28</v>
      </c>
      <c r="X537" t="n">
        <v>0.5600000000000001</v>
      </c>
      <c r="Y537" t="n">
        <v>1</v>
      </c>
      <c r="Z537" t="n">
        <v>10</v>
      </c>
    </row>
    <row r="538">
      <c r="A538" t="n">
        <v>30</v>
      </c>
      <c r="B538" t="n">
        <v>115</v>
      </c>
      <c r="C538" t="inlineStr">
        <is>
          <t xml:space="preserve">CONCLUIDO	</t>
        </is>
      </c>
      <c r="D538" t="n">
        <v>5.0588</v>
      </c>
      <c r="E538" t="n">
        <v>19.77</v>
      </c>
      <c r="F538" t="n">
        <v>16.27</v>
      </c>
      <c r="G538" t="n">
        <v>51.39</v>
      </c>
      <c r="H538" t="n">
        <v>0.64</v>
      </c>
      <c r="I538" t="n">
        <v>19</v>
      </c>
      <c r="J538" t="n">
        <v>235.63</v>
      </c>
      <c r="K538" t="n">
        <v>56.94</v>
      </c>
      <c r="L538" t="n">
        <v>8.5</v>
      </c>
      <c r="M538" t="n">
        <v>17</v>
      </c>
      <c r="N538" t="n">
        <v>55.18</v>
      </c>
      <c r="O538" t="n">
        <v>29294.76</v>
      </c>
      <c r="P538" t="n">
        <v>207.77</v>
      </c>
      <c r="Q538" t="n">
        <v>1364.13</v>
      </c>
      <c r="R538" t="n">
        <v>70.68000000000001</v>
      </c>
      <c r="S538" t="n">
        <v>48.96</v>
      </c>
      <c r="T538" t="n">
        <v>8560.65</v>
      </c>
      <c r="U538" t="n">
        <v>0.6899999999999999</v>
      </c>
      <c r="V538" t="n">
        <v>0.85</v>
      </c>
      <c r="W538" t="n">
        <v>2.27</v>
      </c>
      <c r="X538" t="n">
        <v>0.51</v>
      </c>
      <c r="Y538" t="n">
        <v>1</v>
      </c>
      <c r="Z538" t="n">
        <v>10</v>
      </c>
    </row>
    <row r="539">
      <c r="A539" t="n">
        <v>31</v>
      </c>
      <c r="B539" t="n">
        <v>115</v>
      </c>
      <c r="C539" t="inlineStr">
        <is>
          <t xml:space="preserve">CONCLUIDO	</t>
        </is>
      </c>
      <c r="D539" t="n">
        <v>5.0762</v>
      </c>
      <c r="E539" t="n">
        <v>19.7</v>
      </c>
      <c r="F539" t="n">
        <v>16.25</v>
      </c>
      <c r="G539" t="n">
        <v>54.16</v>
      </c>
      <c r="H539" t="n">
        <v>0.66</v>
      </c>
      <c r="I539" t="n">
        <v>18</v>
      </c>
      <c r="J539" t="n">
        <v>236.06</v>
      </c>
      <c r="K539" t="n">
        <v>56.94</v>
      </c>
      <c r="L539" t="n">
        <v>8.75</v>
      </c>
      <c r="M539" t="n">
        <v>16</v>
      </c>
      <c r="N539" t="n">
        <v>55.36</v>
      </c>
      <c r="O539" t="n">
        <v>29347.92</v>
      </c>
      <c r="P539" t="n">
        <v>206.13</v>
      </c>
      <c r="Q539" t="n">
        <v>1364.05</v>
      </c>
      <c r="R539" t="n">
        <v>69.91</v>
      </c>
      <c r="S539" t="n">
        <v>48.96</v>
      </c>
      <c r="T539" t="n">
        <v>8180.19</v>
      </c>
      <c r="U539" t="n">
        <v>0.7</v>
      </c>
      <c r="V539" t="n">
        <v>0.85</v>
      </c>
      <c r="W539" t="n">
        <v>2.27</v>
      </c>
      <c r="X539" t="n">
        <v>0.49</v>
      </c>
      <c r="Y539" t="n">
        <v>1</v>
      </c>
      <c r="Z539" t="n">
        <v>10</v>
      </c>
    </row>
    <row r="540">
      <c r="A540" t="n">
        <v>32</v>
      </c>
      <c r="B540" t="n">
        <v>115</v>
      </c>
      <c r="C540" t="inlineStr">
        <is>
          <t xml:space="preserve">CONCLUIDO	</t>
        </is>
      </c>
      <c r="D540" t="n">
        <v>5.0794</v>
      </c>
      <c r="E540" t="n">
        <v>19.69</v>
      </c>
      <c r="F540" t="n">
        <v>16.24</v>
      </c>
      <c r="G540" t="n">
        <v>54.12</v>
      </c>
      <c r="H540" t="n">
        <v>0.68</v>
      </c>
      <c r="I540" t="n">
        <v>18</v>
      </c>
      <c r="J540" t="n">
        <v>236.49</v>
      </c>
      <c r="K540" t="n">
        <v>56.94</v>
      </c>
      <c r="L540" t="n">
        <v>9</v>
      </c>
      <c r="M540" t="n">
        <v>16</v>
      </c>
      <c r="N540" t="n">
        <v>55.55</v>
      </c>
      <c r="O540" t="n">
        <v>29401.15</v>
      </c>
      <c r="P540" t="n">
        <v>205.11</v>
      </c>
      <c r="Q540" t="n">
        <v>1364.05</v>
      </c>
      <c r="R540" t="n">
        <v>69.39</v>
      </c>
      <c r="S540" t="n">
        <v>48.96</v>
      </c>
      <c r="T540" t="n">
        <v>7917.77</v>
      </c>
      <c r="U540" t="n">
        <v>0.71</v>
      </c>
      <c r="V540" t="n">
        <v>0.85</v>
      </c>
      <c r="W540" t="n">
        <v>2.27</v>
      </c>
      <c r="X540" t="n">
        <v>0.48</v>
      </c>
      <c r="Y540" t="n">
        <v>1</v>
      </c>
      <c r="Z540" t="n">
        <v>10</v>
      </c>
    </row>
    <row r="541">
      <c r="A541" t="n">
        <v>33</v>
      </c>
      <c r="B541" t="n">
        <v>115</v>
      </c>
      <c r="C541" t="inlineStr">
        <is>
          <t xml:space="preserve">CONCLUIDO	</t>
        </is>
      </c>
      <c r="D541" t="n">
        <v>5.0951</v>
      </c>
      <c r="E541" t="n">
        <v>19.63</v>
      </c>
      <c r="F541" t="n">
        <v>16.22</v>
      </c>
      <c r="G541" t="n">
        <v>57.25</v>
      </c>
      <c r="H541" t="n">
        <v>0.6899999999999999</v>
      </c>
      <c r="I541" t="n">
        <v>17</v>
      </c>
      <c r="J541" t="n">
        <v>236.92</v>
      </c>
      <c r="K541" t="n">
        <v>56.94</v>
      </c>
      <c r="L541" t="n">
        <v>9.25</v>
      </c>
      <c r="M541" t="n">
        <v>15</v>
      </c>
      <c r="N541" t="n">
        <v>55.73</v>
      </c>
      <c r="O541" t="n">
        <v>29454.44</v>
      </c>
      <c r="P541" t="n">
        <v>202.03</v>
      </c>
      <c r="Q541" t="n">
        <v>1364.04</v>
      </c>
      <c r="R541" t="n">
        <v>68.97</v>
      </c>
      <c r="S541" t="n">
        <v>48.96</v>
      </c>
      <c r="T541" t="n">
        <v>7714.1</v>
      </c>
      <c r="U541" t="n">
        <v>0.71</v>
      </c>
      <c r="V541" t="n">
        <v>0.85</v>
      </c>
      <c r="W541" t="n">
        <v>2.27</v>
      </c>
      <c r="X541" t="n">
        <v>0.46</v>
      </c>
      <c r="Y541" t="n">
        <v>1</v>
      </c>
      <c r="Z541" t="n">
        <v>10</v>
      </c>
    </row>
    <row r="542">
      <c r="A542" t="n">
        <v>34</v>
      </c>
      <c r="B542" t="n">
        <v>115</v>
      </c>
      <c r="C542" t="inlineStr">
        <is>
          <t xml:space="preserve">CONCLUIDO	</t>
        </is>
      </c>
      <c r="D542" t="n">
        <v>5.0979</v>
      </c>
      <c r="E542" t="n">
        <v>19.62</v>
      </c>
      <c r="F542" t="n">
        <v>16.21</v>
      </c>
      <c r="G542" t="n">
        <v>57.21</v>
      </c>
      <c r="H542" t="n">
        <v>0.71</v>
      </c>
      <c r="I542" t="n">
        <v>17</v>
      </c>
      <c r="J542" t="n">
        <v>237.35</v>
      </c>
      <c r="K542" t="n">
        <v>56.94</v>
      </c>
      <c r="L542" t="n">
        <v>9.5</v>
      </c>
      <c r="M542" t="n">
        <v>15</v>
      </c>
      <c r="N542" t="n">
        <v>55.91</v>
      </c>
      <c r="O542" t="n">
        <v>29507.8</v>
      </c>
      <c r="P542" t="n">
        <v>200.87</v>
      </c>
      <c r="Q542" t="n">
        <v>1364.02</v>
      </c>
      <c r="R542" t="n">
        <v>68.79000000000001</v>
      </c>
      <c r="S542" t="n">
        <v>48.96</v>
      </c>
      <c r="T542" t="n">
        <v>7622.64</v>
      </c>
      <c r="U542" t="n">
        <v>0.71</v>
      </c>
      <c r="V542" t="n">
        <v>0.85</v>
      </c>
      <c r="W542" t="n">
        <v>2.26</v>
      </c>
      <c r="X542" t="n">
        <v>0.45</v>
      </c>
      <c r="Y542" t="n">
        <v>1</v>
      </c>
      <c r="Z542" t="n">
        <v>10</v>
      </c>
    </row>
    <row r="543">
      <c r="A543" t="n">
        <v>35</v>
      </c>
      <c r="B543" t="n">
        <v>115</v>
      </c>
      <c r="C543" t="inlineStr">
        <is>
          <t xml:space="preserve">CONCLUIDO	</t>
        </is>
      </c>
      <c r="D543" t="n">
        <v>5.1149</v>
      </c>
      <c r="E543" t="n">
        <v>19.55</v>
      </c>
      <c r="F543" t="n">
        <v>16.19</v>
      </c>
      <c r="G543" t="n">
        <v>60.7</v>
      </c>
      <c r="H543" t="n">
        <v>0.73</v>
      </c>
      <c r="I543" t="n">
        <v>16</v>
      </c>
      <c r="J543" t="n">
        <v>237.79</v>
      </c>
      <c r="K543" t="n">
        <v>56.94</v>
      </c>
      <c r="L543" t="n">
        <v>9.75</v>
      </c>
      <c r="M543" t="n">
        <v>14</v>
      </c>
      <c r="N543" t="n">
        <v>56.09</v>
      </c>
      <c r="O543" t="n">
        <v>29561.22</v>
      </c>
      <c r="P543" t="n">
        <v>199.14</v>
      </c>
      <c r="Q543" t="n">
        <v>1364.05</v>
      </c>
      <c r="R543" t="n">
        <v>67.92</v>
      </c>
      <c r="S543" t="n">
        <v>48.96</v>
      </c>
      <c r="T543" t="n">
        <v>7197.24</v>
      </c>
      <c r="U543" t="n">
        <v>0.72</v>
      </c>
      <c r="V543" t="n">
        <v>0.86</v>
      </c>
      <c r="W543" t="n">
        <v>2.27</v>
      </c>
      <c r="X543" t="n">
        <v>0.43</v>
      </c>
      <c r="Y543" t="n">
        <v>1</v>
      </c>
      <c r="Z543" t="n">
        <v>10</v>
      </c>
    </row>
    <row r="544">
      <c r="A544" t="n">
        <v>36</v>
      </c>
      <c r="B544" t="n">
        <v>115</v>
      </c>
      <c r="C544" t="inlineStr">
        <is>
          <t xml:space="preserve">CONCLUIDO	</t>
        </is>
      </c>
      <c r="D544" t="n">
        <v>5.1146</v>
      </c>
      <c r="E544" t="n">
        <v>19.55</v>
      </c>
      <c r="F544" t="n">
        <v>16.19</v>
      </c>
      <c r="G544" t="n">
        <v>60.71</v>
      </c>
      <c r="H544" t="n">
        <v>0.75</v>
      </c>
      <c r="I544" t="n">
        <v>16</v>
      </c>
      <c r="J544" t="n">
        <v>238.22</v>
      </c>
      <c r="K544" t="n">
        <v>56.94</v>
      </c>
      <c r="L544" t="n">
        <v>10</v>
      </c>
      <c r="M544" t="n">
        <v>14</v>
      </c>
      <c r="N544" t="n">
        <v>56.28</v>
      </c>
      <c r="O544" t="n">
        <v>29614.71</v>
      </c>
      <c r="P544" t="n">
        <v>198.27</v>
      </c>
      <c r="Q544" t="n">
        <v>1364.02</v>
      </c>
      <c r="R544" t="n">
        <v>67.95999999999999</v>
      </c>
      <c r="S544" t="n">
        <v>48.96</v>
      </c>
      <c r="T544" t="n">
        <v>7214.82</v>
      </c>
      <c r="U544" t="n">
        <v>0.72</v>
      </c>
      <c r="V544" t="n">
        <v>0.86</v>
      </c>
      <c r="W544" t="n">
        <v>2.27</v>
      </c>
      <c r="X544" t="n">
        <v>0.43</v>
      </c>
      <c r="Y544" t="n">
        <v>1</v>
      </c>
      <c r="Z544" t="n">
        <v>10</v>
      </c>
    </row>
    <row r="545">
      <c r="A545" t="n">
        <v>37</v>
      </c>
      <c r="B545" t="n">
        <v>115</v>
      </c>
      <c r="C545" t="inlineStr">
        <is>
          <t xml:space="preserve">CONCLUIDO	</t>
        </is>
      </c>
      <c r="D545" t="n">
        <v>5.1337</v>
      </c>
      <c r="E545" t="n">
        <v>19.48</v>
      </c>
      <c r="F545" t="n">
        <v>16.16</v>
      </c>
      <c r="G545" t="n">
        <v>64.64</v>
      </c>
      <c r="H545" t="n">
        <v>0.76</v>
      </c>
      <c r="I545" t="n">
        <v>15</v>
      </c>
      <c r="J545" t="n">
        <v>238.66</v>
      </c>
      <c r="K545" t="n">
        <v>56.94</v>
      </c>
      <c r="L545" t="n">
        <v>10.25</v>
      </c>
      <c r="M545" t="n">
        <v>12</v>
      </c>
      <c r="N545" t="n">
        <v>56.46</v>
      </c>
      <c r="O545" t="n">
        <v>29668.27</v>
      </c>
      <c r="P545" t="n">
        <v>195.29</v>
      </c>
      <c r="Q545" t="n">
        <v>1364.12</v>
      </c>
      <c r="R545" t="n">
        <v>66.81999999999999</v>
      </c>
      <c r="S545" t="n">
        <v>48.96</v>
      </c>
      <c r="T545" t="n">
        <v>6648.21</v>
      </c>
      <c r="U545" t="n">
        <v>0.73</v>
      </c>
      <c r="V545" t="n">
        <v>0.86</v>
      </c>
      <c r="W545" t="n">
        <v>2.27</v>
      </c>
      <c r="X545" t="n">
        <v>0.4</v>
      </c>
      <c r="Y545" t="n">
        <v>1</v>
      </c>
      <c r="Z545" t="n">
        <v>10</v>
      </c>
    </row>
    <row r="546">
      <c r="A546" t="n">
        <v>38</v>
      </c>
      <c r="B546" t="n">
        <v>115</v>
      </c>
      <c r="C546" t="inlineStr">
        <is>
          <t xml:space="preserve">CONCLUIDO	</t>
        </is>
      </c>
      <c r="D546" t="n">
        <v>5.1314</v>
      </c>
      <c r="E546" t="n">
        <v>19.49</v>
      </c>
      <c r="F546" t="n">
        <v>16.17</v>
      </c>
      <c r="G546" t="n">
        <v>64.67</v>
      </c>
      <c r="H546" t="n">
        <v>0.78</v>
      </c>
      <c r="I546" t="n">
        <v>15</v>
      </c>
      <c r="J546" t="n">
        <v>239.09</v>
      </c>
      <c r="K546" t="n">
        <v>56.94</v>
      </c>
      <c r="L546" t="n">
        <v>10.5</v>
      </c>
      <c r="M546" t="n">
        <v>12</v>
      </c>
      <c r="N546" t="n">
        <v>56.65</v>
      </c>
      <c r="O546" t="n">
        <v>29721.89</v>
      </c>
      <c r="P546" t="n">
        <v>191.92</v>
      </c>
      <c r="Q546" t="n">
        <v>1364.02</v>
      </c>
      <c r="R546" t="n">
        <v>67.28</v>
      </c>
      <c r="S546" t="n">
        <v>48.96</v>
      </c>
      <c r="T546" t="n">
        <v>6880.16</v>
      </c>
      <c r="U546" t="n">
        <v>0.73</v>
      </c>
      <c r="V546" t="n">
        <v>0.86</v>
      </c>
      <c r="W546" t="n">
        <v>2.27</v>
      </c>
      <c r="X546" t="n">
        <v>0.41</v>
      </c>
      <c r="Y546" t="n">
        <v>1</v>
      </c>
      <c r="Z546" t="n">
        <v>10</v>
      </c>
    </row>
    <row r="547">
      <c r="A547" t="n">
        <v>39</v>
      </c>
      <c r="B547" t="n">
        <v>115</v>
      </c>
      <c r="C547" t="inlineStr">
        <is>
          <t xml:space="preserve">CONCLUIDO	</t>
        </is>
      </c>
      <c r="D547" t="n">
        <v>5.155</v>
      </c>
      <c r="E547" t="n">
        <v>19.4</v>
      </c>
      <c r="F547" t="n">
        <v>16.12</v>
      </c>
      <c r="G547" t="n">
        <v>69.09999999999999</v>
      </c>
      <c r="H547" t="n">
        <v>0.8</v>
      </c>
      <c r="I547" t="n">
        <v>14</v>
      </c>
      <c r="J547" t="n">
        <v>239.53</v>
      </c>
      <c r="K547" t="n">
        <v>56.94</v>
      </c>
      <c r="L547" t="n">
        <v>10.75</v>
      </c>
      <c r="M547" t="n">
        <v>8</v>
      </c>
      <c r="N547" t="n">
        <v>56.83</v>
      </c>
      <c r="O547" t="n">
        <v>29775.57</v>
      </c>
      <c r="P547" t="n">
        <v>191.47</v>
      </c>
      <c r="Q547" t="n">
        <v>1364.02</v>
      </c>
      <c r="R547" t="n">
        <v>65.63</v>
      </c>
      <c r="S547" t="n">
        <v>48.96</v>
      </c>
      <c r="T547" t="n">
        <v>6060.49</v>
      </c>
      <c r="U547" t="n">
        <v>0.75</v>
      </c>
      <c r="V547" t="n">
        <v>0.86</v>
      </c>
      <c r="W547" t="n">
        <v>2.27</v>
      </c>
      <c r="X547" t="n">
        <v>0.36</v>
      </c>
      <c r="Y547" t="n">
        <v>1</v>
      </c>
      <c r="Z547" t="n">
        <v>10</v>
      </c>
    </row>
    <row r="548">
      <c r="A548" t="n">
        <v>40</v>
      </c>
      <c r="B548" t="n">
        <v>115</v>
      </c>
      <c r="C548" t="inlineStr">
        <is>
          <t xml:space="preserve">CONCLUIDO	</t>
        </is>
      </c>
      <c r="D548" t="n">
        <v>5.1503</v>
      </c>
      <c r="E548" t="n">
        <v>19.42</v>
      </c>
      <c r="F548" t="n">
        <v>16.14</v>
      </c>
      <c r="G548" t="n">
        <v>69.18000000000001</v>
      </c>
      <c r="H548" t="n">
        <v>0.82</v>
      </c>
      <c r="I548" t="n">
        <v>14</v>
      </c>
      <c r="J548" t="n">
        <v>239.96</v>
      </c>
      <c r="K548" t="n">
        <v>56.94</v>
      </c>
      <c r="L548" t="n">
        <v>11</v>
      </c>
      <c r="M548" t="n">
        <v>6</v>
      </c>
      <c r="N548" t="n">
        <v>57.02</v>
      </c>
      <c r="O548" t="n">
        <v>29829.32</v>
      </c>
      <c r="P548" t="n">
        <v>191.6</v>
      </c>
      <c r="Q548" t="n">
        <v>1364.1</v>
      </c>
      <c r="R548" t="n">
        <v>66.08</v>
      </c>
      <c r="S548" t="n">
        <v>48.96</v>
      </c>
      <c r="T548" t="n">
        <v>6282.62</v>
      </c>
      <c r="U548" t="n">
        <v>0.74</v>
      </c>
      <c r="V548" t="n">
        <v>0.86</v>
      </c>
      <c r="W548" t="n">
        <v>2.27</v>
      </c>
      <c r="X548" t="n">
        <v>0.38</v>
      </c>
      <c r="Y548" t="n">
        <v>1</v>
      </c>
      <c r="Z548" t="n">
        <v>10</v>
      </c>
    </row>
    <row r="549">
      <c r="A549" t="n">
        <v>41</v>
      </c>
      <c r="B549" t="n">
        <v>115</v>
      </c>
      <c r="C549" t="inlineStr">
        <is>
          <t xml:space="preserve">CONCLUIDO	</t>
        </is>
      </c>
      <c r="D549" t="n">
        <v>5.1521</v>
      </c>
      <c r="E549" t="n">
        <v>19.41</v>
      </c>
      <c r="F549" t="n">
        <v>16.13</v>
      </c>
      <c r="G549" t="n">
        <v>69.15000000000001</v>
      </c>
      <c r="H549" t="n">
        <v>0.83</v>
      </c>
      <c r="I549" t="n">
        <v>14</v>
      </c>
      <c r="J549" t="n">
        <v>240.4</v>
      </c>
      <c r="K549" t="n">
        <v>56.94</v>
      </c>
      <c r="L549" t="n">
        <v>11.25</v>
      </c>
      <c r="M549" t="n">
        <v>6</v>
      </c>
      <c r="N549" t="n">
        <v>57.21</v>
      </c>
      <c r="O549" t="n">
        <v>29883.27</v>
      </c>
      <c r="P549" t="n">
        <v>189.96</v>
      </c>
      <c r="Q549" t="n">
        <v>1364.07</v>
      </c>
      <c r="R549" t="n">
        <v>65.92</v>
      </c>
      <c r="S549" t="n">
        <v>48.96</v>
      </c>
      <c r="T549" t="n">
        <v>6204.4</v>
      </c>
      <c r="U549" t="n">
        <v>0.74</v>
      </c>
      <c r="V549" t="n">
        <v>0.86</v>
      </c>
      <c r="W549" t="n">
        <v>2.27</v>
      </c>
      <c r="X549" t="n">
        <v>0.37</v>
      </c>
      <c r="Y549" t="n">
        <v>1</v>
      </c>
      <c r="Z549" t="n">
        <v>10</v>
      </c>
    </row>
    <row r="550">
      <c r="A550" t="n">
        <v>42</v>
      </c>
      <c r="B550" t="n">
        <v>115</v>
      </c>
      <c r="C550" t="inlineStr">
        <is>
          <t xml:space="preserve">CONCLUIDO	</t>
        </is>
      </c>
      <c r="D550" t="n">
        <v>5.1525</v>
      </c>
      <c r="E550" t="n">
        <v>19.41</v>
      </c>
      <c r="F550" t="n">
        <v>16.13</v>
      </c>
      <c r="G550" t="n">
        <v>69.14</v>
      </c>
      <c r="H550" t="n">
        <v>0.85</v>
      </c>
      <c r="I550" t="n">
        <v>14</v>
      </c>
      <c r="J550" t="n">
        <v>240.84</v>
      </c>
      <c r="K550" t="n">
        <v>56.94</v>
      </c>
      <c r="L550" t="n">
        <v>11.5</v>
      </c>
      <c r="M550" t="n">
        <v>4</v>
      </c>
      <c r="N550" t="n">
        <v>57.39</v>
      </c>
      <c r="O550" t="n">
        <v>29937.16</v>
      </c>
      <c r="P550" t="n">
        <v>188.5</v>
      </c>
      <c r="Q550" t="n">
        <v>1364.02</v>
      </c>
      <c r="R550" t="n">
        <v>65.79000000000001</v>
      </c>
      <c r="S550" t="n">
        <v>48.96</v>
      </c>
      <c r="T550" t="n">
        <v>6141.75</v>
      </c>
      <c r="U550" t="n">
        <v>0.74</v>
      </c>
      <c r="V550" t="n">
        <v>0.86</v>
      </c>
      <c r="W550" t="n">
        <v>2.27</v>
      </c>
      <c r="X550" t="n">
        <v>0.37</v>
      </c>
      <c r="Y550" t="n">
        <v>1</v>
      </c>
      <c r="Z550" t="n">
        <v>10</v>
      </c>
    </row>
    <row r="551">
      <c r="A551" t="n">
        <v>43</v>
      </c>
      <c r="B551" t="n">
        <v>115</v>
      </c>
      <c r="C551" t="inlineStr">
        <is>
          <t xml:space="preserve">CONCLUIDO	</t>
        </is>
      </c>
      <c r="D551" t="n">
        <v>5.1482</v>
      </c>
      <c r="E551" t="n">
        <v>19.42</v>
      </c>
      <c r="F551" t="n">
        <v>16.15</v>
      </c>
      <c r="G551" t="n">
        <v>69.20999999999999</v>
      </c>
      <c r="H551" t="n">
        <v>0.87</v>
      </c>
      <c r="I551" t="n">
        <v>14</v>
      </c>
      <c r="J551" t="n">
        <v>241.27</v>
      </c>
      <c r="K551" t="n">
        <v>56.94</v>
      </c>
      <c r="L551" t="n">
        <v>11.75</v>
      </c>
      <c r="M551" t="n">
        <v>4</v>
      </c>
      <c r="N551" t="n">
        <v>57.58</v>
      </c>
      <c r="O551" t="n">
        <v>29991.11</v>
      </c>
      <c r="P551" t="n">
        <v>188.57</v>
      </c>
      <c r="Q551" t="n">
        <v>1364.02</v>
      </c>
      <c r="R551" t="n">
        <v>66.31</v>
      </c>
      <c r="S551" t="n">
        <v>48.96</v>
      </c>
      <c r="T551" t="n">
        <v>6401.47</v>
      </c>
      <c r="U551" t="n">
        <v>0.74</v>
      </c>
      <c r="V551" t="n">
        <v>0.86</v>
      </c>
      <c r="W551" t="n">
        <v>2.27</v>
      </c>
      <c r="X551" t="n">
        <v>0.39</v>
      </c>
      <c r="Y551" t="n">
        <v>1</v>
      </c>
      <c r="Z551" t="n">
        <v>10</v>
      </c>
    </row>
    <row r="552">
      <c r="A552" t="n">
        <v>44</v>
      </c>
      <c r="B552" t="n">
        <v>115</v>
      </c>
      <c r="C552" t="inlineStr">
        <is>
          <t xml:space="preserve">CONCLUIDO	</t>
        </is>
      </c>
      <c r="D552" t="n">
        <v>5.1708</v>
      </c>
      <c r="E552" t="n">
        <v>19.34</v>
      </c>
      <c r="F552" t="n">
        <v>16.11</v>
      </c>
      <c r="G552" t="n">
        <v>74.34</v>
      </c>
      <c r="H552" t="n">
        <v>0.88</v>
      </c>
      <c r="I552" t="n">
        <v>13</v>
      </c>
      <c r="J552" t="n">
        <v>241.71</v>
      </c>
      <c r="K552" t="n">
        <v>56.94</v>
      </c>
      <c r="L552" t="n">
        <v>12</v>
      </c>
      <c r="M552" t="n">
        <v>2</v>
      </c>
      <c r="N552" t="n">
        <v>57.77</v>
      </c>
      <c r="O552" t="n">
        <v>30045.13</v>
      </c>
      <c r="P552" t="n">
        <v>186.78</v>
      </c>
      <c r="Q552" t="n">
        <v>1364.02</v>
      </c>
      <c r="R552" t="n">
        <v>65.06</v>
      </c>
      <c r="S552" t="n">
        <v>48.96</v>
      </c>
      <c r="T552" t="n">
        <v>5777.46</v>
      </c>
      <c r="U552" t="n">
        <v>0.75</v>
      </c>
      <c r="V552" t="n">
        <v>0.86</v>
      </c>
      <c r="W552" t="n">
        <v>2.27</v>
      </c>
      <c r="X552" t="n">
        <v>0.35</v>
      </c>
      <c r="Y552" t="n">
        <v>1</v>
      </c>
      <c r="Z552" t="n">
        <v>10</v>
      </c>
    </row>
    <row r="553">
      <c r="A553" t="n">
        <v>45</v>
      </c>
      <c r="B553" t="n">
        <v>115</v>
      </c>
      <c r="C553" t="inlineStr">
        <is>
          <t xml:space="preserve">CONCLUIDO	</t>
        </is>
      </c>
      <c r="D553" t="n">
        <v>5.1651</v>
      </c>
      <c r="E553" t="n">
        <v>19.36</v>
      </c>
      <c r="F553" t="n">
        <v>16.13</v>
      </c>
      <c r="G553" t="n">
        <v>74.44</v>
      </c>
      <c r="H553" t="n">
        <v>0.9</v>
      </c>
      <c r="I553" t="n">
        <v>13</v>
      </c>
      <c r="J553" t="n">
        <v>242.15</v>
      </c>
      <c r="K553" t="n">
        <v>56.94</v>
      </c>
      <c r="L553" t="n">
        <v>12.25</v>
      </c>
      <c r="M553" t="n">
        <v>1</v>
      </c>
      <c r="N553" t="n">
        <v>57.96</v>
      </c>
      <c r="O553" t="n">
        <v>30099.23</v>
      </c>
      <c r="P553" t="n">
        <v>188.03</v>
      </c>
      <c r="Q553" t="n">
        <v>1364.02</v>
      </c>
      <c r="R553" t="n">
        <v>65.59999999999999</v>
      </c>
      <c r="S553" t="n">
        <v>48.96</v>
      </c>
      <c r="T553" t="n">
        <v>6047.91</v>
      </c>
      <c r="U553" t="n">
        <v>0.75</v>
      </c>
      <c r="V553" t="n">
        <v>0.86</v>
      </c>
      <c r="W553" t="n">
        <v>2.28</v>
      </c>
      <c r="X553" t="n">
        <v>0.37</v>
      </c>
      <c r="Y553" t="n">
        <v>1</v>
      </c>
      <c r="Z553" t="n">
        <v>10</v>
      </c>
    </row>
    <row r="554">
      <c r="A554" t="n">
        <v>46</v>
      </c>
      <c r="B554" t="n">
        <v>115</v>
      </c>
      <c r="C554" t="inlineStr">
        <is>
          <t xml:space="preserve">CONCLUIDO	</t>
        </is>
      </c>
      <c r="D554" t="n">
        <v>5.1654</v>
      </c>
      <c r="E554" t="n">
        <v>19.36</v>
      </c>
      <c r="F554" t="n">
        <v>16.13</v>
      </c>
      <c r="G554" t="n">
        <v>74.44</v>
      </c>
      <c r="H554" t="n">
        <v>0.92</v>
      </c>
      <c r="I554" t="n">
        <v>13</v>
      </c>
      <c r="J554" t="n">
        <v>242.59</v>
      </c>
      <c r="K554" t="n">
        <v>56.94</v>
      </c>
      <c r="L554" t="n">
        <v>12.5</v>
      </c>
      <c r="M554" t="n">
        <v>0</v>
      </c>
      <c r="N554" t="n">
        <v>58.15</v>
      </c>
      <c r="O554" t="n">
        <v>30153.38</v>
      </c>
      <c r="P554" t="n">
        <v>188.52</v>
      </c>
      <c r="Q554" t="n">
        <v>1364.14</v>
      </c>
      <c r="R554" t="n">
        <v>65.61</v>
      </c>
      <c r="S554" t="n">
        <v>48.96</v>
      </c>
      <c r="T554" t="n">
        <v>6054.8</v>
      </c>
      <c r="U554" t="n">
        <v>0.75</v>
      </c>
      <c r="V554" t="n">
        <v>0.86</v>
      </c>
      <c r="W554" t="n">
        <v>2.27</v>
      </c>
      <c r="X554" t="n">
        <v>0.37</v>
      </c>
      <c r="Y554" t="n">
        <v>1</v>
      </c>
      <c r="Z554" t="n">
        <v>10</v>
      </c>
    </row>
    <row r="555">
      <c r="A555" t="n">
        <v>0</v>
      </c>
      <c r="B555" t="n">
        <v>35</v>
      </c>
      <c r="C555" t="inlineStr">
        <is>
          <t xml:space="preserve">CONCLUIDO	</t>
        </is>
      </c>
      <c r="D555" t="n">
        <v>4.505</v>
      </c>
      <c r="E555" t="n">
        <v>22.2</v>
      </c>
      <c r="F555" t="n">
        <v>18.62</v>
      </c>
      <c r="G555" t="n">
        <v>11.4</v>
      </c>
      <c r="H555" t="n">
        <v>0.22</v>
      </c>
      <c r="I555" t="n">
        <v>98</v>
      </c>
      <c r="J555" t="n">
        <v>80.84</v>
      </c>
      <c r="K555" t="n">
        <v>35.1</v>
      </c>
      <c r="L555" t="n">
        <v>1</v>
      </c>
      <c r="M555" t="n">
        <v>96</v>
      </c>
      <c r="N555" t="n">
        <v>9.74</v>
      </c>
      <c r="O555" t="n">
        <v>10204.21</v>
      </c>
      <c r="P555" t="n">
        <v>134.04</v>
      </c>
      <c r="Q555" t="n">
        <v>1364.03</v>
      </c>
      <c r="R555" t="n">
        <v>147.2</v>
      </c>
      <c r="S555" t="n">
        <v>48.96</v>
      </c>
      <c r="T555" t="n">
        <v>46423.29</v>
      </c>
      <c r="U555" t="n">
        <v>0.33</v>
      </c>
      <c r="V555" t="n">
        <v>0.74</v>
      </c>
      <c r="W555" t="n">
        <v>2.4</v>
      </c>
      <c r="X555" t="n">
        <v>2.86</v>
      </c>
      <c r="Y555" t="n">
        <v>1</v>
      </c>
      <c r="Z555" t="n">
        <v>10</v>
      </c>
    </row>
    <row r="556">
      <c r="A556" t="n">
        <v>1</v>
      </c>
      <c r="B556" t="n">
        <v>35</v>
      </c>
      <c r="C556" t="inlineStr">
        <is>
          <t xml:space="preserve">CONCLUIDO	</t>
        </is>
      </c>
      <c r="D556" t="n">
        <v>4.7577</v>
      </c>
      <c r="E556" t="n">
        <v>21.02</v>
      </c>
      <c r="F556" t="n">
        <v>17.87</v>
      </c>
      <c r="G556" t="n">
        <v>14.69</v>
      </c>
      <c r="H556" t="n">
        <v>0.27</v>
      </c>
      <c r="I556" t="n">
        <v>73</v>
      </c>
      <c r="J556" t="n">
        <v>81.14</v>
      </c>
      <c r="K556" t="n">
        <v>35.1</v>
      </c>
      <c r="L556" t="n">
        <v>1.25</v>
      </c>
      <c r="M556" t="n">
        <v>71</v>
      </c>
      <c r="N556" t="n">
        <v>9.789999999999999</v>
      </c>
      <c r="O556" t="n">
        <v>10241.25</v>
      </c>
      <c r="P556" t="n">
        <v>124.14</v>
      </c>
      <c r="Q556" t="n">
        <v>1364.19</v>
      </c>
      <c r="R556" t="n">
        <v>122.21</v>
      </c>
      <c r="S556" t="n">
        <v>48.96</v>
      </c>
      <c r="T556" t="n">
        <v>34053.41</v>
      </c>
      <c r="U556" t="n">
        <v>0.4</v>
      </c>
      <c r="V556" t="n">
        <v>0.78</v>
      </c>
      <c r="W556" t="n">
        <v>2.37</v>
      </c>
      <c r="X556" t="n">
        <v>2.11</v>
      </c>
      <c r="Y556" t="n">
        <v>1</v>
      </c>
      <c r="Z556" t="n">
        <v>10</v>
      </c>
    </row>
    <row r="557">
      <c r="A557" t="n">
        <v>2</v>
      </c>
      <c r="B557" t="n">
        <v>35</v>
      </c>
      <c r="C557" t="inlineStr">
        <is>
          <t xml:space="preserve">CONCLUIDO	</t>
        </is>
      </c>
      <c r="D557" t="n">
        <v>4.9398</v>
      </c>
      <c r="E557" t="n">
        <v>20.24</v>
      </c>
      <c r="F557" t="n">
        <v>17.37</v>
      </c>
      <c r="G557" t="n">
        <v>18.28</v>
      </c>
      <c r="H557" t="n">
        <v>0.32</v>
      </c>
      <c r="I557" t="n">
        <v>57</v>
      </c>
      <c r="J557" t="n">
        <v>81.44</v>
      </c>
      <c r="K557" t="n">
        <v>35.1</v>
      </c>
      <c r="L557" t="n">
        <v>1.5</v>
      </c>
      <c r="M557" t="n">
        <v>55</v>
      </c>
      <c r="N557" t="n">
        <v>9.84</v>
      </c>
      <c r="O557" t="n">
        <v>10278.32</v>
      </c>
      <c r="P557" t="n">
        <v>115.79</v>
      </c>
      <c r="Q557" t="n">
        <v>1364.19</v>
      </c>
      <c r="R557" t="n">
        <v>106.34</v>
      </c>
      <c r="S557" t="n">
        <v>48.96</v>
      </c>
      <c r="T557" t="n">
        <v>26199.98</v>
      </c>
      <c r="U557" t="n">
        <v>0.46</v>
      </c>
      <c r="V557" t="n">
        <v>0.8</v>
      </c>
      <c r="W557" t="n">
        <v>2.33</v>
      </c>
      <c r="X557" t="n">
        <v>1.61</v>
      </c>
      <c r="Y557" t="n">
        <v>1</v>
      </c>
      <c r="Z557" t="n">
        <v>10</v>
      </c>
    </row>
    <row r="558">
      <c r="A558" t="n">
        <v>3</v>
      </c>
      <c r="B558" t="n">
        <v>35</v>
      </c>
      <c r="C558" t="inlineStr">
        <is>
          <t xml:space="preserve">CONCLUIDO	</t>
        </is>
      </c>
      <c r="D558" t="n">
        <v>5.048</v>
      </c>
      <c r="E558" t="n">
        <v>19.81</v>
      </c>
      <c r="F558" t="n">
        <v>17.11</v>
      </c>
      <c r="G558" t="n">
        <v>21.84</v>
      </c>
      <c r="H558" t="n">
        <v>0.38</v>
      </c>
      <c r="I558" t="n">
        <v>47</v>
      </c>
      <c r="J558" t="n">
        <v>81.73999999999999</v>
      </c>
      <c r="K558" t="n">
        <v>35.1</v>
      </c>
      <c r="L558" t="n">
        <v>1.75</v>
      </c>
      <c r="M558" t="n">
        <v>38</v>
      </c>
      <c r="N558" t="n">
        <v>9.890000000000001</v>
      </c>
      <c r="O558" t="n">
        <v>10315.41</v>
      </c>
      <c r="P558" t="n">
        <v>109.97</v>
      </c>
      <c r="Q558" t="n">
        <v>1364.04</v>
      </c>
      <c r="R558" t="n">
        <v>97.59</v>
      </c>
      <c r="S558" t="n">
        <v>48.96</v>
      </c>
      <c r="T558" t="n">
        <v>21875.81</v>
      </c>
      <c r="U558" t="n">
        <v>0.5</v>
      </c>
      <c r="V558" t="n">
        <v>0.8100000000000001</v>
      </c>
      <c r="W558" t="n">
        <v>2.33</v>
      </c>
      <c r="X558" t="n">
        <v>1.35</v>
      </c>
      <c r="Y558" t="n">
        <v>1</v>
      </c>
      <c r="Z558" t="n">
        <v>10</v>
      </c>
    </row>
    <row r="559">
      <c r="A559" t="n">
        <v>4</v>
      </c>
      <c r="B559" t="n">
        <v>35</v>
      </c>
      <c r="C559" t="inlineStr">
        <is>
          <t xml:space="preserve">CONCLUIDO	</t>
        </is>
      </c>
      <c r="D559" t="n">
        <v>5.1061</v>
      </c>
      <c r="E559" t="n">
        <v>19.58</v>
      </c>
      <c r="F559" t="n">
        <v>16.97</v>
      </c>
      <c r="G559" t="n">
        <v>24.24</v>
      </c>
      <c r="H559" t="n">
        <v>0.43</v>
      </c>
      <c r="I559" t="n">
        <v>42</v>
      </c>
      <c r="J559" t="n">
        <v>82.04000000000001</v>
      </c>
      <c r="K559" t="n">
        <v>35.1</v>
      </c>
      <c r="L559" t="n">
        <v>2</v>
      </c>
      <c r="M559" t="n">
        <v>14</v>
      </c>
      <c r="N559" t="n">
        <v>9.94</v>
      </c>
      <c r="O559" t="n">
        <v>10352.53</v>
      </c>
      <c r="P559" t="n">
        <v>106.56</v>
      </c>
      <c r="Q559" t="n">
        <v>1364.26</v>
      </c>
      <c r="R559" t="n">
        <v>92.06</v>
      </c>
      <c r="S559" t="n">
        <v>48.96</v>
      </c>
      <c r="T559" t="n">
        <v>19135.01</v>
      </c>
      <c r="U559" t="n">
        <v>0.53</v>
      </c>
      <c r="V559" t="n">
        <v>0.82</v>
      </c>
      <c r="W559" t="n">
        <v>2.35</v>
      </c>
      <c r="X559" t="n">
        <v>1.21</v>
      </c>
      <c r="Y559" t="n">
        <v>1</v>
      </c>
      <c r="Z559" t="n">
        <v>10</v>
      </c>
    </row>
    <row r="560">
      <c r="A560" t="n">
        <v>5</v>
      </c>
      <c r="B560" t="n">
        <v>35</v>
      </c>
      <c r="C560" t="inlineStr">
        <is>
          <t xml:space="preserve">CONCLUIDO	</t>
        </is>
      </c>
      <c r="D560" t="n">
        <v>5.1338</v>
      </c>
      <c r="E560" t="n">
        <v>19.48</v>
      </c>
      <c r="F560" t="n">
        <v>16.9</v>
      </c>
      <c r="G560" t="n">
        <v>25.35</v>
      </c>
      <c r="H560" t="n">
        <v>0.48</v>
      </c>
      <c r="I560" t="n">
        <v>40</v>
      </c>
      <c r="J560" t="n">
        <v>82.34</v>
      </c>
      <c r="K560" t="n">
        <v>35.1</v>
      </c>
      <c r="L560" t="n">
        <v>2.25</v>
      </c>
      <c r="M560" t="n">
        <v>1</v>
      </c>
      <c r="N560" t="n">
        <v>9.99</v>
      </c>
      <c r="O560" t="n">
        <v>10389.66</v>
      </c>
      <c r="P560" t="n">
        <v>105.84</v>
      </c>
      <c r="Q560" t="n">
        <v>1364.07</v>
      </c>
      <c r="R560" t="n">
        <v>89.22</v>
      </c>
      <c r="S560" t="n">
        <v>48.96</v>
      </c>
      <c r="T560" t="n">
        <v>17726.49</v>
      </c>
      <c r="U560" t="n">
        <v>0.55</v>
      </c>
      <c r="V560" t="n">
        <v>0.82</v>
      </c>
      <c r="W560" t="n">
        <v>2.36</v>
      </c>
      <c r="X560" t="n">
        <v>1.14</v>
      </c>
      <c r="Y560" t="n">
        <v>1</v>
      </c>
      <c r="Z560" t="n">
        <v>10</v>
      </c>
    </row>
    <row r="561">
      <c r="A561" t="n">
        <v>6</v>
      </c>
      <c r="B561" t="n">
        <v>35</v>
      </c>
      <c r="C561" t="inlineStr">
        <is>
          <t xml:space="preserve">CONCLUIDO	</t>
        </is>
      </c>
      <c r="D561" t="n">
        <v>5.1294</v>
      </c>
      <c r="E561" t="n">
        <v>19.5</v>
      </c>
      <c r="F561" t="n">
        <v>16.91</v>
      </c>
      <c r="G561" t="n">
        <v>25.37</v>
      </c>
      <c r="H561" t="n">
        <v>0.53</v>
      </c>
      <c r="I561" t="n">
        <v>40</v>
      </c>
      <c r="J561" t="n">
        <v>82.65000000000001</v>
      </c>
      <c r="K561" t="n">
        <v>35.1</v>
      </c>
      <c r="L561" t="n">
        <v>2.5</v>
      </c>
      <c r="M561" t="n">
        <v>0</v>
      </c>
      <c r="N561" t="n">
        <v>10.04</v>
      </c>
      <c r="O561" t="n">
        <v>10426.82</v>
      </c>
      <c r="P561" t="n">
        <v>106.34</v>
      </c>
      <c r="Q561" t="n">
        <v>1364</v>
      </c>
      <c r="R561" t="n">
        <v>89.91</v>
      </c>
      <c r="S561" t="n">
        <v>48.96</v>
      </c>
      <c r="T561" t="n">
        <v>18069.72</v>
      </c>
      <c r="U561" t="n">
        <v>0.54</v>
      </c>
      <c r="V561" t="n">
        <v>0.82</v>
      </c>
      <c r="W561" t="n">
        <v>2.35</v>
      </c>
      <c r="X561" t="n">
        <v>1.16</v>
      </c>
      <c r="Y561" t="n">
        <v>1</v>
      </c>
      <c r="Z561" t="n">
        <v>10</v>
      </c>
    </row>
    <row r="562">
      <c r="A562" t="n">
        <v>0</v>
      </c>
      <c r="B562" t="n">
        <v>50</v>
      </c>
      <c r="C562" t="inlineStr">
        <is>
          <t xml:space="preserve">CONCLUIDO	</t>
        </is>
      </c>
      <c r="D562" t="n">
        <v>4.0955</v>
      </c>
      <c r="E562" t="n">
        <v>24.42</v>
      </c>
      <c r="F562" t="n">
        <v>19.51</v>
      </c>
      <c r="G562" t="n">
        <v>9.08</v>
      </c>
      <c r="H562" t="n">
        <v>0.16</v>
      </c>
      <c r="I562" t="n">
        <v>129</v>
      </c>
      <c r="J562" t="n">
        <v>107.41</v>
      </c>
      <c r="K562" t="n">
        <v>41.65</v>
      </c>
      <c r="L562" t="n">
        <v>1</v>
      </c>
      <c r="M562" t="n">
        <v>127</v>
      </c>
      <c r="N562" t="n">
        <v>14.77</v>
      </c>
      <c r="O562" t="n">
        <v>13481.73</v>
      </c>
      <c r="P562" t="n">
        <v>177.02</v>
      </c>
      <c r="Q562" t="n">
        <v>1364.31</v>
      </c>
      <c r="R562" t="n">
        <v>176.2</v>
      </c>
      <c r="S562" t="n">
        <v>48.96</v>
      </c>
      <c r="T562" t="n">
        <v>60771.98</v>
      </c>
      <c r="U562" t="n">
        <v>0.28</v>
      </c>
      <c r="V562" t="n">
        <v>0.71</v>
      </c>
      <c r="W562" t="n">
        <v>2.46</v>
      </c>
      <c r="X562" t="n">
        <v>3.75</v>
      </c>
      <c r="Y562" t="n">
        <v>1</v>
      </c>
      <c r="Z562" t="n">
        <v>10</v>
      </c>
    </row>
    <row r="563">
      <c r="A563" t="n">
        <v>1</v>
      </c>
      <c r="B563" t="n">
        <v>50</v>
      </c>
      <c r="C563" t="inlineStr">
        <is>
          <t xml:space="preserve">CONCLUIDO	</t>
        </is>
      </c>
      <c r="D563" t="n">
        <v>4.4098</v>
      </c>
      <c r="E563" t="n">
        <v>22.68</v>
      </c>
      <c r="F563" t="n">
        <v>18.51</v>
      </c>
      <c r="G563" t="n">
        <v>11.57</v>
      </c>
      <c r="H563" t="n">
        <v>0.2</v>
      </c>
      <c r="I563" t="n">
        <v>96</v>
      </c>
      <c r="J563" t="n">
        <v>107.73</v>
      </c>
      <c r="K563" t="n">
        <v>41.65</v>
      </c>
      <c r="L563" t="n">
        <v>1.25</v>
      </c>
      <c r="M563" t="n">
        <v>94</v>
      </c>
      <c r="N563" t="n">
        <v>14.83</v>
      </c>
      <c r="O563" t="n">
        <v>13520.81</v>
      </c>
      <c r="P563" t="n">
        <v>164.76</v>
      </c>
      <c r="Q563" t="n">
        <v>1364.27</v>
      </c>
      <c r="R563" t="n">
        <v>143.93</v>
      </c>
      <c r="S563" t="n">
        <v>48.96</v>
      </c>
      <c r="T563" t="n">
        <v>44799.73</v>
      </c>
      <c r="U563" t="n">
        <v>0.34</v>
      </c>
      <c r="V563" t="n">
        <v>0.75</v>
      </c>
      <c r="W563" t="n">
        <v>2.38</v>
      </c>
      <c r="X563" t="n">
        <v>2.74</v>
      </c>
      <c r="Y563" t="n">
        <v>1</v>
      </c>
      <c r="Z563" t="n">
        <v>10</v>
      </c>
    </row>
    <row r="564">
      <c r="A564" t="n">
        <v>2</v>
      </c>
      <c r="B564" t="n">
        <v>50</v>
      </c>
      <c r="C564" t="inlineStr">
        <is>
          <t xml:space="preserve">CONCLUIDO	</t>
        </is>
      </c>
      <c r="D564" t="n">
        <v>4.6186</v>
      </c>
      <c r="E564" t="n">
        <v>21.65</v>
      </c>
      <c r="F564" t="n">
        <v>17.93</v>
      </c>
      <c r="G564" t="n">
        <v>14.15</v>
      </c>
      <c r="H564" t="n">
        <v>0.24</v>
      </c>
      <c r="I564" t="n">
        <v>76</v>
      </c>
      <c r="J564" t="n">
        <v>108.05</v>
      </c>
      <c r="K564" t="n">
        <v>41.65</v>
      </c>
      <c r="L564" t="n">
        <v>1.5</v>
      </c>
      <c r="M564" t="n">
        <v>74</v>
      </c>
      <c r="N564" t="n">
        <v>14.9</v>
      </c>
      <c r="O564" t="n">
        <v>13559.91</v>
      </c>
      <c r="P564" t="n">
        <v>156.59</v>
      </c>
      <c r="Q564" t="n">
        <v>1364.14</v>
      </c>
      <c r="R564" t="n">
        <v>124.65</v>
      </c>
      <c r="S564" t="n">
        <v>48.96</v>
      </c>
      <c r="T564" t="n">
        <v>35259.21</v>
      </c>
      <c r="U564" t="n">
        <v>0.39</v>
      </c>
      <c r="V564" t="n">
        <v>0.77</v>
      </c>
      <c r="W564" t="n">
        <v>2.36</v>
      </c>
      <c r="X564" t="n">
        <v>2.17</v>
      </c>
      <c r="Y564" t="n">
        <v>1</v>
      </c>
      <c r="Z564" t="n">
        <v>10</v>
      </c>
    </row>
    <row r="565">
      <c r="A565" t="n">
        <v>3</v>
      </c>
      <c r="B565" t="n">
        <v>50</v>
      </c>
      <c r="C565" t="inlineStr">
        <is>
          <t xml:space="preserve">CONCLUIDO	</t>
        </is>
      </c>
      <c r="D565" t="n">
        <v>4.7646</v>
      </c>
      <c r="E565" t="n">
        <v>20.99</v>
      </c>
      <c r="F565" t="n">
        <v>17.55</v>
      </c>
      <c r="G565" t="n">
        <v>16.72</v>
      </c>
      <c r="H565" t="n">
        <v>0.28</v>
      </c>
      <c r="I565" t="n">
        <v>63</v>
      </c>
      <c r="J565" t="n">
        <v>108.37</v>
      </c>
      <c r="K565" t="n">
        <v>41.65</v>
      </c>
      <c r="L565" t="n">
        <v>1.75</v>
      </c>
      <c r="M565" t="n">
        <v>61</v>
      </c>
      <c r="N565" t="n">
        <v>14.97</v>
      </c>
      <c r="O565" t="n">
        <v>13599.17</v>
      </c>
      <c r="P565" t="n">
        <v>150.38</v>
      </c>
      <c r="Q565" t="n">
        <v>1364.1</v>
      </c>
      <c r="R565" t="n">
        <v>112.38</v>
      </c>
      <c r="S565" t="n">
        <v>48.96</v>
      </c>
      <c r="T565" t="n">
        <v>29190.83</v>
      </c>
      <c r="U565" t="n">
        <v>0.44</v>
      </c>
      <c r="V565" t="n">
        <v>0.79</v>
      </c>
      <c r="W565" t="n">
        <v>2.34</v>
      </c>
      <c r="X565" t="n">
        <v>1.79</v>
      </c>
      <c r="Y565" t="n">
        <v>1</v>
      </c>
      <c r="Z565" t="n">
        <v>10</v>
      </c>
    </row>
    <row r="566">
      <c r="A566" t="n">
        <v>4</v>
      </c>
      <c r="B566" t="n">
        <v>50</v>
      </c>
      <c r="C566" t="inlineStr">
        <is>
          <t xml:space="preserve">CONCLUIDO	</t>
        </is>
      </c>
      <c r="D566" t="n">
        <v>4.8779</v>
      </c>
      <c r="E566" t="n">
        <v>20.5</v>
      </c>
      <c r="F566" t="n">
        <v>17.29</v>
      </c>
      <c r="G566" t="n">
        <v>19.57</v>
      </c>
      <c r="H566" t="n">
        <v>0.32</v>
      </c>
      <c r="I566" t="n">
        <v>53</v>
      </c>
      <c r="J566" t="n">
        <v>108.68</v>
      </c>
      <c r="K566" t="n">
        <v>41.65</v>
      </c>
      <c r="L566" t="n">
        <v>2</v>
      </c>
      <c r="M566" t="n">
        <v>51</v>
      </c>
      <c r="N566" t="n">
        <v>15.03</v>
      </c>
      <c r="O566" t="n">
        <v>13638.32</v>
      </c>
      <c r="P566" t="n">
        <v>144.63</v>
      </c>
      <c r="Q566" t="n">
        <v>1364.13</v>
      </c>
      <c r="R566" t="n">
        <v>103.44</v>
      </c>
      <c r="S566" t="n">
        <v>48.96</v>
      </c>
      <c r="T566" t="n">
        <v>24770.85</v>
      </c>
      <c r="U566" t="n">
        <v>0.47</v>
      </c>
      <c r="V566" t="n">
        <v>0.8</v>
      </c>
      <c r="W566" t="n">
        <v>2.33</v>
      </c>
      <c r="X566" t="n">
        <v>1.53</v>
      </c>
      <c r="Y566" t="n">
        <v>1</v>
      </c>
      <c r="Z566" t="n">
        <v>10</v>
      </c>
    </row>
    <row r="567">
      <c r="A567" t="n">
        <v>5</v>
      </c>
      <c r="B567" t="n">
        <v>50</v>
      </c>
      <c r="C567" t="inlineStr">
        <is>
          <t xml:space="preserve">CONCLUIDO	</t>
        </is>
      </c>
      <c r="D567" t="n">
        <v>4.9718</v>
      </c>
      <c r="E567" t="n">
        <v>20.11</v>
      </c>
      <c r="F567" t="n">
        <v>17.06</v>
      </c>
      <c r="G567" t="n">
        <v>22.25</v>
      </c>
      <c r="H567" t="n">
        <v>0.36</v>
      </c>
      <c r="I567" t="n">
        <v>46</v>
      </c>
      <c r="J567" t="n">
        <v>109</v>
      </c>
      <c r="K567" t="n">
        <v>41.65</v>
      </c>
      <c r="L567" t="n">
        <v>2.25</v>
      </c>
      <c r="M567" t="n">
        <v>44</v>
      </c>
      <c r="N567" t="n">
        <v>15.1</v>
      </c>
      <c r="O567" t="n">
        <v>13677.51</v>
      </c>
      <c r="P567" t="n">
        <v>139.44</v>
      </c>
      <c r="Q567" t="n">
        <v>1364.08</v>
      </c>
      <c r="R567" t="n">
        <v>95.95999999999999</v>
      </c>
      <c r="S567" t="n">
        <v>48.96</v>
      </c>
      <c r="T567" t="n">
        <v>21062.83</v>
      </c>
      <c r="U567" t="n">
        <v>0.51</v>
      </c>
      <c r="V567" t="n">
        <v>0.8100000000000001</v>
      </c>
      <c r="W567" t="n">
        <v>2.32</v>
      </c>
      <c r="X567" t="n">
        <v>1.29</v>
      </c>
      <c r="Y567" t="n">
        <v>1</v>
      </c>
      <c r="Z567" t="n">
        <v>10</v>
      </c>
    </row>
    <row r="568">
      <c r="A568" t="n">
        <v>6</v>
      </c>
      <c r="B568" t="n">
        <v>50</v>
      </c>
      <c r="C568" t="inlineStr">
        <is>
          <t xml:space="preserve">CONCLUIDO	</t>
        </is>
      </c>
      <c r="D568" t="n">
        <v>5.0538</v>
      </c>
      <c r="E568" t="n">
        <v>19.79</v>
      </c>
      <c r="F568" t="n">
        <v>16.86</v>
      </c>
      <c r="G568" t="n">
        <v>25.29</v>
      </c>
      <c r="H568" t="n">
        <v>0.4</v>
      </c>
      <c r="I568" t="n">
        <v>40</v>
      </c>
      <c r="J568" t="n">
        <v>109.32</v>
      </c>
      <c r="K568" t="n">
        <v>41.65</v>
      </c>
      <c r="L568" t="n">
        <v>2.5</v>
      </c>
      <c r="M568" t="n">
        <v>38</v>
      </c>
      <c r="N568" t="n">
        <v>15.17</v>
      </c>
      <c r="O568" t="n">
        <v>13716.72</v>
      </c>
      <c r="P568" t="n">
        <v>134.13</v>
      </c>
      <c r="Q568" t="n">
        <v>1364.04</v>
      </c>
      <c r="R568" t="n">
        <v>89.77</v>
      </c>
      <c r="S568" t="n">
        <v>48.96</v>
      </c>
      <c r="T568" t="n">
        <v>17998.41</v>
      </c>
      <c r="U568" t="n">
        <v>0.55</v>
      </c>
      <c r="V568" t="n">
        <v>0.82</v>
      </c>
      <c r="W568" t="n">
        <v>2.31</v>
      </c>
      <c r="X568" t="n">
        <v>1.1</v>
      </c>
      <c r="Y568" t="n">
        <v>1</v>
      </c>
      <c r="Z568" t="n">
        <v>10</v>
      </c>
    </row>
    <row r="569">
      <c r="A569" t="n">
        <v>7</v>
      </c>
      <c r="B569" t="n">
        <v>50</v>
      </c>
      <c r="C569" t="inlineStr">
        <is>
          <t xml:space="preserve">CONCLUIDO	</t>
        </is>
      </c>
      <c r="D569" t="n">
        <v>5.1107</v>
      </c>
      <c r="E569" t="n">
        <v>19.57</v>
      </c>
      <c r="F569" t="n">
        <v>16.75</v>
      </c>
      <c r="G569" t="n">
        <v>28.72</v>
      </c>
      <c r="H569" t="n">
        <v>0.44</v>
      </c>
      <c r="I569" t="n">
        <v>35</v>
      </c>
      <c r="J569" t="n">
        <v>109.64</v>
      </c>
      <c r="K569" t="n">
        <v>41.65</v>
      </c>
      <c r="L569" t="n">
        <v>2.75</v>
      </c>
      <c r="M569" t="n">
        <v>31</v>
      </c>
      <c r="N569" t="n">
        <v>15.24</v>
      </c>
      <c r="O569" t="n">
        <v>13755.95</v>
      </c>
      <c r="P569" t="n">
        <v>129.67</v>
      </c>
      <c r="Q569" t="n">
        <v>1364.18</v>
      </c>
      <c r="R569" t="n">
        <v>86.37</v>
      </c>
      <c r="S569" t="n">
        <v>48.96</v>
      </c>
      <c r="T569" t="n">
        <v>16322.96</v>
      </c>
      <c r="U569" t="n">
        <v>0.57</v>
      </c>
      <c r="V569" t="n">
        <v>0.83</v>
      </c>
      <c r="W569" t="n">
        <v>2.3</v>
      </c>
      <c r="X569" t="n">
        <v>0.99</v>
      </c>
      <c r="Y569" t="n">
        <v>1</v>
      </c>
      <c r="Z569" t="n">
        <v>10</v>
      </c>
    </row>
    <row r="570">
      <c r="A570" t="n">
        <v>8</v>
      </c>
      <c r="B570" t="n">
        <v>50</v>
      </c>
      <c r="C570" t="inlineStr">
        <is>
          <t xml:space="preserve">CONCLUIDO	</t>
        </is>
      </c>
      <c r="D570" t="n">
        <v>5.1526</v>
      </c>
      <c r="E570" t="n">
        <v>19.41</v>
      </c>
      <c r="F570" t="n">
        <v>16.66</v>
      </c>
      <c r="G570" t="n">
        <v>31.24</v>
      </c>
      <c r="H570" t="n">
        <v>0.48</v>
      </c>
      <c r="I570" t="n">
        <v>32</v>
      </c>
      <c r="J570" t="n">
        <v>109.96</v>
      </c>
      <c r="K570" t="n">
        <v>41.65</v>
      </c>
      <c r="L570" t="n">
        <v>3</v>
      </c>
      <c r="M570" t="n">
        <v>21</v>
      </c>
      <c r="N570" t="n">
        <v>15.31</v>
      </c>
      <c r="O570" t="n">
        <v>13795.21</v>
      </c>
      <c r="P570" t="n">
        <v>126.05</v>
      </c>
      <c r="Q570" t="n">
        <v>1364.14</v>
      </c>
      <c r="R570" t="n">
        <v>82.89</v>
      </c>
      <c r="S570" t="n">
        <v>48.96</v>
      </c>
      <c r="T570" t="n">
        <v>14601.32</v>
      </c>
      <c r="U570" t="n">
        <v>0.59</v>
      </c>
      <c r="V570" t="n">
        <v>0.83</v>
      </c>
      <c r="W570" t="n">
        <v>2.3</v>
      </c>
      <c r="X570" t="n">
        <v>0.9</v>
      </c>
      <c r="Y570" t="n">
        <v>1</v>
      </c>
      <c r="Z570" t="n">
        <v>10</v>
      </c>
    </row>
    <row r="571">
      <c r="A571" t="n">
        <v>9</v>
      </c>
      <c r="B571" t="n">
        <v>50</v>
      </c>
      <c r="C571" t="inlineStr">
        <is>
          <t xml:space="preserve">CONCLUIDO	</t>
        </is>
      </c>
      <c r="D571" t="n">
        <v>5.1731</v>
      </c>
      <c r="E571" t="n">
        <v>19.33</v>
      </c>
      <c r="F571" t="n">
        <v>16.63</v>
      </c>
      <c r="G571" t="n">
        <v>33.26</v>
      </c>
      <c r="H571" t="n">
        <v>0.52</v>
      </c>
      <c r="I571" t="n">
        <v>30</v>
      </c>
      <c r="J571" t="n">
        <v>110.27</v>
      </c>
      <c r="K571" t="n">
        <v>41.65</v>
      </c>
      <c r="L571" t="n">
        <v>3.25</v>
      </c>
      <c r="M571" t="n">
        <v>11</v>
      </c>
      <c r="N571" t="n">
        <v>15.37</v>
      </c>
      <c r="O571" t="n">
        <v>13834.5</v>
      </c>
      <c r="P571" t="n">
        <v>123.7</v>
      </c>
      <c r="Q571" t="n">
        <v>1364.03</v>
      </c>
      <c r="R571" t="n">
        <v>81.54000000000001</v>
      </c>
      <c r="S571" t="n">
        <v>48.96</v>
      </c>
      <c r="T571" t="n">
        <v>13934.21</v>
      </c>
      <c r="U571" t="n">
        <v>0.6</v>
      </c>
      <c r="V571" t="n">
        <v>0.83</v>
      </c>
      <c r="W571" t="n">
        <v>2.31</v>
      </c>
      <c r="X571" t="n">
        <v>0.87</v>
      </c>
      <c r="Y571" t="n">
        <v>1</v>
      </c>
      <c r="Z571" t="n">
        <v>10</v>
      </c>
    </row>
    <row r="572">
      <c r="A572" t="n">
        <v>10</v>
      </c>
      <c r="B572" t="n">
        <v>50</v>
      </c>
      <c r="C572" t="inlineStr">
        <is>
          <t xml:space="preserve">CONCLUIDO	</t>
        </is>
      </c>
      <c r="D572" t="n">
        <v>5.1845</v>
      </c>
      <c r="E572" t="n">
        <v>19.29</v>
      </c>
      <c r="F572" t="n">
        <v>16.61</v>
      </c>
      <c r="G572" t="n">
        <v>34.36</v>
      </c>
      <c r="H572" t="n">
        <v>0.5600000000000001</v>
      </c>
      <c r="I572" t="n">
        <v>29</v>
      </c>
      <c r="J572" t="n">
        <v>110.59</v>
      </c>
      <c r="K572" t="n">
        <v>41.65</v>
      </c>
      <c r="L572" t="n">
        <v>3.5</v>
      </c>
      <c r="M572" t="n">
        <v>5</v>
      </c>
      <c r="N572" t="n">
        <v>15.44</v>
      </c>
      <c r="O572" t="n">
        <v>13873.81</v>
      </c>
      <c r="P572" t="n">
        <v>123.34</v>
      </c>
      <c r="Q572" t="n">
        <v>1364.16</v>
      </c>
      <c r="R572" t="n">
        <v>80.56999999999999</v>
      </c>
      <c r="S572" t="n">
        <v>48.96</v>
      </c>
      <c r="T572" t="n">
        <v>13454.31</v>
      </c>
      <c r="U572" t="n">
        <v>0.61</v>
      </c>
      <c r="V572" t="n">
        <v>0.83</v>
      </c>
      <c r="W572" t="n">
        <v>2.32</v>
      </c>
      <c r="X572" t="n">
        <v>0.85</v>
      </c>
      <c r="Y572" t="n">
        <v>1</v>
      </c>
      <c r="Z572" t="n">
        <v>10</v>
      </c>
    </row>
    <row r="573">
      <c r="A573" t="n">
        <v>11</v>
      </c>
      <c r="B573" t="n">
        <v>50</v>
      </c>
      <c r="C573" t="inlineStr">
        <is>
          <t xml:space="preserve">CONCLUIDO	</t>
        </is>
      </c>
      <c r="D573" t="n">
        <v>5.1835</v>
      </c>
      <c r="E573" t="n">
        <v>19.29</v>
      </c>
      <c r="F573" t="n">
        <v>16.61</v>
      </c>
      <c r="G573" t="n">
        <v>34.37</v>
      </c>
      <c r="H573" t="n">
        <v>0.6</v>
      </c>
      <c r="I573" t="n">
        <v>29</v>
      </c>
      <c r="J573" t="n">
        <v>110.91</v>
      </c>
      <c r="K573" t="n">
        <v>41.65</v>
      </c>
      <c r="L573" t="n">
        <v>3.75</v>
      </c>
      <c r="M573" t="n">
        <v>1</v>
      </c>
      <c r="N573" t="n">
        <v>15.51</v>
      </c>
      <c r="O573" t="n">
        <v>13913.15</v>
      </c>
      <c r="P573" t="n">
        <v>122.98</v>
      </c>
      <c r="Q573" t="n">
        <v>1364.09</v>
      </c>
      <c r="R573" t="n">
        <v>80.65000000000001</v>
      </c>
      <c r="S573" t="n">
        <v>48.96</v>
      </c>
      <c r="T573" t="n">
        <v>13497.29</v>
      </c>
      <c r="U573" t="n">
        <v>0.61</v>
      </c>
      <c r="V573" t="n">
        <v>0.83</v>
      </c>
      <c r="W573" t="n">
        <v>2.32</v>
      </c>
      <c r="X573" t="n">
        <v>0.85</v>
      </c>
      <c r="Y573" t="n">
        <v>1</v>
      </c>
      <c r="Z573" t="n">
        <v>10</v>
      </c>
    </row>
    <row r="574">
      <c r="A574" t="n">
        <v>12</v>
      </c>
      <c r="B574" t="n">
        <v>50</v>
      </c>
      <c r="C574" t="inlineStr">
        <is>
          <t xml:space="preserve">CONCLUIDO	</t>
        </is>
      </c>
      <c r="D574" t="n">
        <v>5.184</v>
      </c>
      <c r="E574" t="n">
        <v>19.29</v>
      </c>
      <c r="F574" t="n">
        <v>16.61</v>
      </c>
      <c r="G574" t="n">
        <v>34.36</v>
      </c>
      <c r="H574" t="n">
        <v>0.63</v>
      </c>
      <c r="I574" t="n">
        <v>29</v>
      </c>
      <c r="J574" t="n">
        <v>111.23</v>
      </c>
      <c r="K574" t="n">
        <v>41.65</v>
      </c>
      <c r="L574" t="n">
        <v>4</v>
      </c>
      <c r="M574" t="n">
        <v>0</v>
      </c>
      <c r="N574" t="n">
        <v>15.58</v>
      </c>
      <c r="O574" t="n">
        <v>13952.52</v>
      </c>
      <c r="P574" t="n">
        <v>123.23</v>
      </c>
      <c r="Q574" t="n">
        <v>1364.06</v>
      </c>
      <c r="R574" t="n">
        <v>80.56</v>
      </c>
      <c r="S574" t="n">
        <v>48.96</v>
      </c>
      <c r="T574" t="n">
        <v>13450.36</v>
      </c>
      <c r="U574" t="n">
        <v>0.61</v>
      </c>
      <c r="V574" t="n">
        <v>0.83</v>
      </c>
      <c r="W574" t="n">
        <v>2.32</v>
      </c>
      <c r="X574" t="n">
        <v>0.85</v>
      </c>
      <c r="Y574" t="n">
        <v>1</v>
      </c>
      <c r="Z574" t="n">
        <v>10</v>
      </c>
    </row>
    <row r="575">
      <c r="A575" t="n">
        <v>0</v>
      </c>
      <c r="B575" t="n">
        <v>25</v>
      </c>
      <c r="C575" t="inlineStr">
        <is>
          <t xml:space="preserve">CONCLUIDO	</t>
        </is>
      </c>
      <c r="D575" t="n">
        <v>4.8387</v>
      </c>
      <c r="E575" t="n">
        <v>20.67</v>
      </c>
      <c r="F575" t="n">
        <v>17.86</v>
      </c>
      <c r="G575" t="n">
        <v>14.68</v>
      </c>
      <c r="H575" t="n">
        <v>0.28</v>
      </c>
      <c r="I575" t="n">
        <v>73</v>
      </c>
      <c r="J575" t="n">
        <v>61.76</v>
      </c>
      <c r="K575" t="n">
        <v>28.92</v>
      </c>
      <c r="L575" t="n">
        <v>1</v>
      </c>
      <c r="M575" t="n">
        <v>65</v>
      </c>
      <c r="N575" t="n">
        <v>6.84</v>
      </c>
      <c r="O575" t="n">
        <v>7851.41</v>
      </c>
      <c r="P575" t="n">
        <v>98.73999999999999</v>
      </c>
      <c r="Q575" t="n">
        <v>1364.32</v>
      </c>
      <c r="R575" t="n">
        <v>121.91</v>
      </c>
      <c r="S575" t="n">
        <v>48.96</v>
      </c>
      <c r="T575" t="n">
        <v>33903.69</v>
      </c>
      <c r="U575" t="n">
        <v>0.4</v>
      </c>
      <c r="V575" t="n">
        <v>0.78</v>
      </c>
      <c r="W575" t="n">
        <v>2.37</v>
      </c>
      <c r="X575" t="n">
        <v>2.1</v>
      </c>
      <c r="Y575" t="n">
        <v>1</v>
      </c>
      <c r="Z575" t="n">
        <v>10</v>
      </c>
    </row>
    <row r="576">
      <c r="A576" t="n">
        <v>1</v>
      </c>
      <c r="B576" t="n">
        <v>25</v>
      </c>
      <c r="C576" t="inlineStr">
        <is>
          <t xml:space="preserve">CONCLUIDO	</t>
        </is>
      </c>
      <c r="D576" t="n">
        <v>4.9808</v>
      </c>
      <c r="E576" t="n">
        <v>20.08</v>
      </c>
      <c r="F576" t="n">
        <v>17.46</v>
      </c>
      <c r="G576" t="n">
        <v>17.76</v>
      </c>
      <c r="H576" t="n">
        <v>0.35</v>
      </c>
      <c r="I576" t="n">
        <v>59</v>
      </c>
      <c r="J576" t="n">
        <v>62.05</v>
      </c>
      <c r="K576" t="n">
        <v>28.92</v>
      </c>
      <c r="L576" t="n">
        <v>1.25</v>
      </c>
      <c r="M576" t="n">
        <v>22</v>
      </c>
      <c r="N576" t="n">
        <v>6.88</v>
      </c>
      <c r="O576" t="n">
        <v>7887.12</v>
      </c>
      <c r="P576" t="n">
        <v>92.56</v>
      </c>
      <c r="Q576" t="n">
        <v>1364.14</v>
      </c>
      <c r="R576" t="n">
        <v>107.61</v>
      </c>
      <c r="S576" t="n">
        <v>48.96</v>
      </c>
      <c r="T576" t="n">
        <v>26823.22</v>
      </c>
      <c r="U576" t="n">
        <v>0.46</v>
      </c>
      <c r="V576" t="n">
        <v>0.79</v>
      </c>
      <c r="W576" t="n">
        <v>2.39</v>
      </c>
      <c r="X576" t="n">
        <v>1.7</v>
      </c>
      <c r="Y576" t="n">
        <v>1</v>
      </c>
      <c r="Z576" t="n">
        <v>10</v>
      </c>
    </row>
    <row r="577">
      <c r="A577" t="n">
        <v>2</v>
      </c>
      <c r="B577" t="n">
        <v>25</v>
      </c>
      <c r="C577" t="inlineStr">
        <is>
          <t xml:space="preserve">CONCLUIDO	</t>
        </is>
      </c>
      <c r="D577" t="n">
        <v>5.0065</v>
      </c>
      <c r="E577" t="n">
        <v>19.97</v>
      </c>
      <c r="F577" t="n">
        <v>17.4</v>
      </c>
      <c r="G577" t="n">
        <v>18.64</v>
      </c>
      <c r="H577" t="n">
        <v>0.42</v>
      </c>
      <c r="I577" t="n">
        <v>56</v>
      </c>
      <c r="J577" t="n">
        <v>62.34</v>
      </c>
      <c r="K577" t="n">
        <v>28.92</v>
      </c>
      <c r="L577" t="n">
        <v>1.5</v>
      </c>
      <c r="M577" t="n">
        <v>2</v>
      </c>
      <c r="N577" t="n">
        <v>6.92</v>
      </c>
      <c r="O577" t="n">
        <v>7922.85</v>
      </c>
      <c r="P577" t="n">
        <v>91.61</v>
      </c>
      <c r="Q577" t="n">
        <v>1364.11</v>
      </c>
      <c r="R577" t="n">
        <v>105.01</v>
      </c>
      <c r="S577" t="n">
        <v>48.96</v>
      </c>
      <c r="T577" t="n">
        <v>25541.82</v>
      </c>
      <c r="U577" t="n">
        <v>0.47</v>
      </c>
      <c r="V577" t="n">
        <v>0.8</v>
      </c>
      <c r="W577" t="n">
        <v>2.4</v>
      </c>
      <c r="X577" t="n">
        <v>1.64</v>
      </c>
      <c r="Y577" t="n">
        <v>1</v>
      </c>
      <c r="Z577" t="n">
        <v>10</v>
      </c>
    </row>
    <row r="578">
      <c r="A578" t="n">
        <v>3</v>
      </c>
      <c r="B578" t="n">
        <v>25</v>
      </c>
      <c r="C578" t="inlineStr">
        <is>
          <t xml:space="preserve">CONCLUIDO	</t>
        </is>
      </c>
      <c r="D578" t="n">
        <v>5.0075</v>
      </c>
      <c r="E578" t="n">
        <v>19.97</v>
      </c>
      <c r="F578" t="n">
        <v>17.4</v>
      </c>
      <c r="G578" t="n">
        <v>18.64</v>
      </c>
      <c r="H578" t="n">
        <v>0.49</v>
      </c>
      <c r="I578" t="n">
        <v>56</v>
      </c>
      <c r="J578" t="n">
        <v>62.63</v>
      </c>
      <c r="K578" t="n">
        <v>28.92</v>
      </c>
      <c r="L578" t="n">
        <v>1.75</v>
      </c>
      <c r="M578" t="n">
        <v>0</v>
      </c>
      <c r="N578" t="n">
        <v>6.96</v>
      </c>
      <c r="O578" t="n">
        <v>7958.6</v>
      </c>
      <c r="P578" t="n">
        <v>91.95999999999999</v>
      </c>
      <c r="Q578" t="n">
        <v>1364.07</v>
      </c>
      <c r="R578" t="n">
        <v>104.87</v>
      </c>
      <c r="S578" t="n">
        <v>48.96</v>
      </c>
      <c r="T578" t="n">
        <v>25468.25</v>
      </c>
      <c r="U578" t="n">
        <v>0.47</v>
      </c>
      <c r="V578" t="n">
        <v>0.8</v>
      </c>
      <c r="W578" t="n">
        <v>2.4</v>
      </c>
      <c r="X578" t="n">
        <v>1.64</v>
      </c>
      <c r="Y578" t="n">
        <v>1</v>
      </c>
      <c r="Z578" t="n">
        <v>10</v>
      </c>
    </row>
    <row r="579">
      <c r="A579" t="n">
        <v>0</v>
      </c>
      <c r="B579" t="n">
        <v>85</v>
      </c>
      <c r="C579" t="inlineStr">
        <is>
          <t xml:space="preserve">CONCLUIDO	</t>
        </is>
      </c>
      <c r="D579" t="n">
        <v>3.2701</v>
      </c>
      <c r="E579" t="n">
        <v>30.58</v>
      </c>
      <c r="F579" t="n">
        <v>21.57</v>
      </c>
      <c r="G579" t="n">
        <v>6.6</v>
      </c>
      <c r="H579" t="n">
        <v>0.11</v>
      </c>
      <c r="I579" t="n">
        <v>196</v>
      </c>
      <c r="J579" t="n">
        <v>167.88</v>
      </c>
      <c r="K579" t="n">
        <v>51.39</v>
      </c>
      <c r="L579" t="n">
        <v>1</v>
      </c>
      <c r="M579" t="n">
        <v>194</v>
      </c>
      <c r="N579" t="n">
        <v>30.49</v>
      </c>
      <c r="O579" t="n">
        <v>20939.59</v>
      </c>
      <c r="P579" t="n">
        <v>269.56</v>
      </c>
      <c r="Q579" t="n">
        <v>1364.44</v>
      </c>
      <c r="R579" t="n">
        <v>243.37</v>
      </c>
      <c r="S579" t="n">
        <v>48.96</v>
      </c>
      <c r="T579" t="n">
        <v>94020.00999999999</v>
      </c>
      <c r="U579" t="n">
        <v>0.2</v>
      </c>
      <c r="V579" t="n">
        <v>0.64</v>
      </c>
      <c r="W579" t="n">
        <v>2.56</v>
      </c>
      <c r="X579" t="n">
        <v>5.8</v>
      </c>
      <c r="Y579" t="n">
        <v>1</v>
      </c>
      <c r="Z579" t="n">
        <v>10</v>
      </c>
    </row>
    <row r="580">
      <c r="A580" t="n">
        <v>1</v>
      </c>
      <c r="B580" t="n">
        <v>85</v>
      </c>
      <c r="C580" t="inlineStr">
        <is>
          <t xml:space="preserve">CONCLUIDO	</t>
        </is>
      </c>
      <c r="D580" t="n">
        <v>3.6737</v>
      </c>
      <c r="E580" t="n">
        <v>27.22</v>
      </c>
      <c r="F580" t="n">
        <v>19.97</v>
      </c>
      <c r="G580" t="n">
        <v>8.32</v>
      </c>
      <c r="H580" t="n">
        <v>0.13</v>
      </c>
      <c r="I580" t="n">
        <v>144</v>
      </c>
      <c r="J580" t="n">
        <v>168.25</v>
      </c>
      <c r="K580" t="n">
        <v>51.39</v>
      </c>
      <c r="L580" t="n">
        <v>1.25</v>
      </c>
      <c r="M580" t="n">
        <v>142</v>
      </c>
      <c r="N580" t="n">
        <v>30.6</v>
      </c>
      <c r="O580" t="n">
        <v>20984.25</v>
      </c>
      <c r="P580" t="n">
        <v>247.82</v>
      </c>
      <c r="Q580" t="n">
        <v>1364.66</v>
      </c>
      <c r="R580" t="n">
        <v>190.9</v>
      </c>
      <c r="S580" t="n">
        <v>48.96</v>
      </c>
      <c r="T580" t="n">
        <v>68046.61</v>
      </c>
      <c r="U580" t="n">
        <v>0.26</v>
      </c>
      <c r="V580" t="n">
        <v>0.6899999999999999</v>
      </c>
      <c r="W580" t="n">
        <v>2.48</v>
      </c>
      <c r="X580" t="n">
        <v>4.2</v>
      </c>
      <c r="Y580" t="n">
        <v>1</v>
      </c>
      <c r="Z580" t="n">
        <v>10</v>
      </c>
    </row>
    <row r="581">
      <c r="A581" t="n">
        <v>2</v>
      </c>
      <c r="B581" t="n">
        <v>85</v>
      </c>
      <c r="C581" t="inlineStr">
        <is>
          <t xml:space="preserve">CONCLUIDO	</t>
        </is>
      </c>
      <c r="D581" t="n">
        <v>3.9551</v>
      </c>
      <c r="E581" t="n">
        <v>25.28</v>
      </c>
      <c r="F581" t="n">
        <v>19.05</v>
      </c>
      <c r="G581" t="n">
        <v>10.03</v>
      </c>
      <c r="H581" t="n">
        <v>0.16</v>
      </c>
      <c r="I581" t="n">
        <v>114</v>
      </c>
      <c r="J581" t="n">
        <v>168.61</v>
      </c>
      <c r="K581" t="n">
        <v>51.39</v>
      </c>
      <c r="L581" t="n">
        <v>1.5</v>
      </c>
      <c r="M581" t="n">
        <v>112</v>
      </c>
      <c r="N581" t="n">
        <v>30.71</v>
      </c>
      <c r="O581" t="n">
        <v>21028.94</v>
      </c>
      <c r="P581" t="n">
        <v>234.37</v>
      </c>
      <c r="Q581" t="n">
        <v>1364.41</v>
      </c>
      <c r="R581" t="n">
        <v>161.08</v>
      </c>
      <c r="S581" t="n">
        <v>48.96</v>
      </c>
      <c r="T581" t="n">
        <v>53283.86</v>
      </c>
      <c r="U581" t="n">
        <v>0.3</v>
      </c>
      <c r="V581" t="n">
        <v>0.73</v>
      </c>
      <c r="W581" t="n">
        <v>2.42</v>
      </c>
      <c r="X581" t="n">
        <v>3.28</v>
      </c>
      <c r="Y581" t="n">
        <v>1</v>
      </c>
      <c r="Z581" t="n">
        <v>10</v>
      </c>
    </row>
    <row r="582">
      <c r="A582" t="n">
        <v>3</v>
      </c>
      <c r="B582" t="n">
        <v>85</v>
      </c>
      <c r="C582" t="inlineStr">
        <is>
          <t xml:space="preserve">CONCLUIDO	</t>
        </is>
      </c>
      <c r="D582" t="n">
        <v>4.1631</v>
      </c>
      <c r="E582" t="n">
        <v>24.02</v>
      </c>
      <c r="F582" t="n">
        <v>18.46</v>
      </c>
      <c r="G582" t="n">
        <v>11.78</v>
      </c>
      <c r="H582" t="n">
        <v>0.18</v>
      </c>
      <c r="I582" t="n">
        <v>94</v>
      </c>
      <c r="J582" t="n">
        <v>168.97</v>
      </c>
      <c r="K582" t="n">
        <v>51.39</v>
      </c>
      <c r="L582" t="n">
        <v>1.75</v>
      </c>
      <c r="M582" t="n">
        <v>92</v>
      </c>
      <c r="N582" t="n">
        <v>30.83</v>
      </c>
      <c r="O582" t="n">
        <v>21073.68</v>
      </c>
      <c r="P582" t="n">
        <v>225.6</v>
      </c>
      <c r="Q582" t="n">
        <v>1364.27</v>
      </c>
      <c r="R582" t="n">
        <v>141.63</v>
      </c>
      <c r="S582" t="n">
        <v>48.96</v>
      </c>
      <c r="T582" t="n">
        <v>43661.05</v>
      </c>
      <c r="U582" t="n">
        <v>0.35</v>
      </c>
      <c r="V582" t="n">
        <v>0.75</v>
      </c>
      <c r="W582" t="n">
        <v>2.4</v>
      </c>
      <c r="X582" t="n">
        <v>2.7</v>
      </c>
      <c r="Y582" t="n">
        <v>1</v>
      </c>
      <c r="Z582" t="n">
        <v>10</v>
      </c>
    </row>
    <row r="583">
      <c r="A583" t="n">
        <v>4</v>
      </c>
      <c r="B583" t="n">
        <v>85</v>
      </c>
      <c r="C583" t="inlineStr">
        <is>
          <t xml:space="preserve">CONCLUIDO	</t>
        </is>
      </c>
      <c r="D583" t="n">
        <v>4.3219</v>
      </c>
      <c r="E583" t="n">
        <v>23.14</v>
      </c>
      <c r="F583" t="n">
        <v>18.05</v>
      </c>
      <c r="G583" t="n">
        <v>13.54</v>
      </c>
      <c r="H583" t="n">
        <v>0.21</v>
      </c>
      <c r="I583" t="n">
        <v>80</v>
      </c>
      <c r="J583" t="n">
        <v>169.33</v>
      </c>
      <c r="K583" t="n">
        <v>51.39</v>
      </c>
      <c r="L583" t="n">
        <v>2</v>
      </c>
      <c r="M583" t="n">
        <v>78</v>
      </c>
      <c r="N583" t="n">
        <v>30.94</v>
      </c>
      <c r="O583" t="n">
        <v>21118.46</v>
      </c>
      <c r="P583" t="n">
        <v>218.64</v>
      </c>
      <c r="Q583" t="n">
        <v>1364.08</v>
      </c>
      <c r="R583" t="n">
        <v>128.92</v>
      </c>
      <c r="S583" t="n">
        <v>48.96</v>
      </c>
      <c r="T583" t="n">
        <v>37375.12</v>
      </c>
      <c r="U583" t="n">
        <v>0.38</v>
      </c>
      <c r="V583" t="n">
        <v>0.77</v>
      </c>
      <c r="W583" t="n">
        <v>2.37</v>
      </c>
      <c r="X583" t="n">
        <v>2.29</v>
      </c>
      <c r="Y583" t="n">
        <v>1</v>
      </c>
      <c r="Z583" t="n">
        <v>10</v>
      </c>
    </row>
    <row r="584">
      <c r="A584" t="n">
        <v>5</v>
      </c>
      <c r="B584" t="n">
        <v>85</v>
      </c>
      <c r="C584" t="inlineStr">
        <is>
          <t xml:space="preserve">CONCLUIDO	</t>
        </is>
      </c>
      <c r="D584" t="n">
        <v>4.4549</v>
      </c>
      <c r="E584" t="n">
        <v>22.45</v>
      </c>
      <c r="F584" t="n">
        <v>17.74</v>
      </c>
      <c r="G584" t="n">
        <v>15.42</v>
      </c>
      <c r="H584" t="n">
        <v>0.24</v>
      </c>
      <c r="I584" t="n">
        <v>69</v>
      </c>
      <c r="J584" t="n">
        <v>169.7</v>
      </c>
      <c r="K584" t="n">
        <v>51.39</v>
      </c>
      <c r="L584" t="n">
        <v>2.25</v>
      </c>
      <c r="M584" t="n">
        <v>67</v>
      </c>
      <c r="N584" t="n">
        <v>31.05</v>
      </c>
      <c r="O584" t="n">
        <v>21163.27</v>
      </c>
      <c r="P584" t="n">
        <v>212.92</v>
      </c>
      <c r="Q584" t="n">
        <v>1364.27</v>
      </c>
      <c r="R584" t="n">
        <v>118.08</v>
      </c>
      <c r="S584" t="n">
        <v>48.96</v>
      </c>
      <c r="T584" t="n">
        <v>32009.96</v>
      </c>
      <c r="U584" t="n">
        <v>0.41</v>
      </c>
      <c r="V584" t="n">
        <v>0.78</v>
      </c>
      <c r="W584" t="n">
        <v>2.36</v>
      </c>
      <c r="X584" t="n">
        <v>1.97</v>
      </c>
      <c r="Y584" t="n">
        <v>1</v>
      </c>
      <c r="Z584" t="n">
        <v>10</v>
      </c>
    </row>
    <row r="585">
      <c r="A585" t="n">
        <v>6</v>
      </c>
      <c r="B585" t="n">
        <v>85</v>
      </c>
      <c r="C585" t="inlineStr">
        <is>
          <t xml:space="preserve">CONCLUIDO	</t>
        </is>
      </c>
      <c r="D585" t="n">
        <v>4.557</v>
      </c>
      <c r="E585" t="n">
        <v>21.94</v>
      </c>
      <c r="F585" t="n">
        <v>17.5</v>
      </c>
      <c r="G585" t="n">
        <v>17.22</v>
      </c>
      <c r="H585" t="n">
        <v>0.26</v>
      </c>
      <c r="I585" t="n">
        <v>61</v>
      </c>
      <c r="J585" t="n">
        <v>170.06</v>
      </c>
      <c r="K585" t="n">
        <v>51.39</v>
      </c>
      <c r="L585" t="n">
        <v>2.5</v>
      </c>
      <c r="M585" t="n">
        <v>59</v>
      </c>
      <c r="N585" t="n">
        <v>31.17</v>
      </c>
      <c r="O585" t="n">
        <v>21208.12</v>
      </c>
      <c r="P585" t="n">
        <v>208.66</v>
      </c>
      <c r="Q585" t="n">
        <v>1364.09</v>
      </c>
      <c r="R585" t="n">
        <v>111.22</v>
      </c>
      <c r="S585" t="n">
        <v>48.96</v>
      </c>
      <c r="T585" t="n">
        <v>28620.92</v>
      </c>
      <c r="U585" t="n">
        <v>0.44</v>
      </c>
      <c r="V585" t="n">
        <v>0.79</v>
      </c>
      <c r="W585" t="n">
        <v>2.33</v>
      </c>
      <c r="X585" t="n">
        <v>1.74</v>
      </c>
      <c r="Y585" t="n">
        <v>1</v>
      </c>
      <c r="Z585" t="n">
        <v>10</v>
      </c>
    </row>
    <row r="586">
      <c r="A586" t="n">
        <v>7</v>
      </c>
      <c r="B586" t="n">
        <v>85</v>
      </c>
      <c r="C586" t="inlineStr">
        <is>
          <t xml:space="preserve">CONCLUIDO	</t>
        </is>
      </c>
      <c r="D586" t="n">
        <v>4.6349</v>
      </c>
      <c r="E586" t="n">
        <v>21.58</v>
      </c>
      <c r="F586" t="n">
        <v>17.34</v>
      </c>
      <c r="G586" t="n">
        <v>18.92</v>
      </c>
      <c r="H586" t="n">
        <v>0.29</v>
      </c>
      <c r="I586" t="n">
        <v>55</v>
      </c>
      <c r="J586" t="n">
        <v>170.42</v>
      </c>
      <c r="K586" t="n">
        <v>51.39</v>
      </c>
      <c r="L586" t="n">
        <v>2.75</v>
      </c>
      <c r="M586" t="n">
        <v>53</v>
      </c>
      <c r="N586" t="n">
        <v>31.28</v>
      </c>
      <c r="O586" t="n">
        <v>21253.01</v>
      </c>
      <c r="P586" t="n">
        <v>204.7</v>
      </c>
      <c r="Q586" t="n">
        <v>1364.39</v>
      </c>
      <c r="R586" t="n">
        <v>105.04</v>
      </c>
      <c r="S586" t="n">
        <v>48.96</v>
      </c>
      <c r="T586" t="n">
        <v>25557.47</v>
      </c>
      <c r="U586" t="n">
        <v>0.47</v>
      </c>
      <c r="V586" t="n">
        <v>0.8</v>
      </c>
      <c r="W586" t="n">
        <v>2.34</v>
      </c>
      <c r="X586" t="n">
        <v>1.58</v>
      </c>
      <c r="Y586" t="n">
        <v>1</v>
      </c>
      <c r="Z586" t="n">
        <v>10</v>
      </c>
    </row>
    <row r="587">
      <c r="A587" t="n">
        <v>8</v>
      </c>
      <c r="B587" t="n">
        <v>85</v>
      </c>
      <c r="C587" t="inlineStr">
        <is>
          <t xml:space="preserve">CONCLUIDO	</t>
        </is>
      </c>
      <c r="D587" t="n">
        <v>4.7226</v>
      </c>
      <c r="E587" t="n">
        <v>21.18</v>
      </c>
      <c r="F587" t="n">
        <v>17.14</v>
      </c>
      <c r="G587" t="n">
        <v>20.99</v>
      </c>
      <c r="H587" t="n">
        <v>0.31</v>
      </c>
      <c r="I587" t="n">
        <v>49</v>
      </c>
      <c r="J587" t="n">
        <v>170.79</v>
      </c>
      <c r="K587" t="n">
        <v>51.39</v>
      </c>
      <c r="L587" t="n">
        <v>3</v>
      </c>
      <c r="M587" t="n">
        <v>47</v>
      </c>
      <c r="N587" t="n">
        <v>31.4</v>
      </c>
      <c r="O587" t="n">
        <v>21297.94</v>
      </c>
      <c r="P587" t="n">
        <v>200.55</v>
      </c>
      <c r="Q587" t="n">
        <v>1364.26</v>
      </c>
      <c r="R587" t="n">
        <v>98.91</v>
      </c>
      <c r="S587" t="n">
        <v>48.96</v>
      </c>
      <c r="T587" t="n">
        <v>22524.66</v>
      </c>
      <c r="U587" t="n">
        <v>0.5</v>
      </c>
      <c r="V587" t="n">
        <v>0.8100000000000001</v>
      </c>
      <c r="W587" t="n">
        <v>2.32</v>
      </c>
      <c r="X587" t="n">
        <v>1.38</v>
      </c>
      <c r="Y587" t="n">
        <v>1</v>
      </c>
      <c r="Z587" t="n">
        <v>10</v>
      </c>
    </row>
    <row r="588">
      <c r="A588" t="n">
        <v>9</v>
      </c>
      <c r="B588" t="n">
        <v>85</v>
      </c>
      <c r="C588" t="inlineStr">
        <is>
          <t xml:space="preserve">CONCLUIDO	</t>
        </is>
      </c>
      <c r="D588" t="n">
        <v>4.778</v>
      </c>
      <c r="E588" t="n">
        <v>20.93</v>
      </c>
      <c r="F588" t="n">
        <v>17.03</v>
      </c>
      <c r="G588" t="n">
        <v>22.71</v>
      </c>
      <c r="H588" t="n">
        <v>0.34</v>
      </c>
      <c r="I588" t="n">
        <v>45</v>
      </c>
      <c r="J588" t="n">
        <v>171.15</v>
      </c>
      <c r="K588" t="n">
        <v>51.39</v>
      </c>
      <c r="L588" t="n">
        <v>3.25</v>
      </c>
      <c r="M588" t="n">
        <v>43</v>
      </c>
      <c r="N588" t="n">
        <v>31.51</v>
      </c>
      <c r="O588" t="n">
        <v>21342.91</v>
      </c>
      <c r="P588" t="n">
        <v>197.44</v>
      </c>
      <c r="Q588" t="n">
        <v>1364.21</v>
      </c>
      <c r="R588" t="n">
        <v>95.45</v>
      </c>
      <c r="S588" t="n">
        <v>48.96</v>
      </c>
      <c r="T588" t="n">
        <v>20816.75</v>
      </c>
      <c r="U588" t="n">
        <v>0.51</v>
      </c>
      <c r="V588" t="n">
        <v>0.8100000000000001</v>
      </c>
      <c r="W588" t="n">
        <v>2.31</v>
      </c>
      <c r="X588" t="n">
        <v>1.27</v>
      </c>
      <c r="Y588" t="n">
        <v>1</v>
      </c>
      <c r="Z588" t="n">
        <v>10</v>
      </c>
    </row>
    <row r="589">
      <c r="A589" t="n">
        <v>10</v>
      </c>
      <c r="B589" t="n">
        <v>85</v>
      </c>
      <c r="C589" t="inlineStr">
        <is>
          <t xml:space="preserve">CONCLUIDO	</t>
        </is>
      </c>
      <c r="D589" t="n">
        <v>4.8359</v>
      </c>
      <c r="E589" t="n">
        <v>20.68</v>
      </c>
      <c r="F589" t="n">
        <v>16.92</v>
      </c>
      <c r="G589" t="n">
        <v>24.76</v>
      </c>
      <c r="H589" t="n">
        <v>0.36</v>
      </c>
      <c r="I589" t="n">
        <v>41</v>
      </c>
      <c r="J589" t="n">
        <v>171.52</v>
      </c>
      <c r="K589" t="n">
        <v>51.39</v>
      </c>
      <c r="L589" t="n">
        <v>3.5</v>
      </c>
      <c r="M589" t="n">
        <v>39</v>
      </c>
      <c r="N589" t="n">
        <v>31.63</v>
      </c>
      <c r="O589" t="n">
        <v>21387.92</v>
      </c>
      <c r="P589" t="n">
        <v>193.72</v>
      </c>
      <c r="Q589" t="n">
        <v>1364.11</v>
      </c>
      <c r="R589" t="n">
        <v>91.91</v>
      </c>
      <c r="S589" t="n">
        <v>48.96</v>
      </c>
      <c r="T589" t="n">
        <v>19067.22</v>
      </c>
      <c r="U589" t="n">
        <v>0.53</v>
      </c>
      <c r="V589" t="n">
        <v>0.82</v>
      </c>
      <c r="W589" t="n">
        <v>2.3</v>
      </c>
      <c r="X589" t="n">
        <v>1.16</v>
      </c>
      <c r="Y589" t="n">
        <v>1</v>
      </c>
      <c r="Z589" t="n">
        <v>10</v>
      </c>
    </row>
    <row r="590">
      <c r="A590" t="n">
        <v>11</v>
      </c>
      <c r="B590" t="n">
        <v>85</v>
      </c>
      <c r="C590" t="inlineStr">
        <is>
          <t xml:space="preserve">CONCLUIDO	</t>
        </is>
      </c>
      <c r="D590" t="n">
        <v>4.8798</v>
      </c>
      <c r="E590" t="n">
        <v>20.49</v>
      </c>
      <c r="F590" t="n">
        <v>16.83</v>
      </c>
      <c r="G590" t="n">
        <v>26.58</v>
      </c>
      <c r="H590" t="n">
        <v>0.39</v>
      </c>
      <c r="I590" t="n">
        <v>38</v>
      </c>
      <c r="J590" t="n">
        <v>171.88</v>
      </c>
      <c r="K590" t="n">
        <v>51.39</v>
      </c>
      <c r="L590" t="n">
        <v>3.75</v>
      </c>
      <c r="M590" t="n">
        <v>36</v>
      </c>
      <c r="N590" t="n">
        <v>31.74</v>
      </c>
      <c r="O590" t="n">
        <v>21432.96</v>
      </c>
      <c r="P590" t="n">
        <v>191.44</v>
      </c>
      <c r="Q590" t="n">
        <v>1364.06</v>
      </c>
      <c r="R590" t="n">
        <v>89.03</v>
      </c>
      <c r="S590" t="n">
        <v>48.96</v>
      </c>
      <c r="T590" t="n">
        <v>17641.93</v>
      </c>
      <c r="U590" t="n">
        <v>0.55</v>
      </c>
      <c r="V590" t="n">
        <v>0.82</v>
      </c>
      <c r="W590" t="n">
        <v>2.3</v>
      </c>
      <c r="X590" t="n">
        <v>1.07</v>
      </c>
      <c r="Y590" t="n">
        <v>1</v>
      </c>
      <c r="Z590" t="n">
        <v>10</v>
      </c>
    </row>
    <row r="591">
      <c r="A591" t="n">
        <v>12</v>
      </c>
      <c r="B591" t="n">
        <v>85</v>
      </c>
      <c r="C591" t="inlineStr">
        <is>
          <t xml:space="preserve">CONCLUIDO	</t>
        </is>
      </c>
      <c r="D591" t="n">
        <v>4.9252</v>
      </c>
      <c r="E591" t="n">
        <v>20.3</v>
      </c>
      <c r="F591" t="n">
        <v>16.75</v>
      </c>
      <c r="G591" t="n">
        <v>28.71</v>
      </c>
      <c r="H591" t="n">
        <v>0.41</v>
      </c>
      <c r="I591" t="n">
        <v>35</v>
      </c>
      <c r="J591" t="n">
        <v>172.25</v>
      </c>
      <c r="K591" t="n">
        <v>51.39</v>
      </c>
      <c r="L591" t="n">
        <v>4</v>
      </c>
      <c r="M591" t="n">
        <v>33</v>
      </c>
      <c r="N591" t="n">
        <v>31.86</v>
      </c>
      <c r="O591" t="n">
        <v>21478.05</v>
      </c>
      <c r="P591" t="n">
        <v>188.41</v>
      </c>
      <c r="Q591" t="n">
        <v>1364.09</v>
      </c>
      <c r="R591" t="n">
        <v>86.23</v>
      </c>
      <c r="S591" t="n">
        <v>48.96</v>
      </c>
      <c r="T591" t="n">
        <v>16254.54</v>
      </c>
      <c r="U591" t="n">
        <v>0.57</v>
      </c>
      <c r="V591" t="n">
        <v>0.83</v>
      </c>
      <c r="W591" t="n">
        <v>2.29</v>
      </c>
      <c r="X591" t="n">
        <v>0.99</v>
      </c>
      <c r="Y591" t="n">
        <v>1</v>
      </c>
      <c r="Z591" t="n">
        <v>10</v>
      </c>
    </row>
    <row r="592">
      <c r="A592" t="n">
        <v>13</v>
      </c>
      <c r="B592" t="n">
        <v>85</v>
      </c>
      <c r="C592" t="inlineStr">
        <is>
          <t xml:space="preserve">CONCLUIDO	</t>
        </is>
      </c>
      <c r="D592" t="n">
        <v>4.9543</v>
      </c>
      <c r="E592" t="n">
        <v>20.18</v>
      </c>
      <c r="F592" t="n">
        <v>16.69</v>
      </c>
      <c r="G592" t="n">
        <v>30.35</v>
      </c>
      <c r="H592" t="n">
        <v>0.44</v>
      </c>
      <c r="I592" t="n">
        <v>33</v>
      </c>
      <c r="J592" t="n">
        <v>172.61</v>
      </c>
      <c r="K592" t="n">
        <v>51.39</v>
      </c>
      <c r="L592" t="n">
        <v>4.25</v>
      </c>
      <c r="M592" t="n">
        <v>31</v>
      </c>
      <c r="N592" t="n">
        <v>31.97</v>
      </c>
      <c r="O592" t="n">
        <v>21523.17</v>
      </c>
      <c r="P592" t="n">
        <v>185.56</v>
      </c>
      <c r="Q592" t="n">
        <v>1364.04</v>
      </c>
      <c r="R592" t="n">
        <v>84.31999999999999</v>
      </c>
      <c r="S592" t="n">
        <v>48.96</v>
      </c>
      <c r="T592" t="n">
        <v>15309.86</v>
      </c>
      <c r="U592" t="n">
        <v>0.58</v>
      </c>
      <c r="V592" t="n">
        <v>0.83</v>
      </c>
      <c r="W592" t="n">
        <v>2.3</v>
      </c>
      <c r="X592" t="n">
        <v>0.93</v>
      </c>
      <c r="Y592" t="n">
        <v>1</v>
      </c>
      <c r="Z592" t="n">
        <v>10</v>
      </c>
    </row>
    <row r="593">
      <c r="A593" t="n">
        <v>14</v>
      </c>
      <c r="B593" t="n">
        <v>85</v>
      </c>
      <c r="C593" t="inlineStr">
        <is>
          <t xml:space="preserve">CONCLUIDO	</t>
        </is>
      </c>
      <c r="D593" t="n">
        <v>5.0067</v>
      </c>
      <c r="E593" t="n">
        <v>19.97</v>
      </c>
      <c r="F593" t="n">
        <v>16.58</v>
      </c>
      <c r="G593" t="n">
        <v>33.17</v>
      </c>
      <c r="H593" t="n">
        <v>0.46</v>
      </c>
      <c r="I593" t="n">
        <v>30</v>
      </c>
      <c r="J593" t="n">
        <v>172.98</v>
      </c>
      <c r="K593" t="n">
        <v>51.39</v>
      </c>
      <c r="L593" t="n">
        <v>4.5</v>
      </c>
      <c r="M593" t="n">
        <v>28</v>
      </c>
      <c r="N593" t="n">
        <v>32.09</v>
      </c>
      <c r="O593" t="n">
        <v>21568.34</v>
      </c>
      <c r="P593" t="n">
        <v>181.99</v>
      </c>
      <c r="Q593" t="n">
        <v>1364.06</v>
      </c>
      <c r="R593" t="n">
        <v>80.90000000000001</v>
      </c>
      <c r="S593" t="n">
        <v>48.96</v>
      </c>
      <c r="T593" t="n">
        <v>13613.6</v>
      </c>
      <c r="U593" t="n">
        <v>0.61</v>
      </c>
      <c r="V593" t="n">
        <v>0.84</v>
      </c>
      <c r="W593" t="n">
        <v>2.29</v>
      </c>
      <c r="X593" t="n">
        <v>0.82</v>
      </c>
      <c r="Y593" t="n">
        <v>1</v>
      </c>
      <c r="Z593" t="n">
        <v>10</v>
      </c>
    </row>
    <row r="594">
      <c r="A594" t="n">
        <v>15</v>
      </c>
      <c r="B594" t="n">
        <v>85</v>
      </c>
      <c r="C594" t="inlineStr">
        <is>
          <t xml:space="preserve">CONCLUIDO	</t>
        </is>
      </c>
      <c r="D594" t="n">
        <v>5.0246</v>
      </c>
      <c r="E594" t="n">
        <v>19.9</v>
      </c>
      <c r="F594" t="n">
        <v>16.55</v>
      </c>
      <c r="G594" t="n">
        <v>34.23</v>
      </c>
      <c r="H594" t="n">
        <v>0.49</v>
      </c>
      <c r="I594" t="n">
        <v>29</v>
      </c>
      <c r="J594" t="n">
        <v>173.35</v>
      </c>
      <c r="K594" t="n">
        <v>51.39</v>
      </c>
      <c r="L594" t="n">
        <v>4.75</v>
      </c>
      <c r="M594" t="n">
        <v>27</v>
      </c>
      <c r="N594" t="n">
        <v>32.2</v>
      </c>
      <c r="O594" t="n">
        <v>21613.54</v>
      </c>
      <c r="P594" t="n">
        <v>180.35</v>
      </c>
      <c r="Q594" t="n">
        <v>1364.06</v>
      </c>
      <c r="R594" t="n">
        <v>79.79000000000001</v>
      </c>
      <c r="S594" t="n">
        <v>48.96</v>
      </c>
      <c r="T594" t="n">
        <v>13065.35</v>
      </c>
      <c r="U594" t="n">
        <v>0.61</v>
      </c>
      <c r="V594" t="n">
        <v>0.84</v>
      </c>
      <c r="W594" t="n">
        <v>2.28</v>
      </c>
      <c r="X594" t="n">
        <v>0.79</v>
      </c>
      <c r="Y594" t="n">
        <v>1</v>
      </c>
      <c r="Z594" t="n">
        <v>10</v>
      </c>
    </row>
    <row r="595">
      <c r="A595" t="n">
        <v>16</v>
      </c>
      <c r="B595" t="n">
        <v>85</v>
      </c>
      <c r="C595" t="inlineStr">
        <is>
          <t xml:space="preserve">CONCLUIDO	</t>
        </is>
      </c>
      <c r="D595" t="n">
        <v>5.0472</v>
      </c>
      <c r="E595" t="n">
        <v>19.81</v>
      </c>
      <c r="F595" t="n">
        <v>16.53</v>
      </c>
      <c r="G595" t="n">
        <v>36.72</v>
      </c>
      <c r="H595" t="n">
        <v>0.51</v>
      </c>
      <c r="I595" t="n">
        <v>27</v>
      </c>
      <c r="J595" t="n">
        <v>173.71</v>
      </c>
      <c r="K595" t="n">
        <v>51.39</v>
      </c>
      <c r="L595" t="n">
        <v>5</v>
      </c>
      <c r="M595" t="n">
        <v>25</v>
      </c>
      <c r="N595" t="n">
        <v>32.32</v>
      </c>
      <c r="O595" t="n">
        <v>21658.78</v>
      </c>
      <c r="P595" t="n">
        <v>178.19</v>
      </c>
      <c r="Q595" t="n">
        <v>1364.09</v>
      </c>
      <c r="R595" t="n">
        <v>78.81</v>
      </c>
      <c r="S595" t="n">
        <v>48.96</v>
      </c>
      <c r="T595" t="n">
        <v>12586.15</v>
      </c>
      <c r="U595" t="n">
        <v>0.62</v>
      </c>
      <c r="V595" t="n">
        <v>0.84</v>
      </c>
      <c r="W595" t="n">
        <v>2.29</v>
      </c>
      <c r="X595" t="n">
        <v>0.77</v>
      </c>
      <c r="Y595" t="n">
        <v>1</v>
      </c>
      <c r="Z595" t="n">
        <v>10</v>
      </c>
    </row>
    <row r="596">
      <c r="A596" t="n">
        <v>17</v>
      </c>
      <c r="B596" t="n">
        <v>85</v>
      </c>
      <c r="C596" t="inlineStr">
        <is>
          <t xml:space="preserve">CONCLUIDO	</t>
        </is>
      </c>
      <c r="D596" t="n">
        <v>5.0824</v>
      </c>
      <c r="E596" t="n">
        <v>19.68</v>
      </c>
      <c r="F596" t="n">
        <v>16.46</v>
      </c>
      <c r="G596" t="n">
        <v>39.49</v>
      </c>
      <c r="H596" t="n">
        <v>0.53</v>
      </c>
      <c r="I596" t="n">
        <v>25</v>
      </c>
      <c r="J596" t="n">
        <v>174.08</v>
      </c>
      <c r="K596" t="n">
        <v>51.39</v>
      </c>
      <c r="L596" t="n">
        <v>5.25</v>
      </c>
      <c r="M596" t="n">
        <v>23</v>
      </c>
      <c r="N596" t="n">
        <v>32.44</v>
      </c>
      <c r="O596" t="n">
        <v>21704.07</v>
      </c>
      <c r="P596" t="n">
        <v>175.21</v>
      </c>
      <c r="Q596" t="n">
        <v>1364.06</v>
      </c>
      <c r="R596" t="n">
        <v>76.56</v>
      </c>
      <c r="S596" t="n">
        <v>48.96</v>
      </c>
      <c r="T596" t="n">
        <v>11472</v>
      </c>
      <c r="U596" t="n">
        <v>0.64</v>
      </c>
      <c r="V596" t="n">
        <v>0.84</v>
      </c>
      <c r="W596" t="n">
        <v>2.28</v>
      </c>
      <c r="X596" t="n">
        <v>0.7</v>
      </c>
      <c r="Y596" t="n">
        <v>1</v>
      </c>
      <c r="Z596" t="n">
        <v>10</v>
      </c>
    </row>
    <row r="597">
      <c r="A597" t="n">
        <v>18</v>
      </c>
      <c r="B597" t="n">
        <v>85</v>
      </c>
      <c r="C597" t="inlineStr">
        <is>
          <t xml:space="preserve">CONCLUIDO	</t>
        </is>
      </c>
      <c r="D597" t="n">
        <v>5.0981</v>
      </c>
      <c r="E597" t="n">
        <v>19.61</v>
      </c>
      <c r="F597" t="n">
        <v>16.43</v>
      </c>
      <c r="G597" t="n">
        <v>41.07</v>
      </c>
      <c r="H597" t="n">
        <v>0.5600000000000001</v>
      </c>
      <c r="I597" t="n">
        <v>24</v>
      </c>
      <c r="J597" t="n">
        <v>174.45</v>
      </c>
      <c r="K597" t="n">
        <v>51.39</v>
      </c>
      <c r="L597" t="n">
        <v>5.5</v>
      </c>
      <c r="M597" t="n">
        <v>22</v>
      </c>
      <c r="N597" t="n">
        <v>32.56</v>
      </c>
      <c r="O597" t="n">
        <v>21749.39</v>
      </c>
      <c r="P597" t="n">
        <v>173.46</v>
      </c>
      <c r="Q597" t="n">
        <v>1364.03</v>
      </c>
      <c r="R597" t="n">
        <v>75.44</v>
      </c>
      <c r="S597" t="n">
        <v>48.96</v>
      </c>
      <c r="T597" t="n">
        <v>10916.84</v>
      </c>
      <c r="U597" t="n">
        <v>0.65</v>
      </c>
      <c r="V597" t="n">
        <v>0.84</v>
      </c>
      <c r="W597" t="n">
        <v>2.29</v>
      </c>
      <c r="X597" t="n">
        <v>0.67</v>
      </c>
      <c r="Y597" t="n">
        <v>1</v>
      </c>
      <c r="Z597" t="n">
        <v>10</v>
      </c>
    </row>
    <row r="598">
      <c r="A598" t="n">
        <v>19</v>
      </c>
      <c r="B598" t="n">
        <v>85</v>
      </c>
      <c r="C598" t="inlineStr">
        <is>
          <t xml:space="preserve">CONCLUIDO	</t>
        </is>
      </c>
      <c r="D598" t="n">
        <v>5.118</v>
      </c>
      <c r="E598" t="n">
        <v>19.54</v>
      </c>
      <c r="F598" t="n">
        <v>16.39</v>
      </c>
      <c r="G598" t="n">
        <v>42.75</v>
      </c>
      <c r="H598" t="n">
        <v>0.58</v>
      </c>
      <c r="I598" t="n">
        <v>23</v>
      </c>
      <c r="J598" t="n">
        <v>174.82</v>
      </c>
      <c r="K598" t="n">
        <v>51.39</v>
      </c>
      <c r="L598" t="n">
        <v>5.75</v>
      </c>
      <c r="M598" t="n">
        <v>21</v>
      </c>
      <c r="N598" t="n">
        <v>32.67</v>
      </c>
      <c r="O598" t="n">
        <v>21794.75</v>
      </c>
      <c r="P598" t="n">
        <v>170.28</v>
      </c>
      <c r="Q598" t="n">
        <v>1364.06</v>
      </c>
      <c r="R598" t="n">
        <v>74.67</v>
      </c>
      <c r="S598" t="n">
        <v>48.96</v>
      </c>
      <c r="T598" t="n">
        <v>10535.91</v>
      </c>
      <c r="U598" t="n">
        <v>0.66</v>
      </c>
      <c r="V598" t="n">
        <v>0.85</v>
      </c>
      <c r="W598" t="n">
        <v>2.27</v>
      </c>
      <c r="X598" t="n">
        <v>0.63</v>
      </c>
      <c r="Y598" t="n">
        <v>1</v>
      </c>
      <c r="Z598" t="n">
        <v>10</v>
      </c>
    </row>
    <row r="599">
      <c r="A599" t="n">
        <v>20</v>
      </c>
      <c r="B599" t="n">
        <v>85</v>
      </c>
      <c r="C599" t="inlineStr">
        <is>
          <t xml:space="preserve">CONCLUIDO	</t>
        </is>
      </c>
      <c r="D599" t="n">
        <v>5.1486</v>
      </c>
      <c r="E599" t="n">
        <v>19.42</v>
      </c>
      <c r="F599" t="n">
        <v>16.34</v>
      </c>
      <c r="G599" t="n">
        <v>46.68</v>
      </c>
      <c r="H599" t="n">
        <v>0.61</v>
      </c>
      <c r="I599" t="n">
        <v>21</v>
      </c>
      <c r="J599" t="n">
        <v>175.18</v>
      </c>
      <c r="K599" t="n">
        <v>51.39</v>
      </c>
      <c r="L599" t="n">
        <v>6</v>
      </c>
      <c r="M599" t="n">
        <v>19</v>
      </c>
      <c r="N599" t="n">
        <v>32.79</v>
      </c>
      <c r="O599" t="n">
        <v>21840.16</v>
      </c>
      <c r="P599" t="n">
        <v>166.49</v>
      </c>
      <c r="Q599" t="n">
        <v>1364</v>
      </c>
      <c r="R599" t="n">
        <v>72.93000000000001</v>
      </c>
      <c r="S599" t="n">
        <v>48.96</v>
      </c>
      <c r="T599" t="n">
        <v>9676.790000000001</v>
      </c>
      <c r="U599" t="n">
        <v>0.67</v>
      </c>
      <c r="V599" t="n">
        <v>0.85</v>
      </c>
      <c r="W599" t="n">
        <v>2.27</v>
      </c>
      <c r="X599" t="n">
        <v>0.58</v>
      </c>
      <c r="Y599" t="n">
        <v>1</v>
      </c>
      <c r="Z599" t="n">
        <v>10</v>
      </c>
    </row>
    <row r="600">
      <c r="A600" t="n">
        <v>21</v>
      </c>
      <c r="B600" t="n">
        <v>85</v>
      </c>
      <c r="C600" t="inlineStr">
        <is>
          <t xml:space="preserve">CONCLUIDO	</t>
        </is>
      </c>
      <c r="D600" t="n">
        <v>5.1665</v>
      </c>
      <c r="E600" t="n">
        <v>19.36</v>
      </c>
      <c r="F600" t="n">
        <v>16.3</v>
      </c>
      <c r="G600" t="n">
        <v>48.91</v>
      </c>
      <c r="H600" t="n">
        <v>0.63</v>
      </c>
      <c r="I600" t="n">
        <v>20</v>
      </c>
      <c r="J600" t="n">
        <v>175.55</v>
      </c>
      <c r="K600" t="n">
        <v>51.39</v>
      </c>
      <c r="L600" t="n">
        <v>6.25</v>
      </c>
      <c r="M600" t="n">
        <v>18</v>
      </c>
      <c r="N600" t="n">
        <v>32.91</v>
      </c>
      <c r="O600" t="n">
        <v>21885.6</v>
      </c>
      <c r="P600" t="n">
        <v>163.89</v>
      </c>
      <c r="Q600" t="n">
        <v>1364.04</v>
      </c>
      <c r="R600" t="n">
        <v>71.68000000000001</v>
      </c>
      <c r="S600" t="n">
        <v>48.96</v>
      </c>
      <c r="T600" t="n">
        <v>9054.299999999999</v>
      </c>
      <c r="U600" t="n">
        <v>0.68</v>
      </c>
      <c r="V600" t="n">
        <v>0.85</v>
      </c>
      <c r="W600" t="n">
        <v>2.27</v>
      </c>
      <c r="X600" t="n">
        <v>0.55</v>
      </c>
      <c r="Y600" t="n">
        <v>1</v>
      </c>
      <c r="Z600" t="n">
        <v>10</v>
      </c>
    </row>
    <row r="601">
      <c r="A601" t="n">
        <v>22</v>
      </c>
      <c r="B601" t="n">
        <v>85</v>
      </c>
      <c r="C601" t="inlineStr">
        <is>
          <t xml:space="preserve">CONCLUIDO	</t>
        </is>
      </c>
      <c r="D601" t="n">
        <v>5.1605</v>
      </c>
      <c r="E601" t="n">
        <v>19.38</v>
      </c>
      <c r="F601" t="n">
        <v>16.33</v>
      </c>
      <c r="G601" t="n">
        <v>48.98</v>
      </c>
      <c r="H601" t="n">
        <v>0.66</v>
      </c>
      <c r="I601" t="n">
        <v>20</v>
      </c>
      <c r="J601" t="n">
        <v>175.92</v>
      </c>
      <c r="K601" t="n">
        <v>51.39</v>
      </c>
      <c r="L601" t="n">
        <v>6.5</v>
      </c>
      <c r="M601" t="n">
        <v>12</v>
      </c>
      <c r="N601" t="n">
        <v>33.03</v>
      </c>
      <c r="O601" t="n">
        <v>21931.08</v>
      </c>
      <c r="P601" t="n">
        <v>163.04</v>
      </c>
      <c r="Q601" t="n">
        <v>1364.11</v>
      </c>
      <c r="R601" t="n">
        <v>72.20999999999999</v>
      </c>
      <c r="S601" t="n">
        <v>48.96</v>
      </c>
      <c r="T601" t="n">
        <v>9319.85</v>
      </c>
      <c r="U601" t="n">
        <v>0.68</v>
      </c>
      <c r="V601" t="n">
        <v>0.85</v>
      </c>
      <c r="W601" t="n">
        <v>2.28</v>
      </c>
      <c r="X601" t="n">
        <v>0.57</v>
      </c>
      <c r="Y601" t="n">
        <v>1</v>
      </c>
      <c r="Z601" t="n">
        <v>10</v>
      </c>
    </row>
    <row r="602">
      <c r="A602" t="n">
        <v>23</v>
      </c>
      <c r="B602" t="n">
        <v>85</v>
      </c>
      <c r="C602" t="inlineStr">
        <is>
          <t xml:space="preserve">CONCLUIDO	</t>
        </is>
      </c>
      <c r="D602" t="n">
        <v>5.1799</v>
      </c>
      <c r="E602" t="n">
        <v>19.31</v>
      </c>
      <c r="F602" t="n">
        <v>16.29</v>
      </c>
      <c r="G602" t="n">
        <v>51.44</v>
      </c>
      <c r="H602" t="n">
        <v>0.68</v>
      </c>
      <c r="I602" t="n">
        <v>19</v>
      </c>
      <c r="J602" t="n">
        <v>176.29</v>
      </c>
      <c r="K602" t="n">
        <v>51.39</v>
      </c>
      <c r="L602" t="n">
        <v>6.75</v>
      </c>
      <c r="M602" t="n">
        <v>11</v>
      </c>
      <c r="N602" t="n">
        <v>33.15</v>
      </c>
      <c r="O602" t="n">
        <v>21976.61</v>
      </c>
      <c r="P602" t="n">
        <v>161.25</v>
      </c>
      <c r="Q602" t="n">
        <v>1364.02</v>
      </c>
      <c r="R602" t="n">
        <v>71.06</v>
      </c>
      <c r="S602" t="n">
        <v>48.96</v>
      </c>
      <c r="T602" t="n">
        <v>8752</v>
      </c>
      <c r="U602" t="n">
        <v>0.6899999999999999</v>
      </c>
      <c r="V602" t="n">
        <v>0.85</v>
      </c>
      <c r="W602" t="n">
        <v>2.28</v>
      </c>
      <c r="X602" t="n">
        <v>0.53</v>
      </c>
      <c r="Y602" t="n">
        <v>1</v>
      </c>
      <c r="Z602" t="n">
        <v>10</v>
      </c>
    </row>
    <row r="603">
      <c r="A603" t="n">
        <v>24</v>
      </c>
      <c r="B603" t="n">
        <v>85</v>
      </c>
      <c r="C603" t="inlineStr">
        <is>
          <t xml:space="preserve">CONCLUIDO	</t>
        </is>
      </c>
      <c r="D603" t="n">
        <v>5.1928</v>
      </c>
      <c r="E603" t="n">
        <v>19.26</v>
      </c>
      <c r="F603" t="n">
        <v>16.27</v>
      </c>
      <c r="G603" t="n">
        <v>54.25</v>
      </c>
      <c r="H603" t="n">
        <v>0.7</v>
      </c>
      <c r="I603" t="n">
        <v>18</v>
      </c>
      <c r="J603" t="n">
        <v>176.66</v>
      </c>
      <c r="K603" t="n">
        <v>51.39</v>
      </c>
      <c r="L603" t="n">
        <v>7</v>
      </c>
      <c r="M603" t="n">
        <v>8</v>
      </c>
      <c r="N603" t="n">
        <v>33.27</v>
      </c>
      <c r="O603" t="n">
        <v>22022.17</v>
      </c>
      <c r="P603" t="n">
        <v>159.7</v>
      </c>
      <c r="Q603" t="n">
        <v>1364</v>
      </c>
      <c r="R603" t="n">
        <v>70.45</v>
      </c>
      <c r="S603" t="n">
        <v>48.96</v>
      </c>
      <c r="T603" t="n">
        <v>8452.360000000001</v>
      </c>
      <c r="U603" t="n">
        <v>0.6899999999999999</v>
      </c>
      <c r="V603" t="n">
        <v>0.85</v>
      </c>
      <c r="W603" t="n">
        <v>2.28</v>
      </c>
      <c r="X603" t="n">
        <v>0.52</v>
      </c>
      <c r="Y603" t="n">
        <v>1</v>
      </c>
      <c r="Z603" t="n">
        <v>10</v>
      </c>
    </row>
    <row r="604">
      <c r="A604" t="n">
        <v>25</v>
      </c>
      <c r="B604" t="n">
        <v>85</v>
      </c>
      <c r="C604" t="inlineStr">
        <is>
          <t xml:space="preserve">CONCLUIDO	</t>
        </is>
      </c>
      <c r="D604" t="n">
        <v>5.1947</v>
      </c>
      <c r="E604" t="n">
        <v>19.25</v>
      </c>
      <c r="F604" t="n">
        <v>16.27</v>
      </c>
      <c r="G604" t="n">
        <v>54.23</v>
      </c>
      <c r="H604" t="n">
        <v>0.73</v>
      </c>
      <c r="I604" t="n">
        <v>18</v>
      </c>
      <c r="J604" t="n">
        <v>177.03</v>
      </c>
      <c r="K604" t="n">
        <v>51.39</v>
      </c>
      <c r="L604" t="n">
        <v>7.25</v>
      </c>
      <c r="M604" t="n">
        <v>5</v>
      </c>
      <c r="N604" t="n">
        <v>33.39</v>
      </c>
      <c r="O604" t="n">
        <v>22067.77</v>
      </c>
      <c r="P604" t="n">
        <v>159.57</v>
      </c>
      <c r="Q604" t="n">
        <v>1364.02</v>
      </c>
      <c r="R604" t="n">
        <v>70.04000000000001</v>
      </c>
      <c r="S604" t="n">
        <v>48.96</v>
      </c>
      <c r="T604" t="n">
        <v>8245.84</v>
      </c>
      <c r="U604" t="n">
        <v>0.7</v>
      </c>
      <c r="V604" t="n">
        <v>0.85</v>
      </c>
      <c r="W604" t="n">
        <v>2.28</v>
      </c>
      <c r="X604" t="n">
        <v>0.51</v>
      </c>
      <c r="Y604" t="n">
        <v>1</v>
      </c>
      <c r="Z604" t="n">
        <v>10</v>
      </c>
    </row>
    <row r="605">
      <c r="A605" t="n">
        <v>26</v>
      </c>
      <c r="B605" t="n">
        <v>85</v>
      </c>
      <c r="C605" t="inlineStr">
        <is>
          <t xml:space="preserve">CONCLUIDO	</t>
        </is>
      </c>
      <c r="D605" t="n">
        <v>5.1965</v>
      </c>
      <c r="E605" t="n">
        <v>19.24</v>
      </c>
      <c r="F605" t="n">
        <v>16.26</v>
      </c>
      <c r="G605" t="n">
        <v>54.2</v>
      </c>
      <c r="H605" t="n">
        <v>0.75</v>
      </c>
      <c r="I605" t="n">
        <v>18</v>
      </c>
      <c r="J605" t="n">
        <v>177.4</v>
      </c>
      <c r="K605" t="n">
        <v>51.39</v>
      </c>
      <c r="L605" t="n">
        <v>7.5</v>
      </c>
      <c r="M605" t="n">
        <v>1</v>
      </c>
      <c r="N605" t="n">
        <v>33.51</v>
      </c>
      <c r="O605" t="n">
        <v>22113.42</v>
      </c>
      <c r="P605" t="n">
        <v>158.71</v>
      </c>
      <c r="Q605" t="n">
        <v>1364.12</v>
      </c>
      <c r="R605" t="n">
        <v>69.55</v>
      </c>
      <c r="S605" t="n">
        <v>48.96</v>
      </c>
      <c r="T605" t="n">
        <v>8000.73</v>
      </c>
      <c r="U605" t="n">
        <v>0.7</v>
      </c>
      <c r="V605" t="n">
        <v>0.85</v>
      </c>
      <c r="W605" t="n">
        <v>2.29</v>
      </c>
      <c r="X605" t="n">
        <v>0.5</v>
      </c>
      <c r="Y605" t="n">
        <v>1</v>
      </c>
      <c r="Z605" t="n">
        <v>10</v>
      </c>
    </row>
    <row r="606">
      <c r="A606" t="n">
        <v>27</v>
      </c>
      <c r="B606" t="n">
        <v>85</v>
      </c>
      <c r="C606" t="inlineStr">
        <is>
          <t xml:space="preserve">CONCLUIDO	</t>
        </is>
      </c>
      <c r="D606" t="n">
        <v>5.1951</v>
      </c>
      <c r="E606" t="n">
        <v>19.25</v>
      </c>
      <c r="F606" t="n">
        <v>16.27</v>
      </c>
      <c r="G606" t="n">
        <v>54.22</v>
      </c>
      <c r="H606" t="n">
        <v>0.77</v>
      </c>
      <c r="I606" t="n">
        <v>18</v>
      </c>
      <c r="J606" t="n">
        <v>177.77</v>
      </c>
      <c r="K606" t="n">
        <v>51.39</v>
      </c>
      <c r="L606" t="n">
        <v>7.75</v>
      </c>
      <c r="M606" t="n">
        <v>0</v>
      </c>
      <c r="N606" t="n">
        <v>33.63</v>
      </c>
      <c r="O606" t="n">
        <v>22159.1</v>
      </c>
      <c r="P606" t="n">
        <v>159.07</v>
      </c>
      <c r="Q606" t="n">
        <v>1364.05</v>
      </c>
      <c r="R606" t="n">
        <v>69.58</v>
      </c>
      <c r="S606" t="n">
        <v>48.96</v>
      </c>
      <c r="T606" t="n">
        <v>8013.51</v>
      </c>
      <c r="U606" t="n">
        <v>0.7</v>
      </c>
      <c r="V606" t="n">
        <v>0.85</v>
      </c>
      <c r="W606" t="n">
        <v>2.3</v>
      </c>
      <c r="X606" t="n">
        <v>0.51</v>
      </c>
      <c r="Y606" t="n">
        <v>1</v>
      </c>
      <c r="Z606" t="n">
        <v>10</v>
      </c>
    </row>
    <row r="607">
      <c r="A607" t="n">
        <v>0</v>
      </c>
      <c r="B607" t="n">
        <v>20</v>
      </c>
      <c r="C607" t="inlineStr">
        <is>
          <t xml:space="preserve">CONCLUIDO	</t>
        </is>
      </c>
      <c r="D607" t="n">
        <v>4.879</v>
      </c>
      <c r="E607" t="n">
        <v>20.5</v>
      </c>
      <c r="F607" t="n">
        <v>17.88</v>
      </c>
      <c r="G607" t="n">
        <v>15.11</v>
      </c>
      <c r="H607" t="n">
        <v>0.34</v>
      </c>
      <c r="I607" t="n">
        <v>71</v>
      </c>
      <c r="J607" t="n">
        <v>51.33</v>
      </c>
      <c r="K607" t="n">
        <v>24.83</v>
      </c>
      <c r="L607" t="n">
        <v>1</v>
      </c>
      <c r="M607" t="n">
        <v>9</v>
      </c>
      <c r="N607" t="n">
        <v>5.51</v>
      </c>
      <c r="O607" t="n">
        <v>6564.78</v>
      </c>
      <c r="P607" t="n">
        <v>83.63</v>
      </c>
      <c r="Q607" t="n">
        <v>1364.21</v>
      </c>
      <c r="R607" t="n">
        <v>120.27</v>
      </c>
      <c r="S607" t="n">
        <v>48.96</v>
      </c>
      <c r="T607" t="n">
        <v>33092.85</v>
      </c>
      <c r="U607" t="n">
        <v>0.41</v>
      </c>
      <c r="V607" t="n">
        <v>0.77</v>
      </c>
      <c r="W607" t="n">
        <v>2.44</v>
      </c>
      <c r="X607" t="n">
        <v>2.12</v>
      </c>
      <c r="Y607" t="n">
        <v>1</v>
      </c>
      <c r="Z607" t="n">
        <v>10</v>
      </c>
    </row>
    <row r="608">
      <c r="A608" t="n">
        <v>1</v>
      </c>
      <c r="B608" t="n">
        <v>20</v>
      </c>
      <c r="C608" t="inlineStr">
        <is>
          <t xml:space="preserve">CONCLUIDO	</t>
        </is>
      </c>
      <c r="D608" t="n">
        <v>4.8947</v>
      </c>
      <c r="E608" t="n">
        <v>20.43</v>
      </c>
      <c r="F608" t="n">
        <v>17.83</v>
      </c>
      <c r="G608" t="n">
        <v>15.28</v>
      </c>
      <c r="H608" t="n">
        <v>0.42</v>
      </c>
      <c r="I608" t="n">
        <v>70</v>
      </c>
      <c r="J608" t="n">
        <v>51.62</v>
      </c>
      <c r="K608" t="n">
        <v>24.83</v>
      </c>
      <c r="L608" t="n">
        <v>1.25</v>
      </c>
      <c r="M608" t="n">
        <v>0</v>
      </c>
      <c r="N608" t="n">
        <v>5.54</v>
      </c>
      <c r="O608" t="n">
        <v>6599.8</v>
      </c>
      <c r="P608" t="n">
        <v>83.47</v>
      </c>
      <c r="Q608" t="n">
        <v>1364.33</v>
      </c>
      <c r="R608" t="n">
        <v>118.34</v>
      </c>
      <c r="S608" t="n">
        <v>48.96</v>
      </c>
      <c r="T608" t="n">
        <v>32135.63</v>
      </c>
      <c r="U608" t="n">
        <v>0.41</v>
      </c>
      <c r="V608" t="n">
        <v>0.78</v>
      </c>
      <c r="W608" t="n">
        <v>2.44</v>
      </c>
      <c r="X608" t="n">
        <v>2.07</v>
      </c>
      <c r="Y608" t="n">
        <v>1</v>
      </c>
      <c r="Z608" t="n">
        <v>10</v>
      </c>
    </row>
    <row r="609">
      <c r="A609" t="n">
        <v>0</v>
      </c>
      <c r="B609" t="n">
        <v>120</v>
      </c>
      <c r="C609" t="inlineStr">
        <is>
          <t xml:space="preserve">CONCLUIDO	</t>
        </is>
      </c>
      <c r="D609" t="n">
        <v>2.5763</v>
      </c>
      <c r="E609" t="n">
        <v>38.82</v>
      </c>
      <c r="F609" t="n">
        <v>23.85</v>
      </c>
      <c r="G609" t="n">
        <v>5.32</v>
      </c>
      <c r="H609" t="n">
        <v>0.08</v>
      </c>
      <c r="I609" t="n">
        <v>269</v>
      </c>
      <c r="J609" t="n">
        <v>232.68</v>
      </c>
      <c r="K609" t="n">
        <v>57.72</v>
      </c>
      <c r="L609" t="n">
        <v>1</v>
      </c>
      <c r="M609" t="n">
        <v>267</v>
      </c>
      <c r="N609" t="n">
        <v>53.95</v>
      </c>
      <c r="O609" t="n">
        <v>28931.02</v>
      </c>
      <c r="P609" t="n">
        <v>370.34</v>
      </c>
      <c r="Q609" t="n">
        <v>1364.77</v>
      </c>
      <c r="R609" t="n">
        <v>317.71</v>
      </c>
      <c r="S609" t="n">
        <v>48.96</v>
      </c>
      <c r="T609" t="n">
        <v>130825.38</v>
      </c>
      <c r="U609" t="n">
        <v>0.15</v>
      </c>
      <c r="V609" t="n">
        <v>0.58</v>
      </c>
      <c r="W609" t="n">
        <v>2.71</v>
      </c>
      <c r="X609" t="n">
        <v>8.09</v>
      </c>
      <c r="Y609" t="n">
        <v>1</v>
      </c>
      <c r="Z609" t="n">
        <v>10</v>
      </c>
    </row>
    <row r="610">
      <c r="A610" t="n">
        <v>1</v>
      </c>
      <c r="B610" t="n">
        <v>120</v>
      </c>
      <c r="C610" t="inlineStr">
        <is>
          <t xml:space="preserve">CONCLUIDO	</t>
        </is>
      </c>
      <c r="D610" t="n">
        <v>3.0317</v>
      </c>
      <c r="E610" t="n">
        <v>32.99</v>
      </c>
      <c r="F610" t="n">
        <v>21.48</v>
      </c>
      <c r="G610" t="n">
        <v>6.68</v>
      </c>
      <c r="H610" t="n">
        <v>0.1</v>
      </c>
      <c r="I610" t="n">
        <v>193</v>
      </c>
      <c r="J610" t="n">
        <v>233.1</v>
      </c>
      <c r="K610" t="n">
        <v>57.72</v>
      </c>
      <c r="L610" t="n">
        <v>1.25</v>
      </c>
      <c r="M610" t="n">
        <v>191</v>
      </c>
      <c r="N610" t="n">
        <v>54.13</v>
      </c>
      <c r="O610" t="n">
        <v>28983.75</v>
      </c>
      <c r="P610" t="n">
        <v>332.15</v>
      </c>
      <c r="Q610" t="n">
        <v>1364.47</v>
      </c>
      <c r="R610" t="n">
        <v>240.41</v>
      </c>
      <c r="S610" t="n">
        <v>48.96</v>
      </c>
      <c r="T610" t="n">
        <v>92555.98</v>
      </c>
      <c r="U610" t="n">
        <v>0.2</v>
      </c>
      <c r="V610" t="n">
        <v>0.64</v>
      </c>
      <c r="W610" t="n">
        <v>2.57</v>
      </c>
      <c r="X610" t="n">
        <v>5.72</v>
      </c>
      <c r="Y610" t="n">
        <v>1</v>
      </c>
      <c r="Z610" t="n">
        <v>10</v>
      </c>
    </row>
    <row r="611">
      <c r="A611" t="n">
        <v>2</v>
      </c>
      <c r="B611" t="n">
        <v>120</v>
      </c>
      <c r="C611" t="inlineStr">
        <is>
          <t xml:space="preserve">CONCLUIDO	</t>
        </is>
      </c>
      <c r="D611" t="n">
        <v>3.3687</v>
      </c>
      <c r="E611" t="n">
        <v>29.68</v>
      </c>
      <c r="F611" t="n">
        <v>20.14</v>
      </c>
      <c r="G611" t="n">
        <v>8.06</v>
      </c>
      <c r="H611" t="n">
        <v>0.11</v>
      </c>
      <c r="I611" t="n">
        <v>150</v>
      </c>
      <c r="J611" t="n">
        <v>233.53</v>
      </c>
      <c r="K611" t="n">
        <v>57.72</v>
      </c>
      <c r="L611" t="n">
        <v>1.5</v>
      </c>
      <c r="M611" t="n">
        <v>148</v>
      </c>
      <c r="N611" t="n">
        <v>54.31</v>
      </c>
      <c r="O611" t="n">
        <v>29036.54</v>
      </c>
      <c r="P611" t="n">
        <v>310.15</v>
      </c>
      <c r="Q611" t="n">
        <v>1364.43</v>
      </c>
      <c r="R611" t="n">
        <v>196.88</v>
      </c>
      <c r="S611" t="n">
        <v>48.96</v>
      </c>
      <c r="T611" t="n">
        <v>71005.95</v>
      </c>
      <c r="U611" t="n">
        <v>0.25</v>
      </c>
      <c r="V611" t="n">
        <v>0.6899999999999999</v>
      </c>
      <c r="W611" t="n">
        <v>2.48</v>
      </c>
      <c r="X611" t="n">
        <v>4.38</v>
      </c>
      <c r="Y611" t="n">
        <v>1</v>
      </c>
      <c r="Z611" t="n">
        <v>10</v>
      </c>
    </row>
    <row r="612">
      <c r="A612" t="n">
        <v>3</v>
      </c>
      <c r="B612" t="n">
        <v>120</v>
      </c>
      <c r="C612" t="inlineStr">
        <is>
          <t xml:space="preserve">CONCLUIDO	</t>
        </is>
      </c>
      <c r="D612" t="n">
        <v>3.6181</v>
      </c>
      <c r="E612" t="n">
        <v>27.64</v>
      </c>
      <c r="F612" t="n">
        <v>19.33</v>
      </c>
      <c r="G612" t="n">
        <v>9.43</v>
      </c>
      <c r="H612" t="n">
        <v>0.13</v>
      </c>
      <c r="I612" t="n">
        <v>123</v>
      </c>
      <c r="J612" t="n">
        <v>233.96</v>
      </c>
      <c r="K612" t="n">
        <v>57.72</v>
      </c>
      <c r="L612" t="n">
        <v>1.75</v>
      </c>
      <c r="M612" t="n">
        <v>121</v>
      </c>
      <c r="N612" t="n">
        <v>54.49</v>
      </c>
      <c r="O612" t="n">
        <v>29089.39</v>
      </c>
      <c r="P612" t="n">
        <v>296.36</v>
      </c>
      <c r="Q612" t="n">
        <v>1364.25</v>
      </c>
      <c r="R612" t="n">
        <v>170.16</v>
      </c>
      <c r="S612" t="n">
        <v>48.96</v>
      </c>
      <c r="T612" t="n">
        <v>57780.58</v>
      </c>
      <c r="U612" t="n">
        <v>0.29</v>
      </c>
      <c r="V612" t="n">
        <v>0.72</v>
      </c>
      <c r="W612" t="n">
        <v>2.44</v>
      </c>
      <c r="X612" t="n">
        <v>3.56</v>
      </c>
      <c r="Y612" t="n">
        <v>1</v>
      </c>
      <c r="Z612" t="n">
        <v>10</v>
      </c>
    </row>
    <row r="613">
      <c r="A613" t="n">
        <v>4</v>
      </c>
      <c r="B613" t="n">
        <v>120</v>
      </c>
      <c r="C613" t="inlineStr">
        <is>
          <t xml:space="preserve">CONCLUIDO	</t>
        </is>
      </c>
      <c r="D613" t="n">
        <v>3.8148</v>
      </c>
      <c r="E613" t="n">
        <v>26.21</v>
      </c>
      <c r="F613" t="n">
        <v>18.77</v>
      </c>
      <c r="G613" t="n">
        <v>10.83</v>
      </c>
      <c r="H613" t="n">
        <v>0.15</v>
      </c>
      <c r="I613" t="n">
        <v>104</v>
      </c>
      <c r="J613" t="n">
        <v>234.39</v>
      </c>
      <c r="K613" t="n">
        <v>57.72</v>
      </c>
      <c r="L613" t="n">
        <v>2</v>
      </c>
      <c r="M613" t="n">
        <v>102</v>
      </c>
      <c r="N613" t="n">
        <v>54.67</v>
      </c>
      <c r="O613" t="n">
        <v>29142.31</v>
      </c>
      <c r="P613" t="n">
        <v>286.48</v>
      </c>
      <c r="Q613" t="n">
        <v>1364.37</v>
      </c>
      <c r="R613" t="n">
        <v>151.95</v>
      </c>
      <c r="S613" t="n">
        <v>48.96</v>
      </c>
      <c r="T613" t="n">
        <v>48768.24</v>
      </c>
      <c r="U613" t="n">
        <v>0.32</v>
      </c>
      <c r="V613" t="n">
        <v>0.74</v>
      </c>
      <c r="W613" t="n">
        <v>2.41</v>
      </c>
      <c r="X613" t="n">
        <v>3</v>
      </c>
      <c r="Y613" t="n">
        <v>1</v>
      </c>
      <c r="Z613" t="n">
        <v>10</v>
      </c>
    </row>
    <row r="614">
      <c r="A614" t="n">
        <v>5</v>
      </c>
      <c r="B614" t="n">
        <v>120</v>
      </c>
      <c r="C614" t="inlineStr">
        <is>
          <t xml:space="preserve">CONCLUIDO	</t>
        </is>
      </c>
      <c r="D614" t="n">
        <v>3.9594</v>
      </c>
      <c r="E614" t="n">
        <v>25.26</v>
      </c>
      <c r="F614" t="n">
        <v>18.4</v>
      </c>
      <c r="G614" t="n">
        <v>12.13</v>
      </c>
      <c r="H614" t="n">
        <v>0.17</v>
      </c>
      <c r="I614" t="n">
        <v>91</v>
      </c>
      <c r="J614" t="n">
        <v>234.82</v>
      </c>
      <c r="K614" t="n">
        <v>57.72</v>
      </c>
      <c r="L614" t="n">
        <v>2.25</v>
      </c>
      <c r="M614" t="n">
        <v>89</v>
      </c>
      <c r="N614" t="n">
        <v>54.85</v>
      </c>
      <c r="O614" t="n">
        <v>29195.29</v>
      </c>
      <c r="P614" t="n">
        <v>279.71</v>
      </c>
      <c r="Q614" t="n">
        <v>1364.42</v>
      </c>
      <c r="R614" t="n">
        <v>139.94</v>
      </c>
      <c r="S614" t="n">
        <v>48.96</v>
      </c>
      <c r="T614" t="n">
        <v>42829.73</v>
      </c>
      <c r="U614" t="n">
        <v>0.35</v>
      </c>
      <c r="V614" t="n">
        <v>0.75</v>
      </c>
      <c r="W614" t="n">
        <v>2.39</v>
      </c>
      <c r="X614" t="n">
        <v>2.64</v>
      </c>
      <c r="Y614" t="n">
        <v>1</v>
      </c>
      <c r="Z614" t="n">
        <v>10</v>
      </c>
    </row>
    <row r="615">
      <c r="A615" t="n">
        <v>6</v>
      </c>
      <c r="B615" t="n">
        <v>120</v>
      </c>
      <c r="C615" t="inlineStr">
        <is>
          <t xml:space="preserve">CONCLUIDO	</t>
        </is>
      </c>
      <c r="D615" t="n">
        <v>4.0946</v>
      </c>
      <c r="E615" t="n">
        <v>24.42</v>
      </c>
      <c r="F615" t="n">
        <v>18.07</v>
      </c>
      <c r="G615" t="n">
        <v>13.55</v>
      </c>
      <c r="H615" t="n">
        <v>0.19</v>
      </c>
      <c r="I615" t="n">
        <v>80</v>
      </c>
      <c r="J615" t="n">
        <v>235.25</v>
      </c>
      <c r="K615" t="n">
        <v>57.72</v>
      </c>
      <c r="L615" t="n">
        <v>2.5</v>
      </c>
      <c r="M615" t="n">
        <v>78</v>
      </c>
      <c r="N615" t="n">
        <v>55.03</v>
      </c>
      <c r="O615" t="n">
        <v>29248.33</v>
      </c>
      <c r="P615" t="n">
        <v>273.52</v>
      </c>
      <c r="Q615" t="n">
        <v>1364.23</v>
      </c>
      <c r="R615" t="n">
        <v>128.92</v>
      </c>
      <c r="S615" t="n">
        <v>48.96</v>
      </c>
      <c r="T615" t="n">
        <v>37373.21</v>
      </c>
      <c r="U615" t="n">
        <v>0.38</v>
      </c>
      <c r="V615" t="n">
        <v>0.77</v>
      </c>
      <c r="W615" t="n">
        <v>2.38</v>
      </c>
      <c r="X615" t="n">
        <v>2.31</v>
      </c>
      <c r="Y615" t="n">
        <v>1</v>
      </c>
      <c r="Z615" t="n">
        <v>10</v>
      </c>
    </row>
    <row r="616">
      <c r="A616" t="n">
        <v>7</v>
      </c>
      <c r="B616" t="n">
        <v>120</v>
      </c>
      <c r="C616" t="inlineStr">
        <is>
          <t xml:space="preserve">CONCLUIDO	</t>
        </is>
      </c>
      <c r="D616" t="n">
        <v>4.2168</v>
      </c>
      <c r="E616" t="n">
        <v>23.71</v>
      </c>
      <c r="F616" t="n">
        <v>17.77</v>
      </c>
      <c r="G616" t="n">
        <v>15.02</v>
      </c>
      <c r="H616" t="n">
        <v>0.21</v>
      </c>
      <c r="I616" t="n">
        <v>71</v>
      </c>
      <c r="J616" t="n">
        <v>235.68</v>
      </c>
      <c r="K616" t="n">
        <v>57.72</v>
      </c>
      <c r="L616" t="n">
        <v>2.75</v>
      </c>
      <c r="M616" t="n">
        <v>69</v>
      </c>
      <c r="N616" t="n">
        <v>55.21</v>
      </c>
      <c r="O616" t="n">
        <v>29301.44</v>
      </c>
      <c r="P616" t="n">
        <v>268.1</v>
      </c>
      <c r="Q616" t="n">
        <v>1364.22</v>
      </c>
      <c r="R616" t="n">
        <v>119.4</v>
      </c>
      <c r="S616" t="n">
        <v>48.96</v>
      </c>
      <c r="T616" t="n">
        <v>32659.89</v>
      </c>
      <c r="U616" t="n">
        <v>0.41</v>
      </c>
      <c r="V616" t="n">
        <v>0.78</v>
      </c>
      <c r="W616" t="n">
        <v>2.36</v>
      </c>
      <c r="X616" t="n">
        <v>2.01</v>
      </c>
      <c r="Y616" t="n">
        <v>1</v>
      </c>
      <c r="Z616" t="n">
        <v>10</v>
      </c>
    </row>
    <row r="617">
      <c r="A617" t="n">
        <v>8</v>
      </c>
      <c r="B617" t="n">
        <v>120</v>
      </c>
      <c r="C617" t="inlineStr">
        <is>
          <t xml:space="preserve">CONCLUIDO	</t>
        </is>
      </c>
      <c r="D617" t="n">
        <v>4.3098</v>
      </c>
      <c r="E617" t="n">
        <v>23.2</v>
      </c>
      <c r="F617" t="n">
        <v>17.58</v>
      </c>
      <c r="G617" t="n">
        <v>16.48</v>
      </c>
      <c r="H617" t="n">
        <v>0.23</v>
      </c>
      <c r="I617" t="n">
        <v>64</v>
      </c>
      <c r="J617" t="n">
        <v>236.11</v>
      </c>
      <c r="K617" t="n">
        <v>57.72</v>
      </c>
      <c r="L617" t="n">
        <v>3</v>
      </c>
      <c r="M617" t="n">
        <v>62</v>
      </c>
      <c r="N617" t="n">
        <v>55.39</v>
      </c>
      <c r="O617" t="n">
        <v>29354.61</v>
      </c>
      <c r="P617" t="n">
        <v>263.42</v>
      </c>
      <c r="Q617" t="n">
        <v>1364.17</v>
      </c>
      <c r="R617" t="n">
        <v>113.26</v>
      </c>
      <c r="S617" t="n">
        <v>48.96</v>
      </c>
      <c r="T617" t="n">
        <v>29626.31</v>
      </c>
      <c r="U617" t="n">
        <v>0.43</v>
      </c>
      <c r="V617" t="n">
        <v>0.79</v>
      </c>
      <c r="W617" t="n">
        <v>2.34</v>
      </c>
      <c r="X617" t="n">
        <v>1.82</v>
      </c>
      <c r="Y617" t="n">
        <v>1</v>
      </c>
      <c r="Z617" t="n">
        <v>10</v>
      </c>
    </row>
    <row r="618">
      <c r="A618" t="n">
        <v>9</v>
      </c>
      <c r="B618" t="n">
        <v>120</v>
      </c>
      <c r="C618" t="inlineStr">
        <is>
          <t xml:space="preserve">CONCLUIDO	</t>
        </is>
      </c>
      <c r="D618" t="n">
        <v>4.3792</v>
      </c>
      <c r="E618" t="n">
        <v>22.84</v>
      </c>
      <c r="F618" t="n">
        <v>17.44</v>
      </c>
      <c r="G618" t="n">
        <v>17.73</v>
      </c>
      <c r="H618" t="n">
        <v>0.24</v>
      </c>
      <c r="I618" t="n">
        <v>59</v>
      </c>
      <c r="J618" t="n">
        <v>236.54</v>
      </c>
      <c r="K618" t="n">
        <v>57.72</v>
      </c>
      <c r="L618" t="n">
        <v>3.25</v>
      </c>
      <c r="M618" t="n">
        <v>57</v>
      </c>
      <c r="N618" t="n">
        <v>55.57</v>
      </c>
      <c r="O618" t="n">
        <v>29407.85</v>
      </c>
      <c r="P618" t="n">
        <v>260.61</v>
      </c>
      <c r="Q618" t="n">
        <v>1364.15</v>
      </c>
      <c r="R618" t="n">
        <v>108.56</v>
      </c>
      <c r="S618" t="n">
        <v>48.96</v>
      </c>
      <c r="T618" t="n">
        <v>27299.17</v>
      </c>
      <c r="U618" t="n">
        <v>0.45</v>
      </c>
      <c r="V618" t="n">
        <v>0.79</v>
      </c>
      <c r="W618" t="n">
        <v>2.34</v>
      </c>
      <c r="X618" t="n">
        <v>1.68</v>
      </c>
      <c r="Y618" t="n">
        <v>1</v>
      </c>
      <c r="Z618" t="n">
        <v>10</v>
      </c>
    </row>
    <row r="619">
      <c r="A619" t="n">
        <v>10</v>
      </c>
      <c r="B619" t="n">
        <v>120</v>
      </c>
      <c r="C619" t="inlineStr">
        <is>
          <t xml:space="preserve">CONCLUIDO	</t>
        </is>
      </c>
      <c r="D619" t="n">
        <v>4.4565</v>
      </c>
      <c r="E619" t="n">
        <v>22.44</v>
      </c>
      <c r="F619" t="n">
        <v>17.27</v>
      </c>
      <c r="G619" t="n">
        <v>19.19</v>
      </c>
      <c r="H619" t="n">
        <v>0.26</v>
      </c>
      <c r="I619" t="n">
        <v>54</v>
      </c>
      <c r="J619" t="n">
        <v>236.98</v>
      </c>
      <c r="K619" t="n">
        <v>57.72</v>
      </c>
      <c r="L619" t="n">
        <v>3.5</v>
      </c>
      <c r="M619" t="n">
        <v>52</v>
      </c>
      <c r="N619" t="n">
        <v>55.75</v>
      </c>
      <c r="O619" t="n">
        <v>29461.15</v>
      </c>
      <c r="P619" t="n">
        <v>256.83</v>
      </c>
      <c r="Q619" t="n">
        <v>1364.06</v>
      </c>
      <c r="R619" t="n">
        <v>103.36</v>
      </c>
      <c r="S619" t="n">
        <v>48.96</v>
      </c>
      <c r="T619" t="n">
        <v>24725.86</v>
      </c>
      <c r="U619" t="n">
        <v>0.47</v>
      </c>
      <c r="V619" t="n">
        <v>0.8</v>
      </c>
      <c r="W619" t="n">
        <v>2.32</v>
      </c>
      <c r="X619" t="n">
        <v>1.51</v>
      </c>
      <c r="Y619" t="n">
        <v>1</v>
      </c>
      <c r="Z619" t="n">
        <v>10</v>
      </c>
    </row>
    <row r="620">
      <c r="A620" t="n">
        <v>11</v>
      </c>
      <c r="B620" t="n">
        <v>120</v>
      </c>
      <c r="C620" t="inlineStr">
        <is>
          <t xml:space="preserve">CONCLUIDO	</t>
        </is>
      </c>
      <c r="D620" t="n">
        <v>4.514</v>
      </c>
      <c r="E620" t="n">
        <v>22.15</v>
      </c>
      <c r="F620" t="n">
        <v>17.17</v>
      </c>
      <c r="G620" t="n">
        <v>20.6</v>
      </c>
      <c r="H620" t="n">
        <v>0.28</v>
      </c>
      <c r="I620" t="n">
        <v>50</v>
      </c>
      <c r="J620" t="n">
        <v>237.41</v>
      </c>
      <c r="K620" t="n">
        <v>57.72</v>
      </c>
      <c r="L620" t="n">
        <v>3.75</v>
      </c>
      <c r="M620" t="n">
        <v>48</v>
      </c>
      <c r="N620" t="n">
        <v>55.93</v>
      </c>
      <c r="O620" t="n">
        <v>29514.51</v>
      </c>
      <c r="P620" t="n">
        <v>254.1</v>
      </c>
      <c r="Q620" t="n">
        <v>1364.11</v>
      </c>
      <c r="R620" t="n">
        <v>99.70999999999999</v>
      </c>
      <c r="S620" t="n">
        <v>48.96</v>
      </c>
      <c r="T620" t="n">
        <v>22920.93</v>
      </c>
      <c r="U620" t="n">
        <v>0.49</v>
      </c>
      <c r="V620" t="n">
        <v>0.8100000000000001</v>
      </c>
      <c r="W620" t="n">
        <v>2.32</v>
      </c>
      <c r="X620" t="n">
        <v>1.41</v>
      </c>
      <c r="Y620" t="n">
        <v>1</v>
      </c>
      <c r="Z620" t="n">
        <v>10</v>
      </c>
    </row>
    <row r="621">
      <c r="A621" t="n">
        <v>12</v>
      </c>
      <c r="B621" t="n">
        <v>120</v>
      </c>
      <c r="C621" t="inlineStr">
        <is>
          <t xml:space="preserve">CONCLUIDO	</t>
        </is>
      </c>
      <c r="D621" t="n">
        <v>4.5556</v>
      </c>
      <c r="E621" t="n">
        <v>21.95</v>
      </c>
      <c r="F621" t="n">
        <v>17.1</v>
      </c>
      <c r="G621" t="n">
        <v>21.83</v>
      </c>
      <c r="H621" t="n">
        <v>0.3</v>
      </c>
      <c r="I621" t="n">
        <v>47</v>
      </c>
      <c r="J621" t="n">
        <v>237.84</v>
      </c>
      <c r="K621" t="n">
        <v>57.72</v>
      </c>
      <c r="L621" t="n">
        <v>4</v>
      </c>
      <c r="M621" t="n">
        <v>45</v>
      </c>
      <c r="N621" t="n">
        <v>56.12</v>
      </c>
      <c r="O621" t="n">
        <v>29567.95</v>
      </c>
      <c r="P621" t="n">
        <v>252.1</v>
      </c>
      <c r="Q621" t="n">
        <v>1364.09</v>
      </c>
      <c r="R621" t="n">
        <v>97.36</v>
      </c>
      <c r="S621" t="n">
        <v>48.96</v>
      </c>
      <c r="T621" t="n">
        <v>21762.05</v>
      </c>
      <c r="U621" t="n">
        <v>0.5</v>
      </c>
      <c r="V621" t="n">
        <v>0.8100000000000001</v>
      </c>
      <c r="W621" t="n">
        <v>2.33</v>
      </c>
      <c r="X621" t="n">
        <v>1.34</v>
      </c>
      <c r="Y621" t="n">
        <v>1</v>
      </c>
      <c r="Z621" t="n">
        <v>10</v>
      </c>
    </row>
    <row r="622">
      <c r="A622" t="n">
        <v>13</v>
      </c>
      <c r="B622" t="n">
        <v>120</v>
      </c>
      <c r="C622" t="inlineStr">
        <is>
          <t xml:space="preserve">CONCLUIDO	</t>
        </is>
      </c>
      <c r="D622" t="n">
        <v>4.6253</v>
      </c>
      <c r="E622" t="n">
        <v>21.62</v>
      </c>
      <c r="F622" t="n">
        <v>16.95</v>
      </c>
      <c r="G622" t="n">
        <v>23.65</v>
      </c>
      <c r="H622" t="n">
        <v>0.32</v>
      </c>
      <c r="I622" t="n">
        <v>43</v>
      </c>
      <c r="J622" t="n">
        <v>238.28</v>
      </c>
      <c r="K622" t="n">
        <v>57.72</v>
      </c>
      <c r="L622" t="n">
        <v>4.25</v>
      </c>
      <c r="M622" t="n">
        <v>41</v>
      </c>
      <c r="N622" t="n">
        <v>56.3</v>
      </c>
      <c r="O622" t="n">
        <v>29621.44</v>
      </c>
      <c r="P622" t="n">
        <v>248.71</v>
      </c>
      <c r="Q622" t="n">
        <v>1364.03</v>
      </c>
      <c r="R622" t="n">
        <v>92.94</v>
      </c>
      <c r="S622" t="n">
        <v>48.96</v>
      </c>
      <c r="T622" t="n">
        <v>19570.27</v>
      </c>
      <c r="U622" t="n">
        <v>0.53</v>
      </c>
      <c r="V622" t="n">
        <v>0.82</v>
      </c>
      <c r="W622" t="n">
        <v>2.31</v>
      </c>
      <c r="X622" t="n">
        <v>1.19</v>
      </c>
      <c r="Y622" t="n">
        <v>1</v>
      </c>
      <c r="Z622" t="n">
        <v>10</v>
      </c>
    </row>
    <row r="623">
      <c r="A623" t="n">
        <v>14</v>
      </c>
      <c r="B623" t="n">
        <v>120</v>
      </c>
      <c r="C623" t="inlineStr">
        <is>
          <t xml:space="preserve">CONCLUIDO	</t>
        </is>
      </c>
      <c r="D623" t="n">
        <v>4.651</v>
      </c>
      <c r="E623" t="n">
        <v>21.5</v>
      </c>
      <c r="F623" t="n">
        <v>16.92</v>
      </c>
      <c r="G623" t="n">
        <v>24.77</v>
      </c>
      <c r="H623" t="n">
        <v>0.34</v>
      </c>
      <c r="I623" t="n">
        <v>41</v>
      </c>
      <c r="J623" t="n">
        <v>238.71</v>
      </c>
      <c r="K623" t="n">
        <v>57.72</v>
      </c>
      <c r="L623" t="n">
        <v>4.5</v>
      </c>
      <c r="M623" t="n">
        <v>39</v>
      </c>
      <c r="N623" t="n">
        <v>56.49</v>
      </c>
      <c r="O623" t="n">
        <v>29675.01</v>
      </c>
      <c r="P623" t="n">
        <v>246.43</v>
      </c>
      <c r="Q623" t="n">
        <v>1364.12</v>
      </c>
      <c r="R623" t="n">
        <v>92.02</v>
      </c>
      <c r="S623" t="n">
        <v>48.96</v>
      </c>
      <c r="T623" t="n">
        <v>19117.54</v>
      </c>
      <c r="U623" t="n">
        <v>0.53</v>
      </c>
      <c r="V623" t="n">
        <v>0.82</v>
      </c>
      <c r="W623" t="n">
        <v>2.3</v>
      </c>
      <c r="X623" t="n">
        <v>1.16</v>
      </c>
      <c r="Y623" t="n">
        <v>1</v>
      </c>
      <c r="Z623" t="n">
        <v>10</v>
      </c>
    </row>
    <row r="624">
      <c r="A624" t="n">
        <v>15</v>
      </c>
      <c r="B624" t="n">
        <v>120</v>
      </c>
      <c r="C624" t="inlineStr">
        <is>
          <t xml:space="preserve">CONCLUIDO	</t>
        </is>
      </c>
      <c r="D624" t="n">
        <v>4.7071</v>
      </c>
      <c r="E624" t="n">
        <v>21.24</v>
      </c>
      <c r="F624" t="n">
        <v>16.8</v>
      </c>
      <c r="G624" t="n">
        <v>26.53</v>
      </c>
      <c r="H624" t="n">
        <v>0.35</v>
      </c>
      <c r="I624" t="n">
        <v>38</v>
      </c>
      <c r="J624" t="n">
        <v>239.14</v>
      </c>
      <c r="K624" t="n">
        <v>57.72</v>
      </c>
      <c r="L624" t="n">
        <v>4.75</v>
      </c>
      <c r="M624" t="n">
        <v>36</v>
      </c>
      <c r="N624" t="n">
        <v>56.67</v>
      </c>
      <c r="O624" t="n">
        <v>29728.63</v>
      </c>
      <c r="P624" t="n">
        <v>244.27</v>
      </c>
      <c r="Q624" t="n">
        <v>1364.1</v>
      </c>
      <c r="R624" t="n">
        <v>88.19</v>
      </c>
      <c r="S624" t="n">
        <v>48.96</v>
      </c>
      <c r="T624" t="n">
        <v>17219.84</v>
      </c>
      <c r="U624" t="n">
        <v>0.5600000000000001</v>
      </c>
      <c r="V624" t="n">
        <v>0.82</v>
      </c>
      <c r="W624" t="n">
        <v>2.29</v>
      </c>
      <c r="X624" t="n">
        <v>1.04</v>
      </c>
      <c r="Y624" t="n">
        <v>1</v>
      </c>
      <c r="Z624" t="n">
        <v>10</v>
      </c>
    </row>
    <row r="625">
      <c r="A625" t="n">
        <v>16</v>
      </c>
      <c r="B625" t="n">
        <v>120</v>
      </c>
      <c r="C625" t="inlineStr">
        <is>
          <t xml:space="preserve">CONCLUIDO	</t>
        </is>
      </c>
      <c r="D625" t="n">
        <v>4.7327</v>
      </c>
      <c r="E625" t="n">
        <v>21.13</v>
      </c>
      <c r="F625" t="n">
        <v>16.78</v>
      </c>
      <c r="G625" t="n">
        <v>27.97</v>
      </c>
      <c r="H625" t="n">
        <v>0.37</v>
      </c>
      <c r="I625" t="n">
        <v>36</v>
      </c>
      <c r="J625" t="n">
        <v>239.58</v>
      </c>
      <c r="K625" t="n">
        <v>57.72</v>
      </c>
      <c r="L625" t="n">
        <v>5</v>
      </c>
      <c r="M625" t="n">
        <v>34</v>
      </c>
      <c r="N625" t="n">
        <v>56.86</v>
      </c>
      <c r="O625" t="n">
        <v>29782.33</v>
      </c>
      <c r="P625" t="n">
        <v>242.83</v>
      </c>
      <c r="Q625" t="n">
        <v>1364.1</v>
      </c>
      <c r="R625" t="n">
        <v>87.13</v>
      </c>
      <c r="S625" t="n">
        <v>48.96</v>
      </c>
      <c r="T625" t="n">
        <v>16699.87</v>
      </c>
      <c r="U625" t="n">
        <v>0.5600000000000001</v>
      </c>
      <c r="V625" t="n">
        <v>0.83</v>
      </c>
      <c r="W625" t="n">
        <v>2.3</v>
      </c>
      <c r="X625" t="n">
        <v>1.02</v>
      </c>
      <c r="Y625" t="n">
        <v>1</v>
      </c>
      <c r="Z625" t="n">
        <v>10</v>
      </c>
    </row>
    <row r="626">
      <c r="A626" t="n">
        <v>17</v>
      </c>
      <c r="B626" t="n">
        <v>120</v>
      </c>
      <c r="C626" t="inlineStr">
        <is>
          <t xml:space="preserve">CONCLUIDO	</t>
        </is>
      </c>
      <c r="D626" t="n">
        <v>4.7775</v>
      </c>
      <c r="E626" t="n">
        <v>20.93</v>
      </c>
      <c r="F626" t="n">
        <v>16.67</v>
      </c>
      <c r="G626" t="n">
        <v>29.42</v>
      </c>
      <c r="H626" t="n">
        <v>0.39</v>
      </c>
      <c r="I626" t="n">
        <v>34</v>
      </c>
      <c r="J626" t="n">
        <v>240.02</v>
      </c>
      <c r="K626" t="n">
        <v>57.72</v>
      </c>
      <c r="L626" t="n">
        <v>5.25</v>
      </c>
      <c r="M626" t="n">
        <v>32</v>
      </c>
      <c r="N626" t="n">
        <v>57.04</v>
      </c>
      <c r="O626" t="n">
        <v>29836.09</v>
      </c>
      <c r="P626" t="n">
        <v>239.85</v>
      </c>
      <c r="Q626" t="n">
        <v>1364.04</v>
      </c>
      <c r="R626" t="n">
        <v>83.56999999999999</v>
      </c>
      <c r="S626" t="n">
        <v>48.96</v>
      </c>
      <c r="T626" t="n">
        <v>14928.56</v>
      </c>
      <c r="U626" t="n">
        <v>0.59</v>
      </c>
      <c r="V626" t="n">
        <v>0.83</v>
      </c>
      <c r="W626" t="n">
        <v>2.3</v>
      </c>
      <c r="X626" t="n">
        <v>0.91</v>
      </c>
      <c r="Y626" t="n">
        <v>1</v>
      </c>
      <c r="Z626" t="n">
        <v>10</v>
      </c>
    </row>
    <row r="627">
      <c r="A627" t="n">
        <v>18</v>
      </c>
      <c r="B627" t="n">
        <v>120</v>
      </c>
      <c r="C627" t="inlineStr">
        <is>
          <t xml:space="preserve">CONCLUIDO	</t>
        </is>
      </c>
      <c r="D627" t="n">
        <v>4.7805</v>
      </c>
      <c r="E627" t="n">
        <v>20.92</v>
      </c>
      <c r="F627" t="n">
        <v>16.71</v>
      </c>
      <c r="G627" t="n">
        <v>30.37</v>
      </c>
      <c r="H627" t="n">
        <v>0.41</v>
      </c>
      <c r="I627" t="n">
        <v>33</v>
      </c>
      <c r="J627" t="n">
        <v>240.45</v>
      </c>
      <c r="K627" t="n">
        <v>57.72</v>
      </c>
      <c r="L627" t="n">
        <v>5.5</v>
      </c>
      <c r="M627" t="n">
        <v>31</v>
      </c>
      <c r="N627" t="n">
        <v>57.23</v>
      </c>
      <c r="O627" t="n">
        <v>29890.04</v>
      </c>
      <c r="P627" t="n">
        <v>238.72</v>
      </c>
      <c r="Q627" t="n">
        <v>1364.13</v>
      </c>
      <c r="R627" t="n">
        <v>84.76000000000001</v>
      </c>
      <c r="S627" t="n">
        <v>48.96</v>
      </c>
      <c r="T627" t="n">
        <v>15528.1</v>
      </c>
      <c r="U627" t="n">
        <v>0.58</v>
      </c>
      <c r="V627" t="n">
        <v>0.83</v>
      </c>
      <c r="W627" t="n">
        <v>2.3</v>
      </c>
      <c r="X627" t="n">
        <v>0.95</v>
      </c>
      <c r="Y627" t="n">
        <v>1</v>
      </c>
      <c r="Z627" t="n">
        <v>10</v>
      </c>
    </row>
    <row r="628">
      <c r="A628" t="n">
        <v>19</v>
      </c>
      <c r="B628" t="n">
        <v>120</v>
      </c>
      <c r="C628" t="inlineStr">
        <is>
          <t xml:space="preserve">CONCLUIDO	</t>
        </is>
      </c>
      <c r="D628" t="n">
        <v>4.8181</v>
      </c>
      <c r="E628" t="n">
        <v>20.76</v>
      </c>
      <c r="F628" t="n">
        <v>16.63</v>
      </c>
      <c r="G628" t="n">
        <v>32.19</v>
      </c>
      <c r="H628" t="n">
        <v>0.42</v>
      </c>
      <c r="I628" t="n">
        <v>31</v>
      </c>
      <c r="J628" t="n">
        <v>240.89</v>
      </c>
      <c r="K628" t="n">
        <v>57.72</v>
      </c>
      <c r="L628" t="n">
        <v>5.75</v>
      </c>
      <c r="M628" t="n">
        <v>29</v>
      </c>
      <c r="N628" t="n">
        <v>57.42</v>
      </c>
      <c r="O628" t="n">
        <v>29943.94</v>
      </c>
      <c r="P628" t="n">
        <v>236.89</v>
      </c>
      <c r="Q628" t="n">
        <v>1364.1</v>
      </c>
      <c r="R628" t="n">
        <v>82.34</v>
      </c>
      <c r="S628" t="n">
        <v>48.96</v>
      </c>
      <c r="T628" t="n">
        <v>14328.59</v>
      </c>
      <c r="U628" t="n">
        <v>0.59</v>
      </c>
      <c r="V628" t="n">
        <v>0.83</v>
      </c>
      <c r="W628" t="n">
        <v>2.29</v>
      </c>
      <c r="X628" t="n">
        <v>0.87</v>
      </c>
      <c r="Y628" t="n">
        <v>1</v>
      </c>
      <c r="Z628" t="n">
        <v>10</v>
      </c>
    </row>
    <row r="629">
      <c r="A629" t="n">
        <v>20</v>
      </c>
      <c r="B629" t="n">
        <v>120</v>
      </c>
      <c r="C629" t="inlineStr">
        <is>
          <t xml:space="preserve">CONCLUIDO	</t>
        </is>
      </c>
      <c r="D629" t="n">
        <v>4.8555</v>
      </c>
      <c r="E629" t="n">
        <v>20.6</v>
      </c>
      <c r="F629" t="n">
        <v>16.57</v>
      </c>
      <c r="G629" t="n">
        <v>34.27</v>
      </c>
      <c r="H629" t="n">
        <v>0.44</v>
      </c>
      <c r="I629" t="n">
        <v>29</v>
      </c>
      <c r="J629" t="n">
        <v>241.33</v>
      </c>
      <c r="K629" t="n">
        <v>57.72</v>
      </c>
      <c r="L629" t="n">
        <v>6</v>
      </c>
      <c r="M629" t="n">
        <v>27</v>
      </c>
      <c r="N629" t="n">
        <v>57.6</v>
      </c>
      <c r="O629" t="n">
        <v>29997.9</v>
      </c>
      <c r="P629" t="n">
        <v>234.66</v>
      </c>
      <c r="Q629" t="n">
        <v>1364.03</v>
      </c>
      <c r="R629" t="n">
        <v>80.03</v>
      </c>
      <c r="S629" t="n">
        <v>48.96</v>
      </c>
      <c r="T629" t="n">
        <v>13184.83</v>
      </c>
      <c r="U629" t="n">
        <v>0.61</v>
      </c>
      <c r="V629" t="n">
        <v>0.84</v>
      </c>
      <c r="W629" t="n">
        <v>2.29</v>
      </c>
      <c r="X629" t="n">
        <v>0.8</v>
      </c>
      <c r="Y629" t="n">
        <v>1</v>
      </c>
      <c r="Z629" t="n">
        <v>10</v>
      </c>
    </row>
    <row r="630">
      <c r="A630" t="n">
        <v>21</v>
      </c>
      <c r="B630" t="n">
        <v>120</v>
      </c>
      <c r="C630" t="inlineStr">
        <is>
          <t xml:space="preserve">CONCLUIDO	</t>
        </is>
      </c>
      <c r="D630" t="n">
        <v>4.8734</v>
      </c>
      <c r="E630" t="n">
        <v>20.52</v>
      </c>
      <c r="F630" t="n">
        <v>16.54</v>
      </c>
      <c r="G630" t="n">
        <v>35.43</v>
      </c>
      <c r="H630" t="n">
        <v>0.46</v>
      </c>
      <c r="I630" t="n">
        <v>28</v>
      </c>
      <c r="J630" t="n">
        <v>241.77</v>
      </c>
      <c r="K630" t="n">
        <v>57.72</v>
      </c>
      <c r="L630" t="n">
        <v>6.25</v>
      </c>
      <c r="M630" t="n">
        <v>26</v>
      </c>
      <c r="N630" t="n">
        <v>57.79</v>
      </c>
      <c r="O630" t="n">
        <v>30051.93</v>
      </c>
      <c r="P630" t="n">
        <v>233.63</v>
      </c>
      <c r="Q630" t="n">
        <v>1364.13</v>
      </c>
      <c r="R630" t="n">
        <v>79.16</v>
      </c>
      <c r="S630" t="n">
        <v>48.96</v>
      </c>
      <c r="T630" t="n">
        <v>12756.9</v>
      </c>
      <c r="U630" t="n">
        <v>0.62</v>
      </c>
      <c r="V630" t="n">
        <v>0.84</v>
      </c>
      <c r="W630" t="n">
        <v>2.29</v>
      </c>
      <c r="X630" t="n">
        <v>0.78</v>
      </c>
      <c r="Y630" t="n">
        <v>1</v>
      </c>
      <c r="Z630" t="n">
        <v>10</v>
      </c>
    </row>
    <row r="631">
      <c r="A631" t="n">
        <v>22</v>
      </c>
      <c r="B631" t="n">
        <v>120</v>
      </c>
      <c r="C631" t="inlineStr">
        <is>
          <t xml:space="preserve">CONCLUIDO	</t>
        </is>
      </c>
      <c r="D631" t="n">
        <v>4.8888</v>
      </c>
      <c r="E631" t="n">
        <v>20.45</v>
      </c>
      <c r="F631" t="n">
        <v>16.52</v>
      </c>
      <c r="G631" t="n">
        <v>36.7</v>
      </c>
      <c r="H631" t="n">
        <v>0.48</v>
      </c>
      <c r="I631" t="n">
        <v>27</v>
      </c>
      <c r="J631" t="n">
        <v>242.2</v>
      </c>
      <c r="K631" t="n">
        <v>57.72</v>
      </c>
      <c r="L631" t="n">
        <v>6.5</v>
      </c>
      <c r="M631" t="n">
        <v>25</v>
      </c>
      <c r="N631" t="n">
        <v>57.98</v>
      </c>
      <c r="O631" t="n">
        <v>30106.03</v>
      </c>
      <c r="P631" t="n">
        <v>231.33</v>
      </c>
      <c r="Q631" t="n">
        <v>1364.13</v>
      </c>
      <c r="R631" t="n">
        <v>78.77</v>
      </c>
      <c r="S631" t="n">
        <v>48.96</v>
      </c>
      <c r="T631" t="n">
        <v>12566.23</v>
      </c>
      <c r="U631" t="n">
        <v>0.62</v>
      </c>
      <c r="V631" t="n">
        <v>0.84</v>
      </c>
      <c r="W631" t="n">
        <v>2.28</v>
      </c>
      <c r="X631" t="n">
        <v>0.76</v>
      </c>
      <c r="Y631" t="n">
        <v>1</v>
      </c>
      <c r="Z631" t="n">
        <v>10</v>
      </c>
    </row>
    <row r="632">
      <c r="A632" t="n">
        <v>23</v>
      </c>
      <c r="B632" t="n">
        <v>120</v>
      </c>
      <c r="C632" t="inlineStr">
        <is>
          <t xml:space="preserve">CONCLUIDO	</t>
        </is>
      </c>
      <c r="D632" t="n">
        <v>4.9068</v>
      </c>
      <c r="E632" t="n">
        <v>20.38</v>
      </c>
      <c r="F632" t="n">
        <v>16.49</v>
      </c>
      <c r="G632" t="n">
        <v>38.05</v>
      </c>
      <c r="H632" t="n">
        <v>0.49</v>
      </c>
      <c r="I632" t="n">
        <v>26</v>
      </c>
      <c r="J632" t="n">
        <v>242.64</v>
      </c>
      <c r="K632" t="n">
        <v>57.72</v>
      </c>
      <c r="L632" t="n">
        <v>6.75</v>
      </c>
      <c r="M632" t="n">
        <v>24</v>
      </c>
      <c r="N632" t="n">
        <v>58.17</v>
      </c>
      <c r="O632" t="n">
        <v>30160.2</v>
      </c>
      <c r="P632" t="n">
        <v>230.36</v>
      </c>
      <c r="Q632" t="n">
        <v>1364.1</v>
      </c>
      <c r="R632" t="n">
        <v>77.58</v>
      </c>
      <c r="S632" t="n">
        <v>48.96</v>
      </c>
      <c r="T632" t="n">
        <v>11973.49</v>
      </c>
      <c r="U632" t="n">
        <v>0.63</v>
      </c>
      <c r="V632" t="n">
        <v>0.84</v>
      </c>
      <c r="W632" t="n">
        <v>2.28</v>
      </c>
      <c r="X632" t="n">
        <v>0.73</v>
      </c>
      <c r="Y632" t="n">
        <v>1</v>
      </c>
      <c r="Z632" t="n">
        <v>10</v>
      </c>
    </row>
    <row r="633">
      <c r="A633" t="n">
        <v>24</v>
      </c>
      <c r="B633" t="n">
        <v>120</v>
      </c>
      <c r="C633" t="inlineStr">
        <is>
          <t xml:space="preserve">CONCLUIDO	</t>
        </is>
      </c>
      <c r="D633" t="n">
        <v>4.9262</v>
      </c>
      <c r="E633" t="n">
        <v>20.3</v>
      </c>
      <c r="F633" t="n">
        <v>16.45</v>
      </c>
      <c r="G633" t="n">
        <v>39.48</v>
      </c>
      <c r="H633" t="n">
        <v>0.51</v>
      </c>
      <c r="I633" t="n">
        <v>25</v>
      </c>
      <c r="J633" t="n">
        <v>243.08</v>
      </c>
      <c r="K633" t="n">
        <v>57.72</v>
      </c>
      <c r="L633" t="n">
        <v>7</v>
      </c>
      <c r="M633" t="n">
        <v>23</v>
      </c>
      <c r="N633" t="n">
        <v>58.36</v>
      </c>
      <c r="O633" t="n">
        <v>30214.44</v>
      </c>
      <c r="P633" t="n">
        <v>227.96</v>
      </c>
      <c r="Q633" t="n">
        <v>1364.05</v>
      </c>
      <c r="R633" t="n">
        <v>76.63</v>
      </c>
      <c r="S633" t="n">
        <v>48.96</v>
      </c>
      <c r="T633" t="n">
        <v>11507.3</v>
      </c>
      <c r="U633" t="n">
        <v>0.64</v>
      </c>
      <c r="V633" t="n">
        <v>0.84</v>
      </c>
      <c r="W633" t="n">
        <v>2.28</v>
      </c>
      <c r="X633" t="n">
        <v>0.6899999999999999</v>
      </c>
      <c r="Y633" t="n">
        <v>1</v>
      </c>
      <c r="Z633" t="n">
        <v>10</v>
      </c>
    </row>
    <row r="634">
      <c r="A634" t="n">
        <v>25</v>
      </c>
      <c r="B634" t="n">
        <v>120</v>
      </c>
      <c r="C634" t="inlineStr">
        <is>
          <t xml:space="preserve">CONCLUIDO	</t>
        </is>
      </c>
      <c r="D634" t="n">
        <v>4.9454</v>
      </c>
      <c r="E634" t="n">
        <v>20.22</v>
      </c>
      <c r="F634" t="n">
        <v>16.42</v>
      </c>
      <c r="G634" t="n">
        <v>41.05</v>
      </c>
      <c r="H634" t="n">
        <v>0.53</v>
      </c>
      <c r="I634" t="n">
        <v>24</v>
      </c>
      <c r="J634" t="n">
        <v>243.52</v>
      </c>
      <c r="K634" t="n">
        <v>57.72</v>
      </c>
      <c r="L634" t="n">
        <v>7.25</v>
      </c>
      <c r="M634" t="n">
        <v>22</v>
      </c>
      <c r="N634" t="n">
        <v>58.55</v>
      </c>
      <c r="O634" t="n">
        <v>30268.74</v>
      </c>
      <c r="P634" t="n">
        <v>226.47</v>
      </c>
      <c r="Q634" t="n">
        <v>1364.08</v>
      </c>
      <c r="R634" t="n">
        <v>75.37</v>
      </c>
      <c r="S634" t="n">
        <v>48.96</v>
      </c>
      <c r="T634" t="n">
        <v>10879.76</v>
      </c>
      <c r="U634" t="n">
        <v>0.65</v>
      </c>
      <c r="V634" t="n">
        <v>0.84</v>
      </c>
      <c r="W634" t="n">
        <v>2.28</v>
      </c>
      <c r="X634" t="n">
        <v>0.66</v>
      </c>
      <c r="Y634" t="n">
        <v>1</v>
      </c>
      <c r="Z634" t="n">
        <v>10</v>
      </c>
    </row>
    <row r="635">
      <c r="A635" t="n">
        <v>26</v>
      </c>
      <c r="B635" t="n">
        <v>120</v>
      </c>
      <c r="C635" t="inlineStr">
        <is>
          <t xml:space="preserve">CONCLUIDO	</t>
        </is>
      </c>
      <c r="D635" t="n">
        <v>4.9656</v>
      </c>
      <c r="E635" t="n">
        <v>20.14</v>
      </c>
      <c r="F635" t="n">
        <v>16.38</v>
      </c>
      <c r="G635" t="n">
        <v>42.74</v>
      </c>
      <c r="H635" t="n">
        <v>0.55</v>
      </c>
      <c r="I635" t="n">
        <v>23</v>
      </c>
      <c r="J635" t="n">
        <v>243.96</v>
      </c>
      <c r="K635" t="n">
        <v>57.72</v>
      </c>
      <c r="L635" t="n">
        <v>7.5</v>
      </c>
      <c r="M635" t="n">
        <v>21</v>
      </c>
      <c r="N635" t="n">
        <v>58.74</v>
      </c>
      <c r="O635" t="n">
        <v>30323.11</v>
      </c>
      <c r="P635" t="n">
        <v>224.29</v>
      </c>
      <c r="Q635" t="n">
        <v>1364</v>
      </c>
      <c r="R635" t="n">
        <v>74.13</v>
      </c>
      <c r="S635" t="n">
        <v>48.96</v>
      </c>
      <c r="T635" t="n">
        <v>10266.15</v>
      </c>
      <c r="U635" t="n">
        <v>0.66</v>
      </c>
      <c r="V635" t="n">
        <v>0.85</v>
      </c>
      <c r="W635" t="n">
        <v>2.28</v>
      </c>
      <c r="X635" t="n">
        <v>0.62</v>
      </c>
      <c r="Y635" t="n">
        <v>1</v>
      </c>
      <c r="Z635" t="n">
        <v>10</v>
      </c>
    </row>
    <row r="636">
      <c r="A636" t="n">
        <v>27</v>
      </c>
      <c r="B636" t="n">
        <v>120</v>
      </c>
      <c r="C636" t="inlineStr">
        <is>
          <t xml:space="preserve">CONCLUIDO	</t>
        </is>
      </c>
      <c r="D636" t="n">
        <v>4.9819</v>
      </c>
      <c r="E636" t="n">
        <v>20.07</v>
      </c>
      <c r="F636" t="n">
        <v>16.36</v>
      </c>
      <c r="G636" t="n">
        <v>44.62</v>
      </c>
      <c r="H636" t="n">
        <v>0.5600000000000001</v>
      </c>
      <c r="I636" t="n">
        <v>22</v>
      </c>
      <c r="J636" t="n">
        <v>244.41</v>
      </c>
      <c r="K636" t="n">
        <v>57.72</v>
      </c>
      <c r="L636" t="n">
        <v>7.75</v>
      </c>
      <c r="M636" t="n">
        <v>20</v>
      </c>
      <c r="N636" t="n">
        <v>58.93</v>
      </c>
      <c r="O636" t="n">
        <v>30377.55</v>
      </c>
      <c r="P636" t="n">
        <v>223.15</v>
      </c>
      <c r="Q636" t="n">
        <v>1364</v>
      </c>
      <c r="R636" t="n">
        <v>73.56</v>
      </c>
      <c r="S636" t="n">
        <v>48.96</v>
      </c>
      <c r="T636" t="n">
        <v>9985.889999999999</v>
      </c>
      <c r="U636" t="n">
        <v>0.67</v>
      </c>
      <c r="V636" t="n">
        <v>0.85</v>
      </c>
      <c r="W636" t="n">
        <v>2.28</v>
      </c>
      <c r="X636" t="n">
        <v>0.6</v>
      </c>
      <c r="Y636" t="n">
        <v>1</v>
      </c>
      <c r="Z636" t="n">
        <v>10</v>
      </c>
    </row>
    <row r="637">
      <c r="A637" t="n">
        <v>28</v>
      </c>
      <c r="B637" t="n">
        <v>120</v>
      </c>
      <c r="C637" t="inlineStr">
        <is>
          <t xml:space="preserve">CONCLUIDO	</t>
        </is>
      </c>
      <c r="D637" t="n">
        <v>4.9964</v>
      </c>
      <c r="E637" t="n">
        <v>20.01</v>
      </c>
      <c r="F637" t="n">
        <v>16.35</v>
      </c>
      <c r="G637" t="n">
        <v>46.71</v>
      </c>
      <c r="H637" t="n">
        <v>0.58</v>
      </c>
      <c r="I637" t="n">
        <v>21</v>
      </c>
      <c r="J637" t="n">
        <v>244.85</v>
      </c>
      <c r="K637" t="n">
        <v>57.72</v>
      </c>
      <c r="L637" t="n">
        <v>8</v>
      </c>
      <c r="M637" t="n">
        <v>19</v>
      </c>
      <c r="N637" t="n">
        <v>59.12</v>
      </c>
      <c r="O637" t="n">
        <v>30432.06</v>
      </c>
      <c r="P637" t="n">
        <v>220.83</v>
      </c>
      <c r="Q637" t="n">
        <v>1364.04</v>
      </c>
      <c r="R637" t="n">
        <v>73.13</v>
      </c>
      <c r="S637" t="n">
        <v>48.96</v>
      </c>
      <c r="T637" t="n">
        <v>9776.41</v>
      </c>
      <c r="U637" t="n">
        <v>0.67</v>
      </c>
      <c r="V637" t="n">
        <v>0.85</v>
      </c>
      <c r="W637" t="n">
        <v>2.28</v>
      </c>
      <c r="X637" t="n">
        <v>0.59</v>
      </c>
      <c r="Y637" t="n">
        <v>1</v>
      </c>
      <c r="Z637" t="n">
        <v>10</v>
      </c>
    </row>
    <row r="638">
      <c r="A638" t="n">
        <v>29</v>
      </c>
      <c r="B638" t="n">
        <v>120</v>
      </c>
      <c r="C638" t="inlineStr">
        <is>
          <t xml:space="preserve">CONCLUIDO	</t>
        </is>
      </c>
      <c r="D638" t="n">
        <v>4.9987</v>
      </c>
      <c r="E638" t="n">
        <v>20.01</v>
      </c>
      <c r="F638" t="n">
        <v>16.34</v>
      </c>
      <c r="G638" t="n">
        <v>46.68</v>
      </c>
      <c r="H638" t="n">
        <v>0.6</v>
      </c>
      <c r="I638" t="n">
        <v>21</v>
      </c>
      <c r="J638" t="n">
        <v>245.29</v>
      </c>
      <c r="K638" t="n">
        <v>57.72</v>
      </c>
      <c r="L638" t="n">
        <v>8.25</v>
      </c>
      <c r="M638" t="n">
        <v>19</v>
      </c>
      <c r="N638" t="n">
        <v>59.32</v>
      </c>
      <c r="O638" t="n">
        <v>30486.64</v>
      </c>
      <c r="P638" t="n">
        <v>219.74</v>
      </c>
      <c r="Q638" t="n">
        <v>1364</v>
      </c>
      <c r="R638" t="n">
        <v>72.61</v>
      </c>
      <c r="S638" t="n">
        <v>48.96</v>
      </c>
      <c r="T638" t="n">
        <v>9513.68</v>
      </c>
      <c r="U638" t="n">
        <v>0.67</v>
      </c>
      <c r="V638" t="n">
        <v>0.85</v>
      </c>
      <c r="W638" t="n">
        <v>2.28</v>
      </c>
      <c r="X638" t="n">
        <v>0.58</v>
      </c>
      <c r="Y638" t="n">
        <v>1</v>
      </c>
      <c r="Z638" t="n">
        <v>10</v>
      </c>
    </row>
    <row r="639">
      <c r="A639" t="n">
        <v>30</v>
      </c>
      <c r="B639" t="n">
        <v>120</v>
      </c>
      <c r="C639" t="inlineStr">
        <is>
          <t xml:space="preserve">CONCLUIDO	</t>
        </is>
      </c>
      <c r="D639" t="n">
        <v>5.0185</v>
      </c>
      <c r="E639" t="n">
        <v>19.93</v>
      </c>
      <c r="F639" t="n">
        <v>16.31</v>
      </c>
      <c r="G639" t="n">
        <v>48.92</v>
      </c>
      <c r="H639" t="n">
        <v>0.62</v>
      </c>
      <c r="I639" t="n">
        <v>20</v>
      </c>
      <c r="J639" t="n">
        <v>245.73</v>
      </c>
      <c r="K639" t="n">
        <v>57.72</v>
      </c>
      <c r="L639" t="n">
        <v>8.5</v>
      </c>
      <c r="M639" t="n">
        <v>18</v>
      </c>
      <c r="N639" t="n">
        <v>59.51</v>
      </c>
      <c r="O639" t="n">
        <v>30541.29</v>
      </c>
      <c r="P639" t="n">
        <v>218.38</v>
      </c>
      <c r="Q639" t="n">
        <v>1364</v>
      </c>
      <c r="R639" t="n">
        <v>71.62</v>
      </c>
      <c r="S639" t="n">
        <v>48.96</v>
      </c>
      <c r="T639" t="n">
        <v>9026.02</v>
      </c>
      <c r="U639" t="n">
        <v>0.68</v>
      </c>
      <c r="V639" t="n">
        <v>0.85</v>
      </c>
      <c r="W639" t="n">
        <v>2.28</v>
      </c>
      <c r="X639" t="n">
        <v>0.55</v>
      </c>
      <c r="Y639" t="n">
        <v>1</v>
      </c>
      <c r="Z639" t="n">
        <v>10</v>
      </c>
    </row>
    <row r="640">
      <c r="A640" t="n">
        <v>31</v>
      </c>
      <c r="B640" t="n">
        <v>120</v>
      </c>
      <c r="C640" t="inlineStr">
        <is>
          <t xml:space="preserve">CONCLUIDO	</t>
        </is>
      </c>
      <c r="D640" t="n">
        <v>5.0379</v>
      </c>
      <c r="E640" t="n">
        <v>19.85</v>
      </c>
      <c r="F640" t="n">
        <v>16.28</v>
      </c>
      <c r="G640" t="n">
        <v>51.4</v>
      </c>
      <c r="H640" t="n">
        <v>0.63</v>
      </c>
      <c r="I640" t="n">
        <v>19</v>
      </c>
      <c r="J640" t="n">
        <v>246.18</v>
      </c>
      <c r="K640" t="n">
        <v>57.72</v>
      </c>
      <c r="L640" t="n">
        <v>8.75</v>
      </c>
      <c r="M640" t="n">
        <v>17</v>
      </c>
      <c r="N640" t="n">
        <v>59.7</v>
      </c>
      <c r="O640" t="n">
        <v>30596.01</v>
      </c>
      <c r="P640" t="n">
        <v>217.02</v>
      </c>
      <c r="Q640" t="n">
        <v>1364.07</v>
      </c>
      <c r="R640" t="n">
        <v>71.02</v>
      </c>
      <c r="S640" t="n">
        <v>48.96</v>
      </c>
      <c r="T640" t="n">
        <v>8727.719999999999</v>
      </c>
      <c r="U640" t="n">
        <v>0.6899999999999999</v>
      </c>
      <c r="V640" t="n">
        <v>0.85</v>
      </c>
      <c r="W640" t="n">
        <v>2.26</v>
      </c>
      <c r="X640" t="n">
        <v>0.52</v>
      </c>
      <c r="Y640" t="n">
        <v>1</v>
      </c>
      <c r="Z640" t="n">
        <v>10</v>
      </c>
    </row>
    <row r="641">
      <c r="A641" t="n">
        <v>32</v>
      </c>
      <c r="B641" t="n">
        <v>120</v>
      </c>
      <c r="C641" t="inlineStr">
        <is>
          <t xml:space="preserve">CONCLUIDO	</t>
        </is>
      </c>
      <c r="D641" t="n">
        <v>5.0332</v>
      </c>
      <c r="E641" t="n">
        <v>19.87</v>
      </c>
      <c r="F641" t="n">
        <v>16.29</v>
      </c>
      <c r="G641" t="n">
        <v>51.45</v>
      </c>
      <c r="H641" t="n">
        <v>0.65</v>
      </c>
      <c r="I641" t="n">
        <v>19</v>
      </c>
      <c r="J641" t="n">
        <v>246.62</v>
      </c>
      <c r="K641" t="n">
        <v>57.72</v>
      </c>
      <c r="L641" t="n">
        <v>9</v>
      </c>
      <c r="M641" t="n">
        <v>17</v>
      </c>
      <c r="N641" t="n">
        <v>59.9</v>
      </c>
      <c r="O641" t="n">
        <v>30650.8</v>
      </c>
      <c r="P641" t="n">
        <v>214.53</v>
      </c>
      <c r="Q641" t="n">
        <v>1364.02</v>
      </c>
      <c r="R641" t="n">
        <v>71.06999999999999</v>
      </c>
      <c r="S641" t="n">
        <v>48.96</v>
      </c>
      <c r="T641" t="n">
        <v>8754.709999999999</v>
      </c>
      <c r="U641" t="n">
        <v>0.6899999999999999</v>
      </c>
      <c r="V641" t="n">
        <v>0.85</v>
      </c>
      <c r="W641" t="n">
        <v>2.28</v>
      </c>
      <c r="X641" t="n">
        <v>0.53</v>
      </c>
      <c r="Y641" t="n">
        <v>1</v>
      </c>
      <c r="Z641" t="n">
        <v>10</v>
      </c>
    </row>
    <row r="642">
      <c r="A642" t="n">
        <v>33</v>
      </c>
      <c r="B642" t="n">
        <v>120</v>
      </c>
      <c r="C642" t="inlineStr">
        <is>
          <t xml:space="preserve">CONCLUIDO	</t>
        </is>
      </c>
      <c r="D642" t="n">
        <v>5.0559</v>
      </c>
      <c r="E642" t="n">
        <v>19.78</v>
      </c>
      <c r="F642" t="n">
        <v>16.25</v>
      </c>
      <c r="G642" t="n">
        <v>54.17</v>
      </c>
      <c r="H642" t="n">
        <v>0.67</v>
      </c>
      <c r="I642" t="n">
        <v>18</v>
      </c>
      <c r="J642" t="n">
        <v>247.07</v>
      </c>
      <c r="K642" t="n">
        <v>57.72</v>
      </c>
      <c r="L642" t="n">
        <v>9.25</v>
      </c>
      <c r="M642" t="n">
        <v>16</v>
      </c>
      <c r="N642" t="n">
        <v>60.09</v>
      </c>
      <c r="O642" t="n">
        <v>30705.66</v>
      </c>
      <c r="P642" t="n">
        <v>213.91</v>
      </c>
      <c r="Q642" t="n">
        <v>1364</v>
      </c>
      <c r="R642" t="n">
        <v>69.66</v>
      </c>
      <c r="S642" t="n">
        <v>48.96</v>
      </c>
      <c r="T642" t="n">
        <v>8055.29</v>
      </c>
      <c r="U642" t="n">
        <v>0.7</v>
      </c>
      <c r="V642" t="n">
        <v>0.85</v>
      </c>
      <c r="W642" t="n">
        <v>2.28</v>
      </c>
      <c r="X642" t="n">
        <v>0.49</v>
      </c>
      <c r="Y642" t="n">
        <v>1</v>
      </c>
      <c r="Z642" t="n">
        <v>10</v>
      </c>
    </row>
    <row r="643">
      <c r="A643" t="n">
        <v>34</v>
      </c>
      <c r="B643" t="n">
        <v>120</v>
      </c>
      <c r="C643" t="inlineStr">
        <is>
          <t xml:space="preserve">CONCLUIDO	</t>
        </is>
      </c>
      <c r="D643" t="n">
        <v>5.0763</v>
      </c>
      <c r="E643" t="n">
        <v>19.7</v>
      </c>
      <c r="F643" t="n">
        <v>16.22</v>
      </c>
      <c r="G643" t="n">
        <v>57.23</v>
      </c>
      <c r="H643" t="n">
        <v>0.68</v>
      </c>
      <c r="I643" t="n">
        <v>17</v>
      </c>
      <c r="J643" t="n">
        <v>247.51</v>
      </c>
      <c r="K643" t="n">
        <v>57.72</v>
      </c>
      <c r="L643" t="n">
        <v>9.5</v>
      </c>
      <c r="M643" t="n">
        <v>15</v>
      </c>
      <c r="N643" t="n">
        <v>60.29</v>
      </c>
      <c r="O643" t="n">
        <v>30760.6</v>
      </c>
      <c r="P643" t="n">
        <v>210.65</v>
      </c>
      <c r="Q643" t="n">
        <v>1364.04</v>
      </c>
      <c r="R643" t="n">
        <v>68.76000000000001</v>
      </c>
      <c r="S643" t="n">
        <v>48.96</v>
      </c>
      <c r="T643" t="n">
        <v>7610.89</v>
      </c>
      <c r="U643" t="n">
        <v>0.71</v>
      </c>
      <c r="V643" t="n">
        <v>0.85</v>
      </c>
      <c r="W643" t="n">
        <v>2.27</v>
      </c>
      <c r="X643" t="n">
        <v>0.46</v>
      </c>
      <c r="Y643" t="n">
        <v>1</v>
      </c>
      <c r="Z643" t="n">
        <v>10</v>
      </c>
    </row>
    <row r="644">
      <c r="A644" t="n">
        <v>35</v>
      </c>
      <c r="B644" t="n">
        <v>120</v>
      </c>
      <c r="C644" t="inlineStr">
        <is>
          <t xml:space="preserve">CONCLUIDO	</t>
        </is>
      </c>
      <c r="D644" t="n">
        <v>5.0746</v>
      </c>
      <c r="E644" t="n">
        <v>19.71</v>
      </c>
      <c r="F644" t="n">
        <v>16.22</v>
      </c>
      <c r="G644" t="n">
        <v>57.26</v>
      </c>
      <c r="H644" t="n">
        <v>0.7</v>
      </c>
      <c r="I644" t="n">
        <v>17</v>
      </c>
      <c r="J644" t="n">
        <v>247.96</v>
      </c>
      <c r="K644" t="n">
        <v>57.72</v>
      </c>
      <c r="L644" t="n">
        <v>9.75</v>
      </c>
      <c r="M644" t="n">
        <v>15</v>
      </c>
      <c r="N644" t="n">
        <v>60.48</v>
      </c>
      <c r="O644" t="n">
        <v>30815.6</v>
      </c>
      <c r="P644" t="n">
        <v>209.37</v>
      </c>
      <c r="Q644" t="n">
        <v>1364.01</v>
      </c>
      <c r="R644" t="n">
        <v>69.06</v>
      </c>
      <c r="S644" t="n">
        <v>48.96</v>
      </c>
      <c r="T644" t="n">
        <v>7760.62</v>
      </c>
      <c r="U644" t="n">
        <v>0.71</v>
      </c>
      <c r="V644" t="n">
        <v>0.85</v>
      </c>
      <c r="W644" t="n">
        <v>2.27</v>
      </c>
      <c r="X644" t="n">
        <v>0.46</v>
      </c>
      <c r="Y644" t="n">
        <v>1</v>
      </c>
      <c r="Z644" t="n">
        <v>10</v>
      </c>
    </row>
    <row r="645">
      <c r="A645" t="n">
        <v>36</v>
      </c>
      <c r="B645" t="n">
        <v>120</v>
      </c>
      <c r="C645" t="inlineStr">
        <is>
          <t xml:space="preserve">CONCLUIDO	</t>
        </is>
      </c>
      <c r="D645" t="n">
        <v>5.0959</v>
      </c>
      <c r="E645" t="n">
        <v>19.62</v>
      </c>
      <c r="F645" t="n">
        <v>16.19</v>
      </c>
      <c r="G645" t="n">
        <v>60.7</v>
      </c>
      <c r="H645" t="n">
        <v>0.72</v>
      </c>
      <c r="I645" t="n">
        <v>16</v>
      </c>
      <c r="J645" t="n">
        <v>248.4</v>
      </c>
      <c r="K645" t="n">
        <v>57.72</v>
      </c>
      <c r="L645" t="n">
        <v>10</v>
      </c>
      <c r="M645" t="n">
        <v>14</v>
      </c>
      <c r="N645" t="n">
        <v>60.68</v>
      </c>
      <c r="O645" t="n">
        <v>30870.67</v>
      </c>
      <c r="P645" t="n">
        <v>208.48</v>
      </c>
      <c r="Q645" t="n">
        <v>1364.01</v>
      </c>
      <c r="R645" t="n">
        <v>67.73999999999999</v>
      </c>
      <c r="S645" t="n">
        <v>48.96</v>
      </c>
      <c r="T645" t="n">
        <v>7102.74</v>
      </c>
      <c r="U645" t="n">
        <v>0.72</v>
      </c>
      <c r="V645" t="n">
        <v>0.86</v>
      </c>
      <c r="W645" t="n">
        <v>2.27</v>
      </c>
      <c r="X645" t="n">
        <v>0.43</v>
      </c>
      <c r="Y645" t="n">
        <v>1</v>
      </c>
      <c r="Z645" t="n">
        <v>10</v>
      </c>
    </row>
    <row r="646">
      <c r="A646" t="n">
        <v>37</v>
      </c>
      <c r="B646" t="n">
        <v>120</v>
      </c>
      <c r="C646" t="inlineStr">
        <is>
          <t xml:space="preserve">CONCLUIDO	</t>
        </is>
      </c>
      <c r="D646" t="n">
        <v>5.093</v>
      </c>
      <c r="E646" t="n">
        <v>19.63</v>
      </c>
      <c r="F646" t="n">
        <v>16.2</v>
      </c>
      <c r="G646" t="n">
        <v>60.74</v>
      </c>
      <c r="H646" t="n">
        <v>0.73</v>
      </c>
      <c r="I646" t="n">
        <v>16</v>
      </c>
      <c r="J646" t="n">
        <v>248.85</v>
      </c>
      <c r="K646" t="n">
        <v>57.72</v>
      </c>
      <c r="L646" t="n">
        <v>10.25</v>
      </c>
      <c r="M646" t="n">
        <v>14</v>
      </c>
      <c r="N646" t="n">
        <v>60.88</v>
      </c>
      <c r="O646" t="n">
        <v>30925.82</v>
      </c>
      <c r="P646" t="n">
        <v>206.52</v>
      </c>
      <c r="Q646" t="n">
        <v>1364.03</v>
      </c>
      <c r="R646" t="n">
        <v>68.15000000000001</v>
      </c>
      <c r="S646" t="n">
        <v>48.96</v>
      </c>
      <c r="T646" t="n">
        <v>7311.28</v>
      </c>
      <c r="U646" t="n">
        <v>0.72</v>
      </c>
      <c r="V646" t="n">
        <v>0.86</v>
      </c>
      <c r="W646" t="n">
        <v>2.27</v>
      </c>
      <c r="X646" t="n">
        <v>0.44</v>
      </c>
      <c r="Y646" t="n">
        <v>1</v>
      </c>
      <c r="Z646" t="n">
        <v>10</v>
      </c>
    </row>
    <row r="647">
      <c r="A647" t="n">
        <v>38</v>
      </c>
      <c r="B647" t="n">
        <v>120</v>
      </c>
      <c r="C647" t="inlineStr">
        <is>
          <t xml:space="preserve">CONCLUIDO	</t>
        </is>
      </c>
      <c r="D647" t="n">
        <v>5.1145</v>
      </c>
      <c r="E647" t="n">
        <v>19.55</v>
      </c>
      <c r="F647" t="n">
        <v>16.16</v>
      </c>
      <c r="G647" t="n">
        <v>64.64</v>
      </c>
      <c r="H647" t="n">
        <v>0.75</v>
      </c>
      <c r="I647" t="n">
        <v>15</v>
      </c>
      <c r="J647" t="n">
        <v>249.3</v>
      </c>
      <c r="K647" t="n">
        <v>57.72</v>
      </c>
      <c r="L647" t="n">
        <v>10.5</v>
      </c>
      <c r="M647" t="n">
        <v>13</v>
      </c>
      <c r="N647" t="n">
        <v>61.07</v>
      </c>
      <c r="O647" t="n">
        <v>30981.04</v>
      </c>
      <c r="P647" t="n">
        <v>204.71</v>
      </c>
      <c r="Q647" t="n">
        <v>1364.02</v>
      </c>
      <c r="R647" t="n">
        <v>66.98999999999999</v>
      </c>
      <c r="S647" t="n">
        <v>48.96</v>
      </c>
      <c r="T647" t="n">
        <v>6733.24</v>
      </c>
      <c r="U647" t="n">
        <v>0.73</v>
      </c>
      <c r="V647" t="n">
        <v>0.86</v>
      </c>
      <c r="W647" t="n">
        <v>2.26</v>
      </c>
      <c r="X647" t="n">
        <v>0.4</v>
      </c>
      <c r="Y647" t="n">
        <v>1</v>
      </c>
      <c r="Z647" t="n">
        <v>10</v>
      </c>
    </row>
    <row r="648">
      <c r="A648" t="n">
        <v>39</v>
      </c>
      <c r="B648" t="n">
        <v>120</v>
      </c>
      <c r="C648" t="inlineStr">
        <is>
          <t xml:space="preserve">CONCLUIDO	</t>
        </is>
      </c>
      <c r="D648" t="n">
        <v>5.1134</v>
      </c>
      <c r="E648" t="n">
        <v>19.56</v>
      </c>
      <c r="F648" t="n">
        <v>16.16</v>
      </c>
      <c r="G648" t="n">
        <v>64.66</v>
      </c>
      <c r="H648" t="n">
        <v>0.77</v>
      </c>
      <c r="I648" t="n">
        <v>15</v>
      </c>
      <c r="J648" t="n">
        <v>249.75</v>
      </c>
      <c r="K648" t="n">
        <v>57.72</v>
      </c>
      <c r="L648" t="n">
        <v>10.75</v>
      </c>
      <c r="M648" t="n">
        <v>13</v>
      </c>
      <c r="N648" t="n">
        <v>61.27</v>
      </c>
      <c r="O648" t="n">
        <v>31036.33</v>
      </c>
      <c r="P648" t="n">
        <v>203.09</v>
      </c>
      <c r="Q648" t="n">
        <v>1364.02</v>
      </c>
      <c r="R648" t="n">
        <v>67.2</v>
      </c>
      <c r="S648" t="n">
        <v>48.96</v>
      </c>
      <c r="T648" t="n">
        <v>6840.63</v>
      </c>
      <c r="U648" t="n">
        <v>0.73</v>
      </c>
      <c r="V648" t="n">
        <v>0.86</v>
      </c>
      <c r="W648" t="n">
        <v>2.26</v>
      </c>
      <c r="X648" t="n">
        <v>0.4</v>
      </c>
      <c r="Y648" t="n">
        <v>1</v>
      </c>
      <c r="Z648" t="n">
        <v>10</v>
      </c>
    </row>
    <row r="649">
      <c r="A649" t="n">
        <v>40</v>
      </c>
      <c r="B649" t="n">
        <v>120</v>
      </c>
      <c r="C649" t="inlineStr">
        <is>
          <t xml:space="preserve">CONCLUIDO	</t>
        </is>
      </c>
      <c r="D649" t="n">
        <v>5.1341</v>
      </c>
      <c r="E649" t="n">
        <v>19.48</v>
      </c>
      <c r="F649" t="n">
        <v>16.13</v>
      </c>
      <c r="G649" t="n">
        <v>69.13</v>
      </c>
      <c r="H649" t="n">
        <v>0.78</v>
      </c>
      <c r="I649" t="n">
        <v>14</v>
      </c>
      <c r="J649" t="n">
        <v>250.2</v>
      </c>
      <c r="K649" t="n">
        <v>57.72</v>
      </c>
      <c r="L649" t="n">
        <v>11</v>
      </c>
      <c r="M649" t="n">
        <v>11</v>
      </c>
      <c r="N649" t="n">
        <v>61.47</v>
      </c>
      <c r="O649" t="n">
        <v>31091.69</v>
      </c>
      <c r="P649" t="n">
        <v>198.97</v>
      </c>
      <c r="Q649" t="n">
        <v>1364</v>
      </c>
      <c r="R649" t="n">
        <v>66.09</v>
      </c>
      <c r="S649" t="n">
        <v>48.96</v>
      </c>
      <c r="T649" t="n">
        <v>6288.18</v>
      </c>
      <c r="U649" t="n">
        <v>0.74</v>
      </c>
      <c r="V649" t="n">
        <v>0.86</v>
      </c>
      <c r="W649" t="n">
        <v>2.26</v>
      </c>
      <c r="X649" t="n">
        <v>0.37</v>
      </c>
      <c r="Y649" t="n">
        <v>1</v>
      </c>
      <c r="Z649" t="n">
        <v>10</v>
      </c>
    </row>
    <row r="650">
      <c r="A650" t="n">
        <v>41</v>
      </c>
      <c r="B650" t="n">
        <v>120</v>
      </c>
      <c r="C650" t="inlineStr">
        <is>
          <t xml:space="preserve">CONCLUIDO	</t>
        </is>
      </c>
      <c r="D650" t="n">
        <v>5.1338</v>
      </c>
      <c r="E650" t="n">
        <v>19.48</v>
      </c>
      <c r="F650" t="n">
        <v>16.13</v>
      </c>
      <c r="G650" t="n">
        <v>69.14</v>
      </c>
      <c r="H650" t="n">
        <v>0.8</v>
      </c>
      <c r="I650" t="n">
        <v>14</v>
      </c>
      <c r="J650" t="n">
        <v>250.65</v>
      </c>
      <c r="K650" t="n">
        <v>57.72</v>
      </c>
      <c r="L650" t="n">
        <v>11.25</v>
      </c>
      <c r="M650" t="n">
        <v>10</v>
      </c>
      <c r="N650" t="n">
        <v>61.67</v>
      </c>
      <c r="O650" t="n">
        <v>31147.12</v>
      </c>
      <c r="P650" t="n">
        <v>199.7</v>
      </c>
      <c r="Q650" t="n">
        <v>1364.06</v>
      </c>
      <c r="R650" t="n">
        <v>65.94</v>
      </c>
      <c r="S650" t="n">
        <v>48.96</v>
      </c>
      <c r="T650" t="n">
        <v>6214.14</v>
      </c>
      <c r="U650" t="n">
        <v>0.74</v>
      </c>
      <c r="V650" t="n">
        <v>0.86</v>
      </c>
      <c r="W650" t="n">
        <v>2.27</v>
      </c>
      <c r="X650" t="n">
        <v>0.37</v>
      </c>
      <c r="Y650" t="n">
        <v>1</v>
      </c>
      <c r="Z650" t="n">
        <v>10</v>
      </c>
    </row>
    <row r="651">
      <c r="A651" t="n">
        <v>42</v>
      </c>
      <c r="B651" t="n">
        <v>120</v>
      </c>
      <c r="C651" t="inlineStr">
        <is>
          <t xml:space="preserve">CONCLUIDO	</t>
        </is>
      </c>
      <c r="D651" t="n">
        <v>5.1315</v>
      </c>
      <c r="E651" t="n">
        <v>19.49</v>
      </c>
      <c r="F651" t="n">
        <v>16.14</v>
      </c>
      <c r="G651" t="n">
        <v>69.17</v>
      </c>
      <c r="H651" t="n">
        <v>0.8100000000000001</v>
      </c>
      <c r="I651" t="n">
        <v>14</v>
      </c>
      <c r="J651" t="n">
        <v>251.1</v>
      </c>
      <c r="K651" t="n">
        <v>57.72</v>
      </c>
      <c r="L651" t="n">
        <v>11.5</v>
      </c>
      <c r="M651" t="n">
        <v>8</v>
      </c>
      <c r="N651" t="n">
        <v>61.87</v>
      </c>
      <c r="O651" t="n">
        <v>31202.63</v>
      </c>
      <c r="P651" t="n">
        <v>197.01</v>
      </c>
      <c r="Q651" t="n">
        <v>1364.09</v>
      </c>
      <c r="R651" t="n">
        <v>66.25</v>
      </c>
      <c r="S651" t="n">
        <v>48.96</v>
      </c>
      <c r="T651" t="n">
        <v>6372.39</v>
      </c>
      <c r="U651" t="n">
        <v>0.74</v>
      </c>
      <c r="V651" t="n">
        <v>0.86</v>
      </c>
      <c r="W651" t="n">
        <v>2.27</v>
      </c>
      <c r="X651" t="n">
        <v>0.38</v>
      </c>
      <c r="Y651" t="n">
        <v>1</v>
      </c>
      <c r="Z651" t="n">
        <v>10</v>
      </c>
    </row>
    <row r="652">
      <c r="A652" t="n">
        <v>43</v>
      </c>
      <c r="B652" t="n">
        <v>120</v>
      </c>
      <c r="C652" t="inlineStr">
        <is>
          <t xml:space="preserve">CONCLUIDO	</t>
        </is>
      </c>
      <c r="D652" t="n">
        <v>5.1309</v>
      </c>
      <c r="E652" t="n">
        <v>19.49</v>
      </c>
      <c r="F652" t="n">
        <v>16.14</v>
      </c>
      <c r="G652" t="n">
        <v>69.18000000000001</v>
      </c>
      <c r="H652" t="n">
        <v>0.83</v>
      </c>
      <c r="I652" t="n">
        <v>14</v>
      </c>
      <c r="J652" t="n">
        <v>251.55</v>
      </c>
      <c r="K652" t="n">
        <v>57.72</v>
      </c>
      <c r="L652" t="n">
        <v>11.75</v>
      </c>
      <c r="M652" t="n">
        <v>6</v>
      </c>
      <c r="N652" t="n">
        <v>62.07</v>
      </c>
      <c r="O652" t="n">
        <v>31258.21</v>
      </c>
      <c r="P652" t="n">
        <v>195.53</v>
      </c>
      <c r="Q652" t="n">
        <v>1364.06</v>
      </c>
      <c r="R652" t="n">
        <v>66.31</v>
      </c>
      <c r="S652" t="n">
        <v>48.96</v>
      </c>
      <c r="T652" t="n">
        <v>6400.68</v>
      </c>
      <c r="U652" t="n">
        <v>0.74</v>
      </c>
      <c r="V652" t="n">
        <v>0.86</v>
      </c>
      <c r="W652" t="n">
        <v>2.27</v>
      </c>
      <c r="X652" t="n">
        <v>0.38</v>
      </c>
      <c r="Y652" t="n">
        <v>1</v>
      </c>
      <c r="Z652" t="n">
        <v>10</v>
      </c>
    </row>
    <row r="653">
      <c r="A653" t="n">
        <v>44</v>
      </c>
      <c r="B653" t="n">
        <v>120</v>
      </c>
      <c r="C653" t="inlineStr">
        <is>
          <t xml:space="preserve">CONCLUIDO	</t>
        </is>
      </c>
      <c r="D653" t="n">
        <v>5.1437</v>
      </c>
      <c r="E653" t="n">
        <v>19.44</v>
      </c>
      <c r="F653" t="n">
        <v>16.14</v>
      </c>
      <c r="G653" t="n">
        <v>74.48999999999999</v>
      </c>
      <c r="H653" t="n">
        <v>0.85</v>
      </c>
      <c r="I653" t="n">
        <v>13</v>
      </c>
      <c r="J653" t="n">
        <v>252</v>
      </c>
      <c r="K653" t="n">
        <v>57.72</v>
      </c>
      <c r="L653" t="n">
        <v>12</v>
      </c>
      <c r="M653" t="n">
        <v>6</v>
      </c>
      <c r="N653" t="n">
        <v>62.27</v>
      </c>
      <c r="O653" t="n">
        <v>31313.87</v>
      </c>
      <c r="P653" t="n">
        <v>196.14</v>
      </c>
      <c r="Q653" t="n">
        <v>1364</v>
      </c>
      <c r="R653" t="n">
        <v>66</v>
      </c>
      <c r="S653" t="n">
        <v>48.96</v>
      </c>
      <c r="T653" t="n">
        <v>6249.47</v>
      </c>
      <c r="U653" t="n">
        <v>0.74</v>
      </c>
      <c r="V653" t="n">
        <v>0.86</v>
      </c>
      <c r="W653" t="n">
        <v>2.27</v>
      </c>
      <c r="X653" t="n">
        <v>0.38</v>
      </c>
      <c r="Y653" t="n">
        <v>1</v>
      </c>
      <c r="Z653" t="n">
        <v>10</v>
      </c>
    </row>
    <row r="654">
      <c r="A654" t="n">
        <v>45</v>
      </c>
      <c r="B654" t="n">
        <v>120</v>
      </c>
      <c r="C654" t="inlineStr">
        <is>
          <t xml:space="preserve">CONCLUIDO	</t>
        </is>
      </c>
      <c r="D654" t="n">
        <v>5.1493</v>
      </c>
      <c r="E654" t="n">
        <v>19.42</v>
      </c>
      <c r="F654" t="n">
        <v>16.12</v>
      </c>
      <c r="G654" t="n">
        <v>74.39</v>
      </c>
      <c r="H654" t="n">
        <v>0.86</v>
      </c>
      <c r="I654" t="n">
        <v>13</v>
      </c>
      <c r="J654" t="n">
        <v>252.45</v>
      </c>
      <c r="K654" t="n">
        <v>57.72</v>
      </c>
      <c r="L654" t="n">
        <v>12.25</v>
      </c>
      <c r="M654" t="n">
        <v>5</v>
      </c>
      <c r="N654" t="n">
        <v>62.48</v>
      </c>
      <c r="O654" t="n">
        <v>31369.6</v>
      </c>
      <c r="P654" t="n">
        <v>195.24</v>
      </c>
      <c r="Q654" t="n">
        <v>1364</v>
      </c>
      <c r="R654" t="n">
        <v>65.34</v>
      </c>
      <c r="S654" t="n">
        <v>48.96</v>
      </c>
      <c r="T654" t="n">
        <v>5919.75</v>
      </c>
      <c r="U654" t="n">
        <v>0.75</v>
      </c>
      <c r="V654" t="n">
        <v>0.86</v>
      </c>
      <c r="W654" t="n">
        <v>2.27</v>
      </c>
      <c r="X654" t="n">
        <v>0.36</v>
      </c>
      <c r="Y654" t="n">
        <v>1</v>
      </c>
      <c r="Z654" t="n">
        <v>10</v>
      </c>
    </row>
    <row r="655">
      <c r="A655" t="n">
        <v>46</v>
      </c>
      <c r="B655" t="n">
        <v>120</v>
      </c>
      <c r="C655" t="inlineStr">
        <is>
          <t xml:space="preserve">CONCLUIDO	</t>
        </is>
      </c>
      <c r="D655" t="n">
        <v>5.1453</v>
      </c>
      <c r="E655" t="n">
        <v>19.44</v>
      </c>
      <c r="F655" t="n">
        <v>16.13</v>
      </c>
      <c r="G655" t="n">
        <v>74.47</v>
      </c>
      <c r="H655" t="n">
        <v>0.88</v>
      </c>
      <c r="I655" t="n">
        <v>13</v>
      </c>
      <c r="J655" t="n">
        <v>252.9</v>
      </c>
      <c r="K655" t="n">
        <v>57.72</v>
      </c>
      <c r="L655" t="n">
        <v>12.5</v>
      </c>
      <c r="M655" t="n">
        <v>3</v>
      </c>
      <c r="N655" t="n">
        <v>62.68</v>
      </c>
      <c r="O655" t="n">
        <v>31425.4</v>
      </c>
      <c r="P655" t="n">
        <v>196.16</v>
      </c>
      <c r="Q655" t="n">
        <v>1364.14</v>
      </c>
      <c r="R655" t="n">
        <v>65.75</v>
      </c>
      <c r="S655" t="n">
        <v>48.96</v>
      </c>
      <c r="T655" t="n">
        <v>6124.71</v>
      </c>
      <c r="U655" t="n">
        <v>0.74</v>
      </c>
      <c r="V655" t="n">
        <v>0.86</v>
      </c>
      <c r="W655" t="n">
        <v>2.27</v>
      </c>
      <c r="X655" t="n">
        <v>0.37</v>
      </c>
      <c r="Y655" t="n">
        <v>1</v>
      </c>
      <c r="Z655" t="n">
        <v>10</v>
      </c>
    </row>
    <row r="656">
      <c r="A656" t="n">
        <v>47</v>
      </c>
      <c r="B656" t="n">
        <v>120</v>
      </c>
      <c r="C656" t="inlineStr">
        <is>
          <t xml:space="preserve">CONCLUIDO	</t>
        </is>
      </c>
      <c r="D656" t="n">
        <v>5.1471</v>
      </c>
      <c r="E656" t="n">
        <v>19.43</v>
      </c>
      <c r="F656" t="n">
        <v>16.13</v>
      </c>
      <c r="G656" t="n">
        <v>74.43000000000001</v>
      </c>
      <c r="H656" t="n">
        <v>0.9</v>
      </c>
      <c r="I656" t="n">
        <v>13</v>
      </c>
      <c r="J656" t="n">
        <v>253.35</v>
      </c>
      <c r="K656" t="n">
        <v>57.72</v>
      </c>
      <c r="L656" t="n">
        <v>12.75</v>
      </c>
      <c r="M656" t="n">
        <v>2</v>
      </c>
      <c r="N656" t="n">
        <v>62.88</v>
      </c>
      <c r="O656" t="n">
        <v>31481.28</v>
      </c>
      <c r="P656" t="n">
        <v>196.1</v>
      </c>
      <c r="Q656" t="n">
        <v>1364.03</v>
      </c>
      <c r="R656" t="n">
        <v>65.52</v>
      </c>
      <c r="S656" t="n">
        <v>48.96</v>
      </c>
      <c r="T656" t="n">
        <v>6007.7</v>
      </c>
      <c r="U656" t="n">
        <v>0.75</v>
      </c>
      <c r="V656" t="n">
        <v>0.86</v>
      </c>
      <c r="W656" t="n">
        <v>2.28</v>
      </c>
      <c r="X656" t="n">
        <v>0.37</v>
      </c>
      <c r="Y656" t="n">
        <v>1</v>
      </c>
      <c r="Z656" t="n">
        <v>10</v>
      </c>
    </row>
    <row r="657">
      <c r="A657" t="n">
        <v>48</v>
      </c>
      <c r="B657" t="n">
        <v>120</v>
      </c>
      <c r="C657" t="inlineStr">
        <is>
          <t xml:space="preserve">CONCLUIDO	</t>
        </is>
      </c>
      <c r="D657" t="n">
        <v>5.1481</v>
      </c>
      <c r="E657" t="n">
        <v>19.42</v>
      </c>
      <c r="F657" t="n">
        <v>16.12</v>
      </c>
      <c r="G657" t="n">
        <v>74.42</v>
      </c>
      <c r="H657" t="n">
        <v>0.91</v>
      </c>
      <c r="I657" t="n">
        <v>13</v>
      </c>
      <c r="J657" t="n">
        <v>253.81</v>
      </c>
      <c r="K657" t="n">
        <v>57.72</v>
      </c>
      <c r="L657" t="n">
        <v>13</v>
      </c>
      <c r="M657" t="n">
        <v>1</v>
      </c>
      <c r="N657" t="n">
        <v>63.08</v>
      </c>
      <c r="O657" t="n">
        <v>31537.23</v>
      </c>
      <c r="P657" t="n">
        <v>196.28</v>
      </c>
      <c r="Q657" t="n">
        <v>1364.03</v>
      </c>
      <c r="R657" t="n">
        <v>65.36</v>
      </c>
      <c r="S657" t="n">
        <v>48.96</v>
      </c>
      <c r="T657" t="n">
        <v>5931.14</v>
      </c>
      <c r="U657" t="n">
        <v>0.75</v>
      </c>
      <c r="V657" t="n">
        <v>0.86</v>
      </c>
      <c r="W657" t="n">
        <v>2.28</v>
      </c>
      <c r="X657" t="n">
        <v>0.36</v>
      </c>
      <c r="Y657" t="n">
        <v>1</v>
      </c>
      <c r="Z657" t="n">
        <v>10</v>
      </c>
    </row>
    <row r="658">
      <c r="A658" t="n">
        <v>49</v>
      </c>
      <c r="B658" t="n">
        <v>120</v>
      </c>
      <c r="C658" t="inlineStr">
        <is>
          <t xml:space="preserve">CONCLUIDO	</t>
        </is>
      </c>
      <c r="D658" t="n">
        <v>5.1472</v>
      </c>
      <c r="E658" t="n">
        <v>19.43</v>
      </c>
      <c r="F658" t="n">
        <v>16.13</v>
      </c>
      <c r="G658" t="n">
        <v>74.43000000000001</v>
      </c>
      <c r="H658" t="n">
        <v>0.93</v>
      </c>
      <c r="I658" t="n">
        <v>13</v>
      </c>
      <c r="J658" t="n">
        <v>254.26</v>
      </c>
      <c r="K658" t="n">
        <v>57.72</v>
      </c>
      <c r="L658" t="n">
        <v>13.25</v>
      </c>
      <c r="M658" t="n">
        <v>1</v>
      </c>
      <c r="N658" t="n">
        <v>63.29</v>
      </c>
      <c r="O658" t="n">
        <v>31593.26</v>
      </c>
      <c r="P658" t="n">
        <v>196.43</v>
      </c>
      <c r="Q658" t="n">
        <v>1364.03</v>
      </c>
      <c r="R658" t="n">
        <v>65.41</v>
      </c>
      <c r="S658" t="n">
        <v>48.96</v>
      </c>
      <c r="T658" t="n">
        <v>5955.69</v>
      </c>
      <c r="U658" t="n">
        <v>0.75</v>
      </c>
      <c r="V658" t="n">
        <v>0.86</v>
      </c>
      <c r="W658" t="n">
        <v>2.28</v>
      </c>
      <c r="X658" t="n">
        <v>0.37</v>
      </c>
      <c r="Y658" t="n">
        <v>1</v>
      </c>
      <c r="Z658" t="n">
        <v>10</v>
      </c>
    </row>
    <row r="659">
      <c r="A659" t="n">
        <v>50</v>
      </c>
      <c r="B659" t="n">
        <v>120</v>
      </c>
      <c r="C659" t="inlineStr">
        <is>
          <t xml:space="preserve">CONCLUIDO	</t>
        </is>
      </c>
      <c r="D659" t="n">
        <v>5.1468</v>
      </c>
      <c r="E659" t="n">
        <v>19.43</v>
      </c>
      <c r="F659" t="n">
        <v>16.13</v>
      </c>
      <c r="G659" t="n">
        <v>74.44</v>
      </c>
      <c r="H659" t="n">
        <v>0.9399999999999999</v>
      </c>
      <c r="I659" t="n">
        <v>13</v>
      </c>
      <c r="J659" t="n">
        <v>254.72</v>
      </c>
      <c r="K659" t="n">
        <v>57.72</v>
      </c>
      <c r="L659" t="n">
        <v>13.5</v>
      </c>
      <c r="M659" t="n">
        <v>0</v>
      </c>
      <c r="N659" t="n">
        <v>63.49</v>
      </c>
      <c r="O659" t="n">
        <v>31649.36</v>
      </c>
      <c r="P659" t="n">
        <v>196.6</v>
      </c>
      <c r="Q659" t="n">
        <v>1364.03</v>
      </c>
      <c r="R659" t="n">
        <v>65.43000000000001</v>
      </c>
      <c r="S659" t="n">
        <v>48.96</v>
      </c>
      <c r="T659" t="n">
        <v>5963.22</v>
      </c>
      <c r="U659" t="n">
        <v>0.75</v>
      </c>
      <c r="V659" t="n">
        <v>0.86</v>
      </c>
      <c r="W659" t="n">
        <v>2.28</v>
      </c>
      <c r="X659" t="n">
        <v>0.37</v>
      </c>
      <c r="Y659" t="n">
        <v>1</v>
      </c>
      <c r="Z659" t="n">
        <v>10</v>
      </c>
    </row>
    <row r="660">
      <c r="A660" t="n">
        <v>0</v>
      </c>
      <c r="B660" t="n">
        <v>145</v>
      </c>
      <c r="C660" t="inlineStr">
        <is>
          <t xml:space="preserve">CONCLUIDO	</t>
        </is>
      </c>
      <c r="D660" t="n">
        <v>2.1328</v>
      </c>
      <c r="E660" t="n">
        <v>46.89</v>
      </c>
      <c r="F660" t="n">
        <v>25.94</v>
      </c>
      <c r="G660" t="n">
        <v>4.66</v>
      </c>
      <c r="H660" t="n">
        <v>0.06</v>
      </c>
      <c r="I660" t="n">
        <v>334</v>
      </c>
      <c r="J660" t="n">
        <v>285.18</v>
      </c>
      <c r="K660" t="n">
        <v>61.2</v>
      </c>
      <c r="L660" t="n">
        <v>1</v>
      </c>
      <c r="M660" t="n">
        <v>332</v>
      </c>
      <c r="N660" t="n">
        <v>77.98</v>
      </c>
      <c r="O660" t="n">
        <v>35406.83</v>
      </c>
      <c r="P660" t="n">
        <v>458.98</v>
      </c>
      <c r="Q660" t="n">
        <v>1365.15</v>
      </c>
      <c r="R660" t="n">
        <v>386.82</v>
      </c>
      <c r="S660" t="n">
        <v>48.96</v>
      </c>
      <c r="T660" t="n">
        <v>165054.9</v>
      </c>
      <c r="U660" t="n">
        <v>0.13</v>
      </c>
      <c r="V660" t="n">
        <v>0.53</v>
      </c>
      <c r="W660" t="n">
        <v>2.8</v>
      </c>
      <c r="X660" t="n">
        <v>10.17</v>
      </c>
      <c r="Y660" t="n">
        <v>1</v>
      </c>
      <c r="Z660" t="n">
        <v>10</v>
      </c>
    </row>
    <row r="661">
      <c r="A661" t="n">
        <v>1</v>
      </c>
      <c r="B661" t="n">
        <v>145</v>
      </c>
      <c r="C661" t="inlineStr">
        <is>
          <t xml:space="preserve">CONCLUIDO	</t>
        </is>
      </c>
      <c r="D661" t="n">
        <v>2.6162</v>
      </c>
      <c r="E661" t="n">
        <v>38.22</v>
      </c>
      <c r="F661" t="n">
        <v>22.72</v>
      </c>
      <c r="G661" t="n">
        <v>5.85</v>
      </c>
      <c r="H661" t="n">
        <v>0.08</v>
      </c>
      <c r="I661" t="n">
        <v>233</v>
      </c>
      <c r="J661" t="n">
        <v>285.68</v>
      </c>
      <c r="K661" t="n">
        <v>61.2</v>
      </c>
      <c r="L661" t="n">
        <v>1.25</v>
      </c>
      <c r="M661" t="n">
        <v>231</v>
      </c>
      <c r="N661" t="n">
        <v>78.23999999999999</v>
      </c>
      <c r="O661" t="n">
        <v>35468.6</v>
      </c>
      <c r="P661" t="n">
        <v>400.83</v>
      </c>
      <c r="Q661" t="n">
        <v>1364.41</v>
      </c>
      <c r="R661" t="n">
        <v>281.03</v>
      </c>
      <c r="S661" t="n">
        <v>48.96</v>
      </c>
      <c r="T661" t="n">
        <v>112666.98</v>
      </c>
      <c r="U661" t="n">
        <v>0.17</v>
      </c>
      <c r="V661" t="n">
        <v>0.61</v>
      </c>
      <c r="W661" t="n">
        <v>2.63</v>
      </c>
      <c r="X661" t="n">
        <v>6.95</v>
      </c>
      <c r="Y661" t="n">
        <v>1</v>
      </c>
      <c r="Z661" t="n">
        <v>10</v>
      </c>
    </row>
    <row r="662">
      <c r="A662" t="n">
        <v>2</v>
      </c>
      <c r="B662" t="n">
        <v>145</v>
      </c>
      <c r="C662" t="inlineStr">
        <is>
          <t xml:space="preserve">CONCLUIDO	</t>
        </is>
      </c>
      <c r="D662" t="n">
        <v>2.9751</v>
      </c>
      <c r="E662" t="n">
        <v>33.61</v>
      </c>
      <c r="F662" t="n">
        <v>21.02</v>
      </c>
      <c r="G662" t="n">
        <v>7.04</v>
      </c>
      <c r="H662" t="n">
        <v>0.09</v>
      </c>
      <c r="I662" t="n">
        <v>179</v>
      </c>
      <c r="J662" t="n">
        <v>286.19</v>
      </c>
      <c r="K662" t="n">
        <v>61.2</v>
      </c>
      <c r="L662" t="n">
        <v>1.5</v>
      </c>
      <c r="M662" t="n">
        <v>177</v>
      </c>
      <c r="N662" t="n">
        <v>78.48999999999999</v>
      </c>
      <c r="O662" t="n">
        <v>35530.47</v>
      </c>
      <c r="P662" t="n">
        <v>369.78</v>
      </c>
      <c r="Q662" t="n">
        <v>1364.42</v>
      </c>
      <c r="R662" t="n">
        <v>225.75</v>
      </c>
      <c r="S662" t="n">
        <v>48.96</v>
      </c>
      <c r="T662" t="n">
        <v>85292.67</v>
      </c>
      <c r="U662" t="n">
        <v>0.22</v>
      </c>
      <c r="V662" t="n">
        <v>0.66</v>
      </c>
      <c r="W662" t="n">
        <v>2.52</v>
      </c>
      <c r="X662" t="n">
        <v>5.25</v>
      </c>
      <c r="Y662" t="n">
        <v>1</v>
      </c>
      <c r="Z662" t="n">
        <v>10</v>
      </c>
    </row>
    <row r="663">
      <c r="A663" t="n">
        <v>3</v>
      </c>
      <c r="B663" t="n">
        <v>145</v>
      </c>
      <c r="C663" t="inlineStr">
        <is>
          <t xml:space="preserve">CONCLUIDO	</t>
        </is>
      </c>
      <c r="D663" t="n">
        <v>3.2423</v>
      </c>
      <c r="E663" t="n">
        <v>30.84</v>
      </c>
      <c r="F663" t="n">
        <v>20.03</v>
      </c>
      <c r="G663" t="n">
        <v>8.23</v>
      </c>
      <c r="H663" t="n">
        <v>0.11</v>
      </c>
      <c r="I663" t="n">
        <v>146</v>
      </c>
      <c r="J663" t="n">
        <v>286.69</v>
      </c>
      <c r="K663" t="n">
        <v>61.2</v>
      </c>
      <c r="L663" t="n">
        <v>1.75</v>
      </c>
      <c r="M663" t="n">
        <v>144</v>
      </c>
      <c r="N663" t="n">
        <v>78.73999999999999</v>
      </c>
      <c r="O663" t="n">
        <v>35592.57</v>
      </c>
      <c r="P663" t="n">
        <v>351.42</v>
      </c>
      <c r="Q663" t="n">
        <v>1364.32</v>
      </c>
      <c r="R663" t="n">
        <v>192.9</v>
      </c>
      <c r="S663" t="n">
        <v>48.96</v>
      </c>
      <c r="T663" t="n">
        <v>69036.03</v>
      </c>
      <c r="U663" t="n">
        <v>0.25</v>
      </c>
      <c r="V663" t="n">
        <v>0.6899999999999999</v>
      </c>
      <c r="W663" t="n">
        <v>2.49</v>
      </c>
      <c r="X663" t="n">
        <v>4.26</v>
      </c>
      <c r="Y663" t="n">
        <v>1</v>
      </c>
      <c r="Z663" t="n">
        <v>10</v>
      </c>
    </row>
    <row r="664">
      <c r="A664" t="n">
        <v>4</v>
      </c>
      <c r="B664" t="n">
        <v>145</v>
      </c>
      <c r="C664" t="inlineStr">
        <is>
          <t xml:space="preserve">CONCLUIDO	</t>
        </is>
      </c>
      <c r="D664" t="n">
        <v>3.4606</v>
      </c>
      <c r="E664" t="n">
        <v>28.9</v>
      </c>
      <c r="F664" t="n">
        <v>19.32</v>
      </c>
      <c r="G664" t="n">
        <v>9.42</v>
      </c>
      <c r="H664" t="n">
        <v>0.12</v>
      </c>
      <c r="I664" t="n">
        <v>123</v>
      </c>
      <c r="J664" t="n">
        <v>287.19</v>
      </c>
      <c r="K664" t="n">
        <v>61.2</v>
      </c>
      <c r="L664" t="n">
        <v>2</v>
      </c>
      <c r="M664" t="n">
        <v>121</v>
      </c>
      <c r="N664" t="n">
        <v>78.98999999999999</v>
      </c>
      <c r="O664" t="n">
        <v>35654.65</v>
      </c>
      <c r="P664" t="n">
        <v>338.08</v>
      </c>
      <c r="Q664" t="n">
        <v>1364.16</v>
      </c>
      <c r="R664" t="n">
        <v>170.14</v>
      </c>
      <c r="S664" t="n">
        <v>48.96</v>
      </c>
      <c r="T664" t="n">
        <v>57771.22</v>
      </c>
      <c r="U664" t="n">
        <v>0.29</v>
      </c>
      <c r="V664" t="n">
        <v>0.72</v>
      </c>
      <c r="W664" t="n">
        <v>2.44</v>
      </c>
      <c r="X664" t="n">
        <v>3.56</v>
      </c>
      <c r="Y664" t="n">
        <v>1</v>
      </c>
      <c r="Z664" t="n">
        <v>10</v>
      </c>
    </row>
    <row r="665">
      <c r="A665" t="n">
        <v>5</v>
      </c>
      <c r="B665" t="n">
        <v>145</v>
      </c>
      <c r="C665" t="inlineStr">
        <is>
          <t xml:space="preserve">CONCLUIDO	</t>
        </is>
      </c>
      <c r="D665" t="n">
        <v>3.624</v>
      </c>
      <c r="E665" t="n">
        <v>27.59</v>
      </c>
      <c r="F665" t="n">
        <v>18.88</v>
      </c>
      <c r="G665" t="n">
        <v>10.59</v>
      </c>
      <c r="H665" t="n">
        <v>0.14</v>
      </c>
      <c r="I665" t="n">
        <v>107</v>
      </c>
      <c r="J665" t="n">
        <v>287.7</v>
      </c>
      <c r="K665" t="n">
        <v>61.2</v>
      </c>
      <c r="L665" t="n">
        <v>2.25</v>
      </c>
      <c r="M665" t="n">
        <v>105</v>
      </c>
      <c r="N665" t="n">
        <v>79.25</v>
      </c>
      <c r="O665" t="n">
        <v>35716.83</v>
      </c>
      <c r="P665" t="n">
        <v>329.49</v>
      </c>
      <c r="Q665" t="n">
        <v>1364.27</v>
      </c>
      <c r="R665" t="n">
        <v>155.38</v>
      </c>
      <c r="S665" t="n">
        <v>48.96</v>
      </c>
      <c r="T665" t="n">
        <v>50471.92</v>
      </c>
      <c r="U665" t="n">
        <v>0.32</v>
      </c>
      <c r="V665" t="n">
        <v>0.73</v>
      </c>
      <c r="W665" t="n">
        <v>2.42</v>
      </c>
      <c r="X665" t="n">
        <v>3.11</v>
      </c>
      <c r="Y665" t="n">
        <v>1</v>
      </c>
      <c r="Z665" t="n">
        <v>10</v>
      </c>
    </row>
    <row r="666">
      <c r="A666" t="n">
        <v>6</v>
      </c>
      <c r="B666" t="n">
        <v>145</v>
      </c>
      <c r="C666" t="inlineStr">
        <is>
          <t xml:space="preserve">CONCLUIDO	</t>
        </is>
      </c>
      <c r="D666" t="n">
        <v>3.7749</v>
      </c>
      <c r="E666" t="n">
        <v>26.49</v>
      </c>
      <c r="F666" t="n">
        <v>18.48</v>
      </c>
      <c r="G666" t="n">
        <v>11.79</v>
      </c>
      <c r="H666" t="n">
        <v>0.15</v>
      </c>
      <c r="I666" t="n">
        <v>94</v>
      </c>
      <c r="J666" t="n">
        <v>288.2</v>
      </c>
      <c r="K666" t="n">
        <v>61.2</v>
      </c>
      <c r="L666" t="n">
        <v>2.5</v>
      </c>
      <c r="M666" t="n">
        <v>92</v>
      </c>
      <c r="N666" t="n">
        <v>79.5</v>
      </c>
      <c r="O666" t="n">
        <v>35779.11</v>
      </c>
      <c r="P666" t="n">
        <v>321.7</v>
      </c>
      <c r="Q666" t="n">
        <v>1364.32</v>
      </c>
      <c r="R666" t="n">
        <v>142.14</v>
      </c>
      <c r="S666" t="n">
        <v>48.96</v>
      </c>
      <c r="T666" t="n">
        <v>43913.53</v>
      </c>
      <c r="U666" t="n">
        <v>0.34</v>
      </c>
      <c r="V666" t="n">
        <v>0.75</v>
      </c>
      <c r="W666" t="n">
        <v>2.4</v>
      </c>
      <c r="X666" t="n">
        <v>2.71</v>
      </c>
      <c r="Y666" t="n">
        <v>1</v>
      </c>
      <c r="Z666" t="n">
        <v>10</v>
      </c>
    </row>
    <row r="667">
      <c r="A667" t="n">
        <v>7</v>
      </c>
      <c r="B667" t="n">
        <v>145</v>
      </c>
      <c r="C667" t="inlineStr">
        <is>
          <t xml:space="preserve">CONCLUIDO	</t>
        </is>
      </c>
      <c r="D667" t="n">
        <v>3.9011</v>
      </c>
      <c r="E667" t="n">
        <v>25.63</v>
      </c>
      <c r="F667" t="n">
        <v>18.16</v>
      </c>
      <c r="G667" t="n">
        <v>12.97</v>
      </c>
      <c r="H667" t="n">
        <v>0.17</v>
      </c>
      <c r="I667" t="n">
        <v>84</v>
      </c>
      <c r="J667" t="n">
        <v>288.71</v>
      </c>
      <c r="K667" t="n">
        <v>61.2</v>
      </c>
      <c r="L667" t="n">
        <v>2.75</v>
      </c>
      <c r="M667" t="n">
        <v>82</v>
      </c>
      <c r="N667" t="n">
        <v>79.76000000000001</v>
      </c>
      <c r="O667" t="n">
        <v>35841.5</v>
      </c>
      <c r="P667" t="n">
        <v>315.05</v>
      </c>
      <c r="Q667" t="n">
        <v>1364.24</v>
      </c>
      <c r="R667" t="n">
        <v>132.1</v>
      </c>
      <c r="S667" t="n">
        <v>48.96</v>
      </c>
      <c r="T667" t="n">
        <v>38944.79</v>
      </c>
      <c r="U667" t="n">
        <v>0.37</v>
      </c>
      <c r="V667" t="n">
        <v>0.76</v>
      </c>
      <c r="W667" t="n">
        <v>2.37</v>
      </c>
      <c r="X667" t="n">
        <v>2.4</v>
      </c>
      <c r="Y667" t="n">
        <v>1</v>
      </c>
      <c r="Z667" t="n">
        <v>10</v>
      </c>
    </row>
    <row r="668">
      <c r="A668" t="n">
        <v>8</v>
      </c>
      <c r="B668" t="n">
        <v>145</v>
      </c>
      <c r="C668" t="inlineStr">
        <is>
          <t xml:space="preserve">CONCLUIDO	</t>
        </is>
      </c>
      <c r="D668" t="n">
        <v>4.0012</v>
      </c>
      <c r="E668" t="n">
        <v>24.99</v>
      </c>
      <c r="F668" t="n">
        <v>17.95</v>
      </c>
      <c r="G668" t="n">
        <v>14.17</v>
      </c>
      <c r="H668" t="n">
        <v>0.18</v>
      </c>
      <c r="I668" t="n">
        <v>76</v>
      </c>
      <c r="J668" t="n">
        <v>289.21</v>
      </c>
      <c r="K668" t="n">
        <v>61.2</v>
      </c>
      <c r="L668" t="n">
        <v>3</v>
      </c>
      <c r="M668" t="n">
        <v>74</v>
      </c>
      <c r="N668" t="n">
        <v>80.02</v>
      </c>
      <c r="O668" t="n">
        <v>35903.99</v>
      </c>
      <c r="P668" t="n">
        <v>310.73</v>
      </c>
      <c r="Q668" t="n">
        <v>1364.06</v>
      </c>
      <c r="R668" t="n">
        <v>125.25</v>
      </c>
      <c r="S668" t="n">
        <v>48.96</v>
      </c>
      <c r="T668" t="n">
        <v>35558.43</v>
      </c>
      <c r="U668" t="n">
        <v>0.39</v>
      </c>
      <c r="V668" t="n">
        <v>0.77</v>
      </c>
      <c r="W668" t="n">
        <v>2.37</v>
      </c>
      <c r="X668" t="n">
        <v>2.19</v>
      </c>
      <c r="Y668" t="n">
        <v>1</v>
      </c>
      <c r="Z668" t="n">
        <v>10</v>
      </c>
    </row>
    <row r="669">
      <c r="A669" t="n">
        <v>9</v>
      </c>
      <c r="B669" t="n">
        <v>145</v>
      </c>
      <c r="C669" t="inlineStr">
        <is>
          <t xml:space="preserve">CONCLUIDO	</t>
        </is>
      </c>
      <c r="D669" t="n">
        <v>4.0984</v>
      </c>
      <c r="E669" t="n">
        <v>24.4</v>
      </c>
      <c r="F669" t="n">
        <v>17.73</v>
      </c>
      <c r="G669" t="n">
        <v>15.42</v>
      </c>
      <c r="H669" t="n">
        <v>0.2</v>
      </c>
      <c r="I669" t="n">
        <v>69</v>
      </c>
      <c r="J669" t="n">
        <v>289.72</v>
      </c>
      <c r="K669" t="n">
        <v>61.2</v>
      </c>
      <c r="L669" t="n">
        <v>3.25</v>
      </c>
      <c r="M669" t="n">
        <v>67</v>
      </c>
      <c r="N669" t="n">
        <v>80.27</v>
      </c>
      <c r="O669" t="n">
        <v>35966.59</v>
      </c>
      <c r="P669" t="n">
        <v>306.04</v>
      </c>
      <c r="Q669" t="n">
        <v>1364.1</v>
      </c>
      <c r="R669" t="n">
        <v>118.26</v>
      </c>
      <c r="S669" t="n">
        <v>48.96</v>
      </c>
      <c r="T669" t="n">
        <v>32102.14</v>
      </c>
      <c r="U669" t="n">
        <v>0.41</v>
      </c>
      <c r="V669" t="n">
        <v>0.78</v>
      </c>
      <c r="W669" t="n">
        <v>2.35</v>
      </c>
      <c r="X669" t="n">
        <v>1.97</v>
      </c>
      <c r="Y669" t="n">
        <v>1</v>
      </c>
      <c r="Z669" t="n">
        <v>10</v>
      </c>
    </row>
    <row r="670">
      <c r="A670" t="n">
        <v>10</v>
      </c>
      <c r="B670" t="n">
        <v>145</v>
      </c>
      <c r="C670" t="inlineStr">
        <is>
          <t xml:space="preserve">CONCLUIDO	</t>
        </is>
      </c>
      <c r="D670" t="n">
        <v>4.1853</v>
      </c>
      <c r="E670" t="n">
        <v>23.89</v>
      </c>
      <c r="F670" t="n">
        <v>17.55</v>
      </c>
      <c r="G670" t="n">
        <v>16.71</v>
      </c>
      <c r="H670" t="n">
        <v>0.21</v>
      </c>
      <c r="I670" t="n">
        <v>63</v>
      </c>
      <c r="J670" t="n">
        <v>290.23</v>
      </c>
      <c r="K670" t="n">
        <v>61.2</v>
      </c>
      <c r="L670" t="n">
        <v>3.5</v>
      </c>
      <c r="M670" t="n">
        <v>61</v>
      </c>
      <c r="N670" t="n">
        <v>80.53</v>
      </c>
      <c r="O670" t="n">
        <v>36029.29</v>
      </c>
      <c r="P670" t="n">
        <v>302.03</v>
      </c>
      <c r="Q670" t="n">
        <v>1364.12</v>
      </c>
      <c r="R670" t="n">
        <v>112.09</v>
      </c>
      <c r="S670" t="n">
        <v>48.96</v>
      </c>
      <c r="T670" t="n">
        <v>29042.97</v>
      </c>
      <c r="U670" t="n">
        <v>0.44</v>
      </c>
      <c r="V670" t="n">
        <v>0.79</v>
      </c>
      <c r="W670" t="n">
        <v>2.34</v>
      </c>
      <c r="X670" t="n">
        <v>1.79</v>
      </c>
      <c r="Y670" t="n">
        <v>1</v>
      </c>
      <c r="Z670" t="n">
        <v>10</v>
      </c>
    </row>
    <row r="671">
      <c r="A671" t="n">
        <v>11</v>
      </c>
      <c r="B671" t="n">
        <v>145</v>
      </c>
      <c r="C671" t="inlineStr">
        <is>
          <t xml:space="preserve">CONCLUIDO	</t>
        </is>
      </c>
      <c r="D671" t="n">
        <v>4.2626</v>
      </c>
      <c r="E671" t="n">
        <v>23.46</v>
      </c>
      <c r="F671" t="n">
        <v>17.39</v>
      </c>
      <c r="G671" t="n">
        <v>17.98</v>
      </c>
      <c r="H671" t="n">
        <v>0.23</v>
      </c>
      <c r="I671" t="n">
        <v>58</v>
      </c>
      <c r="J671" t="n">
        <v>290.74</v>
      </c>
      <c r="K671" t="n">
        <v>61.2</v>
      </c>
      <c r="L671" t="n">
        <v>3.75</v>
      </c>
      <c r="M671" t="n">
        <v>56</v>
      </c>
      <c r="N671" t="n">
        <v>80.79000000000001</v>
      </c>
      <c r="O671" t="n">
        <v>36092.1</v>
      </c>
      <c r="P671" t="n">
        <v>298.11</v>
      </c>
      <c r="Q671" t="n">
        <v>1364.02</v>
      </c>
      <c r="R671" t="n">
        <v>106.91</v>
      </c>
      <c r="S671" t="n">
        <v>48.96</v>
      </c>
      <c r="T671" t="n">
        <v>26477.75</v>
      </c>
      <c r="U671" t="n">
        <v>0.46</v>
      </c>
      <c r="V671" t="n">
        <v>0.8</v>
      </c>
      <c r="W671" t="n">
        <v>2.34</v>
      </c>
      <c r="X671" t="n">
        <v>1.62</v>
      </c>
      <c r="Y671" t="n">
        <v>1</v>
      </c>
      <c r="Z671" t="n">
        <v>10</v>
      </c>
    </row>
    <row r="672">
      <c r="A672" t="n">
        <v>12</v>
      </c>
      <c r="B672" t="n">
        <v>145</v>
      </c>
      <c r="C672" t="inlineStr">
        <is>
          <t xml:space="preserve">CONCLUIDO	</t>
        </is>
      </c>
      <c r="D672" t="n">
        <v>4.322</v>
      </c>
      <c r="E672" t="n">
        <v>23.14</v>
      </c>
      <c r="F672" t="n">
        <v>17.28</v>
      </c>
      <c r="G672" t="n">
        <v>19.2</v>
      </c>
      <c r="H672" t="n">
        <v>0.24</v>
      </c>
      <c r="I672" t="n">
        <v>54</v>
      </c>
      <c r="J672" t="n">
        <v>291.25</v>
      </c>
      <c r="K672" t="n">
        <v>61.2</v>
      </c>
      <c r="L672" t="n">
        <v>4</v>
      </c>
      <c r="M672" t="n">
        <v>52</v>
      </c>
      <c r="N672" t="n">
        <v>81.05</v>
      </c>
      <c r="O672" t="n">
        <v>36155.02</v>
      </c>
      <c r="P672" t="n">
        <v>295.58</v>
      </c>
      <c r="Q672" t="n">
        <v>1364.1</v>
      </c>
      <c r="R672" t="n">
        <v>103.5</v>
      </c>
      <c r="S672" t="n">
        <v>48.96</v>
      </c>
      <c r="T672" t="n">
        <v>24793.62</v>
      </c>
      <c r="U672" t="n">
        <v>0.47</v>
      </c>
      <c r="V672" t="n">
        <v>0.8</v>
      </c>
      <c r="W672" t="n">
        <v>2.32</v>
      </c>
      <c r="X672" t="n">
        <v>1.52</v>
      </c>
      <c r="Y672" t="n">
        <v>1</v>
      </c>
      <c r="Z672" t="n">
        <v>10</v>
      </c>
    </row>
    <row r="673">
      <c r="A673" t="n">
        <v>13</v>
      </c>
      <c r="B673" t="n">
        <v>145</v>
      </c>
      <c r="C673" t="inlineStr">
        <is>
          <t xml:space="preserve">CONCLUIDO	</t>
        </is>
      </c>
      <c r="D673" t="n">
        <v>4.3679</v>
      </c>
      <c r="E673" t="n">
        <v>22.89</v>
      </c>
      <c r="F673" t="n">
        <v>17.2</v>
      </c>
      <c r="G673" t="n">
        <v>20.23</v>
      </c>
      <c r="H673" t="n">
        <v>0.26</v>
      </c>
      <c r="I673" t="n">
        <v>51</v>
      </c>
      <c r="J673" t="n">
        <v>291.76</v>
      </c>
      <c r="K673" t="n">
        <v>61.2</v>
      </c>
      <c r="L673" t="n">
        <v>4.25</v>
      </c>
      <c r="M673" t="n">
        <v>49</v>
      </c>
      <c r="N673" t="n">
        <v>81.31</v>
      </c>
      <c r="O673" t="n">
        <v>36218.04</v>
      </c>
      <c r="P673" t="n">
        <v>293.32</v>
      </c>
      <c r="Q673" t="n">
        <v>1364.18</v>
      </c>
      <c r="R673" t="n">
        <v>100.89</v>
      </c>
      <c r="S673" t="n">
        <v>48.96</v>
      </c>
      <c r="T673" t="n">
        <v>23502.94</v>
      </c>
      <c r="U673" t="n">
        <v>0.49</v>
      </c>
      <c r="V673" t="n">
        <v>0.8100000000000001</v>
      </c>
      <c r="W673" t="n">
        <v>2.32</v>
      </c>
      <c r="X673" t="n">
        <v>1.44</v>
      </c>
      <c r="Y673" t="n">
        <v>1</v>
      </c>
      <c r="Z673" t="n">
        <v>10</v>
      </c>
    </row>
    <row r="674">
      <c r="A674" t="n">
        <v>14</v>
      </c>
      <c r="B674" t="n">
        <v>145</v>
      </c>
      <c r="C674" t="inlineStr">
        <is>
          <t xml:space="preserve">CONCLUIDO	</t>
        </is>
      </c>
      <c r="D674" t="n">
        <v>4.4151</v>
      </c>
      <c r="E674" t="n">
        <v>22.65</v>
      </c>
      <c r="F674" t="n">
        <v>17.11</v>
      </c>
      <c r="G674" t="n">
        <v>21.39</v>
      </c>
      <c r="H674" t="n">
        <v>0.27</v>
      </c>
      <c r="I674" t="n">
        <v>48</v>
      </c>
      <c r="J674" t="n">
        <v>292.27</v>
      </c>
      <c r="K674" t="n">
        <v>61.2</v>
      </c>
      <c r="L674" t="n">
        <v>4.5</v>
      </c>
      <c r="M674" t="n">
        <v>46</v>
      </c>
      <c r="N674" t="n">
        <v>81.56999999999999</v>
      </c>
      <c r="O674" t="n">
        <v>36281.16</v>
      </c>
      <c r="P674" t="n">
        <v>291.25</v>
      </c>
      <c r="Q674" t="n">
        <v>1364.16</v>
      </c>
      <c r="R674" t="n">
        <v>98.11</v>
      </c>
      <c r="S674" t="n">
        <v>48.96</v>
      </c>
      <c r="T674" t="n">
        <v>22127.85</v>
      </c>
      <c r="U674" t="n">
        <v>0.5</v>
      </c>
      <c r="V674" t="n">
        <v>0.8100000000000001</v>
      </c>
      <c r="W674" t="n">
        <v>2.32</v>
      </c>
      <c r="X674" t="n">
        <v>1.35</v>
      </c>
      <c r="Y674" t="n">
        <v>1</v>
      </c>
      <c r="Z674" t="n">
        <v>10</v>
      </c>
    </row>
    <row r="675">
      <c r="A675" t="n">
        <v>15</v>
      </c>
      <c r="B675" t="n">
        <v>145</v>
      </c>
      <c r="C675" t="inlineStr">
        <is>
          <t xml:space="preserve">CONCLUIDO	</t>
        </is>
      </c>
      <c r="D675" t="n">
        <v>4.4644</v>
      </c>
      <c r="E675" t="n">
        <v>22.4</v>
      </c>
      <c r="F675" t="n">
        <v>17.03</v>
      </c>
      <c r="G675" t="n">
        <v>22.7</v>
      </c>
      <c r="H675" t="n">
        <v>0.29</v>
      </c>
      <c r="I675" t="n">
        <v>45</v>
      </c>
      <c r="J675" t="n">
        <v>292.79</v>
      </c>
      <c r="K675" t="n">
        <v>61.2</v>
      </c>
      <c r="L675" t="n">
        <v>4.75</v>
      </c>
      <c r="M675" t="n">
        <v>43</v>
      </c>
      <c r="N675" t="n">
        <v>81.84</v>
      </c>
      <c r="O675" t="n">
        <v>36344.4</v>
      </c>
      <c r="P675" t="n">
        <v>288.91</v>
      </c>
      <c r="Q675" t="n">
        <v>1364.07</v>
      </c>
      <c r="R675" t="n">
        <v>95.34999999999999</v>
      </c>
      <c r="S675" t="n">
        <v>48.96</v>
      </c>
      <c r="T675" t="n">
        <v>20767.26</v>
      </c>
      <c r="U675" t="n">
        <v>0.51</v>
      </c>
      <c r="V675" t="n">
        <v>0.8100000000000001</v>
      </c>
      <c r="W675" t="n">
        <v>2.31</v>
      </c>
      <c r="X675" t="n">
        <v>1.27</v>
      </c>
      <c r="Y675" t="n">
        <v>1</v>
      </c>
      <c r="Z675" t="n">
        <v>10</v>
      </c>
    </row>
    <row r="676">
      <c r="A676" t="n">
        <v>16</v>
      </c>
      <c r="B676" t="n">
        <v>145</v>
      </c>
      <c r="C676" t="inlineStr">
        <is>
          <t xml:space="preserve">CONCLUIDO	</t>
        </is>
      </c>
      <c r="D676" t="n">
        <v>4.4939</v>
      </c>
      <c r="E676" t="n">
        <v>22.25</v>
      </c>
      <c r="F676" t="n">
        <v>16.99</v>
      </c>
      <c r="G676" t="n">
        <v>23.7</v>
      </c>
      <c r="H676" t="n">
        <v>0.3</v>
      </c>
      <c r="I676" t="n">
        <v>43</v>
      </c>
      <c r="J676" t="n">
        <v>293.3</v>
      </c>
      <c r="K676" t="n">
        <v>61.2</v>
      </c>
      <c r="L676" t="n">
        <v>5</v>
      </c>
      <c r="M676" t="n">
        <v>41</v>
      </c>
      <c r="N676" t="n">
        <v>82.09999999999999</v>
      </c>
      <c r="O676" t="n">
        <v>36407.75</v>
      </c>
      <c r="P676" t="n">
        <v>287.28</v>
      </c>
      <c r="Q676" t="n">
        <v>1364.09</v>
      </c>
      <c r="R676" t="n">
        <v>93.83</v>
      </c>
      <c r="S676" t="n">
        <v>48.96</v>
      </c>
      <c r="T676" t="n">
        <v>20016.29</v>
      </c>
      <c r="U676" t="n">
        <v>0.52</v>
      </c>
      <c r="V676" t="n">
        <v>0.82</v>
      </c>
      <c r="W676" t="n">
        <v>2.31</v>
      </c>
      <c r="X676" t="n">
        <v>1.23</v>
      </c>
      <c r="Y676" t="n">
        <v>1</v>
      </c>
      <c r="Z676" t="n">
        <v>10</v>
      </c>
    </row>
    <row r="677">
      <c r="A677" t="n">
        <v>17</v>
      </c>
      <c r="B677" t="n">
        <v>145</v>
      </c>
      <c r="C677" t="inlineStr">
        <is>
          <t xml:space="preserve">CONCLUIDO	</t>
        </is>
      </c>
      <c r="D677" t="n">
        <v>4.5479</v>
      </c>
      <c r="E677" t="n">
        <v>21.99</v>
      </c>
      <c r="F677" t="n">
        <v>16.88</v>
      </c>
      <c r="G677" t="n">
        <v>25.32</v>
      </c>
      <c r="H677" t="n">
        <v>0.32</v>
      </c>
      <c r="I677" t="n">
        <v>40</v>
      </c>
      <c r="J677" t="n">
        <v>293.81</v>
      </c>
      <c r="K677" t="n">
        <v>61.2</v>
      </c>
      <c r="L677" t="n">
        <v>5.25</v>
      </c>
      <c r="M677" t="n">
        <v>38</v>
      </c>
      <c r="N677" t="n">
        <v>82.36</v>
      </c>
      <c r="O677" t="n">
        <v>36471.2</v>
      </c>
      <c r="P677" t="n">
        <v>284.38</v>
      </c>
      <c r="Q677" t="n">
        <v>1364.09</v>
      </c>
      <c r="R677" t="n">
        <v>90.41</v>
      </c>
      <c r="S677" t="n">
        <v>48.96</v>
      </c>
      <c r="T677" t="n">
        <v>18317.6</v>
      </c>
      <c r="U677" t="n">
        <v>0.54</v>
      </c>
      <c r="V677" t="n">
        <v>0.82</v>
      </c>
      <c r="W677" t="n">
        <v>2.31</v>
      </c>
      <c r="X677" t="n">
        <v>1.12</v>
      </c>
      <c r="Y677" t="n">
        <v>1</v>
      </c>
      <c r="Z677" t="n">
        <v>10</v>
      </c>
    </row>
    <row r="678">
      <c r="A678" t="n">
        <v>18</v>
      </c>
      <c r="B678" t="n">
        <v>145</v>
      </c>
      <c r="C678" t="inlineStr">
        <is>
          <t xml:space="preserve">CONCLUIDO	</t>
        </is>
      </c>
      <c r="D678" t="n">
        <v>4.5863</v>
      </c>
      <c r="E678" t="n">
        <v>21.8</v>
      </c>
      <c r="F678" t="n">
        <v>16.81</v>
      </c>
      <c r="G678" t="n">
        <v>26.54</v>
      </c>
      <c r="H678" t="n">
        <v>0.33</v>
      </c>
      <c r="I678" t="n">
        <v>38</v>
      </c>
      <c r="J678" t="n">
        <v>294.33</v>
      </c>
      <c r="K678" t="n">
        <v>61.2</v>
      </c>
      <c r="L678" t="n">
        <v>5.5</v>
      </c>
      <c r="M678" t="n">
        <v>36</v>
      </c>
      <c r="N678" t="n">
        <v>82.63</v>
      </c>
      <c r="O678" t="n">
        <v>36534.76</v>
      </c>
      <c r="P678" t="n">
        <v>282.6</v>
      </c>
      <c r="Q678" t="n">
        <v>1364.07</v>
      </c>
      <c r="R678" t="n">
        <v>88.33</v>
      </c>
      <c r="S678" t="n">
        <v>48.96</v>
      </c>
      <c r="T678" t="n">
        <v>17287.83</v>
      </c>
      <c r="U678" t="n">
        <v>0.55</v>
      </c>
      <c r="V678" t="n">
        <v>0.82</v>
      </c>
      <c r="W678" t="n">
        <v>2.29</v>
      </c>
      <c r="X678" t="n">
        <v>1.05</v>
      </c>
      <c r="Y678" t="n">
        <v>1</v>
      </c>
      <c r="Z678" t="n">
        <v>10</v>
      </c>
    </row>
    <row r="679">
      <c r="A679" t="n">
        <v>19</v>
      </c>
      <c r="B679" t="n">
        <v>145</v>
      </c>
      <c r="C679" t="inlineStr">
        <is>
          <t xml:space="preserve">CONCLUIDO	</t>
        </is>
      </c>
      <c r="D679" t="n">
        <v>4.6184</v>
      </c>
      <c r="E679" t="n">
        <v>21.65</v>
      </c>
      <c r="F679" t="n">
        <v>16.76</v>
      </c>
      <c r="G679" t="n">
        <v>27.94</v>
      </c>
      <c r="H679" t="n">
        <v>0.35</v>
      </c>
      <c r="I679" t="n">
        <v>36</v>
      </c>
      <c r="J679" t="n">
        <v>294.84</v>
      </c>
      <c r="K679" t="n">
        <v>61.2</v>
      </c>
      <c r="L679" t="n">
        <v>5.75</v>
      </c>
      <c r="M679" t="n">
        <v>34</v>
      </c>
      <c r="N679" t="n">
        <v>82.90000000000001</v>
      </c>
      <c r="O679" t="n">
        <v>36598.44</v>
      </c>
      <c r="P679" t="n">
        <v>280.39</v>
      </c>
      <c r="Q679" t="n">
        <v>1364.1</v>
      </c>
      <c r="R679" t="n">
        <v>86.42</v>
      </c>
      <c r="S679" t="n">
        <v>48.96</v>
      </c>
      <c r="T679" t="n">
        <v>16345.44</v>
      </c>
      <c r="U679" t="n">
        <v>0.57</v>
      </c>
      <c r="V679" t="n">
        <v>0.83</v>
      </c>
      <c r="W679" t="n">
        <v>2.3</v>
      </c>
      <c r="X679" t="n">
        <v>1</v>
      </c>
      <c r="Y679" t="n">
        <v>1</v>
      </c>
      <c r="Z679" t="n">
        <v>10</v>
      </c>
    </row>
    <row r="680">
      <c r="A680" t="n">
        <v>20</v>
      </c>
      <c r="B680" t="n">
        <v>145</v>
      </c>
      <c r="C680" t="inlineStr">
        <is>
          <t xml:space="preserve">CONCLUIDO	</t>
        </is>
      </c>
      <c r="D680" t="n">
        <v>4.6333</v>
      </c>
      <c r="E680" t="n">
        <v>21.58</v>
      </c>
      <c r="F680" t="n">
        <v>16.75</v>
      </c>
      <c r="G680" t="n">
        <v>28.71</v>
      </c>
      <c r="H680" t="n">
        <v>0.36</v>
      </c>
      <c r="I680" t="n">
        <v>35</v>
      </c>
      <c r="J680" t="n">
        <v>295.36</v>
      </c>
      <c r="K680" t="n">
        <v>61.2</v>
      </c>
      <c r="L680" t="n">
        <v>6</v>
      </c>
      <c r="M680" t="n">
        <v>33</v>
      </c>
      <c r="N680" t="n">
        <v>83.16</v>
      </c>
      <c r="O680" t="n">
        <v>36662.22</v>
      </c>
      <c r="P680" t="n">
        <v>280.16</v>
      </c>
      <c r="Q680" t="n">
        <v>1364.27</v>
      </c>
      <c r="R680" t="n">
        <v>86.25</v>
      </c>
      <c r="S680" t="n">
        <v>48.96</v>
      </c>
      <c r="T680" t="n">
        <v>16264.94</v>
      </c>
      <c r="U680" t="n">
        <v>0.57</v>
      </c>
      <c r="V680" t="n">
        <v>0.83</v>
      </c>
      <c r="W680" t="n">
        <v>2.29</v>
      </c>
      <c r="X680" t="n">
        <v>0.99</v>
      </c>
      <c r="Y680" t="n">
        <v>1</v>
      </c>
      <c r="Z680" t="n">
        <v>10</v>
      </c>
    </row>
    <row r="681">
      <c r="A681" t="n">
        <v>21</v>
      </c>
      <c r="B681" t="n">
        <v>145</v>
      </c>
      <c r="C681" t="inlineStr">
        <is>
          <t xml:space="preserve">CONCLUIDO	</t>
        </is>
      </c>
      <c r="D681" t="n">
        <v>4.672</v>
      </c>
      <c r="E681" t="n">
        <v>21.4</v>
      </c>
      <c r="F681" t="n">
        <v>16.68</v>
      </c>
      <c r="G681" t="n">
        <v>30.32</v>
      </c>
      <c r="H681" t="n">
        <v>0.38</v>
      </c>
      <c r="I681" t="n">
        <v>33</v>
      </c>
      <c r="J681" t="n">
        <v>295.88</v>
      </c>
      <c r="K681" t="n">
        <v>61.2</v>
      </c>
      <c r="L681" t="n">
        <v>6.25</v>
      </c>
      <c r="M681" t="n">
        <v>31</v>
      </c>
      <c r="N681" t="n">
        <v>83.43000000000001</v>
      </c>
      <c r="O681" t="n">
        <v>36726.12</v>
      </c>
      <c r="P681" t="n">
        <v>277.68</v>
      </c>
      <c r="Q681" t="n">
        <v>1364.09</v>
      </c>
      <c r="R681" t="n">
        <v>83.81999999999999</v>
      </c>
      <c r="S681" t="n">
        <v>48.96</v>
      </c>
      <c r="T681" t="n">
        <v>15061.36</v>
      </c>
      <c r="U681" t="n">
        <v>0.58</v>
      </c>
      <c r="V681" t="n">
        <v>0.83</v>
      </c>
      <c r="W681" t="n">
        <v>2.29</v>
      </c>
      <c r="X681" t="n">
        <v>0.92</v>
      </c>
      <c r="Y681" t="n">
        <v>1</v>
      </c>
      <c r="Z681" t="n">
        <v>10</v>
      </c>
    </row>
    <row r="682">
      <c r="A682" t="n">
        <v>22</v>
      </c>
      <c r="B682" t="n">
        <v>145</v>
      </c>
      <c r="C682" t="inlineStr">
        <is>
          <t xml:space="preserve">CONCLUIDO	</t>
        </is>
      </c>
      <c r="D682" t="n">
        <v>4.6874</v>
      </c>
      <c r="E682" t="n">
        <v>21.33</v>
      </c>
      <c r="F682" t="n">
        <v>16.66</v>
      </c>
      <c r="G682" t="n">
        <v>31.24</v>
      </c>
      <c r="H682" t="n">
        <v>0.39</v>
      </c>
      <c r="I682" t="n">
        <v>32</v>
      </c>
      <c r="J682" t="n">
        <v>296.4</v>
      </c>
      <c r="K682" t="n">
        <v>61.2</v>
      </c>
      <c r="L682" t="n">
        <v>6.5</v>
      </c>
      <c r="M682" t="n">
        <v>30</v>
      </c>
      <c r="N682" t="n">
        <v>83.7</v>
      </c>
      <c r="O682" t="n">
        <v>36790.13</v>
      </c>
      <c r="P682" t="n">
        <v>276.41</v>
      </c>
      <c r="Q682" t="n">
        <v>1364.11</v>
      </c>
      <c r="R682" t="n">
        <v>83.25</v>
      </c>
      <c r="S682" t="n">
        <v>48.96</v>
      </c>
      <c r="T682" t="n">
        <v>14780.04</v>
      </c>
      <c r="U682" t="n">
        <v>0.59</v>
      </c>
      <c r="V682" t="n">
        <v>0.83</v>
      </c>
      <c r="W682" t="n">
        <v>2.29</v>
      </c>
      <c r="X682" t="n">
        <v>0.9</v>
      </c>
      <c r="Y682" t="n">
        <v>1</v>
      </c>
      <c r="Z682" t="n">
        <v>10</v>
      </c>
    </row>
    <row r="683">
      <c r="A683" t="n">
        <v>23</v>
      </c>
      <c r="B683" t="n">
        <v>145</v>
      </c>
      <c r="C683" t="inlineStr">
        <is>
          <t xml:space="preserve">CONCLUIDO	</t>
        </is>
      </c>
      <c r="D683" t="n">
        <v>4.7083</v>
      </c>
      <c r="E683" t="n">
        <v>21.24</v>
      </c>
      <c r="F683" t="n">
        <v>16.62</v>
      </c>
      <c r="G683" t="n">
        <v>32.17</v>
      </c>
      <c r="H683" t="n">
        <v>0.4</v>
      </c>
      <c r="I683" t="n">
        <v>31</v>
      </c>
      <c r="J683" t="n">
        <v>296.92</v>
      </c>
      <c r="K683" t="n">
        <v>61.2</v>
      </c>
      <c r="L683" t="n">
        <v>6.75</v>
      </c>
      <c r="M683" t="n">
        <v>29</v>
      </c>
      <c r="N683" t="n">
        <v>83.97</v>
      </c>
      <c r="O683" t="n">
        <v>36854.25</v>
      </c>
      <c r="P683" t="n">
        <v>274.94</v>
      </c>
      <c r="Q683" t="n">
        <v>1364</v>
      </c>
      <c r="R683" t="n">
        <v>81.87</v>
      </c>
      <c r="S683" t="n">
        <v>48.96</v>
      </c>
      <c r="T683" t="n">
        <v>14092.57</v>
      </c>
      <c r="U683" t="n">
        <v>0.6</v>
      </c>
      <c r="V683" t="n">
        <v>0.83</v>
      </c>
      <c r="W683" t="n">
        <v>2.29</v>
      </c>
      <c r="X683" t="n">
        <v>0.86</v>
      </c>
      <c r="Y683" t="n">
        <v>1</v>
      </c>
      <c r="Z683" t="n">
        <v>10</v>
      </c>
    </row>
    <row r="684">
      <c r="A684" t="n">
        <v>24</v>
      </c>
      <c r="B684" t="n">
        <v>145</v>
      </c>
      <c r="C684" t="inlineStr">
        <is>
          <t xml:space="preserve">CONCLUIDO	</t>
        </is>
      </c>
      <c r="D684" t="n">
        <v>4.7442</v>
      </c>
      <c r="E684" t="n">
        <v>21.08</v>
      </c>
      <c r="F684" t="n">
        <v>16.57</v>
      </c>
      <c r="G684" t="n">
        <v>34.28</v>
      </c>
      <c r="H684" t="n">
        <v>0.42</v>
      </c>
      <c r="I684" t="n">
        <v>29</v>
      </c>
      <c r="J684" t="n">
        <v>297.44</v>
      </c>
      <c r="K684" t="n">
        <v>61.2</v>
      </c>
      <c r="L684" t="n">
        <v>7</v>
      </c>
      <c r="M684" t="n">
        <v>27</v>
      </c>
      <c r="N684" t="n">
        <v>84.23999999999999</v>
      </c>
      <c r="O684" t="n">
        <v>36918.48</v>
      </c>
      <c r="P684" t="n">
        <v>273.4</v>
      </c>
      <c r="Q684" t="n">
        <v>1364.05</v>
      </c>
      <c r="R684" t="n">
        <v>80.16</v>
      </c>
      <c r="S684" t="n">
        <v>48.96</v>
      </c>
      <c r="T684" t="n">
        <v>13251.17</v>
      </c>
      <c r="U684" t="n">
        <v>0.61</v>
      </c>
      <c r="V684" t="n">
        <v>0.84</v>
      </c>
      <c r="W684" t="n">
        <v>2.29</v>
      </c>
      <c r="X684" t="n">
        <v>0.8100000000000001</v>
      </c>
      <c r="Y684" t="n">
        <v>1</v>
      </c>
      <c r="Z684" t="n">
        <v>10</v>
      </c>
    </row>
    <row r="685">
      <c r="A685" t="n">
        <v>25</v>
      </c>
      <c r="B685" t="n">
        <v>145</v>
      </c>
      <c r="C685" t="inlineStr">
        <is>
          <t xml:space="preserve">CONCLUIDO	</t>
        </is>
      </c>
      <c r="D685" t="n">
        <v>4.7628</v>
      </c>
      <c r="E685" t="n">
        <v>21</v>
      </c>
      <c r="F685" t="n">
        <v>16.54</v>
      </c>
      <c r="G685" t="n">
        <v>35.44</v>
      </c>
      <c r="H685" t="n">
        <v>0.43</v>
      </c>
      <c r="I685" t="n">
        <v>28</v>
      </c>
      <c r="J685" t="n">
        <v>297.96</v>
      </c>
      <c r="K685" t="n">
        <v>61.2</v>
      </c>
      <c r="L685" t="n">
        <v>7.25</v>
      </c>
      <c r="M685" t="n">
        <v>26</v>
      </c>
      <c r="N685" t="n">
        <v>84.51000000000001</v>
      </c>
      <c r="O685" t="n">
        <v>36982.83</v>
      </c>
      <c r="P685" t="n">
        <v>272.04</v>
      </c>
      <c r="Q685" t="n">
        <v>1364.11</v>
      </c>
      <c r="R685" t="n">
        <v>79.20999999999999</v>
      </c>
      <c r="S685" t="n">
        <v>48.96</v>
      </c>
      <c r="T685" t="n">
        <v>12777.54</v>
      </c>
      <c r="U685" t="n">
        <v>0.62</v>
      </c>
      <c r="V685" t="n">
        <v>0.84</v>
      </c>
      <c r="W685" t="n">
        <v>2.29</v>
      </c>
      <c r="X685" t="n">
        <v>0.78</v>
      </c>
      <c r="Y685" t="n">
        <v>1</v>
      </c>
      <c r="Z685" t="n">
        <v>10</v>
      </c>
    </row>
    <row r="686">
      <c r="A686" t="n">
        <v>26</v>
      </c>
      <c r="B686" t="n">
        <v>145</v>
      </c>
      <c r="C686" t="inlineStr">
        <is>
          <t xml:space="preserve">CONCLUIDO	</t>
        </is>
      </c>
      <c r="D686" t="n">
        <v>4.7856</v>
      </c>
      <c r="E686" t="n">
        <v>20.9</v>
      </c>
      <c r="F686" t="n">
        <v>16.49</v>
      </c>
      <c r="G686" t="n">
        <v>36.65</v>
      </c>
      <c r="H686" t="n">
        <v>0.45</v>
      </c>
      <c r="I686" t="n">
        <v>27</v>
      </c>
      <c r="J686" t="n">
        <v>298.48</v>
      </c>
      <c r="K686" t="n">
        <v>61.2</v>
      </c>
      <c r="L686" t="n">
        <v>7.5</v>
      </c>
      <c r="M686" t="n">
        <v>25</v>
      </c>
      <c r="N686" t="n">
        <v>84.79000000000001</v>
      </c>
      <c r="O686" t="n">
        <v>37047.29</v>
      </c>
      <c r="P686" t="n">
        <v>270.12</v>
      </c>
      <c r="Q686" t="n">
        <v>1364.02</v>
      </c>
      <c r="R686" t="n">
        <v>77.92</v>
      </c>
      <c r="S686" t="n">
        <v>48.96</v>
      </c>
      <c r="T686" t="n">
        <v>12140.91</v>
      </c>
      <c r="U686" t="n">
        <v>0.63</v>
      </c>
      <c r="V686" t="n">
        <v>0.84</v>
      </c>
      <c r="W686" t="n">
        <v>2.28</v>
      </c>
      <c r="X686" t="n">
        <v>0.73</v>
      </c>
      <c r="Y686" t="n">
        <v>1</v>
      </c>
      <c r="Z686" t="n">
        <v>10</v>
      </c>
    </row>
    <row r="687">
      <c r="A687" t="n">
        <v>27</v>
      </c>
      <c r="B687" t="n">
        <v>145</v>
      </c>
      <c r="C687" t="inlineStr">
        <is>
          <t xml:space="preserve">CONCLUIDO	</t>
        </is>
      </c>
      <c r="D687" t="n">
        <v>4.8036</v>
      </c>
      <c r="E687" t="n">
        <v>20.82</v>
      </c>
      <c r="F687" t="n">
        <v>16.47</v>
      </c>
      <c r="G687" t="n">
        <v>38</v>
      </c>
      <c r="H687" t="n">
        <v>0.46</v>
      </c>
      <c r="I687" t="n">
        <v>26</v>
      </c>
      <c r="J687" t="n">
        <v>299.01</v>
      </c>
      <c r="K687" t="n">
        <v>61.2</v>
      </c>
      <c r="L687" t="n">
        <v>7.75</v>
      </c>
      <c r="M687" t="n">
        <v>24</v>
      </c>
      <c r="N687" t="n">
        <v>85.06</v>
      </c>
      <c r="O687" t="n">
        <v>37111.87</v>
      </c>
      <c r="P687" t="n">
        <v>269.56</v>
      </c>
      <c r="Q687" t="n">
        <v>1364.03</v>
      </c>
      <c r="R687" t="n">
        <v>77.16</v>
      </c>
      <c r="S687" t="n">
        <v>48.96</v>
      </c>
      <c r="T687" t="n">
        <v>11763.05</v>
      </c>
      <c r="U687" t="n">
        <v>0.63</v>
      </c>
      <c r="V687" t="n">
        <v>0.84</v>
      </c>
      <c r="W687" t="n">
        <v>2.28</v>
      </c>
      <c r="X687" t="n">
        <v>0.71</v>
      </c>
      <c r="Y687" t="n">
        <v>1</v>
      </c>
      <c r="Z687" t="n">
        <v>10</v>
      </c>
    </row>
    <row r="688">
      <c r="A688" t="n">
        <v>28</v>
      </c>
      <c r="B688" t="n">
        <v>145</v>
      </c>
      <c r="C688" t="inlineStr">
        <is>
          <t xml:space="preserve">CONCLUIDO	</t>
        </is>
      </c>
      <c r="D688" t="n">
        <v>4.8205</v>
      </c>
      <c r="E688" t="n">
        <v>20.74</v>
      </c>
      <c r="F688" t="n">
        <v>16.45</v>
      </c>
      <c r="G688" t="n">
        <v>39.48</v>
      </c>
      <c r="H688" t="n">
        <v>0.48</v>
      </c>
      <c r="I688" t="n">
        <v>25</v>
      </c>
      <c r="J688" t="n">
        <v>299.53</v>
      </c>
      <c r="K688" t="n">
        <v>61.2</v>
      </c>
      <c r="L688" t="n">
        <v>8</v>
      </c>
      <c r="M688" t="n">
        <v>23</v>
      </c>
      <c r="N688" t="n">
        <v>85.33</v>
      </c>
      <c r="O688" t="n">
        <v>37176.68</v>
      </c>
      <c r="P688" t="n">
        <v>267.73</v>
      </c>
      <c r="Q688" t="n">
        <v>1364.01</v>
      </c>
      <c r="R688" t="n">
        <v>76.5</v>
      </c>
      <c r="S688" t="n">
        <v>48.96</v>
      </c>
      <c r="T688" t="n">
        <v>11437.5</v>
      </c>
      <c r="U688" t="n">
        <v>0.64</v>
      </c>
      <c r="V688" t="n">
        <v>0.84</v>
      </c>
      <c r="W688" t="n">
        <v>2.28</v>
      </c>
      <c r="X688" t="n">
        <v>0.6899999999999999</v>
      </c>
      <c r="Y688" t="n">
        <v>1</v>
      </c>
      <c r="Z688" t="n">
        <v>10</v>
      </c>
    </row>
    <row r="689">
      <c r="A689" t="n">
        <v>29</v>
      </c>
      <c r="B689" t="n">
        <v>145</v>
      </c>
      <c r="C689" t="inlineStr">
        <is>
          <t xml:space="preserve">CONCLUIDO	</t>
        </is>
      </c>
      <c r="D689" t="n">
        <v>4.8174</v>
      </c>
      <c r="E689" t="n">
        <v>20.76</v>
      </c>
      <c r="F689" t="n">
        <v>16.46</v>
      </c>
      <c r="G689" t="n">
        <v>39.51</v>
      </c>
      <c r="H689" t="n">
        <v>0.49</v>
      </c>
      <c r="I689" t="n">
        <v>25</v>
      </c>
      <c r="J689" t="n">
        <v>300.06</v>
      </c>
      <c r="K689" t="n">
        <v>61.2</v>
      </c>
      <c r="L689" t="n">
        <v>8.25</v>
      </c>
      <c r="M689" t="n">
        <v>23</v>
      </c>
      <c r="N689" t="n">
        <v>85.61</v>
      </c>
      <c r="O689" t="n">
        <v>37241.49</v>
      </c>
      <c r="P689" t="n">
        <v>267.35</v>
      </c>
      <c r="Q689" t="n">
        <v>1364.07</v>
      </c>
      <c r="R689" t="n">
        <v>76.83</v>
      </c>
      <c r="S689" t="n">
        <v>48.96</v>
      </c>
      <c r="T689" t="n">
        <v>11607.42</v>
      </c>
      <c r="U689" t="n">
        <v>0.64</v>
      </c>
      <c r="V689" t="n">
        <v>0.84</v>
      </c>
      <c r="W689" t="n">
        <v>2.28</v>
      </c>
      <c r="X689" t="n">
        <v>0.7</v>
      </c>
      <c r="Y689" t="n">
        <v>1</v>
      </c>
      <c r="Z689" t="n">
        <v>10</v>
      </c>
    </row>
    <row r="690">
      <c r="A690" t="n">
        <v>30</v>
      </c>
      <c r="B690" t="n">
        <v>145</v>
      </c>
      <c r="C690" t="inlineStr">
        <is>
          <t xml:space="preserve">CONCLUIDO	</t>
        </is>
      </c>
      <c r="D690" t="n">
        <v>4.8386</v>
      </c>
      <c r="E690" t="n">
        <v>20.67</v>
      </c>
      <c r="F690" t="n">
        <v>16.42</v>
      </c>
      <c r="G690" t="n">
        <v>41.06</v>
      </c>
      <c r="H690" t="n">
        <v>0.5</v>
      </c>
      <c r="I690" t="n">
        <v>24</v>
      </c>
      <c r="J690" t="n">
        <v>300.59</v>
      </c>
      <c r="K690" t="n">
        <v>61.2</v>
      </c>
      <c r="L690" t="n">
        <v>8.5</v>
      </c>
      <c r="M690" t="n">
        <v>22</v>
      </c>
      <c r="N690" t="n">
        <v>85.89</v>
      </c>
      <c r="O690" t="n">
        <v>37306.42</v>
      </c>
      <c r="P690" t="n">
        <v>265.98</v>
      </c>
      <c r="Q690" t="n">
        <v>1364.08</v>
      </c>
      <c r="R690" t="n">
        <v>75.47</v>
      </c>
      <c r="S690" t="n">
        <v>48.96</v>
      </c>
      <c r="T690" t="n">
        <v>10930.71</v>
      </c>
      <c r="U690" t="n">
        <v>0.65</v>
      </c>
      <c r="V690" t="n">
        <v>0.84</v>
      </c>
      <c r="W690" t="n">
        <v>2.28</v>
      </c>
      <c r="X690" t="n">
        <v>0.66</v>
      </c>
      <c r="Y690" t="n">
        <v>1</v>
      </c>
      <c r="Z690" t="n">
        <v>10</v>
      </c>
    </row>
    <row r="691">
      <c r="A691" t="n">
        <v>31</v>
      </c>
      <c r="B691" t="n">
        <v>145</v>
      </c>
      <c r="C691" t="inlineStr">
        <is>
          <t xml:space="preserve">CONCLUIDO	</t>
        </is>
      </c>
      <c r="D691" t="n">
        <v>4.8587</v>
      </c>
      <c r="E691" t="n">
        <v>20.58</v>
      </c>
      <c r="F691" t="n">
        <v>16.39</v>
      </c>
      <c r="G691" t="n">
        <v>42.76</v>
      </c>
      <c r="H691" t="n">
        <v>0.52</v>
      </c>
      <c r="I691" t="n">
        <v>23</v>
      </c>
      <c r="J691" t="n">
        <v>301.11</v>
      </c>
      <c r="K691" t="n">
        <v>61.2</v>
      </c>
      <c r="L691" t="n">
        <v>8.75</v>
      </c>
      <c r="M691" t="n">
        <v>21</v>
      </c>
      <c r="N691" t="n">
        <v>86.16</v>
      </c>
      <c r="O691" t="n">
        <v>37371.47</v>
      </c>
      <c r="P691" t="n">
        <v>264.46</v>
      </c>
      <c r="Q691" t="n">
        <v>1364.07</v>
      </c>
      <c r="R691" t="n">
        <v>74.45</v>
      </c>
      <c r="S691" t="n">
        <v>48.96</v>
      </c>
      <c r="T691" t="n">
        <v>10427.16</v>
      </c>
      <c r="U691" t="n">
        <v>0.66</v>
      </c>
      <c r="V691" t="n">
        <v>0.84</v>
      </c>
      <c r="W691" t="n">
        <v>2.28</v>
      </c>
      <c r="X691" t="n">
        <v>0.63</v>
      </c>
      <c r="Y691" t="n">
        <v>1</v>
      </c>
      <c r="Z691" t="n">
        <v>10</v>
      </c>
    </row>
    <row r="692">
      <c r="A692" t="n">
        <v>32</v>
      </c>
      <c r="B692" t="n">
        <v>145</v>
      </c>
      <c r="C692" t="inlineStr">
        <is>
          <t xml:space="preserve">CONCLUIDO	</t>
        </is>
      </c>
      <c r="D692" t="n">
        <v>4.8818</v>
      </c>
      <c r="E692" t="n">
        <v>20.48</v>
      </c>
      <c r="F692" t="n">
        <v>16.35</v>
      </c>
      <c r="G692" t="n">
        <v>44.59</v>
      </c>
      <c r="H692" t="n">
        <v>0.53</v>
      </c>
      <c r="I692" t="n">
        <v>22</v>
      </c>
      <c r="J692" t="n">
        <v>301.64</v>
      </c>
      <c r="K692" t="n">
        <v>61.2</v>
      </c>
      <c r="L692" t="n">
        <v>9</v>
      </c>
      <c r="M692" t="n">
        <v>20</v>
      </c>
      <c r="N692" t="n">
        <v>86.44</v>
      </c>
      <c r="O692" t="n">
        <v>37436.63</v>
      </c>
      <c r="P692" t="n">
        <v>262.85</v>
      </c>
      <c r="Q692" t="n">
        <v>1364.04</v>
      </c>
      <c r="R692" t="n">
        <v>73.23999999999999</v>
      </c>
      <c r="S692" t="n">
        <v>48.96</v>
      </c>
      <c r="T692" t="n">
        <v>9823.35</v>
      </c>
      <c r="U692" t="n">
        <v>0.67</v>
      </c>
      <c r="V692" t="n">
        <v>0.85</v>
      </c>
      <c r="W692" t="n">
        <v>2.27</v>
      </c>
      <c r="X692" t="n">
        <v>0.59</v>
      </c>
      <c r="Y692" t="n">
        <v>1</v>
      </c>
      <c r="Z692" t="n">
        <v>10</v>
      </c>
    </row>
    <row r="693">
      <c r="A693" t="n">
        <v>33</v>
      </c>
      <c r="B693" t="n">
        <v>145</v>
      </c>
      <c r="C693" t="inlineStr">
        <is>
          <t xml:space="preserve">CONCLUIDO	</t>
        </is>
      </c>
      <c r="D693" t="n">
        <v>4.878</v>
      </c>
      <c r="E693" t="n">
        <v>20.5</v>
      </c>
      <c r="F693" t="n">
        <v>16.37</v>
      </c>
      <c r="G693" t="n">
        <v>44.63</v>
      </c>
      <c r="H693" t="n">
        <v>0.55</v>
      </c>
      <c r="I693" t="n">
        <v>22</v>
      </c>
      <c r="J693" t="n">
        <v>302.17</v>
      </c>
      <c r="K693" t="n">
        <v>61.2</v>
      </c>
      <c r="L693" t="n">
        <v>9.25</v>
      </c>
      <c r="M693" t="n">
        <v>20</v>
      </c>
      <c r="N693" t="n">
        <v>86.72</v>
      </c>
      <c r="O693" t="n">
        <v>37501.91</v>
      </c>
      <c r="P693" t="n">
        <v>262.34</v>
      </c>
      <c r="Q693" t="n">
        <v>1364.02</v>
      </c>
      <c r="R693" t="n">
        <v>73.68000000000001</v>
      </c>
      <c r="S693" t="n">
        <v>48.96</v>
      </c>
      <c r="T693" t="n">
        <v>10047.28</v>
      </c>
      <c r="U693" t="n">
        <v>0.66</v>
      </c>
      <c r="V693" t="n">
        <v>0.85</v>
      </c>
      <c r="W693" t="n">
        <v>2.28</v>
      </c>
      <c r="X693" t="n">
        <v>0.61</v>
      </c>
      <c r="Y693" t="n">
        <v>1</v>
      </c>
      <c r="Z693" t="n">
        <v>10</v>
      </c>
    </row>
    <row r="694">
      <c r="A694" t="n">
        <v>34</v>
      </c>
      <c r="B694" t="n">
        <v>145</v>
      </c>
      <c r="C694" t="inlineStr">
        <is>
          <t xml:space="preserve">CONCLUIDO	</t>
        </is>
      </c>
      <c r="D694" t="n">
        <v>4.8958</v>
      </c>
      <c r="E694" t="n">
        <v>20.43</v>
      </c>
      <c r="F694" t="n">
        <v>16.34</v>
      </c>
      <c r="G694" t="n">
        <v>46.7</v>
      </c>
      <c r="H694" t="n">
        <v>0.5600000000000001</v>
      </c>
      <c r="I694" t="n">
        <v>21</v>
      </c>
      <c r="J694" t="n">
        <v>302.7</v>
      </c>
      <c r="K694" t="n">
        <v>61.2</v>
      </c>
      <c r="L694" t="n">
        <v>9.5</v>
      </c>
      <c r="M694" t="n">
        <v>19</v>
      </c>
      <c r="N694" t="n">
        <v>87</v>
      </c>
      <c r="O694" t="n">
        <v>37567.32</v>
      </c>
      <c r="P694" t="n">
        <v>260.41</v>
      </c>
      <c r="Q694" t="n">
        <v>1364.05</v>
      </c>
      <c r="R694" t="n">
        <v>73.13</v>
      </c>
      <c r="S694" t="n">
        <v>48.96</v>
      </c>
      <c r="T694" t="n">
        <v>9774.139999999999</v>
      </c>
      <c r="U694" t="n">
        <v>0.67</v>
      </c>
      <c r="V694" t="n">
        <v>0.85</v>
      </c>
      <c r="W694" t="n">
        <v>2.27</v>
      </c>
      <c r="X694" t="n">
        <v>0.59</v>
      </c>
      <c r="Y694" t="n">
        <v>1</v>
      </c>
      <c r="Z694" t="n">
        <v>10</v>
      </c>
    </row>
    <row r="695">
      <c r="A695" t="n">
        <v>35</v>
      </c>
      <c r="B695" t="n">
        <v>145</v>
      </c>
      <c r="C695" t="inlineStr">
        <is>
          <t xml:space="preserve">CONCLUIDO	</t>
        </is>
      </c>
      <c r="D695" t="n">
        <v>4.9204</v>
      </c>
      <c r="E695" t="n">
        <v>20.32</v>
      </c>
      <c r="F695" t="n">
        <v>16.3</v>
      </c>
      <c r="G695" t="n">
        <v>48.89</v>
      </c>
      <c r="H695" t="n">
        <v>0.57</v>
      </c>
      <c r="I695" t="n">
        <v>20</v>
      </c>
      <c r="J695" t="n">
        <v>303.23</v>
      </c>
      <c r="K695" t="n">
        <v>61.2</v>
      </c>
      <c r="L695" t="n">
        <v>9.75</v>
      </c>
      <c r="M695" t="n">
        <v>18</v>
      </c>
      <c r="N695" t="n">
        <v>87.28</v>
      </c>
      <c r="O695" t="n">
        <v>37632.84</v>
      </c>
      <c r="P695" t="n">
        <v>258.88</v>
      </c>
      <c r="Q695" t="n">
        <v>1364</v>
      </c>
      <c r="R695" t="n">
        <v>71.2</v>
      </c>
      <c r="S695" t="n">
        <v>48.96</v>
      </c>
      <c r="T695" t="n">
        <v>8814.040000000001</v>
      </c>
      <c r="U695" t="n">
        <v>0.6899999999999999</v>
      </c>
      <c r="V695" t="n">
        <v>0.85</v>
      </c>
      <c r="W695" t="n">
        <v>2.28</v>
      </c>
      <c r="X695" t="n">
        <v>0.54</v>
      </c>
      <c r="Y695" t="n">
        <v>1</v>
      </c>
      <c r="Z695" t="n">
        <v>10</v>
      </c>
    </row>
    <row r="696">
      <c r="A696" t="n">
        <v>36</v>
      </c>
      <c r="B696" t="n">
        <v>145</v>
      </c>
      <c r="C696" t="inlineStr">
        <is>
          <t xml:space="preserve">CONCLUIDO	</t>
        </is>
      </c>
      <c r="D696" t="n">
        <v>4.9207</v>
      </c>
      <c r="E696" t="n">
        <v>20.32</v>
      </c>
      <c r="F696" t="n">
        <v>16.3</v>
      </c>
      <c r="G696" t="n">
        <v>48.89</v>
      </c>
      <c r="H696" t="n">
        <v>0.59</v>
      </c>
      <c r="I696" t="n">
        <v>20</v>
      </c>
      <c r="J696" t="n">
        <v>303.76</v>
      </c>
      <c r="K696" t="n">
        <v>61.2</v>
      </c>
      <c r="L696" t="n">
        <v>10</v>
      </c>
      <c r="M696" t="n">
        <v>18</v>
      </c>
      <c r="N696" t="n">
        <v>87.56999999999999</v>
      </c>
      <c r="O696" t="n">
        <v>37698.48</v>
      </c>
      <c r="P696" t="n">
        <v>257.97</v>
      </c>
      <c r="Q696" t="n">
        <v>1364</v>
      </c>
      <c r="R696" t="n">
        <v>71.56</v>
      </c>
      <c r="S696" t="n">
        <v>48.96</v>
      </c>
      <c r="T696" t="n">
        <v>8996.809999999999</v>
      </c>
      <c r="U696" t="n">
        <v>0.68</v>
      </c>
      <c r="V696" t="n">
        <v>0.85</v>
      </c>
      <c r="W696" t="n">
        <v>2.27</v>
      </c>
      <c r="X696" t="n">
        <v>0.54</v>
      </c>
      <c r="Y696" t="n">
        <v>1</v>
      </c>
      <c r="Z696" t="n">
        <v>10</v>
      </c>
    </row>
    <row r="697">
      <c r="A697" t="n">
        <v>37</v>
      </c>
      <c r="B697" t="n">
        <v>145</v>
      </c>
      <c r="C697" t="inlineStr">
        <is>
          <t xml:space="preserve">CONCLUIDO	</t>
        </is>
      </c>
      <c r="D697" t="n">
        <v>4.9365</v>
      </c>
      <c r="E697" t="n">
        <v>20.26</v>
      </c>
      <c r="F697" t="n">
        <v>16.28</v>
      </c>
      <c r="G697" t="n">
        <v>51.42</v>
      </c>
      <c r="H697" t="n">
        <v>0.6</v>
      </c>
      <c r="I697" t="n">
        <v>19</v>
      </c>
      <c r="J697" t="n">
        <v>304.3</v>
      </c>
      <c r="K697" t="n">
        <v>61.2</v>
      </c>
      <c r="L697" t="n">
        <v>10.25</v>
      </c>
      <c r="M697" t="n">
        <v>17</v>
      </c>
      <c r="N697" t="n">
        <v>87.84999999999999</v>
      </c>
      <c r="O697" t="n">
        <v>37764.25</v>
      </c>
      <c r="P697" t="n">
        <v>257.03</v>
      </c>
      <c r="Q697" t="n">
        <v>1364.04</v>
      </c>
      <c r="R697" t="n">
        <v>71.04000000000001</v>
      </c>
      <c r="S697" t="n">
        <v>48.96</v>
      </c>
      <c r="T697" t="n">
        <v>8740.51</v>
      </c>
      <c r="U697" t="n">
        <v>0.6899999999999999</v>
      </c>
      <c r="V697" t="n">
        <v>0.85</v>
      </c>
      <c r="W697" t="n">
        <v>2.27</v>
      </c>
      <c r="X697" t="n">
        <v>0.52</v>
      </c>
      <c r="Y697" t="n">
        <v>1</v>
      </c>
      <c r="Z697" t="n">
        <v>10</v>
      </c>
    </row>
    <row r="698">
      <c r="A698" t="n">
        <v>38</v>
      </c>
      <c r="B698" t="n">
        <v>145</v>
      </c>
      <c r="C698" t="inlineStr">
        <is>
          <t xml:space="preserve">CONCLUIDO	</t>
        </is>
      </c>
      <c r="D698" t="n">
        <v>4.9361</v>
      </c>
      <c r="E698" t="n">
        <v>20.26</v>
      </c>
      <c r="F698" t="n">
        <v>16.29</v>
      </c>
      <c r="G698" t="n">
        <v>51.43</v>
      </c>
      <c r="H698" t="n">
        <v>0.61</v>
      </c>
      <c r="I698" t="n">
        <v>19</v>
      </c>
      <c r="J698" t="n">
        <v>304.83</v>
      </c>
      <c r="K698" t="n">
        <v>61.2</v>
      </c>
      <c r="L698" t="n">
        <v>10.5</v>
      </c>
      <c r="M698" t="n">
        <v>17</v>
      </c>
      <c r="N698" t="n">
        <v>88.13</v>
      </c>
      <c r="O698" t="n">
        <v>37830.13</v>
      </c>
      <c r="P698" t="n">
        <v>255.97</v>
      </c>
      <c r="Q698" t="n">
        <v>1364.17</v>
      </c>
      <c r="R698" t="n">
        <v>70.98</v>
      </c>
      <c r="S698" t="n">
        <v>48.96</v>
      </c>
      <c r="T698" t="n">
        <v>8709.82</v>
      </c>
      <c r="U698" t="n">
        <v>0.6899999999999999</v>
      </c>
      <c r="V698" t="n">
        <v>0.85</v>
      </c>
      <c r="W698" t="n">
        <v>2.27</v>
      </c>
      <c r="X698" t="n">
        <v>0.53</v>
      </c>
      <c r="Y698" t="n">
        <v>1</v>
      </c>
      <c r="Z698" t="n">
        <v>10</v>
      </c>
    </row>
    <row r="699">
      <c r="A699" t="n">
        <v>39</v>
      </c>
      <c r="B699" t="n">
        <v>145</v>
      </c>
      <c r="C699" t="inlineStr">
        <is>
          <t xml:space="preserve">CONCLUIDO	</t>
        </is>
      </c>
      <c r="D699" t="n">
        <v>4.9587</v>
      </c>
      <c r="E699" t="n">
        <v>20.17</v>
      </c>
      <c r="F699" t="n">
        <v>16.25</v>
      </c>
      <c r="G699" t="n">
        <v>54.16</v>
      </c>
      <c r="H699" t="n">
        <v>0.63</v>
      </c>
      <c r="I699" t="n">
        <v>18</v>
      </c>
      <c r="J699" t="n">
        <v>305.37</v>
      </c>
      <c r="K699" t="n">
        <v>61.2</v>
      </c>
      <c r="L699" t="n">
        <v>10.75</v>
      </c>
      <c r="M699" t="n">
        <v>16</v>
      </c>
      <c r="N699" t="n">
        <v>88.42</v>
      </c>
      <c r="O699" t="n">
        <v>37896.14</v>
      </c>
      <c r="P699" t="n">
        <v>254.02</v>
      </c>
      <c r="Q699" t="n">
        <v>1364.03</v>
      </c>
      <c r="R699" t="n">
        <v>69.92</v>
      </c>
      <c r="S699" t="n">
        <v>48.96</v>
      </c>
      <c r="T699" t="n">
        <v>8186.6</v>
      </c>
      <c r="U699" t="n">
        <v>0.7</v>
      </c>
      <c r="V699" t="n">
        <v>0.85</v>
      </c>
      <c r="W699" t="n">
        <v>2.27</v>
      </c>
      <c r="X699" t="n">
        <v>0.49</v>
      </c>
      <c r="Y699" t="n">
        <v>1</v>
      </c>
      <c r="Z699" t="n">
        <v>10</v>
      </c>
    </row>
    <row r="700">
      <c r="A700" t="n">
        <v>40</v>
      </c>
      <c r="B700" t="n">
        <v>145</v>
      </c>
      <c r="C700" t="inlineStr">
        <is>
          <t xml:space="preserve">CONCLUIDO	</t>
        </is>
      </c>
      <c r="D700" t="n">
        <v>4.9616</v>
      </c>
      <c r="E700" t="n">
        <v>20.15</v>
      </c>
      <c r="F700" t="n">
        <v>16.24</v>
      </c>
      <c r="G700" t="n">
        <v>54.12</v>
      </c>
      <c r="H700" t="n">
        <v>0.64</v>
      </c>
      <c r="I700" t="n">
        <v>18</v>
      </c>
      <c r="J700" t="n">
        <v>305.9</v>
      </c>
      <c r="K700" t="n">
        <v>61.2</v>
      </c>
      <c r="L700" t="n">
        <v>11</v>
      </c>
      <c r="M700" t="n">
        <v>16</v>
      </c>
      <c r="N700" t="n">
        <v>88.7</v>
      </c>
      <c r="O700" t="n">
        <v>37962.28</v>
      </c>
      <c r="P700" t="n">
        <v>254.12</v>
      </c>
      <c r="Q700" t="n">
        <v>1364</v>
      </c>
      <c r="R700" t="n">
        <v>69.48</v>
      </c>
      <c r="S700" t="n">
        <v>48.96</v>
      </c>
      <c r="T700" t="n">
        <v>7965.81</v>
      </c>
      <c r="U700" t="n">
        <v>0.7</v>
      </c>
      <c r="V700" t="n">
        <v>0.85</v>
      </c>
      <c r="W700" t="n">
        <v>2.27</v>
      </c>
      <c r="X700" t="n">
        <v>0.48</v>
      </c>
      <c r="Y700" t="n">
        <v>1</v>
      </c>
      <c r="Z700" t="n">
        <v>10</v>
      </c>
    </row>
    <row r="701">
      <c r="A701" t="n">
        <v>41</v>
      </c>
      <c r="B701" t="n">
        <v>145</v>
      </c>
      <c r="C701" t="inlineStr">
        <is>
          <t xml:space="preserve">CONCLUIDO	</t>
        </is>
      </c>
      <c r="D701" t="n">
        <v>4.9788</v>
      </c>
      <c r="E701" t="n">
        <v>20.09</v>
      </c>
      <c r="F701" t="n">
        <v>16.22</v>
      </c>
      <c r="G701" t="n">
        <v>57.25</v>
      </c>
      <c r="H701" t="n">
        <v>0.65</v>
      </c>
      <c r="I701" t="n">
        <v>17</v>
      </c>
      <c r="J701" t="n">
        <v>306.44</v>
      </c>
      <c r="K701" t="n">
        <v>61.2</v>
      </c>
      <c r="L701" t="n">
        <v>11.25</v>
      </c>
      <c r="M701" t="n">
        <v>15</v>
      </c>
      <c r="N701" t="n">
        <v>88.98999999999999</v>
      </c>
      <c r="O701" t="n">
        <v>38028.53</v>
      </c>
      <c r="P701" t="n">
        <v>251.59</v>
      </c>
      <c r="Q701" t="n">
        <v>1364</v>
      </c>
      <c r="R701" t="n">
        <v>68.83</v>
      </c>
      <c r="S701" t="n">
        <v>48.96</v>
      </c>
      <c r="T701" t="n">
        <v>7647.31</v>
      </c>
      <c r="U701" t="n">
        <v>0.71</v>
      </c>
      <c r="V701" t="n">
        <v>0.85</v>
      </c>
      <c r="W701" t="n">
        <v>2.27</v>
      </c>
      <c r="X701" t="n">
        <v>0.46</v>
      </c>
      <c r="Y701" t="n">
        <v>1</v>
      </c>
      <c r="Z701" t="n">
        <v>10</v>
      </c>
    </row>
    <row r="702">
      <c r="A702" t="n">
        <v>42</v>
      </c>
      <c r="B702" t="n">
        <v>145</v>
      </c>
      <c r="C702" t="inlineStr">
        <is>
          <t xml:space="preserve">CONCLUIDO	</t>
        </is>
      </c>
      <c r="D702" t="n">
        <v>4.9794</v>
      </c>
      <c r="E702" t="n">
        <v>20.08</v>
      </c>
      <c r="F702" t="n">
        <v>16.22</v>
      </c>
      <c r="G702" t="n">
        <v>57.24</v>
      </c>
      <c r="H702" t="n">
        <v>0.67</v>
      </c>
      <c r="I702" t="n">
        <v>17</v>
      </c>
      <c r="J702" t="n">
        <v>306.98</v>
      </c>
      <c r="K702" t="n">
        <v>61.2</v>
      </c>
      <c r="L702" t="n">
        <v>11.5</v>
      </c>
      <c r="M702" t="n">
        <v>15</v>
      </c>
      <c r="N702" t="n">
        <v>89.28</v>
      </c>
      <c r="O702" t="n">
        <v>38094.91</v>
      </c>
      <c r="P702" t="n">
        <v>250.74</v>
      </c>
      <c r="Q702" t="n">
        <v>1364</v>
      </c>
      <c r="R702" t="n">
        <v>68.90000000000001</v>
      </c>
      <c r="S702" t="n">
        <v>48.96</v>
      </c>
      <c r="T702" t="n">
        <v>7681.9</v>
      </c>
      <c r="U702" t="n">
        <v>0.71</v>
      </c>
      <c r="V702" t="n">
        <v>0.85</v>
      </c>
      <c r="W702" t="n">
        <v>2.27</v>
      </c>
      <c r="X702" t="n">
        <v>0.46</v>
      </c>
      <c r="Y702" t="n">
        <v>1</v>
      </c>
      <c r="Z702" t="n">
        <v>10</v>
      </c>
    </row>
    <row r="703">
      <c r="A703" t="n">
        <v>43</v>
      </c>
      <c r="B703" t="n">
        <v>145</v>
      </c>
      <c r="C703" t="inlineStr">
        <is>
          <t xml:space="preserve">CONCLUIDO	</t>
        </is>
      </c>
      <c r="D703" t="n">
        <v>4.9759</v>
      </c>
      <c r="E703" t="n">
        <v>20.1</v>
      </c>
      <c r="F703" t="n">
        <v>16.23</v>
      </c>
      <c r="G703" t="n">
        <v>57.29</v>
      </c>
      <c r="H703" t="n">
        <v>0.68</v>
      </c>
      <c r="I703" t="n">
        <v>17</v>
      </c>
      <c r="J703" t="n">
        <v>307.52</v>
      </c>
      <c r="K703" t="n">
        <v>61.2</v>
      </c>
      <c r="L703" t="n">
        <v>11.75</v>
      </c>
      <c r="M703" t="n">
        <v>15</v>
      </c>
      <c r="N703" t="n">
        <v>89.56999999999999</v>
      </c>
      <c r="O703" t="n">
        <v>38161.42</v>
      </c>
      <c r="P703" t="n">
        <v>249.76</v>
      </c>
      <c r="Q703" t="n">
        <v>1364.01</v>
      </c>
      <c r="R703" t="n">
        <v>69.31</v>
      </c>
      <c r="S703" t="n">
        <v>48.96</v>
      </c>
      <c r="T703" t="n">
        <v>7884.27</v>
      </c>
      <c r="U703" t="n">
        <v>0.71</v>
      </c>
      <c r="V703" t="n">
        <v>0.85</v>
      </c>
      <c r="W703" t="n">
        <v>2.27</v>
      </c>
      <c r="X703" t="n">
        <v>0.47</v>
      </c>
      <c r="Y703" t="n">
        <v>1</v>
      </c>
      <c r="Z703" t="n">
        <v>10</v>
      </c>
    </row>
    <row r="704">
      <c r="A704" t="n">
        <v>44</v>
      </c>
      <c r="B704" t="n">
        <v>145</v>
      </c>
      <c r="C704" t="inlineStr">
        <is>
          <t xml:space="preserve">CONCLUIDO	</t>
        </is>
      </c>
      <c r="D704" t="n">
        <v>5.002</v>
      </c>
      <c r="E704" t="n">
        <v>19.99</v>
      </c>
      <c r="F704" t="n">
        <v>16.18</v>
      </c>
      <c r="G704" t="n">
        <v>60.68</v>
      </c>
      <c r="H704" t="n">
        <v>0.6899999999999999</v>
      </c>
      <c r="I704" t="n">
        <v>16</v>
      </c>
      <c r="J704" t="n">
        <v>308.06</v>
      </c>
      <c r="K704" t="n">
        <v>61.2</v>
      </c>
      <c r="L704" t="n">
        <v>12</v>
      </c>
      <c r="M704" t="n">
        <v>14</v>
      </c>
      <c r="N704" t="n">
        <v>89.86</v>
      </c>
      <c r="O704" t="n">
        <v>38228.06</v>
      </c>
      <c r="P704" t="n">
        <v>249.27</v>
      </c>
      <c r="Q704" t="n">
        <v>1364</v>
      </c>
      <c r="R704" t="n">
        <v>67.77</v>
      </c>
      <c r="S704" t="n">
        <v>48.96</v>
      </c>
      <c r="T704" t="n">
        <v>7117.69</v>
      </c>
      <c r="U704" t="n">
        <v>0.72</v>
      </c>
      <c r="V704" t="n">
        <v>0.86</v>
      </c>
      <c r="W704" t="n">
        <v>2.26</v>
      </c>
      <c r="X704" t="n">
        <v>0.42</v>
      </c>
      <c r="Y704" t="n">
        <v>1</v>
      </c>
      <c r="Z704" t="n">
        <v>10</v>
      </c>
    </row>
    <row r="705">
      <c r="A705" t="n">
        <v>45</v>
      </c>
      <c r="B705" t="n">
        <v>145</v>
      </c>
      <c r="C705" t="inlineStr">
        <is>
          <t xml:space="preserve">CONCLUIDO	</t>
        </is>
      </c>
      <c r="D705" t="n">
        <v>4.9997</v>
      </c>
      <c r="E705" t="n">
        <v>20</v>
      </c>
      <c r="F705" t="n">
        <v>16.19</v>
      </c>
      <c r="G705" t="n">
        <v>60.71</v>
      </c>
      <c r="H705" t="n">
        <v>0.71</v>
      </c>
      <c r="I705" t="n">
        <v>16</v>
      </c>
      <c r="J705" t="n">
        <v>308.6</v>
      </c>
      <c r="K705" t="n">
        <v>61.2</v>
      </c>
      <c r="L705" t="n">
        <v>12.25</v>
      </c>
      <c r="M705" t="n">
        <v>14</v>
      </c>
      <c r="N705" t="n">
        <v>90.15000000000001</v>
      </c>
      <c r="O705" t="n">
        <v>38294.82</v>
      </c>
      <c r="P705" t="n">
        <v>247.84</v>
      </c>
      <c r="Q705" t="n">
        <v>1364.1</v>
      </c>
      <c r="R705" t="n">
        <v>67.91</v>
      </c>
      <c r="S705" t="n">
        <v>48.96</v>
      </c>
      <c r="T705" t="n">
        <v>7190.87</v>
      </c>
      <c r="U705" t="n">
        <v>0.72</v>
      </c>
      <c r="V705" t="n">
        <v>0.86</v>
      </c>
      <c r="W705" t="n">
        <v>2.27</v>
      </c>
      <c r="X705" t="n">
        <v>0.43</v>
      </c>
      <c r="Y705" t="n">
        <v>1</v>
      </c>
      <c r="Z705" t="n">
        <v>10</v>
      </c>
    </row>
    <row r="706">
      <c r="A706" t="n">
        <v>46</v>
      </c>
      <c r="B706" t="n">
        <v>145</v>
      </c>
      <c r="C706" t="inlineStr">
        <is>
          <t xml:space="preserve">CONCLUIDO	</t>
        </is>
      </c>
      <c r="D706" t="n">
        <v>4.9989</v>
      </c>
      <c r="E706" t="n">
        <v>20</v>
      </c>
      <c r="F706" t="n">
        <v>16.19</v>
      </c>
      <c r="G706" t="n">
        <v>60.72</v>
      </c>
      <c r="H706" t="n">
        <v>0.72</v>
      </c>
      <c r="I706" t="n">
        <v>16</v>
      </c>
      <c r="J706" t="n">
        <v>309.14</v>
      </c>
      <c r="K706" t="n">
        <v>61.2</v>
      </c>
      <c r="L706" t="n">
        <v>12.5</v>
      </c>
      <c r="M706" t="n">
        <v>14</v>
      </c>
      <c r="N706" t="n">
        <v>90.44</v>
      </c>
      <c r="O706" t="n">
        <v>38361.7</v>
      </c>
      <c r="P706" t="n">
        <v>247.48</v>
      </c>
      <c r="Q706" t="n">
        <v>1364.06</v>
      </c>
      <c r="R706" t="n">
        <v>68.11</v>
      </c>
      <c r="S706" t="n">
        <v>48.96</v>
      </c>
      <c r="T706" t="n">
        <v>7292.32</v>
      </c>
      <c r="U706" t="n">
        <v>0.72</v>
      </c>
      <c r="V706" t="n">
        <v>0.86</v>
      </c>
      <c r="W706" t="n">
        <v>2.27</v>
      </c>
      <c r="X706" t="n">
        <v>0.43</v>
      </c>
      <c r="Y706" t="n">
        <v>1</v>
      </c>
      <c r="Z706" t="n">
        <v>10</v>
      </c>
    </row>
    <row r="707">
      <c r="A707" t="n">
        <v>47</v>
      </c>
      <c r="B707" t="n">
        <v>145</v>
      </c>
      <c r="C707" t="inlineStr">
        <is>
          <t xml:space="preserve">CONCLUIDO	</t>
        </is>
      </c>
      <c r="D707" t="n">
        <v>5.0202</v>
      </c>
      <c r="E707" t="n">
        <v>19.92</v>
      </c>
      <c r="F707" t="n">
        <v>16.16</v>
      </c>
      <c r="G707" t="n">
        <v>64.65000000000001</v>
      </c>
      <c r="H707" t="n">
        <v>0.73</v>
      </c>
      <c r="I707" t="n">
        <v>15</v>
      </c>
      <c r="J707" t="n">
        <v>309.68</v>
      </c>
      <c r="K707" t="n">
        <v>61.2</v>
      </c>
      <c r="L707" t="n">
        <v>12.75</v>
      </c>
      <c r="M707" t="n">
        <v>13</v>
      </c>
      <c r="N707" t="n">
        <v>90.73999999999999</v>
      </c>
      <c r="O707" t="n">
        <v>38428.72</v>
      </c>
      <c r="P707" t="n">
        <v>245.2</v>
      </c>
      <c r="Q707" t="n">
        <v>1364</v>
      </c>
      <c r="R707" t="n">
        <v>67.17</v>
      </c>
      <c r="S707" t="n">
        <v>48.96</v>
      </c>
      <c r="T707" t="n">
        <v>6827</v>
      </c>
      <c r="U707" t="n">
        <v>0.73</v>
      </c>
      <c r="V707" t="n">
        <v>0.86</v>
      </c>
      <c r="W707" t="n">
        <v>2.26</v>
      </c>
      <c r="X707" t="n">
        <v>0.4</v>
      </c>
      <c r="Y707" t="n">
        <v>1</v>
      </c>
      <c r="Z707" t="n">
        <v>10</v>
      </c>
    </row>
    <row r="708">
      <c r="A708" t="n">
        <v>48</v>
      </c>
      <c r="B708" t="n">
        <v>145</v>
      </c>
      <c r="C708" t="inlineStr">
        <is>
          <t xml:space="preserve">CONCLUIDO	</t>
        </is>
      </c>
      <c r="D708" t="n">
        <v>5.0197</v>
      </c>
      <c r="E708" t="n">
        <v>19.92</v>
      </c>
      <c r="F708" t="n">
        <v>16.16</v>
      </c>
      <c r="G708" t="n">
        <v>64.66</v>
      </c>
      <c r="H708" t="n">
        <v>0.75</v>
      </c>
      <c r="I708" t="n">
        <v>15</v>
      </c>
      <c r="J708" t="n">
        <v>310.23</v>
      </c>
      <c r="K708" t="n">
        <v>61.2</v>
      </c>
      <c r="L708" t="n">
        <v>13</v>
      </c>
      <c r="M708" t="n">
        <v>13</v>
      </c>
      <c r="N708" t="n">
        <v>91.03</v>
      </c>
      <c r="O708" t="n">
        <v>38495.87</v>
      </c>
      <c r="P708" t="n">
        <v>244.69</v>
      </c>
      <c r="Q708" t="n">
        <v>1364.07</v>
      </c>
      <c r="R708" t="n">
        <v>67.18000000000001</v>
      </c>
      <c r="S708" t="n">
        <v>48.96</v>
      </c>
      <c r="T708" t="n">
        <v>6830.98</v>
      </c>
      <c r="U708" t="n">
        <v>0.73</v>
      </c>
      <c r="V708" t="n">
        <v>0.86</v>
      </c>
      <c r="W708" t="n">
        <v>2.26</v>
      </c>
      <c r="X708" t="n">
        <v>0.4</v>
      </c>
      <c r="Y708" t="n">
        <v>1</v>
      </c>
      <c r="Z708" t="n">
        <v>10</v>
      </c>
    </row>
    <row r="709">
      <c r="A709" t="n">
        <v>49</v>
      </c>
      <c r="B709" t="n">
        <v>145</v>
      </c>
      <c r="C709" t="inlineStr">
        <is>
          <t xml:space="preserve">CONCLUIDO	</t>
        </is>
      </c>
      <c r="D709" t="n">
        <v>5.0185</v>
      </c>
      <c r="E709" t="n">
        <v>19.93</v>
      </c>
      <c r="F709" t="n">
        <v>16.17</v>
      </c>
      <c r="G709" t="n">
        <v>64.67</v>
      </c>
      <c r="H709" t="n">
        <v>0.76</v>
      </c>
      <c r="I709" t="n">
        <v>15</v>
      </c>
      <c r="J709" t="n">
        <v>310.77</v>
      </c>
      <c r="K709" t="n">
        <v>61.2</v>
      </c>
      <c r="L709" t="n">
        <v>13.25</v>
      </c>
      <c r="M709" t="n">
        <v>13</v>
      </c>
      <c r="N709" t="n">
        <v>91.33</v>
      </c>
      <c r="O709" t="n">
        <v>38563.14</v>
      </c>
      <c r="P709" t="n">
        <v>242</v>
      </c>
      <c r="Q709" t="n">
        <v>1364.09</v>
      </c>
      <c r="R709" t="n">
        <v>67.26000000000001</v>
      </c>
      <c r="S709" t="n">
        <v>48.96</v>
      </c>
      <c r="T709" t="n">
        <v>6870.06</v>
      </c>
      <c r="U709" t="n">
        <v>0.73</v>
      </c>
      <c r="V709" t="n">
        <v>0.86</v>
      </c>
      <c r="W709" t="n">
        <v>2.27</v>
      </c>
      <c r="X709" t="n">
        <v>0.41</v>
      </c>
      <c r="Y709" t="n">
        <v>1</v>
      </c>
      <c r="Z709" t="n">
        <v>10</v>
      </c>
    </row>
    <row r="710">
      <c r="A710" t="n">
        <v>50</v>
      </c>
      <c r="B710" t="n">
        <v>145</v>
      </c>
      <c r="C710" t="inlineStr">
        <is>
          <t xml:space="preserve">CONCLUIDO	</t>
        </is>
      </c>
      <c r="D710" t="n">
        <v>5.0419</v>
      </c>
      <c r="E710" t="n">
        <v>19.83</v>
      </c>
      <c r="F710" t="n">
        <v>16.13</v>
      </c>
      <c r="G710" t="n">
        <v>69.13</v>
      </c>
      <c r="H710" t="n">
        <v>0.77</v>
      </c>
      <c r="I710" t="n">
        <v>14</v>
      </c>
      <c r="J710" t="n">
        <v>311.32</v>
      </c>
      <c r="K710" t="n">
        <v>61.2</v>
      </c>
      <c r="L710" t="n">
        <v>13.5</v>
      </c>
      <c r="M710" t="n">
        <v>12</v>
      </c>
      <c r="N710" t="n">
        <v>91.62</v>
      </c>
      <c r="O710" t="n">
        <v>38630.55</v>
      </c>
      <c r="P710" t="n">
        <v>241.28</v>
      </c>
      <c r="Q710" t="n">
        <v>1364.02</v>
      </c>
      <c r="R710" t="n">
        <v>66.04000000000001</v>
      </c>
      <c r="S710" t="n">
        <v>48.96</v>
      </c>
      <c r="T710" t="n">
        <v>6267.27</v>
      </c>
      <c r="U710" t="n">
        <v>0.74</v>
      </c>
      <c r="V710" t="n">
        <v>0.86</v>
      </c>
      <c r="W710" t="n">
        <v>2.26</v>
      </c>
      <c r="X710" t="n">
        <v>0.37</v>
      </c>
      <c r="Y710" t="n">
        <v>1</v>
      </c>
      <c r="Z710" t="n">
        <v>10</v>
      </c>
    </row>
    <row r="711">
      <c r="A711" t="n">
        <v>51</v>
      </c>
      <c r="B711" t="n">
        <v>145</v>
      </c>
      <c r="C711" t="inlineStr">
        <is>
          <t xml:space="preserve">CONCLUIDO	</t>
        </is>
      </c>
      <c r="D711" t="n">
        <v>5.0441</v>
      </c>
      <c r="E711" t="n">
        <v>19.83</v>
      </c>
      <c r="F711" t="n">
        <v>16.12</v>
      </c>
      <c r="G711" t="n">
        <v>69.09</v>
      </c>
      <c r="H711" t="n">
        <v>0.79</v>
      </c>
      <c r="I711" t="n">
        <v>14</v>
      </c>
      <c r="J711" t="n">
        <v>311.87</v>
      </c>
      <c r="K711" t="n">
        <v>61.2</v>
      </c>
      <c r="L711" t="n">
        <v>13.75</v>
      </c>
      <c r="M711" t="n">
        <v>12</v>
      </c>
      <c r="N711" t="n">
        <v>91.92</v>
      </c>
      <c r="O711" t="n">
        <v>38698.21</v>
      </c>
      <c r="P711" t="n">
        <v>240.04</v>
      </c>
      <c r="Q711" t="n">
        <v>1364.04</v>
      </c>
      <c r="R711" t="n">
        <v>65.93000000000001</v>
      </c>
      <c r="S711" t="n">
        <v>48.96</v>
      </c>
      <c r="T711" t="n">
        <v>6208.83</v>
      </c>
      <c r="U711" t="n">
        <v>0.74</v>
      </c>
      <c r="V711" t="n">
        <v>0.86</v>
      </c>
      <c r="W711" t="n">
        <v>2.26</v>
      </c>
      <c r="X711" t="n">
        <v>0.36</v>
      </c>
      <c r="Y711" t="n">
        <v>1</v>
      </c>
      <c r="Z711" t="n">
        <v>10</v>
      </c>
    </row>
    <row r="712">
      <c r="A712" t="n">
        <v>52</v>
      </c>
      <c r="B712" t="n">
        <v>145</v>
      </c>
      <c r="C712" t="inlineStr">
        <is>
          <t xml:space="preserve">CONCLUIDO	</t>
        </is>
      </c>
      <c r="D712" t="n">
        <v>5.0412</v>
      </c>
      <c r="E712" t="n">
        <v>19.84</v>
      </c>
      <c r="F712" t="n">
        <v>16.13</v>
      </c>
      <c r="G712" t="n">
        <v>69.14</v>
      </c>
      <c r="H712" t="n">
        <v>0.8</v>
      </c>
      <c r="I712" t="n">
        <v>14</v>
      </c>
      <c r="J712" t="n">
        <v>312.42</v>
      </c>
      <c r="K712" t="n">
        <v>61.2</v>
      </c>
      <c r="L712" t="n">
        <v>14</v>
      </c>
      <c r="M712" t="n">
        <v>12</v>
      </c>
      <c r="N712" t="n">
        <v>92.22</v>
      </c>
      <c r="O712" t="n">
        <v>38765.89</v>
      </c>
      <c r="P712" t="n">
        <v>239.7</v>
      </c>
      <c r="Q712" t="n">
        <v>1364.06</v>
      </c>
      <c r="R712" t="n">
        <v>66.2</v>
      </c>
      <c r="S712" t="n">
        <v>48.96</v>
      </c>
      <c r="T712" t="n">
        <v>6346.13</v>
      </c>
      <c r="U712" t="n">
        <v>0.74</v>
      </c>
      <c r="V712" t="n">
        <v>0.86</v>
      </c>
      <c r="W712" t="n">
        <v>2.26</v>
      </c>
      <c r="X712" t="n">
        <v>0.37</v>
      </c>
      <c r="Y712" t="n">
        <v>1</v>
      </c>
      <c r="Z712" t="n">
        <v>10</v>
      </c>
    </row>
    <row r="713">
      <c r="A713" t="n">
        <v>53</v>
      </c>
      <c r="B713" t="n">
        <v>145</v>
      </c>
      <c r="C713" t="inlineStr">
        <is>
          <t xml:space="preserve">CONCLUIDO	</t>
        </is>
      </c>
      <c r="D713" t="n">
        <v>5.0563</v>
      </c>
      <c r="E713" t="n">
        <v>19.78</v>
      </c>
      <c r="F713" t="n">
        <v>16.13</v>
      </c>
      <c r="G713" t="n">
        <v>74.44</v>
      </c>
      <c r="H713" t="n">
        <v>0.8100000000000001</v>
      </c>
      <c r="I713" t="n">
        <v>13</v>
      </c>
      <c r="J713" t="n">
        <v>312.97</v>
      </c>
      <c r="K713" t="n">
        <v>61.2</v>
      </c>
      <c r="L713" t="n">
        <v>14.25</v>
      </c>
      <c r="M713" t="n">
        <v>11</v>
      </c>
      <c r="N713" t="n">
        <v>92.52</v>
      </c>
      <c r="O713" t="n">
        <v>38833.69</v>
      </c>
      <c r="P713" t="n">
        <v>238.06</v>
      </c>
      <c r="Q713" t="n">
        <v>1364.05</v>
      </c>
      <c r="R713" t="n">
        <v>65.94</v>
      </c>
      <c r="S713" t="n">
        <v>48.96</v>
      </c>
      <c r="T713" t="n">
        <v>6219.26</v>
      </c>
      <c r="U713" t="n">
        <v>0.74</v>
      </c>
      <c r="V713" t="n">
        <v>0.86</v>
      </c>
      <c r="W713" t="n">
        <v>2.26</v>
      </c>
      <c r="X713" t="n">
        <v>0.37</v>
      </c>
      <c r="Y713" t="n">
        <v>1</v>
      </c>
      <c r="Z713" t="n">
        <v>10</v>
      </c>
    </row>
    <row r="714">
      <c r="A714" t="n">
        <v>54</v>
      </c>
      <c r="B714" t="n">
        <v>145</v>
      </c>
      <c r="C714" t="inlineStr">
        <is>
          <t xml:space="preserve">CONCLUIDO	</t>
        </is>
      </c>
      <c r="D714" t="n">
        <v>5.0633</v>
      </c>
      <c r="E714" t="n">
        <v>19.75</v>
      </c>
      <c r="F714" t="n">
        <v>16.1</v>
      </c>
      <c r="G714" t="n">
        <v>74.31</v>
      </c>
      <c r="H714" t="n">
        <v>0.82</v>
      </c>
      <c r="I714" t="n">
        <v>13</v>
      </c>
      <c r="J714" t="n">
        <v>313.52</v>
      </c>
      <c r="K714" t="n">
        <v>61.2</v>
      </c>
      <c r="L714" t="n">
        <v>14.5</v>
      </c>
      <c r="M714" t="n">
        <v>11</v>
      </c>
      <c r="N714" t="n">
        <v>92.81999999999999</v>
      </c>
      <c r="O714" t="n">
        <v>38901.63</v>
      </c>
      <c r="P714" t="n">
        <v>237.32</v>
      </c>
      <c r="Q714" t="n">
        <v>1364</v>
      </c>
      <c r="R714" t="n">
        <v>65.09999999999999</v>
      </c>
      <c r="S714" t="n">
        <v>48.96</v>
      </c>
      <c r="T714" t="n">
        <v>5801.36</v>
      </c>
      <c r="U714" t="n">
        <v>0.75</v>
      </c>
      <c r="V714" t="n">
        <v>0.86</v>
      </c>
      <c r="W714" t="n">
        <v>2.26</v>
      </c>
      <c r="X714" t="n">
        <v>0.34</v>
      </c>
      <c r="Y714" t="n">
        <v>1</v>
      </c>
      <c r="Z714" t="n">
        <v>10</v>
      </c>
    </row>
    <row r="715">
      <c r="A715" t="n">
        <v>55</v>
      </c>
      <c r="B715" t="n">
        <v>145</v>
      </c>
      <c r="C715" t="inlineStr">
        <is>
          <t xml:space="preserve">CONCLUIDO	</t>
        </is>
      </c>
      <c r="D715" t="n">
        <v>5.0595</v>
      </c>
      <c r="E715" t="n">
        <v>19.76</v>
      </c>
      <c r="F715" t="n">
        <v>16.11</v>
      </c>
      <c r="G715" t="n">
        <v>74.38</v>
      </c>
      <c r="H715" t="n">
        <v>0.84</v>
      </c>
      <c r="I715" t="n">
        <v>13</v>
      </c>
      <c r="J715" t="n">
        <v>314.07</v>
      </c>
      <c r="K715" t="n">
        <v>61.2</v>
      </c>
      <c r="L715" t="n">
        <v>14.75</v>
      </c>
      <c r="M715" t="n">
        <v>11</v>
      </c>
      <c r="N715" t="n">
        <v>93.12</v>
      </c>
      <c r="O715" t="n">
        <v>38969.71</v>
      </c>
      <c r="P715" t="n">
        <v>238.6</v>
      </c>
      <c r="Q715" t="n">
        <v>1364.18</v>
      </c>
      <c r="R715" t="n">
        <v>65.52</v>
      </c>
      <c r="S715" t="n">
        <v>48.96</v>
      </c>
      <c r="T715" t="n">
        <v>6009.98</v>
      </c>
      <c r="U715" t="n">
        <v>0.75</v>
      </c>
      <c r="V715" t="n">
        <v>0.86</v>
      </c>
      <c r="W715" t="n">
        <v>2.26</v>
      </c>
      <c r="X715" t="n">
        <v>0.36</v>
      </c>
      <c r="Y715" t="n">
        <v>1</v>
      </c>
      <c r="Z715" t="n">
        <v>10</v>
      </c>
    </row>
    <row r="716">
      <c r="A716" t="n">
        <v>56</v>
      </c>
      <c r="B716" t="n">
        <v>145</v>
      </c>
      <c r="C716" t="inlineStr">
        <is>
          <t xml:space="preserve">CONCLUIDO	</t>
        </is>
      </c>
      <c r="D716" t="n">
        <v>5.0637</v>
      </c>
      <c r="E716" t="n">
        <v>19.75</v>
      </c>
      <c r="F716" t="n">
        <v>16.1</v>
      </c>
      <c r="G716" t="n">
        <v>74.3</v>
      </c>
      <c r="H716" t="n">
        <v>0.85</v>
      </c>
      <c r="I716" t="n">
        <v>13</v>
      </c>
      <c r="J716" t="n">
        <v>314.62</v>
      </c>
      <c r="K716" t="n">
        <v>61.2</v>
      </c>
      <c r="L716" t="n">
        <v>15</v>
      </c>
      <c r="M716" t="n">
        <v>11</v>
      </c>
      <c r="N716" t="n">
        <v>93.43000000000001</v>
      </c>
      <c r="O716" t="n">
        <v>39037.92</v>
      </c>
      <c r="P716" t="n">
        <v>236.45</v>
      </c>
      <c r="Q716" t="n">
        <v>1364.05</v>
      </c>
      <c r="R716" t="n">
        <v>64.98999999999999</v>
      </c>
      <c r="S716" t="n">
        <v>48.96</v>
      </c>
      <c r="T716" t="n">
        <v>5747.1</v>
      </c>
      <c r="U716" t="n">
        <v>0.75</v>
      </c>
      <c r="V716" t="n">
        <v>0.86</v>
      </c>
      <c r="W716" t="n">
        <v>2.26</v>
      </c>
      <c r="X716" t="n">
        <v>0.34</v>
      </c>
      <c r="Y716" t="n">
        <v>1</v>
      </c>
      <c r="Z716" t="n">
        <v>10</v>
      </c>
    </row>
    <row r="717">
      <c r="A717" t="n">
        <v>57</v>
      </c>
      <c r="B717" t="n">
        <v>145</v>
      </c>
      <c r="C717" t="inlineStr">
        <is>
          <t xml:space="preserve">CONCLUIDO	</t>
        </is>
      </c>
      <c r="D717" t="n">
        <v>5.0878</v>
      </c>
      <c r="E717" t="n">
        <v>19.66</v>
      </c>
      <c r="F717" t="n">
        <v>16.06</v>
      </c>
      <c r="G717" t="n">
        <v>80.3</v>
      </c>
      <c r="H717" t="n">
        <v>0.86</v>
      </c>
      <c r="I717" t="n">
        <v>12</v>
      </c>
      <c r="J717" t="n">
        <v>315.18</v>
      </c>
      <c r="K717" t="n">
        <v>61.2</v>
      </c>
      <c r="L717" t="n">
        <v>15.25</v>
      </c>
      <c r="M717" t="n">
        <v>10</v>
      </c>
      <c r="N717" t="n">
        <v>93.73</v>
      </c>
      <c r="O717" t="n">
        <v>39106.27</v>
      </c>
      <c r="P717" t="n">
        <v>233.17</v>
      </c>
      <c r="Q717" t="n">
        <v>1364.06</v>
      </c>
      <c r="R717" t="n">
        <v>63.65</v>
      </c>
      <c r="S717" t="n">
        <v>48.96</v>
      </c>
      <c r="T717" t="n">
        <v>5081.23</v>
      </c>
      <c r="U717" t="n">
        <v>0.77</v>
      </c>
      <c r="V717" t="n">
        <v>0.86</v>
      </c>
      <c r="W717" t="n">
        <v>2.26</v>
      </c>
      <c r="X717" t="n">
        <v>0.3</v>
      </c>
      <c r="Y717" t="n">
        <v>1</v>
      </c>
      <c r="Z717" t="n">
        <v>10</v>
      </c>
    </row>
    <row r="718">
      <c r="A718" t="n">
        <v>58</v>
      </c>
      <c r="B718" t="n">
        <v>145</v>
      </c>
      <c r="C718" t="inlineStr">
        <is>
          <t xml:space="preserve">CONCLUIDO	</t>
        </is>
      </c>
      <c r="D718" t="n">
        <v>5.0847</v>
      </c>
      <c r="E718" t="n">
        <v>19.67</v>
      </c>
      <c r="F718" t="n">
        <v>16.07</v>
      </c>
      <c r="G718" t="n">
        <v>80.34999999999999</v>
      </c>
      <c r="H718" t="n">
        <v>0.87</v>
      </c>
      <c r="I718" t="n">
        <v>12</v>
      </c>
      <c r="J718" t="n">
        <v>315.73</v>
      </c>
      <c r="K718" t="n">
        <v>61.2</v>
      </c>
      <c r="L718" t="n">
        <v>15.5</v>
      </c>
      <c r="M718" t="n">
        <v>10</v>
      </c>
      <c r="N718" t="n">
        <v>94.03</v>
      </c>
      <c r="O718" t="n">
        <v>39174.75</v>
      </c>
      <c r="P718" t="n">
        <v>233.37</v>
      </c>
      <c r="Q718" t="n">
        <v>1364</v>
      </c>
      <c r="R718" t="n">
        <v>64.18000000000001</v>
      </c>
      <c r="S718" t="n">
        <v>48.96</v>
      </c>
      <c r="T718" t="n">
        <v>5344.43</v>
      </c>
      <c r="U718" t="n">
        <v>0.76</v>
      </c>
      <c r="V718" t="n">
        <v>0.86</v>
      </c>
      <c r="W718" t="n">
        <v>2.26</v>
      </c>
      <c r="X718" t="n">
        <v>0.31</v>
      </c>
      <c r="Y718" t="n">
        <v>1</v>
      </c>
      <c r="Z718" t="n">
        <v>10</v>
      </c>
    </row>
    <row r="719">
      <c r="A719" t="n">
        <v>59</v>
      </c>
      <c r="B719" t="n">
        <v>145</v>
      </c>
      <c r="C719" t="inlineStr">
        <is>
          <t xml:space="preserve">CONCLUIDO	</t>
        </is>
      </c>
      <c r="D719" t="n">
        <v>5.0853</v>
      </c>
      <c r="E719" t="n">
        <v>19.66</v>
      </c>
      <c r="F719" t="n">
        <v>16.07</v>
      </c>
      <c r="G719" t="n">
        <v>80.34</v>
      </c>
      <c r="H719" t="n">
        <v>0.89</v>
      </c>
      <c r="I719" t="n">
        <v>12</v>
      </c>
      <c r="J719" t="n">
        <v>316.29</v>
      </c>
      <c r="K719" t="n">
        <v>61.2</v>
      </c>
      <c r="L719" t="n">
        <v>15.75</v>
      </c>
      <c r="M719" t="n">
        <v>8</v>
      </c>
      <c r="N719" t="n">
        <v>94.34</v>
      </c>
      <c r="O719" t="n">
        <v>39243.37</v>
      </c>
      <c r="P719" t="n">
        <v>232.65</v>
      </c>
      <c r="Q719" t="n">
        <v>1364</v>
      </c>
      <c r="R719" t="n">
        <v>63.91</v>
      </c>
      <c r="S719" t="n">
        <v>48.96</v>
      </c>
      <c r="T719" t="n">
        <v>5209.15</v>
      </c>
      <c r="U719" t="n">
        <v>0.77</v>
      </c>
      <c r="V719" t="n">
        <v>0.86</v>
      </c>
      <c r="W719" t="n">
        <v>2.26</v>
      </c>
      <c r="X719" t="n">
        <v>0.31</v>
      </c>
      <c r="Y719" t="n">
        <v>1</v>
      </c>
      <c r="Z719" t="n">
        <v>10</v>
      </c>
    </row>
    <row r="720">
      <c r="A720" t="n">
        <v>60</v>
      </c>
      <c r="B720" t="n">
        <v>145</v>
      </c>
      <c r="C720" t="inlineStr">
        <is>
          <t xml:space="preserve">CONCLUIDO	</t>
        </is>
      </c>
      <c r="D720" t="n">
        <v>5.0845</v>
      </c>
      <c r="E720" t="n">
        <v>19.67</v>
      </c>
      <c r="F720" t="n">
        <v>16.07</v>
      </c>
      <c r="G720" t="n">
        <v>80.36</v>
      </c>
      <c r="H720" t="n">
        <v>0.9</v>
      </c>
      <c r="I720" t="n">
        <v>12</v>
      </c>
      <c r="J720" t="n">
        <v>316.85</v>
      </c>
      <c r="K720" t="n">
        <v>61.2</v>
      </c>
      <c r="L720" t="n">
        <v>16</v>
      </c>
      <c r="M720" t="n">
        <v>8</v>
      </c>
      <c r="N720" t="n">
        <v>94.65000000000001</v>
      </c>
      <c r="O720" t="n">
        <v>39312.13</v>
      </c>
      <c r="P720" t="n">
        <v>233.04</v>
      </c>
      <c r="Q720" t="n">
        <v>1364.05</v>
      </c>
      <c r="R720" t="n">
        <v>64.09999999999999</v>
      </c>
      <c r="S720" t="n">
        <v>48.96</v>
      </c>
      <c r="T720" t="n">
        <v>5306.32</v>
      </c>
      <c r="U720" t="n">
        <v>0.76</v>
      </c>
      <c r="V720" t="n">
        <v>0.86</v>
      </c>
      <c r="W720" t="n">
        <v>2.26</v>
      </c>
      <c r="X720" t="n">
        <v>0.31</v>
      </c>
      <c r="Y720" t="n">
        <v>1</v>
      </c>
      <c r="Z720" t="n">
        <v>10</v>
      </c>
    </row>
    <row r="721">
      <c r="A721" t="n">
        <v>61</v>
      </c>
      <c r="B721" t="n">
        <v>145</v>
      </c>
      <c r="C721" t="inlineStr">
        <is>
          <t xml:space="preserve">CONCLUIDO	</t>
        </is>
      </c>
      <c r="D721" t="n">
        <v>5.0824</v>
      </c>
      <c r="E721" t="n">
        <v>19.68</v>
      </c>
      <c r="F721" t="n">
        <v>16.08</v>
      </c>
      <c r="G721" t="n">
        <v>80.40000000000001</v>
      </c>
      <c r="H721" t="n">
        <v>0.91</v>
      </c>
      <c r="I721" t="n">
        <v>12</v>
      </c>
      <c r="J721" t="n">
        <v>317.41</v>
      </c>
      <c r="K721" t="n">
        <v>61.2</v>
      </c>
      <c r="L721" t="n">
        <v>16.25</v>
      </c>
      <c r="M721" t="n">
        <v>7</v>
      </c>
      <c r="N721" t="n">
        <v>94.95999999999999</v>
      </c>
      <c r="O721" t="n">
        <v>39381.03</v>
      </c>
      <c r="P721" t="n">
        <v>229.95</v>
      </c>
      <c r="Q721" t="n">
        <v>1364</v>
      </c>
      <c r="R721" t="n">
        <v>64.41</v>
      </c>
      <c r="S721" t="n">
        <v>48.96</v>
      </c>
      <c r="T721" t="n">
        <v>5461.21</v>
      </c>
      <c r="U721" t="n">
        <v>0.76</v>
      </c>
      <c r="V721" t="n">
        <v>0.86</v>
      </c>
      <c r="W721" t="n">
        <v>2.26</v>
      </c>
      <c r="X721" t="n">
        <v>0.32</v>
      </c>
      <c r="Y721" t="n">
        <v>1</v>
      </c>
      <c r="Z721" t="n">
        <v>10</v>
      </c>
    </row>
    <row r="722">
      <c r="A722" t="n">
        <v>62</v>
      </c>
      <c r="B722" t="n">
        <v>145</v>
      </c>
      <c r="C722" t="inlineStr">
        <is>
          <t xml:space="preserve">CONCLUIDO	</t>
        </is>
      </c>
      <c r="D722" t="n">
        <v>5.1059</v>
      </c>
      <c r="E722" t="n">
        <v>19.58</v>
      </c>
      <c r="F722" t="n">
        <v>16.04</v>
      </c>
      <c r="G722" t="n">
        <v>87.51000000000001</v>
      </c>
      <c r="H722" t="n">
        <v>0.92</v>
      </c>
      <c r="I722" t="n">
        <v>11</v>
      </c>
      <c r="J722" t="n">
        <v>317.97</v>
      </c>
      <c r="K722" t="n">
        <v>61.2</v>
      </c>
      <c r="L722" t="n">
        <v>16.5</v>
      </c>
      <c r="M722" t="n">
        <v>6</v>
      </c>
      <c r="N722" t="n">
        <v>95.27</v>
      </c>
      <c r="O722" t="n">
        <v>39450.07</v>
      </c>
      <c r="P722" t="n">
        <v>227.72</v>
      </c>
      <c r="Q722" t="n">
        <v>1364.01</v>
      </c>
      <c r="R722" t="n">
        <v>63.15</v>
      </c>
      <c r="S722" t="n">
        <v>48.96</v>
      </c>
      <c r="T722" t="n">
        <v>4834.16</v>
      </c>
      <c r="U722" t="n">
        <v>0.78</v>
      </c>
      <c r="V722" t="n">
        <v>0.86</v>
      </c>
      <c r="W722" t="n">
        <v>2.26</v>
      </c>
      <c r="X722" t="n">
        <v>0.28</v>
      </c>
      <c r="Y722" t="n">
        <v>1</v>
      </c>
      <c r="Z722" t="n">
        <v>10</v>
      </c>
    </row>
    <row r="723">
      <c r="A723" t="n">
        <v>63</v>
      </c>
      <c r="B723" t="n">
        <v>145</v>
      </c>
      <c r="C723" t="inlineStr">
        <is>
          <t xml:space="preserve">CONCLUIDO	</t>
        </is>
      </c>
      <c r="D723" t="n">
        <v>5.1059</v>
      </c>
      <c r="E723" t="n">
        <v>19.59</v>
      </c>
      <c r="F723" t="n">
        <v>16.04</v>
      </c>
      <c r="G723" t="n">
        <v>87.51000000000001</v>
      </c>
      <c r="H723" t="n">
        <v>0.9399999999999999</v>
      </c>
      <c r="I723" t="n">
        <v>11</v>
      </c>
      <c r="J723" t="n">
        <v>318.53</v>
      </c>
      <c r="K723" t="n">
        <v>61.2</v>
      </c>
      <c r="L723" t="n">
        <v>16.75</v>
      </c>
      <c r="M723" t="n">
        <v>5</v>
      </c>
      <c r="N723" t="n">
        <v>95.58</v>
      </c>
      <c r="O723" t="n">
        <v>39519.26</v>
      </c>
      <c r="P723" t="n">
        <v>228.33</v>
      </c>
      <c r="Q723" t="n">
        <v>1364.02</v>
      </c>
      <c r="R723" t="n">
        <v>63</v>
      </c>
      <c r="S723" t="n">
        <v>48.96</v>
      </c>
      <c r="T723" t="n">
        <v>4758.53</v>
      </c>
      <c r="U723" t="n">
        <v>0.78</v>
      </c>
      <c r="V723" t="n">
        <v>0.86</v>
      </c>
      <c r="W723" t="n">
        <v>2.26</v>
      </c>
      <c r="X723" t="n">
        <v>0.28</v>
      </c>
      <c r="Y723" t="n">
        <v>1</v>
      </c>
      <c r="Z723" t="n">
        <v>10</v>
      </c>
    </row>
    <row r="724">
      <c r="A724" t="n">
        <v>64</v>
      </c>
      <c r="B724" t="n">
        <v>145</v>
      </c>
      <c r="C724" t="inlineStr">
        <is>
          <t xml:space="preserve">CONCLUIDO	</t>
        </is>
      </c>
      <c r="D724" t="n">
        <v>5.1063</v>
      </c>
      <c r="E724" t="n">
        <v>19.58</v>
      </c>
      <c r="F724" t="n">
        <v>16.04</v>
      </c>
      <c r="G724" t="n">
        <v>87.5</v>
      </c>
      <c r="H724" t="n">
        <v>0.95</v>
      </c>
      <c r="I724" t="n">
        <v>11</v>
      </c>
      <c r="J724" t="n">
        <v>319.09</v>
      </c>
      <c r="K724" t="n">
        <v>61.2</v>
      </c>
      <c r="L724" t="n">
        <v>17</v>
      </c>
      <c r="M724" t="n">
        <v>4</v>
      </c>
      <c r="N724" t="n">
        <v>95.89</v>
      </c>
      <c r="O724" t="n">
        <v>39588.58</v>
      </c>
      <c r="P724" t="n">
        <v>228.62</v>
      </c>
      <c r="Q724" t="n">
        <v>1364</v>
      </c>
      <c r="R724" t="n">
        <v>63.01</v>
      </c>
      <c r="S724" t="n">
        <v>48.96</v>
      </c>
      <c r="T724" t="n">
        <v>4764.55</v>
      </c>
      <c r="U724" t="n">
        <v>0.78</v>
      </c>
      <c r="V724" t="n">
        <v>0.86</v>
      </c>
      <c r="W724" t="n">
        <v>2.26</v>
      </c>
      <c r="X724" t="n">
        <v>0.28</v>
      </c>
      <c r="Y724" t="n">
        <v>1</v>
      </c>
      <c r="Z724" t="n">
        <v>10</v>
      </c>
    </row>
    <row r="725">
      <c r="A725" t="n">
        <v>65</v>
      </c>
      <c r="B725" t="n">
        <v>145</v>
      </c>
      <c r="C725" t="inlineStr">
        <is>
          <t xml:space="preserve">CONCLUIDO	</t>
        </is>
      </c>
      <c r="D725" t="n">
        <v>5.104</v>
      </c>
      <c r="E725" t="n">
        <v>19.59</v>
      </c>
      <c r="F725" t="n">
        <v>16.05</v>
      </c>
      <c r="G725" t="n">
        <v>87.55</v>
      </c>
      <c r="H725" t="n">
        <v>0.96</v>
      </c>
      <c r="I725" t="n">
        <v>11</v>
      </c>
      <c r="J725" t="n">
        <v>319.65</v>
      </c>
      <c r="K725" t="n">
        <v>61.2</v>
      </c>
      <c r="L725" t="n">
        <v>17.25</v>
      </c>
      <c r="M725" t="n">
        <v>4</v>
      </c>
      <c r="N725" t="n">
        <v>96.2</v>
      </c>
      <c r="O725" t="n">
        <v>39658.05</v>
      </c>
      <c r="P725" t="n">
        <v>229.16</v>
      </c>
      <c r="Q725" t="n">
        <v>1364.04</v>
      </c>
      <c r="R725" t="n">
        <v>63.24</v>
      </c>
      <c r="S725" t="n">
        <v>48.96</v>
      </c>
      <c r="T725" t="n">
        <v>4878.62</v>
      </c>
      <c r="U725" t="n">
        <v>0.77</v>
      </c>
      <c r="V725" t="n">
        <v>0.86</v>
      </c>
      <c r="W725" t="n">
        <v>2.26</v>
      </c>
      <c r="X725" t="n">
        <v>0.29</v>
      </c>
      <c r="Y725" t="n">
        <v>1</v>
      </c>
      <c r="Z725" t="n">
        <v>10</v>
      </c>
    </row>
    <row r="726">
      <c r="A726" t="n">
        <v>66</v>
      </c>
      <c r="B726" t="n">
        <v>145</v>
      </c>
      <c r="C726" t="inlineStr">
        <is>
          <t xml:space="preserve">CONCLUIDO	</t>
        </is>
      </c>
      <c r="D726" t="n">
        <v>5.1026</v>
      </c>
      <c r="E726" t="n">
        <v>19.6</v>
      </c>
      <c r="F726" t="n">
        <v>16.06</v>
      </c>
      <c r="G726" t="n">
        <v>87.58</v>
      </c>
      <c r="H726" t="n">
        <v>0.97</v>
      </c>
      <c r="I726" t="n">
        <v>11</v>
      </c>
      <c r="J726" t="n">
        <v>320.22</v>
      </c>
      <c r="K726" t="n">
        <v>61.2</v>
      </c>
      <c r="L726" t="n">
        <v>17.5</v>
      </c>
      <c r="M726" t="n">
        <v>4</v>
      </c>
      <c r="N726" t="n">
        <v>96.52</v>
      </c>
      <c r="O726" t="n">
        <v>39727.66</v>
      </c>
      <c r="P726" t="n">
        <v>228.81</v>
      </c>
      <c r="Q726" t="n">
        <v>1364</v>
      </c>
      <c r="R726" t="n">
        <v>63.41</v>
      </c>
      <c r="S726" t="n">
        <v>48.96</v>
      </c>
      <c r="T726" t="n">
        <v>4965.39</v>
      </c>
      <c r="U726" t="n">
        <v>0.77</v>
      </c>
      <c r="V726" t="n">
        <v>0.86</v>
      </c>
      <c r="W726" t="n">
        <v>2.27</v>
      </c>
      <c r="X726" t="n">
        <v>0.3</v>
      </c>
      <c r="Y726" t="n">
        <v>1</v>
      </c>
      <c r="Z726" t="n">
        <v>10</v>
      </c>
    </row>
    <row r="727">
      <c r="A727" t="n">
        <v>67</v>
      </c>
      <c r="B727" t="n">
        <v>145</v>
      </c>
      <c r="C727" t="inlineStr">
        <is>
          <t xml:space="preserve">CONCLUIDO	</t>
        </is>
      </c>
      <c r="D727" t="n">
        <v>5.1028</v>
      </c>
      <c r="E727" t="n">
        <v>19.6</v>
      </c>
      <c r="F727" t="n">
        <v>16.05</v>
      </c>
      <c r="G727" t="n">
        <v>87.56999999999999</v>
      </c>
      <c r="H727" t="n">
        <v>0.99</v>
      </c>
      <c r="I727" t="n">
        <v>11</v>
      </c>
      <c r="J727" t="n">
        <v>320.78</v>
      </c>
      <c r="K727" t="n">
        <v>61.2</v>
      </c>
      <c r="L727" t="n">
        <v>17.75</v>
      </c>
      <c r="M727" t="n">
        <v>2</v>
      </c>
      <c r="N727" t="n">
        <v>96.83</v>
      </c>
      <c r="O727" t="n">
        <v>39797.41</v>
      </c>
      <c r="P727" t="n">
        <v>228.5</v>
      </c>
      <c r="Q727" t="n">
        <v>1364</v>
      </c>
      <c r="R727" t="n">
        <v>63.26</v>
      </c>
      <c r="S727" t="n">
        <v>48.96</v>
      </c>
      <c r="T727" t="n">
        <v>4891.84</v>
      </c>
      <c r="U727" t="n">
        <v>0.77</v>
      </c>
      <c r="V727" t="n">
        <v>0.86</v>
      </c>
      <c r="W727" t="n">
        <v>2.27</v>
      </c>
      <c r="X727" t="n">
        <v>0.3</v>
      </c>
      <c r="Y727" t="n">
        <v>1</v>
      </c>
      <c r="Z727" t="n">
        <v>10</v>
      </c>
    </row>
    <row r="728">
      <c r="A728" t="n">
        <v>68</v>
      </c>
      <c r="B728" t="n">
        <v>145</v>
      </c>
      <c r="C728" t="inlineStr">
        <is>
          <t xml:space="preserve">CONCLUIDO	</t>
        </is>
      </c>
      <c r="D728" t="n">
        <v>5.1025</v>
      </c>
      <c r="E728" t="n">
        <v>19.6</v>
      </c>
      <c r="F728" t="n">
        <v>16.06</v>
      </c>
      <c r="G728" t="n">
        <v>87.58</v>
      </c>
      <c r="H728" t="n">
        <v>1</v>
      </c>
      <c r="I728" t="n">
        <v>11</v>
      </c>
      <c r="J728" t="n">
        <v>321.35</v>
      </c>
      <c r="K728" t="n">
        <v>61.2</v>
      </c>
      <c r="L728" t="n">
        <v>18</v>
      </c>
      <c r="M728" t="n">
        <v>1</v>
      </c>
      <c r="N728" t="n">
        <v>97.15000000000001</v>
      </c>
      <c r="O728" t="n">
        <v>39867.32</v>
      </c>
      <c r="P728" t="n">
        <v>228.57</v>
      </c>
      <c r="Q728" t="n">
        <v>1364.04</v>
      </c>
      <c r="R728" t="n">
        <v>63.29</v>
      </c>
      <c r="S728" t="n">
        <v>48.96</v>
      </c>
      <c r="T728" t="n">
        <v>4906.93</v>
      </c>
      <c r="U728" t="n">
        <v>0.77</v>
      </c>
      <c r="V728" t="n">
        <v>0.86</v>
      </c>
      <c r="W728" t="n">
        <v>2.27</v>
      </c>
      <c r="X728" t="n">
        <v>0.3</v>
      </c>
      <c r="Y728" t="n">
        <v>1</v>
      </c>
      <c r="Z728" t="n">
        <v>10</v>
      </c>
    </row>
    <row r="729">
      <c r="A729" t="n">
        <v>69</v>
      </c>
      <c r="B729" t="n">
        <v>145</v>
      </c>
      <c r="C729" t="inlineStr">
        <is>
          <t xml:space="preserve">CONCLUIDO	</t>
        </is>
      </c>
      <c r="D729" t="n">
        <v>5.1028</v>
      </c>
      <c r="E729" t="n">
        <v>19.6</v>
      </c>
      <c r="F729" t="n">
        <v>16.06</v>
      </c>
      <c r="G729" t="n">
        <v>87.56999999999999</v>
      </c>
      <c r="H729" t="n">
        <v>1.01</v>
      </c>
      <c r="I729" t="n">
        <v>11</v>
      </c>
      <c r="J729" t="n">
        <v>321.92</v>
      </c>
      <c r="K729" t="n">
        <v>61.2</v>
      </c>
      <c r="L729" t="n">
        <v>18.25</v>
      </c>
      <c r="M729" t="n">
        <v>1</v>
      </c>
      <c r="N729" t="n">
        <v>97.47</v>
      </c>
      <c r="O729" t="n">
        <v>39937.36</v>
      </c>
      <c r="P729" t="n">
        <v>228.96</v>
      </c>
      <c r="Q729" t="n">
        <v>1364.03</v>
      </c>
      <c r="R729" t="n">
        <v>63.31</v>
      </c>
      <c r="S729" t="n">
        <v>48.96</v>
      </c>
      <c r="T729" t="n">
        <v>4917.01</v>
      </c>
      <c r="U729" t="n">
        <v>0.77</v>
      </c>
      <c r="V729" t="n">
        <v>0.86</v>
      </c>
      <c r="W729" t="n">
        <v>2.27</v>
      </c>
      <c r="X729" t="n">
        <v>0.3</v>
      </c>
      <c r="Y729" t="n">
        <v>1</v>
      </c>
      <c r="Z729" t="n">
        <v>10</v>
      </c>
    </row>
    <row r="730">
      <c r="A730" t="n">
        <v>70</v>
      </c>
      <c r="B730" t="n">
        <v>145</v>
      </c>
      <c r="C730" t="inlineStr">
        <is>
          <t xml:space="preserve">CONCLUIDO	</t>
        </is>
      </c>
      <c r="D730" t="n">
        <v>5.104</v>
      </c>
      <c r="E730" t="n">
        <v>19.59</v>
      </c>
      <c r="F730" t="n">
        <v>16.05</v>
      </c>
      <c r="G730" t="n">
        <v>87.55</v>
      </c>
      <c r="H730" t="n">
        <v>1.02</v>
      </c>
      <c r="I730" t="n">
        <v>11</v>
      </c>
      <c r="J730" t="n">
        <v>322.49</v>
      </c>
      <c r="K730" t="n">
        <v>61.2</v>
      </c>
      <c r="L730" t="n">
        <v>18.5</v>
      </c>
      <c r="M730" t="n">
        <v>1</v>
      </c>
      <c r="N730" t="n">
        <v>97.79000000000001</v>
      </c>
      <c r="O730" t="n">
        <v>40007.56</v>
      </c>
      <c r="P730" t="n">
        <v>229.16</v>
      </c>
      <c r="Q730" t="n">
        <v>1364</v>
      </c>
      <c r="R730" t="n">
        <v>63.22</v>
      </c>
      <c r="S730" t="n">
        <v>48.96</v>
      </c>
      <c r="T730" t="n">
        <v>4870.77</v>
      </c>
      <c r="U730" t="n">
        <v>0.77</v>
      </c>
      <c r="V730" t="n">
        <v>0.86</v>
      </c>
      <c r="W730" t="n">
        <v>2.27</v>
      </c>
      <c r="X730" t="n">
        <v>0.29</v>
      </c>
      <c r="Y730" t="n">
        <v>1</v>
      </c>
      <c r="Z730" t="n">
        <v>10</v>
      </c>
    </row>
    <row r="731">
      <c r="A731" t="n">
        <v>71</v>
      </c>
      <c r="B731" t="n">
        <v>145</v>
      </c>
      <c r="C731" t="inlineStr">
        <is>
          <t xml:space="preserve">CONCLUIDO	</t>
        </is>
      </c>
      <c r="D731" t="n">
        <v>5.1046</v>
      </c>
      <c r="E731" t="n">
        <v>19.59</v>
      </c>
      <c r="F731" t="n">
        <v>16.05</v>
      </c>
      <c r="G731" t="n">
        <v>87.54000000000001</v>
      </c>
      <c r="H731" t="n">
        <v>1.03</v>
      </c>
      <c r="I731" t="n">
        <v>11</v>
      </c>
      <c r="J731" t="n">
        <v>323.06</v>
      </c>
      <c r="K731" t="n">
        <v>61.2</v>
      </c>
      <c r="L731" t="n">
        <v>18.75</v>
      </c>
      <c r="M731" t="n">
        <v>1</v>
      </c>
      <c r="N731" t="n">
        <v>98.11</v>
      </c>
      <c r="O731" t="n">
        <v>40077.9</v>
      </c>
      <c r="P731" t="n">
        <v>229.04</v>
      </c>
      <c r="Q731" t="n">
        <v>1364</v>
      </c>
      <c r="R731" t="n">
        <v>63.16</v>
      </c>
      <c r="S731" t="n">
        <v>48.96</v>
      </c>
      <c r="T731" t="n">
        <v>4838.42</v>
      </c>
      <c r="U731" t="n">
        <v>0.78</v>
      </c>
      <c r="V731" t="n">
        <v>0.86</v>
      </c>
      <c r="W731" t="n">
        <v>2.26</v>
      </c>
      <c r="X731" t="n">
        <v>0.29</v>
      </c>
      <c r="Y731" t="n">
        <v>1</v>
      </c>
      <c r="Z731" t="n">
        <v>10</v>
      </c>
    </row>
    <row r="732">
      <c r="A732" t="n">
        <v>72</v>
      </c>
      <c r="B732" t="n">
        <v>145</v>
      </c>
      <c r="C732" t="inlineStr">
        <is>
          <t xml:space="preserve">CONCLUIDO	</t>
        </is>
      </c>
      <c r="D732" t="n">
        <v>5.1031</v>
      </c>
      <c r="E732" t="n">
        <v>19.6</v>
      </c>
      <c r="F732" t="n">
        <v>16.05</v>
      </c>
      <c r="G732" t="n">
        <v>87.56999999999999</v>
      </c>
      <c r="H732" t="n">
        <v>1.05</v>
      </c>
      <c r="I732" t="n">
        <v>11</v>
      </c>
      <c r="J732" t="n">
        <v>323.63</v>
      </c>
      <c r="K732" t="n">
        <v>61.2</v>
      </c>
      <c r="L732" t="n">
        <v>19</v>
      </c>
      <c r="M732" t="n">
        <v>1</v>
      </c>
      <c r="N732" t="n">
        <v>98.43000000000001</v>
      </c>
      <c r="O732" t="n">
        <v>40148.52</v>
      </c>
      <c r="P732" t="n">
        <v>229.61</v>
      </c>
      <c r="Q732" t="n">
        <v>1364.06</v>
      </c>
      <c r="R732" t="n">
        <v>63.17</v>
      </c>
      <c r="S732" t="n">
        <v>48.96</v>
      </c>
      <c r="T732" t="n">
        <v>4844.91</v>
      </c>
      <c r="U732" t="n">
        <v>0.78</v>
      </c>
      <c r="V732" t="n">
        <v>0.86</v>
      </c>
      <c r="W732" t="n">
        <v>2.27</v>
      </c>
      <c r="X732" t="n">
        <v>0.29</v>
      </c>
      <c r="Y732" t="n">
        <v>1</v>
      </c>
      <c r="Z732" t="n">
        <v>10</v>
      </c>
    </row>
    <row r="733">
      <c r="A733" t="n">
        <v>73</v>
      </c>
      <c r="B733" t="n">
        <v>145</v>
      </c>
      <c r="C733" t="inlineStr">
        <is>
          <t xml:space="preserve">CONCLUIDO	</t>
        </is>
      </c>
      <c r="D733" t="n">
        <v>5.1028</v>
      </c>
      <c r="E733" t="n">
        <v>19.6</v>
      </c>
      <c r="F733" t="n">
        <v>16.05</v>
      </c>
      <c r="G733" t="n">
        <v>87.56999999999999</v>
      </c>
      <c r="H733" t="n">
        <v>1.06</v>
      </c>
      <c r="I733" t="n">
        <v>11</v>
      </c>
      <c r="J733" t="n">
        <v>324.2</v>
      </c>
      <c r="K733" t="n">
        <v>61.2</v>
      </c>
      <c r="L733" t="n">
        <v>19.25</v>
      </c>
      <c r="M733" t="n">
        <v>0</v>
      </c>
      <c r="N733" t="n">
        <v>98.75</v>
      </c>
      <c r="O733" t="n">
        <v>40219.17</v>
      </c>
      <c r="P733" t="n">
        <v>230.06</v>
      </c>
      <c r="Q733" t="n">
        <v>1364.07</v>
      </c>
      <c r="R733" t="n">
        <v>63.12</v>
      </c>
      <c r="S733" t="n">
        <v>48.96</v>
      </c>
      <c r="T733" t="n">
        <v>4819.67</v>
      </c>
      <c r="U733" t="n">
        <v>0.78</v>
      </c>
      <c r="V733" t="n">
        <v>0.86</v>
      </c>
      <c r="W733" t="n">
        <v>2.27</v>
      </c>
      <c r="X733" t="n">
        <v>0.3</v>
      </c>
      <c r="Y733" t="n">
        <v>1</v>
      </c>
      <c r="Z733" t="n">
        <v>10</v>
      </c>
    </row>
    <row r="734">
      <c r="A734" t="n">
        <v>0</v>
      </c>
      <c r="B734" t="n">
        <v>65</v>
      </c>
      <c r="C734" t="inlineStr">
        <is>
          <t xml:space="preserve">CONCLUIDO	</t>
        </is>
      </c>
      <c r="D734" t="n">
        <v>3.7195</v>
      </c>
      <c r="E734" t="n">
        <v>26.88</v>
      </c>
      <c r="F734" t="n">
        <v>20.4</v>
      </c>
      <c r="G734" t="n">
        <v>7.75</v>
      </c>
      <c r="H734" t="n">
        <v>0.13</v>
      </c>
      <c r="I734" t="n">
        <v>158</v>
      </c>
      <c r="J734" t="n">
        <v>133.21</v>
      </c>
      <c r="K734" t="n">
        <v>46.47</v>
      </c>
      <c r="L734" t="n">
        <v>1</v>
      </c>
      <c r="M734" t="n">
        <v>156</v>
      </c>
      <c r="N734" t="n">
        <v>20.75</v>
      </c>
      <c r="O734" t="n">
        <v>16663.42</v>
      </c>
      <c r="P734" t="n">
        <v>217.06</v>
      </c>
      <c r="Q734" t="n">
        <v>1364.4</v>
      </c>
      <c r="R734" t="n">
        <v>205.48</v>
      </c>
      <c r="S734" t="n">
        <v>48.96</v>
      </c>
      <c r="T734" t="n">
        <v>75264.99000000001</v>
      </c>
      <c r="U734" t="n">
        <v>0.24</v>
      </c>
      <c r="V734" t="n">
        <v>0.68</v>
      </c>
      <c r="W734" t="n">
        <v>2.5</v>
      </c>
      <c r="X734" t="n">
        <v>4.64</v>
      </c>
      <c r="Y734" t="n">
        <v>1</v>
      </c>
      <c r="Z734" t="n">
        <v>10</v>
      </c>
    </row>
    <row r="735">
      <c r="A735" t="n">
        <v>1</v>
      </c>
      <c r="B735" t="n">
        <v>65</v>
      </c>
      <c r="C735" t="inlineStr">
        <is>
          <t xml:space="preserve">CONCLUIDO	</t>
        </is>
      </c>
      <c r="D735" t="n">
        <v>4.0779</v>
      </c>
      <c r="E735" t="n">
        <v>24.52</v>
      </c>
      <c r="F735" t="n">
        <v>19.16</v>
      </c>
      <c r="G735" t="n">
        <v>9.82</v>
      </c>
      <c r="H735" t="n">
        <v>0.17</v>
      </c>
      <c r="I735" t="n">
        <v>117</v>
      </c>
      <c r="J735" t="n">
        <v>133.55</v>
      </c>
      <c r="K735" t="n">
        <v>46.47</v>
      </c>
      <c r="L735" t="n">
        <v>1.25</v>
      </c>
      <c r="M735" t="n">
        <v>115</v>
      </c>
      <c r="N735" t="n">
        <v>20.83</v>
      </c>
      <c r="O735" t="n">
        <v>16704.7</v>
      </c>
      <c r="P735" t="n">
        <v>201.38</v>
      </c>
      <c r="Q735" t="n">
        <v>1364.5</v>
      </c>
      <c r="R735" t="n">
        <v>164.59</v>
      </c>
      <c r="S735" t="n">
        <v>48.96</v>
      </c>
      <c r="T735" t="n">
        <v>55022.76</v>
      </c>
      <c r="U735" t="n">
        <v>0.3</v>
      </c>
      <c r="V735" t="n">
        <v>0.72</v>
      </c>
      <c r="W735" t="n">
        <v>2.44</v>
      </c>
      <c r="X735" t="n">
        <v>3.39</v>
      </c>
      <c r="Y735" t="n">
        <v>1</v>
      </c>
      <c r="Z735" t="n">
        <v>10</v>
      </c>
    </row>
    <row r="736">
      <c r="A736" t="n">
        <v>2</v>
      </c>
      <c r="B736" t="n">
        <v>65</v>
      </c>
      <c r="C736" t="inlineStr">
        <is>
          <t xml:space="preserve">CONCLUIDO	</t>
        </is>
      </c>
      <c r="D736" t="n">
        <v>4.3226</v>
      </c>
      <c r="E736" t="n">
        <v>23.13</v>
      </c>
      <c r="F736" t="n">
        <v>18.42</v>
      </c>
      <c r="G736" t="n">
        <v>11.89</v>
      </c>
      <c r="H736" t="n">
        <v>0.2</v>
      </c>
      <c r="I736" t="n">
        <v>93</v>
      </c>
      <c r="J736" t="n">
        <v>133.88</v>
      </c>
      <c r="K736" t="n">
        <v>46.47</v>
      </c>
      <c r="L736" t="n">
        <v>1.5</v>
      </c>
      <c r="M736" t="n">
        <v>91</v>
      </c>
      <c r="N736" t="n">
        <v>20.91</v>
      </c>
      <c r="O736" t="n">
        <v>16746.01</v>
      </c>
      <c r="P736" t="n">
        <v>191.33</v>
      </c>
      <c r="Q736" t="n">
        <v>1364.21</v>
      </c>
      <c r="R736" t="n">
        <v>140.62</v>
      </c>
      <c r="S736" t="n">
        <v>48.96</v>
      </c>
      <c r="T736" t="n">
        <v>43160.26</v>
      </c>
      <c r="U736" t="n">
        <v>0.35</v>
      </c>
      <c r="V736" t="n">
        <v>0.75</v>
      </c>
      <c r="W736" t="n">
        <v>2.39</v>
      </c>
      <c r="X736" t="n">
        <v>2.66</v>
      </c>
      <c r="Y736" t="n">
        <v>1</v>
      </c>
      <c r="Z736" t="n">
        <v>10</v>
      </c>
    </row>
    <row r="737">
      <c r="A737" t="n">
        <v>3</v>
      </c>
      <c r="B737" t="n">
        <v>65</v>
      </c>
      <c r="C737" t="inlineStr">
        <is>
          <t xml:space="preserve">CONCLUIDO	</t>
        </is>
      </c>
      <c r="D737" t="n">
        <v>4.4961</v>
      </c>
      <c r="E737" t="n">
        <v>22.24</v>
      </c>
      <c r="F737" t="n">
        <v>17.96</v>
      </c>
      <c r="G737" t="n">
        <v>14</v>
      </c>
      <c r="H737" t="n">
        <v>0.23</v>
      </c>
      <c r="I737" t="n">
        <v>77</v>
      </c>
      <c r="J737" t="n">
        <v>134.22</v>
      </c>
      <c r="K737" t="n">
        <v>46.47</v>
      </c>
      <c r="L737" t="n">
        <v>1.75</v>
      </c>
      <c r="M737" t="n">
        <v>75</v>
      </c>
      <c r="N737" t="n">
        <v>21</v>
      </c>
      <c r="O737" t="n">
        <v>16787.35</v>
      </c>
      <c r="P737" t="n">
        <v>184.11</v>
      </c>
      <c r="Q737" t="n">
        <v>1364.29</v>
      </c>
      <c r="R737" t="n">
        <v>126.13</v>
      </c>
      <c r="S737" t="n">
        <v>48.96</v>
      </c>
      <c r="T737" t="n">
        <v>35997.37</v>
      </c>
      <c r="U737" t="n">
        <v>0.39</v>
      </c>
      <c r="V737" t="n">
        <v>0.77</v>
      </c>
      <c r="W737" t="n">
        <v>2.36</v>
      </c>
      <c r="X737" t="n">
        <v>2.2</v>
      </c>
      <c r="Y737" t="n">
        <v>1</v>
      </c>
      <c r="Z737" t="n">
        <v>10</v>
      </c>
    </row>
    <row r="738">
      <c r="A738" t="n">
        <v>4</v>
      </c>
      <c r="B738" t="n">
        <v>65</v>
      </c>
      <c r="C738" t="inlineStr">
        <is>
          <t xml:space="preserve">CONCLUIDO	</t>
        </is>
      </c>
      <c r="D738" t="n">
        <v>4.6383</v>
      </c>
      <c r="E738" t="n">
        <v>21.56</v>
      </c>
      <c r="F738" t="n">
        <v>17.61</v>
      </c>
      <c r="G738" t="n">
        <v>16.26</v>
      </c>
      <c r="H738" t="n">
        <v>0.26</v>
      </c>
      <c r="I738" t="n">
        <v>65</v>
      </c>
      <c r="J738" t="n">
        <v>134.55</v>
      </c>
      <c r="K738" t="n">
        <v>46.47</v>
      </c>
      <c r="L738" t="n">
        <v>2</v>
      </c>
      <c r="M738" t="n">
        <v>63</v>
      </c>
      <c r="N738" t="n">
        <v>21.09</v>
      </c>
      <c r="O738" t="n">
        <v>16828.84</v>
      </c>
      <c r="P738" t="n">
        <v>178.15</v>
      </c>
      <c r="Q738" t="n">
        <v>1364.23</v>
      </c>
      <c r="R738" t="n">
        <v>114.26</v>
      </c>
      <c r="S738" t="n">
        <v>48.96</v>
      </c>
      <c r="T738" t="n">
        <v>30118.5</v>
      </c>
      <c r="U738" t="n">
        <v>0.43</v>
      </c>
      <c r="V738" t="n">
        <v>0.79</v>
      </c>
      <c r="W738" t="n">
        <v>2.34</v>
      </c>
      <c r="X738" t="n">
        <v>1.85</v>
      </c>
      <c r="Y738" t="n">
        <v>1</v>
      </c>
      <c r="Z738" t="n">
        <v>10</v>
      </c>
    </row>
    <row r="739">
      <c r="A739" t="n">
        <v>5</v>
      </c>
      <c r="B739" t="n">
        <v>65</v>
      </c>
      <c r="C739" t="inlineStr">
        <is>
          <t xml:space="preserve">CONCLUIDO	</t>
        </is>
      </c>
      <c r="D739" t="n">
        <v>4.739</v>
      </c>
      <c r="E739" t="n">
        <v>21.1</v>
      </c>
      <c r="F739" t="n">
        <v>17.37</v>
      </c>
      <c r="G739" t="n">
        <v>18.28</v>
      </c>
      <c r="H739" t="n">
        <v>0.29</v>
      </c>
      <c r="I739" t="n">
        <v>57</v>
      </c>
      <c r="J739" t="n">
        <v>134.89</v>
      </c>
      <c r="K739" t="n">
        <v>46.47</v>
      </c>
      <c r="L739" t="n">
        <v>2.25</v>
      </c>
      <c r="M739" t="n">
        <v>55</v>
      </c>
      <c r="N739" t="n">
        <v>21.17</v>
      </c>
      <c r="O739" t="n">
        <v>16870.25</v>
      </c>
      <c r="P739" t="n">
        <v>173.15</v>
      </c>
      <c r="Q739" t="n">
        <v>1364.18</v>
      </c>
      <c r="R739" t="n">
        <v>106.34</v>
      </c>
      <c r="S739" t="n">
        <v>48.96</v>
      </c>
      <c r="T739" t="n">
        <v>26201.76</v>
      </c>
      <c r="U739" t="n">
        <v>0.46</v>
      </c>
      <c r="V739" t="n">
        <v>0.8</v>
      </c>
      <c r="W739" t="n">
        <v>2.34</v>
      </c>
      <c r="X739" t="n">
        <v>1.61</v>
      </c>
      <c r="Y739" t="n">
        <v>1</v>
      </c>
      <c r="Z739" t="n">
        <v>10</v>
      </c>
    </row>
    <row r="740">
      <c r="A740" t="n">
        <v>6</v>
      </c>
      <c r="B740" t="n">
        <v>65</v>
      </c>
      <c r="C740" t="inlineStr">
        <is>
          <t xml:space="preserve">CONCLUIDO	</t>
        </is>
      </c>
      <c r="D740" t="n">
        <v>4.8246</v>
      </c>
      <c r="E740" t="n">
        <v>20.73</v>
      </c>
      <c r="F740" t="n">
        <v>17.19</v>
      </c>
      <c r="G740" t="n">
        <v>20.62</v>
      </c>
      <c r="H740" t="n">
        <v>0.33</v>
      </c>
      <c r="I740" t="n">
        <v>50</v>
      </c>
      <c r="J740" t="n">
        <v>135.22</v>
      </c>
      <c r="K740" t="n">
        <v>46.47</v>
      </c>
      <c r="L740" t="n">
        <v>2.5</v>
      </c>
      <c r="M740" t="n">
        <v>48</v>
      </c>
      <c r="N740" t="n">
        <v>21.26</v>
      </c>
      <c r="O740" t="n">
        <v>16911.68</v>
      </c>
      <c r="P740" t="n">
        <v>169.07</v>
      </c>
      <c r="Q740" t="n">
        <v>1364.08</v>
      </c>
      <c r="R740" t="n">
        <v>100.48</v>
      </c>
      <c r="S740" t="n">
        <v>48.96</v>
      </c>
      <c r="T740" t="n">
        <v>23303.17</v>
      </c>
      <c r="U740" t="n">
        <v>0.49</v>
      </c>
      <c r="V740" t="n">
        <v>0.8100000000000001</v>
      </c>
      <c r="W740" t="n">
        <v>2.32</v>
      </c>
      <c r="X740" t="n">
        <v>1.43</v>
      </c>
      <c r="Y740" t="n">
        <v>1</v>
      </c>
      <c r="Z740" t="n">
        <v>10</v>
      </c>
    </row>
    <row r="741">
      <c r="A741" t="n">
        <v>7</v>
      </c>
      <c r="B741" t="n">
        <v>65</v>
      </c>
      <c r="C741" t="inlineStr">
        <is>
          <t xml:space="preserve">CONCLUIDO	</t>
        </is>
      </c>
      <c r="D741" t="n">
        <v>4.9094</v>
      </c>
      <c r="E741" t="n">
        <v>20.37</v>
      </c>
      <c r="F741" t="n">
        <v>16.99</v>
      </c>
      <c r="G741" t="n">
        <v>23.17</v>
      </c>
      <c r="H741" t="n">
        <v>0.36</v>
      </c>
      <c r="I741" t="n">
        <v>44</v>
      </c>
      <c r="J741" t="n">
        <v>135.56</v>
      </c>
      <c r="K741" t="n">
        <v>46.47</v>
      </c>
      <c r="L741" t="n">
        <v>2.75</v>
      </c>
      <c r="M741" t="n">
        <v>42</v>
      </c>
      <c r="N741" t="n">
        <v>21.34</v>
      </c>
      <c r="O741" t="n">
        <v>16953.14</v>
      </c>
      <c r="P741" t="n">
        <v>164.84</v>
      </c>
      <c r="Q741" t="n">
        <v>1364.16</v>
      </c>
      <c r="R741" t="n">
        <v>93.84999999999999</v>
      </c>
      <c r="S741" t="n">
        <v>48.96</v>
      </c>
      <c r="T741" t="n">
        <v>20017.87</v>
      </c>
      <c r="U741" t="n">
        <v>0.52</v>
      </c>
      <c r="V741" t="n">
        <v>0.82</v>
      </c>
      <c r="W741" t="n">
        <v>2.32</v>
      </c>
      <c r="X741" t="n">
        <v>1.23</v>
      </c>
      <c r="Y741" t="n">
        <v>1</v>
      </c>
      <c r="Z741" t="n">
        <v>10</v>
      </c>
    </row>
    <row r="742">
      <c r="A742" t="n">
        <v>8</v>
      </c>
      <c r="B742" t="n">
        <v>65</v>
      </c>
      <c r="C742" t="inlineStr">
        <is>
          <t xml:space="preserve">CONCLUIDO	</t>
        </is>
      </c>
      <c r="D742" t="n">
        <v>4.9654</v>
      </c>
      <c r="E742" t="n">
        <v>20.14</v>
      </c>
      <c r="F742" t="n">
        <v>16.87</v>
      </c>
      <c r="G742" t="n">
        <v>25.31</v>
      </c>
      <c r="H742" t="n">
        <v>0.39</v>
      </c>
      <c r="I742" t="n">
        <v>40</v>
      </c>
      <c r="J742" t="n">
        <v>135.9</v>
      </c>
      <c r="K742" t="n">
        <v>46.47</v>
      </c>
      <c r="L742" t="n">
        <v>3</v>
      </c>
      <c r="M742" t="n">
        <v>38</v>
      </c>
      <c r="N742" t="n">
        <v>21.43</v>
      </c>
      <c r="O742" t="n">
        <v>16994.64</v>
      </c>
      <c r="P742" t="n">
        <v>160.72</v>
      </c>
      <c r="Q742" t="n">
        <v>1364.06</v>
      </c>
      <c r="R742" t="n">
        <v>90.25</v>
      </c>
      <c r="S742" t="n">
        <v>48.96</v>
      </c>
      <c r="T742" t="n">
        <v>18238.31</v>
      </c>
      <c r="U742" t="n">
        <v>0.54</v>
      </c>
      <c r="V742" t="n">
        <v>0.82</v>
      </c>
      <c r="W742" t="n">
        <v>2.3</v>
      </c>
      <c r="X742" t="n">
        <v>1.11</v>
      </c>
      <c r="Y742" t="n">
        <v>1</v>
      </c>
      <c r="Z742" t="n">
        <v>10</v>
      </c>
    </row>
    <row r="743">
      <c r="A743" t="n">
        <v>9</v>
      </c>
      <c r="B743" t="n">
        <v>65</v>
      </c>
      <c r="C743" t="inlineStr">
        <is>
          <t xml:space="preserve">CONCLUIDO	</t>
        </is>
      </c>
      <c r="D743" t="n">
        <v>5.015</v>
      </c>
      <c r="E743" t="n">
        <v>19.94</v>
      </c>
      <c r="F743" t="n">
        <v>16.78</v>
      </c>
      <c r="G743" t="n">
        <v>27.97</v>
      </c>
      <c r="H743" t="n">
        <v>0.42</v>
      </c>
      <c r="I743" t="n">
        <v>36</v>
      </c>
      <c r="J743" t="n">
        <v>136.23</v>
      </c>
      <c r="K743" t="n">
        <v>46.47</v>
      </c>
      <c r="L743" t="n">
        <v>3.25</v>
      </c>
      <c r="M743" t="n">
        <v>34</v>
      </c>
      <c r="N743" t="n">
        <v>21.52</v>
      </c>
      <c r="O743" t="n">
        <v>17036.16</v>
      </c>
      <c r="P743" t="n">
        <v>158.02</v>
      </c>
      <c r="Q743" t="n">
        <v>1364.05</v>
      </c>
      <c r="R743" t="n">
        <v>87.39</v>
      </c>
      <c r="S743" t="n">
        <v>48.96</v>
      </c>
      <c r="T743" t="n">
        <v>16827.79</v>
      </c>
      <c r="U743" t="n">
        <v>0.5600000000000001</v>
      </c>
      <c r="V743" t="n">
        <v>0.83</v>
      </c>
      <c r="W743" t="n">
        <v>2.3</v>
      </c>
      <c r="X743" t="n">
        <v>1.02</v>
      </c>
      <c r="Y743" t="n">
        <v>1</v>
      </c>
      <c r="Z743" t="n">
        <v>10</v>
      </c>
    </row>
    <row r="744">
      <c r="A744" t="n">
        <v>10</v>
      </c>
      <c r="B744" t="n">
        <v>65</v>
      </c>
      <c r="C744" t="inlineStr">
        <is>
          <t xml:space="preserve">CONCLUIDO	</t>
        </is>
      </c>
      <c r="D744" t="n">
        <v>5.0619</v>
      </c>
      <c r="E744" t="n">
        <v>19.76</v>
      </c>
      <c r="F744" t="n">
        <v>16.68</v>
      </c>
      <c r="G744" t="n">
        <v>30.32</v>
      </c>
      <c r="H744" t="n">
        <v>0.45</v>
      </c>
      <c r="I744" t="n">
        <v>33</v>
      </c>
      <c r="J744" t="n">
        <v>136.57</v>
      </c>
      <c r="K744" t="n">
        <v>46.47</v>
      </c>
      <c r="L744" t="n">
        <v>3.5</v>
      </c>
      <c r="M744" t="n">
        <v>31</v>
      </c>
      <c r="N744" t="n">
        <v>21.6</v>
      </c>
      <c r="O744" t="n">
        <v>17077.72</v>
      </c>
      <c r="P744" t="n">
        <v>153.28</v>
      </c>
      <c r="Q744" t="n">
        <v>1364.03</v>
      </c>
      <c r="R744" t="n">
        <v>84.06999999999999</v>
      </c>
      <c r="S744" t="n">
        <v>48.96</v>
      </c>
      <c r="T744" t="n">
        <v>15184.37</v>
      </c>
      <c r="U744" t="n">
        <v>0.58</v>
      </c>
      <c r="V744" t="n">
        <v>0.83</v>
      </c>
      <c r="W744" t="n">
        <v>2.29</v>
      </c>
      <c r="X744" t="n">
        <v>0.92</v>
      </c>
      <c r="Y744" t="n">
        <v>1</v>
      </c>
      <c r="Z744" t="n">
        <v>10</v>
      </c>
    </row>
    <row r="745">
      <c r="A745" t="n">
        <v>11</v>
      </c>
      <c r="B745" t="n">
        <v>65</v>
      </c>
      <c r="C745" t="inlineStr">
        <is>
          <t xml:space="preserve">CONCLUIDO	</t>
        </is>
      </c>
      <c r="D745" t="n">
        <v>5.1046</v>
      </c>
      <c r="E745" t="n">
        <v>19.59</v>
      </c>
      <c r="F745" t="n">
        <v>16.59</v>
      </c>
      <c r="G745" t="n">
        <v>33.19</v>
      </c>
      <c r="H745" t="n">
        <v>0.48</v>
      </c>
      <c r="I745" t="n">
        <v>30</v>
      </c>
      <c r="J745" t="n">
        <v>136.91</v>
      </c>
      <c r="K745" t="n">
        <v>46.47</v>
      </c>
      <c r="L745" t="n">
        <v>3.75</v>
      </c>
      <c r="M745" t="n">
        <v>28</v>
      </c>
      <c r="N745" t="n">
        <v>21.69</v>
      </c>
      <c r="O745" t="n">
        <v>17119.3</v>
      </c>
      <c r="P745" t="n">
        <v>150.32</v>
      </c>
      <c r="Q745" t="n">
        <v>1364.02</v>
      </c>
      <c r="R745" t="n">
        <v>81.18000000000001</v>
      </c>
      <c r="S745" t="n">
        <v>48.96</v>
      </c>
      <c r="T745" t="n">
        <v>13753.4</v>
      </c>
      <c r="U745" t="n">
        <v>0.6</v>
      </c>
      <c r="V745" t="n">
        <v>0.83</v>
      </c>
      <c r="W745" t="n">
        <v>2.29</v>
      </c>
      <c r="X745" t="n">
        <v>0.83</v>
      </c>
      <c r="Y745" t="n">
        <v>1</v>
      </c>
      <c r="Z745" t="n">
        <v>10</v>
      </c>
    </row>
    <row r="746">
      <c r="A746" t="n">
        <v>12</v>
      </c>
      <c r="B746" t="n">
        <v>65</v>
      </c>
      <c r="C746" t="inlineStr">
        <is>
          <t xml:space="preserve">CONCLUIDO	</t>
        </is>
      </c>
      <c r="D746" t="n">
        <v>5.133</v>
      </c>
      <c r="E746" t="n">
        <v>19.48</v>
      </c>
      <c r="F746" t="n">
        <v>16.54</v>
      </c>
      <c r="G746" t="n">
        <v>35.44</v>
      </c>
      <c r="H746" t="n">
        <v>0.52</v>
      </c>
      <c r="I746" t="n">
        <v>28</v>
      </c>
      <c r="J746" t="n">
        <v>137.25</v>
      </c>
      <c r="K746" t="n">
        <v>46.47</v>
      </c>
      <c r="L746" t="n">
        <v>4</v>
      </c>
      <c r="M746" t="n">
        <v>26</v>
      </c>
      <c r="N746" t="n">
        <v>21.78</v>
      </c>
      <c r="O746" t="n">
        <v>17160.92</v>
      </c>
      <c r="P746" t="n">
        <v>147.31</v>
      </c>
      <c r="Q746" t="n">
        <v>1364.04</v>
      </c>
      <c r="R746" t="n">
        <v>79.06</v>
      </c>
      <c r="S746" t="n">
        <v>48.96</v>
      </c>
      <c r="T746" t="n">
        <v>12703.65</v>
      </c>
      <c r="U746" t="n">
        <v>0.62</v>
      </c>
      <c r="V746" t="n">
        <v>0.84</v>
      </c>
      <c r="W746" t="n">
        <v>2.29</v>
      </c>
      <c r="X746" t="n">
        <v>0.78</v>
      </c>
      <c r="Y746" t="n">
        <v>1</v>
      </c>
      <c r="Z746" t="n">
        <v>10</v>
      </c>
    </row>
    <row r="747">
      <c r="A747" t="n">
        <v>13</v>
      </c>
      <c r="B747" t="n">
        <v>65</v>
      </c>
      <c r="C747" t="inlineStr">
        <is>
          <t xml:space="preserve">CONCLUIDO	</t>
        </is>
      </c>
      <c r="D747" t="n">
        <v>5.159</v>
      </c>
      <c r="E747" t="n">
        <v>19.38</v>
      </c>
      <c r="F747" t="n">
        <v>16.5</v>
      </c>
      <c r="G747" t="n">
        <v>38.07</v>
      </c>
      <c r="H747" t="n">
        <v>0.55</v>
      </c>
      <c r="I747" t="n">
        <v>26</v>
      </c>
      <c r="J747" t="n">
        <v>137.58</v>
      </c>
      <c r="K747" t="n">
        <v>46.47</v>
      </c>
      <c r="L747" t="n">
        <v>4.25</v>
      </c>
      <c r="M747" t="n">
        <v>20</v>
      </c>
      <c r="N747" t="n">
        <v>21.87</v>
      </c>
      <c r="O747" t="n">
        <v>17202.57</v>
      </c>
      <c r="P747" t="n">
        <v>143.41</v>
      </c>
      <c r="Q747" t="n">
        <v>1364.24</v>
      </c>
      <c r="R747" t="n">
        <v>77.88</v>
      </c>
      <c r="S747" t="n">
        <v>48.96</v>
      </c>
      <c r="T747" t="n">
        <v>12123.21</v>
      </c>
      <c r="U747" t="n">
        <v>0.63</v>
      </c>
      <c r="V747" t="n">
        <v>0.84</v>
      </c>
      <c r="W747" t="n">
        <v>2.28</v>
      </c>
      <c r="X747" t="n">
        <v>0.74</v>
      </c>
      <c r="Y747" t="n">
        <v>1</v>
      </c>
      <c r="Z747" t="n">
        <v>10</v>
      </c>
    </row>
    <row r="748">
      <c r="A748" t="n">
        <v>14</v>
      </c>
      <c r="B748" t="n">
        <v>65</v>
      </c>
      <c r="C748" t="inlineStr">
        <is>
          <t xml:space="preserve">CONCLUIDO	</t>
        </is>
      </c>
      <c r="D748" t="n">
        <v>5.1914</v>
      </c>
      <c r="E748" t="n">
        <v>19.26</v>
      </c>
      <c r="F748" t="n">
        <v>16.43</v>
      </c>
      <c r="G748" t="n">
        <v>41.07</v>
      </c>
      <c r="H748" t="n">
        <v>0.58</v>
      </c>
      <c r="I748" t="n">
        <v>24</v>
      </c>
      <c r="J748" t="n">
        <v>137.92</v>
      </c>
      <c r="K748" t="n">
        <v>46.47</v>
      </c>
      <c r="L748" t="n">
        <v>4.5</v>
      </c>
      <c r="M748" t="n">
        <v>14</v>
      </c>
      <c r="N748" t="n">
        <v>21.95</v>
      </c>
      <c r="O748" t="n">
        <v>17244.24</v>
      </c>
      <c r="P748" t="n">
        <v>140.99</v>
      </c>
      <c r="Q748" t="n">
        <v>1364.04</v>
      </c>
      <c r="R748" t="n">
        <v>75.34999999999999</v>
      </c>
      <c r="S748" t="n">
        <v>48.96</v>
      </c>
      <c r="T748" t="n">
        <v>10867.5</v>
      </c>
      <c r="U748" t="n">
        <v>0.65</v>
      </c>
      <c r="V748" t="n">
        <v>0.84</v>
      </c>
      <c r="W748" t="n">
        <v>2.29</v>
      </c>
      <c r="X748" t="n">
        <v>0.67</v>
      </c>
      <c r="Y748" t="n">
        <v>1</v>
      </c>
      <c r="Z748" t="n">
        <v>10</v>
      </c>
    </row>
    <row r="749">
      <c r="A749" t="n">
        <v>15</v>
      </c>
      <c r="B749" t="n">
        <v>65</v>
      </c>
      <c r="C749" t="inlineStr">
        <is>
          <t xml:space="preserve">CONCLUIDO	</t>
        </is>
      </c>
      <c r="D749" t="n">
        <v>5.2056</v>
      </c>
      <c r="E749" t="n">
        <v>19.21</v>
      </c>
      <c r="F749" t="n">
        <v>16.4</v>
      </c>
      <c r="G749" t="n">
        <v>42.79</v>
      </c>
      <c r="H749" t="n">
        <v>0.61</v>
      </c>
      <c r="I749" t="n">
        <v>23</v>
      </c>
      <c r="J749" t="n">
        <v>138.26</v>
      </c>
      <c r="K749" t="n">
        <v>46.47</v>
      </c>
      <c r="L749" t="n">
        <v>4.75</v>
      </c>
      <c r="M749" t="n">
        <v>8</v>
      </c>
      <c r="N749" t="n">
        <v>22.04</v>
      </c>
      <c r="O749" t="n">
        <v>17285.95</v>
      </c>
      <c r="P749" t="n">
        <v>139.18</v>
      </c>
      <c r="Q749" t="n">
        <v>1364.03</v>
      </c>
      <c r="R749" t="n">
        <v>74.45999999999999</v>
      </c>
      <c r="S749" t="n">
        <v>48.96</v>
      </c>
      <c r="T749" t="n">
        <v>10431.44</v>
      </c>
      <c r="U749" t="n">
        <v>0.66</v>
      </c>
      <c r="V749" t="n">
        <v>0.84</v>
      </c>
      <c r="W749" t="n">
        <v>2.29</v>
      </c>
      <c r="X749" t="n">
        <v>0.64</v>
      </c>
      <c r="Y749" t="n">
        <v>1</v>
      </c>
      <c r="Z749" t="n">
        <v>10</v>
      </c>
    </row>
    <row r="750">
      <c r="A750" t="n">
        <v>16</v>
      </c>
      <c r="B750" t="n">
        <v>65</v>
      </c>
      <c r="C750" t="inlineStr">
        <is>
          <t xml:space="preserve">CONCLUIDO	</t>
        </is>
      </c>
      <c r="D750" t="n">
        <v>5.2048</v>
      </c>
      <c r="E750" t="n">
        <v>19.21</v>
      </c>
      <c r="F750" t="n">
        <v>16.41</v>
      </c>
      <c r="G750" t="n">
        <v>42.8</v>
      </c>
      <c r="H750" t="n">
        <v>0.64</v>
      </c>
      <c r="I750" t="n">
        <v>23</v>
      </c>
      <c r="J750" t="n">
        <v>138.6</v>
      </c>
      <c r="K750" t="n">
        <v>46.47</v>
      </c>
      <c r="L750" t="n">
        <v>5</v>
      </c>
      <c r="M750" t="n">
        <v>4</v>
      </c>
      <c r="N750" t="n">
        <v>22.13</v>
      </c>
      <c r="O750" t="n">
        <v>17327.69</v>
      </c>
      <c r="P750" t="n">
        <v>138.12</v>
      </c>
      <c r="Q750" t="n">
        <v>1364</v>
      </c>
      <c r="R750" t="n">
        <v>74.43000000000001</v>
      </c>
      <c r="S750" t="n">
        <v>48.96</v>
      </c>
      <c r="T750" t="n">
        <v>10413.17</v>
      </c>
      <c r="U750" t="n">
        <v>0.66</v>
      </c>
      <c r="V750" t="n">
        <v>0.84</v>
      </c>
      <c r="W750" t="n">
        <v>2.3</v>
      </c>
      <c r="X750" t="n">
        <v>0.65</v>
      </c>
      <c r="Y750" t="n">
        <v>1</v>
      </c>
      <c r="Z750" t="n">
        <v>10</v>
      </c>
    </row>
    <row r="751">
      <c r="A751" t="n">
        <v>17</v>
      </c>
      <c r="B751" t="n">
        <v>65</v>
      </c>
      <c r="C751" t="inlineStr">
        <is>
          <t xml:space="preserve">CONCLUIDO	</t>
        </is>
      </c>
      <c r="D751" t="n">
        <v>5.2</v>
      </c>
      <c r="E751" t="n">
        <v>19.23</v>
      </c>
      <c r="F751" t="n">
        <v>16.42</v>
      </c>
      <c r="G751" t="n">
        <v>42.85</v>
      </c>
      <c r="H751" t="n">
        <v>0.67</v>
      </c>
      <c r="I751" t="n">
        <v>23</v>
      </c>
      <c r="J751" t="n">
        <v>138.94</v>
      </c>
      <c r="K751" t="n">
        <v>46.47</v>
      </c>
      <c r="L751" t="n">
        <v>5.25</v>
      </c>
      <c r="M751" t="n">
        <v>3</v>
      </c>
      <c r="N751" t="n">
        <v>22.22</v>
      </c>
      <c r="O751" t="n">
        <v>17369.47</v>
      </c>
      <c r="P751" t="n">
        <v>138.14</v>
      </c>
      <c r="Q751" t="n">
        <v>1364.02</v>
      </c>
      <c r="R751" t="n">
        <v>74.92</v>
      </c>
      <c r="S751" t="n">
        <v>48.96</v>
      </c>
      <c r="T751" t="n">
        <v>10660.5</v>
      </c>
      <c r="U751" t="n">
        <v>0.65</v>
      </c>
      <c r="V751" t="n">
        <v>0.84</v>
      </c>
      <c r="W751" t="n">
        <v>2.3</v>
      </c>
      <c r="X751" t="n">
        <v>0.67</v>
      </c>
      <c r="Y751" t="n">
        <v>1</v>
      </c>
      <c r="Z751" t="n">
        <v>10</v>
      </c>
    </row>
    <row r="752">
      <c r="A752" t="n">
        <v>18</v>
      </c>
      <c r="B752" t="n">
        <v>65</v>
      </c>
      <c r="C752" t="inlineStr">
        <is>
          <t xml:space="preserve">CONCLUIDO	</t>
        </is>
      </c>
      <c r="D752" t="n">
        <v>5.2138</v>
      </c>
      <c r="E752" t="n">
        <v>19.18</v>
      </c>
      <c r="F752" t="n">
        <v>16.4</v>
      </c>
      <c r="G752" t="n">
        <v>44.73</v>
      </c>
      <c r="H752" t="n">
        <v>0.7</v>
      </c>
      <c r="I752" t="n">
        <v>22</v>
      </c>
      <c r="J752" t="n">
        <v>139.28</v>
      </c>
      <c r="K752" t="n">
        <v>46.47</v>
      </c>
      <c r="L752" t="n">
        <v>5.5</v>
      </c>
      <c r="M752" t="n">
        <v>0</v>
      </c>
      <c r="N752" t="n">
        <v>22.31</v>
      </c>
      <c r="O752" t="n">
        <v>17411.27</v>
      </c>
      <c r="P752" t="n">
        <v>138.27</v>
      </c>
      <c r="Q752" t="n">
        <v>1364.04</v>
      </c>
      <c r="R752" t="n">
        <v>74.06</v>
      </c>
      <c r="S752" t="n">
        <v>48.96</v>
      </c>
      <c r="T752" t="n">
        <v>10236.61</v>
      </c>
      <c r="U752" t="n">
        <v>0.66</v>
      </c>
      <c r="V752" t="n">
        <v>0.84</v>
      </c>
      <c r="W752" t="n">
        <v>2.3</v>
      </c>
      <c r="X752" t="n">
        <v>0.64</v>
      </c>
      <c r="Y752" t="n">
        <v>1</v>
      </c>
      <c r="Z752" t="n">
        <v>10</v>
      </c>
    </row>
    <row r="753">
      <c r="A753" t="n">
        <v>0</v>
      </c>
      <c r="B753" t="n">
        <v>130</v>
      </c>
      <c r="C753" t="inlineStr">
        <is>
          <t xml:space="preserve">CONCLUIDO	</t>
        </is>
      </c>
      <c r="D753" t="n">
        <v>2.4026</v>
      </c>
      <c r="E753" t="n">
        <v>41.62</v>
      </c>
      <c r="F753" t="n">
        <v>24.54</v>
      </c>
      <c r="G753" t="n">
        <v>5.04</v>
      </c>
      <c r="H753" t="n">
        <v>0.07000000000000001</v>
      </c>
      <c r="I753" t="n">
        <v>292</v>
      </c>
      <c r="J753" t="n">
        <v>252.85</v>
      </c>
      <c r="K753" t="n">
        <v>59.19</v>
      </c>
      <c r="L753" t="n">
        <v>1</v>
      </c>
      <c r="M753" t="n">
        <v>290</v>
      </c>
      <c r="N753" t="n">
        <v>62.65</v>
      </c>
      <c r="O753" t="n">
        <v>31418.63</v>
      </c>
      <c r="P753" t="n">
        <v>401.97</v>
      </c>
      <c r="Q753" t="n">
        <v>1364.59</v>
      </c>
      <c r="R753" t="n">
        <v>341.29</v>
      </c>
      <c r="S753" t="n">
        <v>48.96</v>
      </c>
      <c r="T753" t="n">
        <v>142499.05</v>
      </c>
      <c r="U753" t="n">
        <v>0.14</v>
      </c>
      <c r="V753" t="n">
        <v>0.5600000000000001</v>
      </c>
      <c r="W753" t="n">
        <v>2.71</v>
      </c>
      <c r="X753" t="n">
        <v>8.77</v>
      </c>
      <c r="Y753" t="n">
        <v>1</v>
      </c>
      <c r="Z753" t="n">
        <v>10</v>
      </c>
    </row>
    <row r="754">
      <c r="A754" t="n">
        <v>1</v>
      </c>
      <c r="B754" t="n">
        <v>130</v>
      </c>
      <c r="C754" t="inlineStr">
        <is>
          <t xml:space="preserve">CONCLUIDO	</t>
        </is>
      </c>
      <c r="D754" t="n">
        <v>2.8646</v>
      </c>
      <c r="E754" t="n">
        <v>34.91</v>
      </c>
      <c r="F754" t="n">
        <v>21.94</v>
      </c>
      <c r="G754" t="n">
        <v>6.33</v>
      </c>
      <c r="H754" t="n">
        <v>0.09</v>
      </c>
      <c r="I754" t="n">
        <v>208</v>
      </c>
      <c r="J754" t="n">
        <v>253.3</v>
      </c>
      <c r="K754" t="n">
        <v>59.19</v>
      </c>
      <c r="L754" t="n">
        <v>1.25</v>
      </c>
      <c r="M754" t="n">
        <v>206</v>
      </c>
      <c r="N754" t="n">
        <v>62.86</v>
      </c>
      <c r="O754" t="n">
        <v>31474.5</v>
      </c>
      <c r="P754" t="n">
        <v>358.06</v>
      </c>
      <c r="Q754" t="n">
        <v>1364.8</v>
      </c>
      <c r="R754" t="n">
        <v>255.31</v>
      </c>
      <c r="S754" t="n">
        <v>48.96</v>
      </c>
      <c r="T754" t="n">
        <v>99930.23</v>
      </c>
      <c r="U754" t="n">
        <v>0.19</v>
      </c>
      <c r="V754" t="n">
        <v>0.63</v>
      </c>
      <c r="W754" t="n">
        <v>2.59</v>
      </c>
      <c r="X754" t="n">
        <v>6.17</v>
      </c>
      <c r="Y754" t="n">
        <v>1</v>
      </c>
      <c r="Z754" t="n">
        <v>10</v>
      </c>
    </row>
    <row r="755">
      <c r="A755" t="n">
        <v>2</v>
      </c>
      <c r="B755" t="n">
        <v>130</v>
      </c>
      <c r="C755" t="inlineStr">
        <is>
          <t xml:space="preserve">CONCLUIDO	</t>
        </is>
      </c>
      <c r="D755" t="n">
        <v>3.2006</v>
      </c>
      <c r="E755" t="n">
        <v>31.24</v>
      </c>
      <c r="F755" t="n">
        <v>20.52</v>
      </c>
      <c r="G755" t="n">
        <v>7.6</v>
      </c>
      <c r="H755" t="n">
        <v>0.11</v>
      </c>
      <c r="I755" t="n">
        <v>162</v>
      </c>
      <c r="J755" t="n">
        <v>253.75</v>
      </c>
      <c r="K755" t="n">
        <v>59.19</v>
      </c>
      <c r="L755" t="n">
        <v>1.5</v>
      </c>
      <c r="M755" t="n">
        <v>160</v>
      </c>
      <c r="N755" t="n">
        <v>63.06</v>
      </c>
      <c r="O755" t="n">
        <v>31530.44</v>
      </c>
      <c r="P755" t="n">
        <v>333.77</v>
      </c>
      <c r="Q755" t="n">
        <v>1364.6</v>
      </c>
      <c r="R755" t="n">
        <v>208.84</v>
      </c>
      <c r="S755" t="n">
        <v>48.96</v>
      </c>
      <c r="T755" t="n">
        <v>76925.97</v>
      </c>
      <c r="U755" t="n">
        <v>0.23</v>
      </c>
      <c r="V755" t="n">
        <v>0.68</v>
      </c>
      <c r="W755" t="n">
        <v>2.51</v>
      </c>
      <c r="X755" t="n">
        <v>4.75</v>
      </c>
      <c r="Y755" t="n">
        <v>1</v>
      </c>
      <c r="Z755" t="n">
        <v>10</v>
      </c>
    </row>
    <row r="756">
      <c r="A756" t="n">
        <v>3</v>
      </c>
      <c r="B756" t="n">
        <v>130</v>
      </c>
      <c r="C756" t="inlineStr">
        <is>
          <t xml:space="preserve">CONCLUIDO	</t>
        </is>
      </c>
      <c r="D756" t="n">
        <v>3.4653</v>
      </c>
      <c r="E756" t="n">
        <v>28.86</v>
      </c>
      <c r="F756" t="n">
        <v>19.6</v>
      </c>
      <c r="G756" t="n">
        <v>8.91</v>
      </c>
      <c r="H756" t="n">
        <v>0.12</v>
      </c>
      <c r="I756" t="n">
        <v>132</v>
      </c>
      <c r="J756" t="n">
        <v>254.21</v>
      </c>
      <c r="K756" t="n">
        <v>59.19</v>
      </c>
      <c r="L756" t="n">
        <v>1.75</v>
      </c>
      <c r="M756" t="n">
        <v>130</v>
      </c>
      <c r="N756" t="n">
        <v>63.26</v>
      </c>
      <c r="O756" t="n">
        <v>31586.46</v>
      </c>
      <c r="P756" t="n">
        <v>317.75</v>
      </c>
      <c r="Q756" t="n">
        <v>1364.16</v>
      </c>
      <c r="R756" t="n">
        <v>179.42</v>
      </c>
      <c r="S756" t="n">
        <v>48.96</v>
      </c>
      <c r="T756" t="n">
        <v>62363.86</v>
      </c>
      <c r="U756" t="n">
        <v>0.27</v>
      </c>
      <c r="V756" t="n">
        <v>0.71</v>
      </c>
      <c r="W756" t="n">
        <v>2.45</v>
      </c>
      <c r="X756" t="n">
        <v>3.84</v>
      </c>
      <c r="Y756" t="n">
        <v>1</v>
      </c>
      <c r="Z756" t="n">
        <v>10</v>
      </c>
    </row>
    <row r="757">
      <c r="A757" t="n">
        <v>4</v>
      </c>
      <c r="B757" t="n">
        <v>130</v>
      </c>
      <c r="C757" t="inlineStr">
        <is>
          <t xml:space="preserve">CONCLUIDO	</t>
        </is>
      </c>
      <c r="D757" t="n">
        <v>3.663</v>
      </c>
      <c r="E757" t="n">
        <v>27.3</v>
      </c>
      <c r="F757" t="n">
        <v>19.02</v>
      </c>
      <c r="G757" t="n">
        <v>10.19</v>
      </c>
      <c r="H757" t="n">
        <v>0.14</v>
      </c>
      <c r="I757" t="n">
        <v>112</v>
      </c>
      <c r="J757" t="n">
        <v>254.66</v>
      </c>
      <c r="K757" t="n">
        <v>59.19</v>
      </c>
      <c r="L757" t="n">
        <v>2</v>
      </c>
      <c r="M757" t="n">
        <v>110</v>
      </c>
      <c r="N757" t="n">
        <v>63.47</v>
      </c>
      <c r="O757" t="n">
        <v>31642.55</v>
      </c>
      <c r="P757" t="n">
        <v>307.14</v>
      </c>
      <c r="Q757" t="n">
        <v>1364.25</v>
      </c>
      <c r="R757" t="n">
        <v>159.69</v>
      </c>
      <c r="S757" t="n">
        <v>48.96</v>
      </c>
      <c r="T757" t="n">
        <v>52601.99</v>
      </c>
      <c r="U757" t="n">
        <v>0.31</v>
      </c>
      <c r="V757" t="n">
        <v>0.73</v>
      </c>
      <c r="W757" t="n">
        <v>2.44</v>
      </c>
      <c r="X757" t="n">
        <v>3.26</v>
      </c>
      <c r="Y757" t="n">
        <v>1</v>
      </c>
      <c r="Z757" t="n">
        <v>10</v>
      </c>
    </row>
    <row r="758">
      <c r="A758" t="n">
        <v>5</v>
      </c>
      <c r="B758" t="n">
        <v>130</v>
      </c>
      <c r="C758" t="inlineStr">
        <is>
          <t xml:space="preserve">CONCLUIDO	</t>
        </is>
      </c>
      <c r="D758" t="n">
        <v>3.8291</v>
      </c>
      <c r="E758" t="n">
        <v>26.12</v>
      </c>
      <c r="F758" t="n">
        <v>18.57</v>
      </c>
      <c r="G758" t="n">
        <v>11.49</v>
      </c>
      <c r="H758" t="n">
        <v>0.16</v>
      </c>
      <c r="I758" t="n">
        <v>97</v>
      </c>
      <c r="J758" t="n">
        <v>255.12</v>
      </c>
      <c r="K758" t="n">
        <v>59.19</v>
      </c>
      <c r="L758" t="n">
        <v>2.25</v>
      </c>
      <c r="M758" t="n">
        <v>95</v>
      </c>
      <c r="N758" t="n">
        <v>63.67</v>
      </c>
      <c r="O758" t="n">
        <v>31698.72</v>
      </c>
      <c r="P758" t="n">
        <v>298.93</v>
      </c>
      <c r="Q758" t="n">
        <v>1364.29</v>
      </c>
      <c r="R758" t="n">
        <v>145.2</v>
      </c>
      <c r="S758" t="n">
        <v>48.96</v>
      </c>
      <c r="T758" t="n">
        <v>45428.76</v>
      </c>
      <c r="U758" t="n">
        <v>0.34</v>
      </c>
      <c r="V758" t="n">
        <v>0.75</v>
      </c>
      <c r="W758" t="n">
        <v>2.41</v>
      </c>
      <c r="X758" t="n">
        <v>2.81</v>
      </c>
      <c r="Y758" t="n">
        <v>1</v>
      </c>
      <c r="Z758" t="n">
        <v>10</v>
      </c>
    </row>
    <row r="759">
      <c r="A759" t="n">
        <v>6</v>
      </c>
      <c r="B759" t="n">
        <v>130</v>
      </c>
      <c r="C759" t="inlineStr">
        <is>
          <t xml:space="preserve">CONCLUIDO	</t>
        </is>
      </c>
      <c r="D759" t="n">
        <v>3.976</v>
      </c>
      <c r="E759" t="n">
        <v>25.15</v>
      </c>
      <c r="F759" t="n">
        <v>18.19</v>
      </c>
      <c r="G759" t="n">
        <v>12.84</v>
      </c>
      <c r="H759" t="n">
        <v>0.17</v>
      </c>
      <c r="I759" t="n">
        <v>85</v>
      </c>
      <c r="J759" t="n">
        <v>255.57</v>
      </c>
      <c r="K759" t="n">
        <v>59.19</v>
      </c>
      <c r="L759" t="n">
        <v>2.5</v>
      </c>
      <c r="M759" t="n">
        <v>83</v>
      </c>
      <c r="N759" t="n">
        <v>63.88</v>
      </c>
      <c r="O759" t="n">
        <v>31754.97</v>
      </c>
      <c r="P759" t="n">
        <v>291.75</v>
      </c>
      <c r="Q759" t="n">
        <v>1364.29</v>
      </c>
      <c r="R759" t="n">
        <v>133.04</v>
      </c>
      <c r="S759" t="n">
        <v>48.96</v>
      </c>
      <c r="T759" t="n">
        <v>39408.15</v>
      </c>
      <c r="U759" t="n">
        <v>0.37</v>
      </c>
      <c r="V759" t="n">
        <v>0.76</v>
      </c>
      <c r="W759" t="n">
        <v>2.38</v>
      </c>
      <c r="X759" t="n">
        <v>2.43</v>
      </c>
      <c r="Y759" t="n">
        <v>1</v>
      </c>
      <c r="Z759" t="n">
        <v>10</v>
      </c>
    </row>
    <row r="760">
      <c r="A760" t="n">
        <v>7</v>
      </c>
      <c r="B760" t="n">
        <v>130</v>
      </c>
      <c r="C760" t="inlineStr">
        <is>
          <t xml:space="preserve">CONCLUIDO	</t>
        </is>
      </c>
      <c r="D760" t="n">
        <v>4.0896</v>
      </c>
      <c r="E760" t="n">
        <v>24.45</v>
      </c>
      <c r="F760" t="n">
        <v>17.93</v>
      </c>
      <c r="G760" t="n">
        <v>14.16</v>
      </c>
      <c r="H760" t="n">
        <v>0.19</v>
      </c>
      <c r="I760" t="n">
        <v>76</v>
      </c>
      <c r="J760" t="n">
        <v>256.03</v>
      </c>
      <c r="K760" t="n">
        <v>59.19</v>
      </c>
      <c r="L760" t="n">
        <v>2.75</v>
      </c>
      <c r="M760" t="n">
        <v>74</v>
      </c>
      <c r="N760" t="n">
        <v>64.09</v>
      </c>
      <c r="O760" t="n">
        <v>31811.29</v>
      </c>
      <c r="P760" t="n">
        <v>286.58</v>
      </c>
      <c r="Q760" t="n">
        <v>1364.22</v>
      </c>
      <c r="R760" t="n">
        <v>124.98</v>
      </c>
      <c r="S760" t="n">
        <v>48.96</v>
      </c>
      <c r="T760" t="n">
        <v>35423.59</v>
      </c>
      <c r="U760" t="n">
        <v>0.39</v>
      </c>
      <c r="V760" t="n">
        <v>0.77</v>
      </c>
      <c r="W760" t="n">
        <v>2.35</v>
      </c>
      <c r="X760" t="n">
        <v>2.17</v>
      </c>
      <c r="Y760" t="n">
        <v>1</v>
      </c>
      <c r="Z760" t="n">
        <v>10</v>
      </c>
    </row>
    <row r="761">
      <c r="A761" t="n">
        <v>8</v>
      </c>
      <c r="B761" t="n">
        <v>130</v>
      </c>
      <c r="C761" t="inlineStr">
        <is>
          <t xml:space="preserve">CONCLUIDO	</t>
        </is>
      </c>
      <c r="D761" t="n">
        <v>4.1816</v>
      </c>
      <c r="E761" t="n">
        <v>23.91</v>
      </c>
      <c r="F761" t="n">
        <v>17.74</v>
      </c>
      <c r="G761" t="n">
        <v>15.42</v>
      </c>
      <c r="H761" t="n">
        <v>0.21</v>
      </c>
      <c r="I761" t="n">
        <v>69</v>
      </c>
      <c r="J761" t="n">
        <v>256.49</v>
      </c>
      <c r="K761" t="n">
        <v>59.19</v>
      </c>
      <c r="L761" t="n">
        <v>3</v>
      </c>
      <c r="M761" t="n">
        <v>67</v>
      </c>
      <c r="N761" t="n">
        <v>64.29000000000001</v>
      </c>
      <c r="O761" t="n">
        <v>31867.69</v>
      </c>
      <c r="P761" t="n">
        <v>282.35</v>
      </c>
      <c r="Q761" t="n">
        <v>1364.16</v>
      </c>
      <c r="R761" t="n">
        <v>118.22</v>
      </c>
      <c r="S761" t="n">
        <v>48.96</v>
      </c>
      <c r="T761" t="n">
        <v>32081</v>
      </c>
      <c r="U761" t="n">
        <v>0.41</v>
      </c>
      <c r="V761" t="n">
        <v>0.78</v>
      </c>
      <c r="W761" t="n">
        <v>2.36</v>
      </c>
      <c r="X761" t="n">
        <v>1.98</v>
      </c>
      <c r="Y761" t="n">
        <v>1</v>
      </c>
      <c r="Z761" t="n">
        <v>10</v>
      </c>
    </row>
    <row r="762">
      <c r="A762" t="n">
        <v>9</v>
      </c>
      <c r="B762" t="n">
        <v>130</v>
      </c>
      <c r="C762" t="inlineStr">
        <is>
          <t xml:space="preserve">CONCLUIDO	</t>
        </is>
      </c>
      <c r="D762" t="n">
        <v>4.2671</v>
      </c>
      <c r="E762" t="n">
        <v>23.44</v>
      </c>
      <c r="F762" t="n">
        <v>17.55</v>
      </c>
      <c r="G762" t="n">
        <v>16.71</v>
      </c>
      <c r="H762" t="n">
        <v>0.23</v>
      </c>
      <c r="I762" t="n">
        <v>63</v>
      </c>
      <c r="J762" t="n">
        <v>256.95</v>
      </c>
      <c r="K762" t="n">
        <v>59.19</v>
      </c>
      <c r="L762" t="n">
        <v>3.25</v>
      </c>
      <c r="M762" t="n">
        <v>61</v>
      </c>
      <c r="N762" t="n">
        <v>64.5</v>
      </c>
      <c r="O762" t="n">
        <v>31924.29</v>
      </c>
      <c r="P762" t="n">
        <v>278.52</v>
      </c>
      <c r="Q762" t="n">
        <v>1364.06</v>
      </c>
      <c r="R762" t="n">
        <v>112.42</v>
      </c>
      <c r="S762" t="n">
        <v>48.96</v>
      </c>
      <c r="T762" t="n">
        <v>29210.31</v>
      </c>
      <c r="U762" t="n">
        <v>0.44</v>
      </c>
      <c r="V762" t="n">
        <v>0.79</v>
      </c>
      <c r="W762" t="n">
        <v>2.34</v>
      </c>
      <c r="X762" t="n">
        <v>1.79</v>
      </c>
      <c r="Y762" t="n">
        <v>1</v>
      </c>
      <c r="Z762" t="n">
        <v>10</v>
      </c>
    </row>
    <row r="763">
      <c r="A763" t="n">
        <v>10</v>
      </c>
      <c r="B763" t="n">
        <v>130</v>
      </c>
      <c r="C763" t="inlineStr">
        <is>
          <t xml:space="preserve">CONCLUIDO	</t>
        </is>
      </c>
      <c r="D763" t="n">
        <v>4.337</v>
      </c>
      <c r="E763" t="n">
        <v>23.06</v>
      </c>
      <c r="F763" t="n">
        <v>17.42</v>
      </c>
      <c r="G763" t="n">
        <v>18.02</v>
      </c>
      <c r="H763" t="n">
        <v>0.24</v>
      </c>
      <c r="I763" t="n">
        <v>58</v>
      </c>
      <c r="J763" t="n">
        <v>257.41</v>
      </c>
      <c r="K763" t="n">
        <v>59.19</v>
      </c>
      <c r="L763" t="n">
        <v>3.5</v>
      </c>
      <c r="M763" t="n">
        <v>56</v>
      </c>
      <c r="N763" t="n">
        <v>64.70999999999999</v>
      </c>
      <c r="O763" t="n">
        <v>31980.84</v>
      </c>
      <c r="P763" t="n">
        <v>275.15</v>
      </c>
      <c r="Q763" t="n">
        <v>1364.14</v>
      </c>
      <c r="R763" t="n">
        <v>107.67</v>
      </c>
      <c r="S763" t="n">
        <v>48.96</v>
      </c>
      <c r="T763" t="n">
        <v>26861.49</v>
      </c>
      <c r="U763" t="n">
        <v>0.45</v>
      </c>
      <c r="V763" t="n">
        <v>0.8</v>
      </c>
      <c r="W763" t="n">
        <v>2.34</v>
      </c>
      <c r="X763" t="n">
        <v>1.66</v>
      </c>
      <c r="Y763" t="n">
        <v>1</v>
      </c>
      <c r="Z763" t="n">
        <v>10</v>
      </c>
    </row>
    <row r="764">
      <c r="A764" t="n">
        <v>11</v>
      </c>
      <c r="B764" t="n">
        <v>130</v>
      </c>
      <c r="C764" t="inlineStr">
        <is>
          <t xml:space="preserve">CONCLUIDO	</t>
        </is>
      </c>
      <c r="D764" t="n">
        <v>4.4137</v>
      </c>
      <c r="E764" t="n">
        <v>22.66</v>
      </c>
      <c r="F764" t="n">
        <v>17.26</v>
      </c>
      <c r="G764" t="n">
        <v>19.54</v>
      </c>
      <c r="H764" t="n">
        <v>0.26</v>
      </c>
      <c r="I764" t="n">
        <v>53</v>
      </c>
      <c r="J764" t="n">
        <v>257.86</v>
      </c>
      <c r="K764" t="n">
        <v>59.19</v>
      </c>
      <c r="L764" t="n">
        <v>3.75</v>
      </c>
      <c r="M764" t="n">
        <v>51</v>
      </c>
      <c r="N764" t="n">
        <v>64.92</v>
      </c>
      <c r="O764" t="n">
        <v>32037.48</v>
      </c>
      <c r="P764" t="n">
        <v>271.82</v>
      </c>
      <c r="Q764" t="n">
        <v>1364.26</v>
      </c>
      <c r="R764" t="n">
        <v>102.65</v>
      </c>
      <c r="S764" t="n">
        <v>48.96</v>
      </c>
      <c r="T764" t="n">
        <v>24373.73</v>
      </c>
      <c r="U764" t="n">
        <v>0.48</v>
      </c>
      <c r="V764" t="n">
        <v>0.8</v>
      </c>
      <c r="W764" t="n">
        <v>2.33</v>
      </c>
      <c r="X764" t="n">
        <v>1.5</v>
      </c>
      <c r="Y764" t="n">
        <v>1</v>
      </c>
      <c r="Z764" t="n">
        <v>10</v>
      </c>
    </row>
    <row r="765">
      <c r="A765" t="n">
        <v>12</v>
      </c>
      <c r="B765" t="n">
        <v>130</v>
      </c>
      <c r="C765" t="inlineStr">
        <is>
          <t xml:space="preserve">CONCLUIDO	</t>
        </is>
      </c>
      <c r="D765" t="n">
        <v>4.4559</v>
      </c>
      <c r="E765" t="n">
        <v>22.44</v>
      </c>
      <c r="F765" t="n">
        <v>17.19</v>
      </c>
      <c r="G765" t="n">
        <v>20.63</v>
      </c>
      <c r="H765" t="n">
        <v>0.28</v>
      </c>
      <c r="I765" t="n">
        <v>50</v>
      </c>
      <c r="J765" t="n">
        <v>258.32</v>
      </c>
      <c r="K765" t="n">
        <v>59.19</v>
      </c>
      <c r="L765" t="n">
        <v>4</v>
      </c>
      <c r="M765" t="n">
        <v>48</v>
      </c>
      <c r="N765" t="n">
        <v>65.13</v>
      </c>
      <c r="O765" t="n">
        <v>32094.19</v>
      </c>
      <c r="P765" t="n">
        <v>269.65</v>
      </c>
      <c r="Q765" t="n">
        <v>1364.17</v>
      </c>
      <c r="R765" t="n">
        <v>100.43</v>
      </c>
      <c r="S765" t="n">
        <v>48.96</v>
      </c>
      <c r="T765" t="n">
        <v>23279.08</v>
      </c>
      <c r="U765" t="n">
        <v>0.49</v>
      </c>
      <c r="V765" t="n">
        <v>0.8100000000000001</v>
      </c>
      <c r="W765" t="n">
        <v>2.33</v>
      </c>
      <c r="X765" t="n">
        <v>1.43</v>
      </c>
      <c r="Y765" t="n">
        <v>1</v>
      </c>
      <c r="Z765" t="n">
        <v>10</v>
      </c>
    </row>
    <row r="766">
      <c r="A766" t="n">
        <v>13</v>
      </c>
      <c r="B766" t="n">
        <v>130</v>
      </c>
      <c r="C766" t="inlineStr">
        <is>
          <t xml:space="preserve">CONCLUIDO	</t>
        </is>
      </c>
      <c r="D766" t="n">
        <v>4.5249</v>
      </c>
      <c r="E766" t="n">
        <v>22.1</v>
      </c>
      <c r="F766" t="n">
        <v>17.05</v>
      </c>
      <c r="G766" t="n">
        <v>22.23</v>
      </c>
      <c r="H766" t="n">
        <v>0.29</v>
      </c>
      <c r="I766" t="n">
        <v>46</v>
      </c>
      <c r="J766" t="n">
        <v>258.78</v>
      </c>
      <c r="K766" t="n">
        <v>59.19</v>
      </c>
      <c r="L766" t="n">
        <v>4.25</v>
      </c>
      <c r="M766" t="n">
        <v>44</v>
      </c>
      <c r="N766" t="n">
        <v>65.34</v>
      </c>
      <c r="O766" t="n">
        <v>32150.98</v>
      </c>
      <c r="P766" t="n">
        <v>266.23</v>
      </c>
      <c r="Q766" t="n">
        <v>1364.13</v>
      </c>
      <c r="R766" t="n">
        <v>95.81999999999999</v>
      </c>
      <c r="S766" t="n">
        <v>48.96</v>
      </c>
      <c r="T766" t="n">
        <v>20996.55</v>
      </c>
      <c r="U766" t="n">
        <v>0.51</v>
      </c>
      <c r="V766" t="n">
        <v>0.8100000000000001</v>
      </c>
      <c r="W766" t="n">
        <v>2.32</v>
      </c>
      <c r="X766" t="n">
        <v>1.29</v>
      </c>
      <c r="Y766" t="n">
        <v>1</v>
      </c>
      <c r="Z766" t="n">
        <v>10</v>
      </c>
    </row>
    <row r="767">
      <c r="A767" t="n">
        <v>14</v>
      </c>
      <c r="B767" t="n">
        <v>130</v>
      </c>
      <c r="C767" t="inlineStr">
        <is>
          <t xml:space="preserve">CONCLUIDO	</t>
        </is>
      </c>
      <c r="D767" t="n">
        <v>4.5547</v>
      </c>
      <c r="E767" t="n">
        <v>21.96</v>
      </c>
      <c r="F767" t="n">
        <v>17</v>
      </c>
      <c r="G767" t="n">
        <v>23.18</v>
      </c>
      <c r="H767" t="n">
        <v>0.31</v>
      </c>
      <c r="I767" t="n">
        <v>44</v>
      </c>
      <c r="J767" t="n">
        <v>259.25</v>
      </c>
      <c r="K767" t="n">
        <v>59.19</v>
      </c>
      <c r="L767" t="n">
        <v>4.5</v>
      </c>
      <c r="M767" t="n">
        <v>42</v>
      </c>
      <c r="N767" t="n">
        <v>65.55</v>
      </c>
      <c r="O767" t="n">
        <v>32207.85</v>
      </c>
      <c r="P767" t="n">
        <v>264.53</v>
      </c>
      <c r="Q767" t="n">
        <v>1364.06</v>
      </c>
      <c r="R767" t="n">
        <v>94.23</v>
      </c>
      <c r="S767" t="n">
        <v>48.96</v>
      </c>
      <c r="T767" t="n">
        <v>20211.03</v>
      </c>
      <c r="U767" t="n">
        <v>0.52</v>
      </c>
      <c r="V767" t="n">
        <v>0.8100000000000001</v>
      </c>
      <c r="W767" t="n">
        <v>2.31</v>
      </c>
      <c r="X767" t="n">
        <v>1.24</v>
      </c>
      <c r="Y767" t="n">
        <v>1</v>
      </c>
      <c r="Z767" t="n">
        <v>10</v>
      </c>
    </row>
    <row r="768">
      <c r="A768" t="n">
        <v>15</v>
      </c>
      <c r="B768" t="n">
        <v>130</v>
      </c>
      <c r="C768" t="inlineStr">
        <is>
          <t xml:space="preserve">CONCLUIDO	</t>
        </is>
      </c>
      <c r="D768" t="n">
        <v>4.6012</v>
      </c>
      <c r="E768" t="n">
        <v>21.73</v>
      </c>
      <c r="F768" t="n">
        <v>16.92</v>
      </c>
      <c r="G768" t="n">
        <v>24.77</v>
      </c>
      <c r="H768" t="n">
        <v>0.33</v>
      </c>
      <c r="I768" t="n">
        <v>41</v>
      </c>
      <c r="J768" t="n">
        <v>259.71</v>
      </c>
      <c r="K768" t="n">
        <v>59.19</v>
      </c>
      <c r="L768" t="n">
        <v>4.75</v>
      </c>
      <c r="M768" t="n">
        <v>39</v>
      </c>
      <c r="N768" t="n">
        <v>65.76000000000001</v>
      </c>
      <c r="O768" t="n">
        <v>32264.79</v>
      </c>
      <c r="P768" t="n">
        <v>261.66</v>
      </c>
      <c r="Q768" t="n">
        <v>1364</v>
      </c>
      <c r="R768" t="n">
        <v>91.87</v>
      </c>
      <c r="S768" t="n">
        <v>48.96</v>
      </c>
      <c r="T768" t="n">
        <v>19047.11</v>
      </c>
      <c r="U768" t="n">
        <v>0.53</v>
      </c>
      <c r="V768" t="n">
        <v>0.82</v>
      </c>
      <c r="W768" t="n">
        <v>2.31</v>
      </c>
      <c r="X768" t="n">
        <v>1.16</v>
      </c>
      <c r="Y768" t="n">
        <v>1</v>
      </c>
      <c r="Z768" t="n">
        <v>10</v>
      </c>
    </row>
    <row r="769">
      <c r="A769" t="n">
        <v>16</v>
      </c>
      <c r="B769" t="n">
        <v>130</v>
      </c>
      <c r="C769" t="inlineStr">
        <is>
          <t xml:space="preserve">CONCLUIDO	</t>
        </is>
      </c>
      <c r="D769" t="n">
        <v>4.637</v>
      </c>
      <c r="E769" t="n">
        <v>21.57</v>
      </c>
      <c r="F769" t="n">
        <v>16.85</v>
      </c>
      <c r="G769" t="n">
        <v>25.93</v>
      </c>
      <c r="H769" t="n">
        <v>0.34</v>
      </c>
      <c r="I769" t="n">
        <v>39</v>
      </c>
      <c r="J769" t="n">
        <v>260.17</v>
      </c>
      <c r="K769" t="n">
        <v>59.19</v>
      </c>
      <c r="L769" t="n">
        <v>5</v>
      </c>
      <c r="M769" t="n">
        <v>37</v>
      </c>
      <c r="N769" t="n">
        <v>65.98</v>
      </c>
      <c r="O769" t="n">
        <v>32321.82</v>
      </c>
      <c r="P769" t="n">
        <v>259.5</v>
      </c>
      <c r="Q769" t="n">
        <v>1364.08</v>
      </c>
      <c r="R769" t="n">
        <v>89.48999999999999</v>
      </c>
      <c r="S769" t="n">
        <v>48.96</v>
      </c>
      <c r="T769" t="n">
        <v>17867.21</v>
      </c>
      <c r="U769" t="n">
        <v>0.55</v>
      </c>
      <c r="V769" t="n">
        <v>0.82</v>
      </c>
      <c r="W769" t="n">
        <v>2.31</v>
      </c>
      <c r="X769" t="n">
        <v>1.09</v>
      </c>
      <c r="Y769" t="n">
        <v>1</v>
      </c>
      <c r="Z769" t="n">
        <v>10</v>
      </c>
    </row>
    <row r="770">
      <c r="A770" t="n">
        <v>17</v>
      </c>
      <c r="B770" t="n">
        <v>130</v>
      </c>
      <c r="C770" t="inlineStr">
        <is>
          <t xml:space="preserve">CONCLUIDO	</t>
        </is>
      </c>
      <c r="D770" t="n">
        <v>4.6924</v>
      </c>
      <c r="E770" t="n">
        <v>21.31</v>
      </c>
      <c r="F770" t="n">
        <v>16.75</v>
      </c>
      <c r="G770" t="n">
        <v>27.91</v>
      </c>
      <c r="H770" t="n">
        <v>0.36</v>
      </c>
      <c r="I770" t="n">
        <v>36</v>
      </c>
      <c r="J770" t="n">
        <v>260.63</v>
      </c>
      <c r="K770" t="n">
        <v>59.19</v>
      </c>
      <c r="L770" t="n">
        <v>5.25</v>
      </c>
      <c r="M770" t="n">
        <v>34</v>
      </c>
      <c r="N770" t="n">
        <v>66.19</v>
      </c>
      <c r="O770" t="n">
        <v>32378.93</v>
      </c>
      <c r="P770" t="n">
        <v>256.56</v>
      </c>
      <c r="Q770" t="n">
        <v>1364</v>
      </c>
      <c r="R770" t="n">
        <v>86.02</v>
      </c>
      <c r="S770" t="n">
        <v>48.96</v>
      </c>
      <c r="T770" t="n">
        <v>16143.12</v>
      </c>
      <c r="U770" t="n">
        <v>0.57</v>
      </c>
      <c r="V770" t="n">
        <v>0.83</v>
      </c>
      <c r="W770" t="n">
        <v>2.3</v>
      </c>
      <c r="X770" t="n">
        <v>0.99</v>
      </c>
      <c r="Y770" t="n">
        <v>1</v>
      </c>
      <c r="Z770" t="n">
        <v>10</v>
      </c>
    </row>
    <row r="771">
      <c r="A771" t="n">
        <v>18</v>
      </c>
      <c r="B771" t="n">
        <v>130</v>
      </c>
      <c r="C771" t="inlineStr">
        <is>
          <t xml:space="preserve">CONCLUIDO	</t>
        </is>
      </c>
      <c r="D771" t="n">
        <v>4.7043</v>
      </c>
      <c r="E771" t="n">
        <v>21.26</v>
      </c>
      <c r="F771" t="n">
        <v>16.74</v>
      </c>
      <c r="G771" t="n">
        <v>28.7</v>
      </c>
      <c r="H771" t="n">
        <v>0.37</v>
      </c>
      <c r="I771" t="n">
        <v>35</v>
      </c>
      <c r="J771" t="n">
        <v>261.1</v>
      </c>
      <c r="K771" t="n">
        <v>59.19</v>
      </c>
      <c r="L771" t="n">
        <v>5.5</v>
      </c>
      <c r="M771" t="n">
        <v>33</v>
      </c>
      <c r="N771" t="n">
        <v>66.40000000000001</v>
      </c>
      <c r="O771" t="n">
        <v>32436.11</v>
      </c>
      <c r="P771" t="n">
        <v>256.67</v>
      </c>
      <c r="Q771" t="n">
        <v>1364.02</v>
      </c>
      <c r="R771" t="n">
        <v>86.06999999999999</v>
      </c>
      <c r="S771" t="n">
        <v>48.96</v>
      </c>
      <c r="T771" t="n">
        <v>16173.32</v>
      </c>
      <c r="U771" t="n">
        <v>0.57</v>
      </c>
      <c r="V771" t="n">
        <v>0.83</v>
      </c>
      <c r="W771" t="n">
        <v>2.29</v>
      </c>
      <c r="X771" t="n">
        <v>0.98</v>
      </c>
      <c r="Y771" t="n">
        <v>1</v>
      </c>
      <c r="Z771" t="n">
        <v>10</v>
      </c>
    </row>
    <row r="772">
      <c r="A772" t="n">
        <v>19</v>
      </c>
      <c r="B772" t="n">
        <v>130</v>
      </c>
      <c r="C772" t="inlineStr">
        <is>
          <t xml:space="preserve">CONCLUIDO	</t>
        </is>
      </c>
      <c r="D772" t="n">
        <v>4.7397</v>
      </c>
      <c r="E772" t="n">
        <v>21.1</v>
      </c>
      <c r="F772" t="n">
        <v>16.68</v>
      </c>
      <c r="G772" t="n">
        <v>30.33</v>
      </c>
      <c r="H772" t="n">
        <v>0.39</v>
      </c>
      <c r="I772" t="n">
        <v>33</v>
      </c>
      <c r="J772" t="n">
        <v>261.56</v>
      </c>
      <c r="K772" t="n">
        <v>59.19</v>
      </c>
      <c r="L772" t="n">
        <v>5.75</v>
      </c>
      <c r="M772" t="n">
        <v>31</v>
      </c>
      <c r="N772" t="n">
        <v>66.62</v>
      </c>
      <c r="O772" t="n">
        <v>32493.38</v>
      </c>
      <c r="P772" t="n">
        <v>254.42</v>
      </c>
      <c r="Q772" t="n">
        <v>1364.06</v>
      </c>
      <c r="R772" t="n">
        <v>83.98</v>
      </c>
      <c r="S772" t="n">
        <v>48.96</v>
      </c>
      <c r="T772" t="n">
        <v>15138.61</v>
      </c>
      <c r="U772" t="n">
        <v>0.58</v>
      </c>
      <c r="V772" t="n">
        <v>0.83</v>
      </c>
      <c r="W772" t="n">
        <v>2.29</v>
      </c>
      <c r="X772" t="n">
        <v>0.92</v>
      </c>
      <c r="Y772" t="n">
        <v>1</v>
      </c>
      <c r="Z772" t="n">
        <v>10</v>
      </c>
    </row>
    <row r="773">
      <c r="A773" t="n">
        <v>20</v>
      </c>
      <c r="B773" t="n">
        <v>130</v>
      </c>
      <c r="C773" t="inlineStr">
        <is>
          <t xml:space="preserve">CONCLUIDO	</t>
        </is>
      </c>
      <c r="D773" t="n">
        <v>4.7562</v>
      </c>
      <c r="E773" t="n">
        <v>21.02</v>
      </c>
      <c r="F773" t="n">
        <v>16.66</v>
      </c>
      <c r="G773" t="n">
        <v>31.23</v>
      </c>
      <c r="H773" t="n">
        <v>0.41</v>
      </c>
      <c r="I773" t="n">
        <v>32</v>
      </c>
      <c r="J773" t="n">
        <v>262.03</v>
      </c>
      <c r="K773" t="n">
        <v>59.19</v>
      </c>
      <c r="L773" t="n">
        <v>6</v>
      </c>
      <c r="M773" t="n">
        <v>30</v>
      </c>
      <c r="N773" t="n">
        <v>66.83</v>
      </c>
      <c r="O773" t="n">
        <v>32550.72</v>
      </c>
      <c r="P773" t="n">
        <v>252.64</v>
      </c>
      <c r="Q773" t="n">
        <v>1364.17</v>
      </c>
      <c r="R773" t="n">
        <v>82.69</v>
      </c>
      <c r="S773" t="n">
        <v>48.96</v>
      </c>
      <c r="T773" t="n">
        <v>14499.7</v>
      </c>
      <c r="U773" t="n">
        <v>0.59</v>
      </c>
      <c r="V773" t="n">
        <v>0.83</v>
      </c>
      <c r="W773" t="n">
        <v>2.3</v>
      </c>
      <c r="X773" t="n">
        <v>0.89</v>
      </c>
      <c r="Y773" t="n">
        <v>1</v>
      </c>
      <c r="Z773" t="n">
        <v>10</v>
      </c>
    </row>
    <row r="774">
      <c r="A774" t="n">
        <v>21</v>
      </c>
      <c r="B774" t="n">
        <v>130</v>
      </c>
      <c r="C774" t="inlineStr">
        <is>
          <t xml:space="preserve">CONCLUIDO	</t>
        </is>
      </c>
      <c r="D774" t="n">
        <v>4.7909</v>
      </c>
      <c r="E774" t="n">
        <v>20.87</v>
      </c>
      <c r="F774" t="n">
        <v>16.6</v>
      </c>
      <c r="G774" t="n">
        <v>33.2</v>
      </c>
      <c r="H774" t="n">
        <v>0.42</v>
      </c>
      <c r="I774" t="n">
        <v>30</v>
      </c>
      <c r="J774" t="n">
        <v>262.49</v>
      </c>
      <c r="K774" t="n">
        <v>59.19</v>
      </c>
      <c r="L774" t="n">
        <v>6.25</v>
      </c>
      <c r="M774" t="n">
        <v>28</v>
      </c>
      <c r="N774" t="n">
        <v>67.05</v>
      </c>
      <c r="O774" t="n">
        <v>32608.15</v>
      </c>
      <c r="P774" t="n">
        <v>250.64</v>
      </c>
      <c r="Q774" t="n">
        <v>1364.08</v>
      </c>
      <c r="R774" t="n">
        <v>81.14</v>
      </c>
      <c r="S774" t="n">
        <v>48.96</v>
      </c>
      <c r="T774" t="n">
        <v>13734.05</v>
      </c>
      <c r="U774" t="n">
        <v>0.6</v>
      </c>
      <c r="V774" t="n">
        <v>0.83</v>
      </c>
      <c r="W774" t="n">
        <v>2.3</v>
      </c>
      <c r="X774" t="n">
        <v>0.84</v>
      </c>
      <c r="Y774" t="n">
        <v>1</v>
      </c>
      <c r="Z774" t="n">
        <v>10</v>
      </c>
    </row>
    <row r="775">
      <c r="A775" t="n">
        <v>22</v>
      </c>
      <c r="B775" t="n">
        <v>130</v>
      </c>
      <c r="C775" t="inlineStr">
        <is>
          <t xml:space="preserve">CONCLUIDO	</t>
        </is>
      </c>
      <c r="D775" t="n">
        <v>4.8105</v>
      </c>
      <c r="E775" t="n">
        <v>20.79</v>
      </c>
      <c r="F775" t="n">
        <v>16.57</v>
      </c>
      <c r="G775" t="n">
        <v>34.27</v>
      </c>
      <c r="H775" t="n">
        <v>0.44</v>
      </c>
      <c r="I775" t="n">
        <v>29</v>
      </c>
      <c r="J775" t="n">
        <v>262.96</v>
      </c>
      <c r="K775" t="n">
        <v>59.19</v>
      </c>
      <c r="L775" t="n">
        <v>6.5</v>
      </c>
      <c r="M775" t="n">
        <v>27</v>
      </c>
      <c r="N775" t="n">
        <v>67.26000000000001</v>
      </c>
      <c r="O775" t="n">
        <v>32665.66</v>
      </c>
      <c r="P775" t="n">
        <v>248.87</v>
      </c>
      <c r="Q775" t="n">
        <v>1364.01</v>
      </c>
      <c r="R775" t="n">
        <v>80.31999999999999</v>
      </c>
      <c r="S775" t="n">
        <v>48.96</v>
      </c>
      <c r="T775" t="n">
        <v>13330.33</v>
      </c>
      <c r="U775" t="n">
        <v>0.61</v>
      </c>
      <c r="V775" t="n">
        <v>0.84</v>
      </c>
      <c r="W775" t="n">
        <v>2.28</v>
      </c>
      <c r="X775" t="n">
        <v>0.8100000000000001</v>
      </c>
      <c r="Y775" t="n">
        <v>1</v>
      </c>
      <c r="Z775" t="n">
        <v>10</v>
      </c>
    </row>
    <row r="776">
      <c r="A776" t="n">
        <v>23</v>
      </c>
      <c r="B776" t="n">
        <v>130</v>
      </c>
      <c r="C776" t="inlineStr">
        <is>
          <t xml:space="preserve">CONCLUIDO	</t>
        </is>
      </c>
      <c r="D776" t="n">
        <v>4.8305</v>
      </c>
      <c r="E776" t="n">
        <v>20.7</v>
      </c>
      <c r="F776" t="n">
        <v>16.53</v>
      </c>
      <c r="G776" t="n">
        <v>35.42</v>
      </c>
      <c r="H776" t="n">
        <v>0.46</v>
      </c>
      <c r="I776" t="n">
        <v>28</v>
      </c>
      <c r="J776" t="n">
        <v>263.42</v>
      </c>
      <c r="K776" t="n">
        <v>59.19</v>
      </c>
      <c r="L776" t="n">
        <v>6.75</v>
      </c>
      <c r="M776" t="n">
        <v>26</v>
      </c>
      <c r="N776" t="n">
        <v>67.48</v>
      </c>
      <c r="O776" t="n">
        <v>32723.25</v>
      </c>
      <c r="P776" t="n">
        <v>248.18</v>
      </c>
      <c r="Q776" t="n">
        <v>1364.22</v>
      </c>
      <c r="R776" t="n">
        <v>78.92</v>
      </c>
      <c r="S776" t="n">
        <v>48.96</v>
      </c>
      <c r="T776" t="n">
        <v>12636.13</v>
      </c>
      <c r="U776" t="n">
        <v>0.62</v>
      </c>
      <c r="V776" t="n">
        <v>0.84</v>
      </c>
      <c r="W776" t="n">
        <v>2.29</v>
      </c>
      <c r="X776" t="n">
        <v>0.77</v>
      </c>
      <c r="Y776" t="n">
        <v>1</v>
      </c>
      <c r="Z776" t="n">
        <v>10</v>
      </c>
    </row>
    <row r="777">
      <c r="A777" t="n">
        <v>24</v>
      </c>
      <c r="B777" t="n">
        <v>130</v>
      </c>
      <c r="C777" t="inlineStr">
        <is>
          <t xml:space="preserve">CONCLUIDO	</t>
        </is>
      </c>
      <c r="D777" t="n">
        <v>4.8466</v>
      </c>
      <c r="E777" t="n">
        <v>20.63</v>
      </c>
      <c r="F777" t="n">
        <v>16.51</v>
      </c>
      <c r="G777" t="n">
        <v>36.68</v>
      </c>
      <c r="H777" t="n">
        <v>0.47</v>
      </c>
      <c r="I777" t="n">
        <v>27</v>
      </c>
      <c r="J777" t="n">
        <v>263.89</v>
      </c>
      <c r="K777" t="n">
        <v>59.19</v>
      </c>
      <c r="L777" t="n">
        <v>7</v>
      </c>
      <c r="M777" t="n">
        <v>25</v>
      </c>
      <c r="N777" t="n">
        <v>67.7</v>
      </c>
      <c r="O777" t="n">
        <v>32780.92</v>
      </c>
      <c r="P777" t="n">
        <v>246.54</v>
      </c>
      <c r="Q777" t="n">
        <v>1364.05</v>
      </c>
      <c r="R777" t="n">
        <v>78.17</v>
      </c>
      <c r="S777" t="n">
        <v>48.96</v>
      </c>
      <c r="T777" t="n">
        <v>12264.36</v>
      </c>
      <c r="U777" t="n">
        <v>0.63</v>
      </c>
      <c r="V777" t="n">
        <v>0.84</v>
      </c>
      <c r="W777" t="n">
        <v>2.29</v>
      </c>
      <c r="X777" t="n">
        <v>0.75</v>
      </c>
      <c r="Y777" t="n">
        <v>1</v>
      </c>
      <c r="Z777" t="n">
        <v>10</v>
      </c>
    </row>
    <row r="778">
      <c r="A778" t="n">
        <v>25</v>
      </c>
      <c r="B778" t="n">
        <v>130</v>
      </c>
      <c r="C778" t="inlineStr">
        <is>
          <t xml:space="preserve">CONCLUIDO	</t>
        </is>
      </c>
      <c r="D778" t="n">
        <v>4.8664</v>
      </c>
      <c r="E778" t="n">
        <v>20.55</v>
      </c>
      <c r="F778" t="n">
        <v>16.47</v>
      </c>
      <c r="G778" t="n">
        <v>38.01</v>
      </c>
      <c r="H778" t="n">
        <v>0.49</v>
      </c>
      <c r="I778" t="n">
        <v>26</v>
      </c>
      <c r="J778" t="n">
        <v>264.36</v>
      </c>
      <c r="K778" t="n">
        <v>59.19</v>
      </c>
      <c r="L778" t="n">
        <v>7.25</v>
      </c>
      <c r="M778" t="n">
        <v>24</v>
      </c>
      <c r="N778" t="n">
        <v>67.92</v>
      </c>
      <c r="O778" t="n">
        <v>32838.68</v>
      </c>
      <c r="P778" t="n">
        <v>244.36</v>
      </c>
      <c r="Q778" t="n">
        <v>1364.1</v>
      </c>
      <c r="R778" t="n">
        <v>77.48</v>
      </c>
      <c r="S778" t="n">
        <v>48.96</v>
      </c>
      <c r="T778" t="n">
        <v>11923.71</v>
      </c>
      <c r="U778" t="n">
        <v>0.63</v>
      </c>
      <c r="V778" t="n">
        <v>0.84</v>
      </c>
      <c r="W778" t="n">
        <v>2.27</v>
      </c>
      <c r="X778" t="n">
        <v>0.71</v>
      </c>
      <c r="Y778" t="n">
        <v>1</v>
      </c>
      <c r="Z778" t="n">
        <v>10</v>
      </c>
    </row>
    <row r="779">
      <c r="A779" t="n">
        <v>26</v>
      </c>
      <c r="B779" t="n">
        <v>130</v>
      </c>
      <c r="C779" t="inlineStr">
        <is>
          <t xml:space="preserve">CONCLUIDO	</t>
        </is>
      </c>
      <c r="D779" t="n">
        <v>4.8806</v>
      </c>
      <c r="E779" t="n">
        <v>20.49</v>
      </c>
      <c r="F779" t="n">
        <v>16.46</v>
      </c>
      <c r="G779" t="n">
        <v>39.51</v>
      </c>
      <c r="H779" t="n">
        <v>0.5</v>
      </c>
      <c r="I779" t="n">
        <v>25</v>
      </c>
      <c r="J779" t="n">
        <v>264.83</v>
      </c>
      <c r="K779" t="n">
        <v>59.19</v>
      </c>
      <c r="L779" t="n">
        <v>7.5</v>
      </c>
      <c r="M779" t="n">
        <v>23</v>
      </c>
      <c r="N779" t="n">
        <v>68.14</v>
      </c>
      <c r="O779" t="n">
        <v>32896.51</v>
      </c>
      <c r="P779" t="n">
        <v>243.55</v>
      </c>
      <c r="Q779" t="n">
        <v>1364.04</v>
      </c>
      <c r="R779" t="n">
        <v>76.90000000000001</v>
      </c>
      <c r="S779" t="n">
        <v>48.96</v>
      </c>
      <c r="T779" t="n">
        <v>11638.36</v>
      </c>
      <c r="U779" t="n">
        <v>0.64</v>
      </c>
      <c r="V779" t="n">
        <v>0.84</v>
      </c>
      <c r="W779" t="n">
        <v>2.28</v>
      </c>
      <c r="X779" t="n">
        <v>0.7</v>
      </c>
      <c r="Y779" t="n">
        <v>1</v>
      </c>
      <c r="Z779" t="n">
        <v>10</v>
      </c>
    </row>
    <row r="780">
      <c r="A780" t="n">
        <v>27</v>
      </c>
      <c r="B780" t="n">
        <v>130</v>
      </c>
      <c r="C780" t="inlineStr">
        <is>
          <t xml:space="preserve">CONCLUIDO	</t>
        </is>
      </c>
      <c r="D780" t="n">
        <v>4.9028</v>
      </c>
      <c r="E780" t="n">
        <v>20.4</v>
      </c>
      <c r="F780" t="n">
        <v>16.42</v>
      </c>
      <c r="G780" t="n">
        <v>41.05</v>
      </c>
      <c r="H780" t="n">
        <v>0.52</v>
      </c>
      <c r="I780" t="n">
        <v>24</v>
      </c>
      <c r="J780" t="n">
        <v>265.3</v>
      </c>
      <c r="K780" t="n">
        <v>59.19</v>
      </c>
      <c r="L780" t="n">
        <v>7.75</v>
      </c>
      <c r="M780" t="n">
        <v>22</v>
      </c>
      <c r="N780" t="n">
        <v>68.36</v>
      </c>
      <c r="O780" t="n">
        <v>32954.43</v>
      </c>
      <c r="P780" t="n">
        <v>241.72</v>
      </c>
      <c r="Q780" t="n">
        <v>1364</v>
      </c>
      <c r="R780" t="n">
        <v>75.39</v>
      </c>
      <c r="S780" t="n">
        <v>48.96</v>
      </c>
      <c r="T780" t="n">
        <v>10888.16</v>
      </c>
      <c r="U780" t="n">
        <v>0.65</v>
      </c>
      <c r="V780" t="n">
        <v>0.84</v>
      </c>
      <c r="W780" t="n">
        <v>2.28</v>
      </c>
      <c r="X780" t="n">
        <v>0.66</v>
      </c>
      <c r="Y780" t="n">
        <v>1</v>
      </c>
      <c r="Z780" t="n">
        <v>10</v>
      </c>
    </row>
    <row r="781">
      <c r="A781" t="n">
        <v>28</v>
      </c>
      <c r="B781" t="n">
        <v>130</v>
      </c>
      <c r="C781" t="inlineStr">
        <is>
          <t xml:space="preserve">CONCLUIDO	</t>
        </is>
      </c>
      <c r="D781" t="n">
        <v>4.9221</v>
      </c>
      <c r="E781" t="n">
        <v>20.32</v>
      </c>
      <c r="F781" t="n">
        <v>16.39</v>
      </c>
      <c r="G781" t="n">
        <v>42.75</v>
      </c>
      <c r="H781" t="n">
        <v>0.54</v>
      </c>
      <c r="I781" t="n">
        <v>23</v>
      </c>
      <c r="J781" t="n">
        <v>265.77</v>
      </c>
      <c r="K781" t="n">
        <v>59.19</v>
      </c>
      <c r="L781" t="n">
        <v>8</v>
      </c>
      <c r="M781" t="n">
        <v>21</v>
      </c>
      <c r="N781" t="n">
        <v>68.58</v>
      </c>
      <c r="O781" t="n">
        <v>33012.44</v>
      </c>
      <c r="P781" t="n">
        <v>240.34</v>
      </c>
      <c r="Q781" t="n">
        <v>1364.05</v>
      </c>
      <c r="R781" t="n">
        <v>74.38</v>
      </c>
      <c r="S781" t="n">
        <v>48.96</v>
      </c>
      <c r="T781" t="n">
        <v>10388.94</v>
      </c>
      <c r="U781" t="n">
        <v>0.66</v>
      </c>
      <c r="V781" t="n">
        <v>0.85</v>
      </c>
      <c r="W781" t="n">
        <v>2.28</v>
      </c>
      <c r="X781" t="n">
        <v>0.63</v>
      </c>
      <c r="Y781" t="n">
        <v>1</v>
      </c>
      <c r="Z781" t="n">
        <v>10</v>
      </c>
    </row>
    <row r="782">
      <c r="A782" t="n">
        <v>29</v>
      </c>
      <c r="B782" t="n">
        <v>130</v>
      </c>
      <c r="C782" t="inlineStr">
        <is>
          <t xml:space="preserve">CONCLUIDO	</t>
        </is>
      </c>
      <c r="D782" t="n">
        <v>4.9417</v>
      </c>
      <c r="E782" t="n">
        <v>20.24</v>
      </c>
      <c r="F782" t="n">
        <v>16.36</v>
      </c>
      <c r="G782" t="n">
        <v>44.61</v>
      </c>
      <c r="H782" t="n">
        <v>0.55</v>
      </c>
      <c r="I782" t="n">
        <v>22</v>
      </c>
      <c r="J782" t="n">
        <v>266.24</v>
      </c>
      <c r="K782" t="n">
        <v>59.19</v>
      </c>
      <c r="L782" t="n">
        <v>8.25</v>
      </c>
      <c r="M782" t="n">
        <v>20</v>
      </c>
      <c r="N782" t="n">
        <v>68.8</v>
      </c>
      <c r="O782" t="n">
        <v>33070.52</v>
      </c>
      <c r="P782" t="n">
        <v>238.9</v>
      </c>
      <c r="Q782" t="n">
        <v>1364.02</v>
      </c>
      <c r="R782" t="n">
        <v>73.59999999999999</v>
      </c>
      <c r="S782" t="n">
        <v>48.96</v>
      </c>
      <c r="T782" t="n">
        <v>10003.15</v>
      </c>
      <c r="U782" t="n">
        <v>0.67</v>
      </c>
      <c r="V782" t="n">
        <v>0.85</v>
      </c>
      <c r="W782" t="n">
        <v>2.27</v>
      </c>
      <c r="X782" t="n">
        <v>0.6</v>
      </c>
      <c r="Y782" t="n">
        <v>1</v>
      </c>
      <c r="Z782" t="n">
        <v>10</v>
      </c>
    </row>
    <row r="783">
      <c r="A783" t="n">
        <v>30</v>
      </c>
      <c r="B783" t="n">
        <v>130</v>
      </c>
      <c r="C783" t="inlineStr">
        <is>
          <t xml:space="preserve">CONCLUIDO	</t>
        </is>
      </c>
      <c r="D783" t="n">
        <v>4.9609</v>
      </c>
      <c r="E783" t="n">
        <v>20.16</v>
      </c>
      <c r="F783" t="n">
        <v>16.33</v>
      </c>
      <c r="G783" t="n">
        <v>46.65</v>
      </c>
      <c r="H783" t="n">
        <v>0.57</v>
      </c>
      <c r="I783" t="n">
        <v>21</v>
      </c>
      <c r="J783" t="n">
        <v>266.71</v>
      </c>
      <c r="K783" t="n">
        <v>59.19</v>
      </c>
      <c r="L783" t="n">
        <v>8.5</v>
      </c>
      <c r="M783" t="n">
        <v>19</v>
      </c>
      <c r="N783" t="n">
        <v>69.02</v>
      </c>
      <c r="O783" t="n">
        <v>33128.7</v>
      </c>
      <c r="P783" t="n">
        <v>236.37</v>
      </c>
      <c r="Q783" t="n">
        <v>1364.09</v>
      </c>
      <c r="R783" t="n">
        <v>72.39</v>
      </c>
      <c r="S783" t="n">
        <v>48.96</v>
      </c>
      <c r="T783" t="n">
        <v>9402.51</v>
      </c>
      <c r="U783" t="n">
        <v>0.68</v>
      </c>
      <c r="V783" t="n">
        <v>0.85</v>
      </c>
      <c r="W783" t="n">
        <v>2.28</v>
      </c>
      <c r="X783" t="n">
        <v>0.57</v>
      </c>
      <c r="Y783" t="n">
        <v>1</v>
      </c>
      <c r="Z783" t="n">
        <v>10</v>
      </c>
    </row>
    <row r="784">
      <c r="A784" t="n">
        <v>31</v>
      </c>
      <c r="B784" t="n">
        <v>130</v>
      </c>
      <c r="C784" t="inlineStr">
        <is>
          <t xml:space="preserve">CONCLUIDO	</t>
        </is>
      </c>
      <c r="D784" t="n">
        <v>4.9601</v>
      </c>
      <c r="E784" t="n">
        <v>20.16</v>
      </c>
      <c r="F784" t="n">
        <v>16.33</v>
      </c>
      <c r="G784" t="n">
        <v>46.65</v>
      </c>
      <c r="H784" t="n">
        <v>0.58</v>
      </c>
      <c r="I784" t="n">
        <v>21</v>
      </c>
      <c r="J784" t="n">
        <v>267.18</v>
      </c>
      <c r="K784" t="n">
        <v>59.19</v>
      </c>
      <c r="L784" t="n">
        <v>8.75</v>
      </c>
      <c r="M784" t="n">
        <v>19</v>
      </c>
      <c r="N784" t="n">
        <v>69.23999999999999</v>
      </c>
      <c r="O784" t="n">
        <v>33186.95</v>
      </c>
      <c r="P784" t="n">
        <v>235.8</v>
      </c>
      <c r="Q784" t="n">
        <v>1364.06</v>
      </c>
      <c r="R784" t="n">
        <v>72.66</v>
      </c>
      <c r="S784" t="n">
        <v>48.96</v>
      </c>
      <c r="T784" t="n">
        <v>9538.76</v>
      </c>
      <c r="U784" t="n">
        <v>0.67</v>
      </c>
      <c r="V784" t="n">
        <v>0.85</v>
      </c>
      <c r="W784" t="n">
        <v>2.27</v>
      </c>
      <c r="X784" t="n">
        <v>0.57</v>
      </c>
      <c r="Y784" t="n">
        <v>1</v>
      </c>
      <c r="Z784" t="n">
        <v>10</v>
      </c>
    </row>
    <row r="785">
      <c r="A785" t="n">
        <v>32</v>
      </c>
      <c r="B785" t="n">
        <v>130</v>
      </c>
      <c r="C785" t="inlineStr">
        <is>
          <t xml:space="preserve">CONCLUIDO	</t>
        </is>
      </c>
      <c r="D785" t="n">
        <v>4.9782</v>
      </c>
      <c r="E785" t="n">
        <v>20.09</v>
      </c>
      <c r="F785" t="n">
        <v>16.3</v>
      </c>
      <c r="G785" t="n">
        <v>48.91</v>
      </c>
      <c r="H785" t="n">
        <v>0.6</v>
      </c>
      <c r="I785" t="n">
        <v>20</v>
      </c>
      <c r="J785" t="n">
        <v>267.66</v>
      </c>
      <c r="K785" t="n">
        <v>59.19</v>
      </c>
      <c r="L785" t="n">
        <v>9</v>
      </c>
      <c r="M785" t="n">
        <v>18</v>
      </c>
      <c r="N785" t="n">
        <v>69.45999999999999</v>
      </c>
      <c r="O785" t="n">
        <v>33245.29</v>
      </c>
      <c r="P785" t="n">
        <v>233.82</v>
      </c>
      <c r="Q785" t="n">
        <v>1364.09</v>
      </c>
      <c r="R785" t="n">
        <v>71.59999999999999</v>
      </c>
      <c r="S785" t="n">
        <v>48.96</v>
      </c>
      <c r="T785" t="n">
        <v>9014.709999999999</v>
      </c>
      <c r="U785" t="n">
        <v>0.68</v>
      </c>
      <c r="V785" t="n">
        <v>0.85</v>
      </c>
      <c r="W785" t="n">
        <v>2.28</v>
      </c>
      <c r="X785" t="n">
        <v>0.54</v>
      </c>
      <c r="Y785" t="n">
        <v>1</v>
      </c>
      <c r="Z785" t="n">
        <v>10</v>
      </c>
    </row>
    <row r="786">
      <c r="A786" t="n">
        <v>33</v>
      </c>
      <c r="B786" t="n">
        <v>130</v>
      </c>
      <c r="C786" t="inlineStr">
        <is>
          <t xml:space="preserve">CONCLUIDO	</t>
        </is>
      </c>
      <c r="D786" t="n">
        <v>4.9757</v>
      </c>
      <c r="E786" t="n">
        <v>20.1</v>
      </c>
      <c r="F786" t="n">
        <v>16.32</v>
      </c>
      <c r="G786" t="n">
        <v>48.95</v>
      </c>
      <c r="H786" t="n">
        <v>0.61</v>
      </c>
      <c r="I786" t="n">
        <v>20</v>
      </c>
      <c r="J786" t="n">
        <v>268.13</v>
      </c>
      <c r="K786" t="n">
        <v>59.19</v>
      </c>
      <c r="L786" t="n">
        <v>9.25</v>
      </c>
      <c r="M786" t="n">
        <v>18</v>
      </c>
      <c r="N786" t="n">
        <v>69.69</v>
      </c>
      <c r="O786" t="n">
        <v>33303.72</v>
      </c>
      <c r="P786" t="n">
        <v>233.39</v>
      </c>
      <c r="Q786" t="n">
        <v>1364.15</v>
      </c>
      <c r="R786" t="n">
        <v>72.16</v>
      </c>
      <c r="S786" t="n">
        <v>48.96</v>
      </c>
      <c r="T786" t="n">
        <v>9296.610000000001</v>
      </c>
      <c r="U786" t="n">
        <v>0.68</v>
      </c>
      <c r="V786" t="n">
        <v>0.85</v>
      </c>
      <c r="W786" t="n">
        <v>2.27</v>
      </c>
      <c r="X786" t="n">
        <v>0.5600000000000001</v>
      </c>
      <c r="Y786" t="n">
        <v>1</v>
      </c>
      <c r="Z786" t="n">
        <v>10</v>
      </c>
    </row>
    <row r="787">
      <c r="A787" t="n">
        <v>34</v>
      </c>
      <c r="B787" t="n">
        <v>130</v>
      </c>
      <c r="C787" t="inlineStr">
        <is>
          <t xml:space="preserve">CONCLUIDO	</t>
        </is>
      </c>
      <c r="D787" t="n">
        <v>4.9979</v>
      </c>
      <c r="E787" t="n">
        <v>20.01</v>
      </c>
      <c r="F787" t="n">
        <v>16.27</v>
      </c>
      <c r="G787" t="n">
        <v>51.39</v>
      </c>
      <c r="H787" t="n">
        <v>0.63</v>
      </c>
      <c r="I787" t="n">
        <v>19</v>
      </c>
      <c r="J787" t="n">
        <v>268.61</v>
      </c>
      <c r="K787" t="n">
        <v>59.19</v>
      </c>
      <c r="L787" t="n">
        <v>9.5</v>
      </c>
      <c r="M787" t="n">
        <v>17</v>
      </c>
      <c r="N787" t="n">
        <v>69.91</v>
      </c>
      <c r="O787" t="n">
        <v>33362.23</v>
      </c>
      <c r="P787" t="n">
        <v>231.62</v>
      </c>
      <c r="Q787" t="n">
        <v>1364.05</v>
      </c>
      <c r="R787" t="n">
        <v>70.83</v>
      </c>
      <c r="S787" t="n">
        <v>48.96</v>
      </c>
      <c r="T787" t="n">
        <v>8635.68</v>
      </c>
      <c r="U787" t="n">
        <v>0.6899999999999999</v>
      </c>
      <c r="V787" t="n">
        <v>0.85</v>
      </c>
      <c r="W787" t="n">
        <v>2.27</v>
      </c>
      <c r="X787" t="n">
        <v>0.52</v>
      </c>
      <c r="Y787" t="n">
        <v>1</v>
      </c>
      <c r="Z787" t="n">
        <v>10</v>
      </c>
    </row>
    <row r="788">
      <c r="A788" t="n">
        <v>35</v>
      </c>
      <c r="B788" t="n">
        <v>130</v>
      </c>
      <c r="C788" t="inlineStr">
        <is>
          <t xml:space="preserve">CONCLUIDO	</t>
        </is>
      </c>
      <c r="D788" t="n">
        <v>5.0154</v>
      </c>
      <c r="E788" t="n">
        <v>19.94</v>
      </c>
      <c r="F788" t="n">
        <v>16.25</v>
      </c>
      <c r="G788" t="n">
        <v>54.18</v>
      </c>
      <c r="H788" t="n">
        <v>0.64</v>
      </c>
      <c r="I788" t="n">
        <v>18</v>
      </c>
      <c r="J788" t="n">
        <v>269.08</v>
      </c>
      <c r="K788" t="n">
        <v>59.19</v>
      </c>
      <c r="L788" t="n">
        <v>9.75</v>
      </c>
      <c r="M788" t="n">
        <v>16</v>
      </c>
      <c r="N788" t="n">
        <v>70.14</v>
      </c>
      <c r="O788" t="n">
        <v>33420.83</v>
      </c>
      <c r="P788" t="n">
        <v>229.77</v>
      </c>
      <c r="Q788" t="n">
        <v>1364.09</v>
      </c>
      <c r="R788" t="n">
        <v>70.06</v>
      </c>
      <c r="S788" t="n">
        <v>48.96</v>
      </c>
      <c r="T788" t="n">
        <v>8255.110000000001</v>
      </c>
      <c r="U788" t="n">
        <v>0.7</v>
      </c>
      <c r="V788" t="n">
        <v>0.85</v>
      </c>
      <c r="W788" t="n">
        <v>2.27</v>
      </c>
      <c r="X788" t="n">
        <v>0.49</v>
      </c>
      <c r="Y788" t="n">
        <v>1</v>
      </c>
      <c r="Z788" t="n">
        <v>10</v>
      </c>
    </row>
    <row r="789">
      <c r="A789" t="n">
        <v>36</v>
      </c>
      <c r="B789" t="n">
        <v>130</v>
      </c>
      <c r="C789" t="inlineStr">
        <is>
          <t xml:space="preserve">CONCLUIDO	</t>
        </is>
      </c>
      <c r="D789" t="n">
        <v>5.0229</v>
      </c>
      <c r="E789" t="n">
        <v>19.91</v>
      </c>
      <c r="F789" t="n">
        <v>16.22</v>
      </c>
      <c r="G789" t="n">
        <v>54.08</v>
      </c>
      <c r="H789" t="n">
        <v>0.66</v>
      </c>
      <c r="I789" t="n">
        <v>18</v>
      </c>
      <c r="J789" t="n">
        <v>269.56</v>
      </c>
      <c r="K789" t="n">
        <v>59.19</v>
      </c>
      <c r="L789" t="n">
        <v>10</v>
      </c>
      <c r="M789" t="n">
        <v>16</v>
      </c>
      <c r="N789" t="n">
        <v>70.36</v>
      </c>
      <c r="O789" t="n">
        <v>33479.51</v>
      </c>
      <c r="P789" t="n">
        <v>228.97</v>
      </c>
      <c r="Q789" t="n">
        <v>1364.03</v>
      </c>
      <c r="R789" t="n">
        <v>69.06</v>
      </c>
      <c r="S789" t="n">
        <v>48.96</v>
      </c>
      <c r="T789" t="n">
        <v>7755.77</v>
      </c>
      <c r="U789" t="n">
        <v>0.71</v>
      </c>
      <c r="V789" t="n">
        <v>0.85</v>
      </c>
      <c r="W789" t="n">
        <v>2.27</v>
      </c>
      <c r="X789" t="n">
        <v>0.46</v>
      </c>
      <c r="Y789" t="n">
        <v>1</v>
      </c>
      <c r="Z789" t="n">
        <v>10</v>
      </c>
    </row>
    <row r="790">
      <c r="A790" t="n">
        <v>37</v>
      </c>
      <c r="B790" t="n">
        <v>130</v>
      </c>
      <c r="C790" t="inlineStr">
        <is>
          <t xml:space="preserve">CONCLUIDO	</t>
        </is>
      </c>
      <c r="D790" t="n">
        <v>5.0371</v>
      </c>
      <c r="E790" t="n">
        <v>19.85</v>
      </c>
      <c r="F790" t="n">
        <v>16.22</v>
      </c>
      <c r="G790" t="n">
        <v>57.24</v>
      </c>
      <c r="H790" t="n">
        <v>0.68</v>
      </c>
      <c r="I790" t="n">
        <v>17</v>
      </c>
      <c r="J790" t="n">
        <v>270.03</v>
      </c>
      <c r="K790" t="n">
        <v>59.19</v>
      </c>
      <c r="L790" t="n">
        <v>10.25</v>
      </c>
      <c r="M790" t="n">
        <v>15</v>
      </c>
      <c r="N790" t="n">
        <v>70.59</v>
      </c>
      <c r="O790" t="n">
        <v>33538.28</v>
      </c>
      <c r="P790" t="n">
        <v>226.84</v>
      </c>
      <c r="Q790" t="n">
        <v>1364.03</v>
      </c>
      <c r="R790" t="n">
        <v>68.77</v>
      </c>
      <c r="S790" t="n">
        <v>48.96</v>
      </c>
      <c r="T790" t="n">
        <v>7612.71</v>
      </c>
      <c r="U790" t="n">
        <v>0.71</v>
      </c>
      <c r="V790" t="n">
        <v>0.85</v>
      </c>
      <c r="W790" t="n">
        <v>2.27</v>
      </c>
      <c r="X790" t="n">
        <v>0.46</v>
      </c>
      <c r="Y790" t="n">
        <v>1</v>
      </c>
      <c r="Z790" t="n">
        <v>10</v>
      </c>
    </row>
    <row r="791">
      <c r="A791" t="n">
        <v>38</v>
      </c>
      <c r="B791" t="n">
        <v>130</v>
      </c>
      <c r="C791" t="inlineStr">
        <is>
          <t xml:space="preserve">CONCLUIDO	</t>
        </is>
      </c>
      <c r="D791" t="n">
        <v>5.036</v>
      </c>
      <c r="E791" t="n">
        <v>19.86</v>
      </c>
      <c r="F791" t="n">
        <v>16.22</v>
      </c>
      <c r="G791" t="n">
        <v>57.25</v>
      </c>
      <c r="H791" t="n">
        <v>0.6899999999999999</v>
      </c>
      <c r="I791" t="n">
        <v>17</v>
      </c>
      <c r="J791" t="n">
        <v>270.51</v>
      </c>
      <c r="K791" t="n">
        <v>59.19</v>
      </c>
      <c r="L791" t="n">
        <v>10.5</v>
      </c>
      <c r="M791" t="n">
        <v>15</v>
      </c>
      <c r="N791" t="n">
        <v>70.81999999999999</v>
      </c>
      <c r="O791" t="n">
        <v>33597.14</v>
      </c>
      <c r="P791" t="n">
        <v>225.34</v>
      </c>
      <c r="Q791" t="n">
        <v>1364.08</v>
      </c>
      <c r="R791" t="n">
        <v>69.13</v>
      </c>
      <c r="S791" t="n">
        <v>48.96</v>
      </c>
      <c r="T791" t="n">
        <v>7793.7</v>
      </c>
      <c r="U791" t="n">
        <v>0.71</v>
      </c>
      <c r="V791" t="n">
        <v>0.85</v>
      </c>
      <c r="W791" t="n">
        <v>2.26</v>
      </c>
      <c r="X791" t="n">
        <v>0.46</v>
      </c>
      <c r="Y791" t="n">
        <v>1</v>
      </c>
      <c r="Z791" t="n">
        <v>10</v>
      </c>
    </row>
    <row r="792">
      <c r="A792" t="n">
        <v>39</v>
      </c>
      <c r="B792" t="n">
        <v>130</v>
      </c>
      <c r="C792" t="inlineStr">
        <is>
          <t xml:space="preserve">CONCLUIDO	</t>
        </is>
      </c>
      <c r="D792" t="n">
        <v>5.0571</v>
      </c>
      <c r="E792" t="n">
        <v>19.77</v>
      </c>
      <c r="F792" t="n">
        <v>16.19</v>
      </c>
      <c r="G792" t="n">
        <v>60.7</v>
      </c>
      <c r="H792" t="n">
        <v>0.71</v>
      </c>
      <c r="I792" t="n">
        <v>16</v>
      </c>
      <c r="J792" t="n">
        <v>270.99</v>
      </c>
      <c r="K792" t="n">
        <v>59.19</v>
      </c>
      <c r="L792" t="n">
        <v>10.75</v>
      </c>
      <c r="M792" t="n">
        <v>14</v>
      </c>
      <c r="N792" t="n">
        <v>71.04000000000001</v>
      </c>
      <c r="O792" t="n">
        <v>33656.08</v>
      </c>
      <c r="P792" t="n">
        <v>224.39</v>
      </c>
      <c r="Q792" t="n">
        <v>1364.13</v>
      </c>
      <c r="R792" t="n">
        <v>67.95</v>
      </c>
      <c r="S792" t="n">
        <v>48.96</v>
      </c>
      <c r="T792" t="n">
        <v>7210.6</v>
      </c>
      <c r="U792" t="n">
        <v>0.72</v>
      </c>
      <c r="V792" t="n">
        <v>0.86</v>
      </c>
      <c r="W792" t="n">
        <v>2.26</v>
      </c>
      <c r="X792" t="n">
        <v>0.43</v>
      </c>
      <c r="Y792" t="n">
        <v>1</v>
      </c>
      <c r="Z792" t="n">
        <v>10</v>
      </c>
    </row>
    <row r="793">
      <c r="A793" t="n">
        <v>40</v>
      </c>
      <c r="B793" t="n">
        <v>130</v>
      </c>
      <c r="C793" t="inlineStr">
        <is>
          <t xml:space="preserve">CONCLUIDO	</t>
        </is>
      </c>
      <c r="D793" t="n">
        <v>5.0572</v>
      </c>
      <c r="E793" t="n">
        <v>19.77</v>
      </c>
      <c r="F793" t="n">
        <v>16.19</v>
      </c>
      <c r="G793" t="n">
        <v>60.7</v>
      </c>
      <c r="H793" t="n">
        <v>0.72</v>
      </c>
      <c r="I793" t="n">
        <v>16</v>
      </c>
      <c r="J793" t="n">
        <v>271.47</v>
      </c>
      <c r="K793" t="n">
        <v>59.19</v>
      </c>
      <c r="L793" t="n">
        <v>11</v>
      </c>
      <c r="M793" t="n">
        <v>14</v>
      </c>
      <c r="N793" t="n">
        <v>71.27</v>
      </c>
      <c r="O793" t="n">
        <v>33715.11</v>
      </c>
      <c r="P793" t="n">
        <v>222.77</v>
      </c>
      <c r="Q793" t="n">
        <v>1364.06</v>
      </c>
      <c r="R793" t="n">
        <v>67.98</v>
      </c>
      <c r="S793" t="n">
        <v>48.96</v>
      </c>
      <c r="T793" t="n">
        <v>7223.08</v>
      </c>
      <c r="U793" t="n">
        <v>0.72</v>
      </c>
      <c r="V793" t="n">
        <v>0.86</v>
      </c>
      <c r="W793" t="n">
        <v>2.26</v>
      </c>
      <c r="X793" t="n">
        <v>0.43</v>
      </c>
      <c r="Y793" t="n">
        <v>1</v>
      </c>
      <c r="Z793" t="n">
        <v>10</v>
      </c>
    </row>
    <row r="794">
      <c r="A794" t="n">
        <v>41</v>
      </c>
      <c r="B794" t="n">
        <v>130</v>
      </c>
      <c r="C794" t="inlineStr">
        <is>
          <t xml:space="preserve">CONCLUIDO	</t>
        </is>
      </c>
      <c r="D794" t="n">
        <v>5.0558</v>
      </c>
      <c r="E794" t="n">
        <v>19.78</v>
      </c>
      <c r="F794" t="n">
        <v>16.19</v>
      </c>
      <c r="G794" t="n">
        <v>60.72</v>
      </c>
      <c r="H794" t="n">
        <v>0.74</v>
      </c>
      <c r="I794" t="n">
        <v>16</v>
      </c>
      <c r="J794" t="n">
        <v>271.95</v>
      </c>
      <c r="K794" t="n">
        <v>59.19</v>
      </c>
      <c r="L794" t="n">
        <v>11.25</v>
      </c>
      <c r="M794" t="n">
        <v>14</v>
      </c>
      <c r="N794" t="n">
        <v>71.5</v>
      </c>
      <c r="O794" t="n">
        <v>33774.23</v>
      </c>
      <c r="P794" t="n">
        <v>222.39</v>
      </c>
      <c r="Q794" t="n">
        <v>1364.05</v>
      </c>
      <c r="R794" t="n">
        <v>68.06999999999999</v>
      </c>
      <c r="S794" t="n">
        <v>48.96</v>
      </c>
      <c r="T794" t="n">
        <v>7272.01</v>
      </c>
      <c r="U794" t="n">
        <v>0.72</v>
      </c>
      <c r="V794" t="n">
        <v>0.86</v>
      </c>
      <c r="W794" t="n">
        <v>2.27</v>
      </c>
      <c r="X794" t="n">
        <v>0.43</v>
      </c>
      <c r="Y794" t="n">
        <v>1</v>
      </c>
      <c r="Z794" t="n">
        <v>10</v>
      </c>
    </row>
    <row r="795">
      <c r="A795" t="n">
        <v>42</v>
      </c>
      <c r="B795" t="n">
        <v>130</v>
      </c>
      <c r="C795" t="inlineStr">
        <is>
          <t xml:space="preserve">CONCLUIDO	</t>
        </is>
      </c>
      <c r="D795" t="n">
        <v>5.0759</v>
      </c>
      <c r="E795" t="n">
        <v>19.7</v>
      </c>
      <c r="F795" t="n">
        <v>16.16</v>
      </c>
      <c r="G795" t="n">
        <v>64.65000000000001</v>
      </c>
      <c r="H795" t="n">
        <v>0.75</v>
      </c>
      <c r="I795" t="n">
        <v>15</v>
      </c>
      <c r="J795" t="n">
        <v>272.43</v>
      </c>
      <c r="K795" t="n">
        <v>59.19</v>
      </c>
      <c r="L795" t="n">
        <v>11.5</v>
      </c>
      <c r="M795" t="n">
        <v>13</v>
      </c>
      <c r="N795" t="n">
        <v>71.73</v>
      </c>
      <c r="O795" t="n">
        <v>33833.57</v>
      </c>
      <c r="P795" t="n">
        <v>219.5</v>
      </c>
      <c r="Q795" t="n">
        <v>1364.01</v>
      </c>
      <c r="R795" t="n">
        <v>67.03</v>
      </c>
      <c r="S795" t="n">
        <v>48.96</v>
      </c>
      <c r="T795" t="n">
        <v>6755.72</v>
      </c>
      <c r="U795" t="n">
        <v>0.73</v>
      </c>
      <c r="V795" t="n">
        <v>0.86</v>
      </c>
      <c r="W795" t="n">
        <v>2.27</v>
      </c>
      <c r="X795" t="n">
        <v>0.4</v>
      </c>
      <c r="Y795" t="n">
        <v>1</v>
      </c>
      <c r="Z795" t="n">
        <v>10</v>
      </c>
    </row>
    <row r="796">
      <c r="A796" t="n">
        <v>43</v>
      </c>
      <c r="B796" t="n">
        <v>130</v>
      </c>
      <c r="C796" t="inlineStr">
        <is>
          <t xml:space="preserve">CONCLUIDO	</t>
        </is>
      </c>
      <c r="D796" t="n">
        <v>5.0756</v>
      </c>
      <c r="E796" t="n">
        <v>19.7</v>
      </c>
      <c r="F796" t="n">
        <v>16.16</v>
      </c>
      <c r="G796" t="n">
        <v>64.65000000000001</v>
      </c>
      <c r="H796" t="n">
        <v>0.77</v>
      </c>
      <c r="I796" t="n">
        <v>15</v>
      </c>
      <c r="J796" t="n">
        <v>272.91</v>
      </c>
      <c r="K796" t="n">
        <v>59.19</v>
      </c>
      <c r="L796" t="n">
        <v>11.75</v>
      </c>
      <c r="M796" t="n">
        <v>13</v>
      </c>
      <c r="N796" t="n">
        <v>71.95999999999999</v>
      </c>
      <c r="O796" t="n">
        <v>33892.87</v>
      </c>
      <c r="P796" t="n">
        <v>217.83</v>
      </c>
      <c r="Q796" t="n">
        <v>1364.04</v>
      </c>
      <c r="R796" t="n">
        <v>67.05</v>
      </c>
      <c r="S796" t="n">
        <v>48.96</v>
      </c>
      <c r="T796" t="n">
        <v>6764.02</v>
      </c>
      <c r="U796" t="n">
        <v>0.73</v>
      </c>
      <c r="V796" t="n">
        <v>0.86</v>
      </c>
      <c r="W796" t="n">
        <v>2.27</v>
      </c>
      <c r="X796" t="n">
        <v>0.4</v>
      </c>
      <c r="Y796" t="n">
        <v>1</v>
      </c>
      <c r="Z796" t="n">
        <v>10</v>
      </c>
    </row>
    <row r="797">
      <c r="A797" t="n">
        <v>44</v>
      </c>
      <c r="B797" t="n">
        <v>130</v>
      </c>
      <c r="C797" t="inlineStr">
        <is>
          <t xml:space="preserve">CONCLUIDO	</t>
        </is>
      </c>
      <c r="D797" t="n">
        <v>5.0975</v>
      </c>
      <c r="E797" t="n">
        <v>19.62</v>
      </c>
      <c r="F797" t="n">
        <v>16.13</v>
      </c>
      <c r="G797" t="n">
        <v>69.12</v>
      </c>
      <c r="H797" t="n">
        <v>0.78</v>
      </c>
      <c r="I797" t="n">
        <v>14</v>
      </c>
      <c r="J797" t="n">
        <v>273.39</v>
      </c>
      <c r="K797" t="n">
        <v>59.19</v>
      </c>
      <c r="L797" t="n">
        <v>12</v>
      </c>
      <c r="M797" t="n">
        <v>12</v>
      </c>
      <c r="N797" t="n">
        <v>72.2</v>
      </c>
      <c r="O797" t="n">
        <v>33952.26</v>
      </c>
      <c r="P797" t="n">
        <v>215.23</v>
      </c>
      <c r="Q797" t="n">
        <v>1364</v>
      </c>
      <c r="R797" t="n">
        <v>66.01000000000001</v>
      </c>
      <c r="S797" t="n">
        <v>48.96</v>
      </c>
      <c r="T797" t="n">
        <v>6250.36</v>
      </c>
      <c r="U797" t="n">
        <v>0.74</v>
      </c>
      <c r="V797" t="n">
        <v>0.86</v>
      </c>
      <c r="W797" t="n">
        <v>2.26</v>
      </c>
      <c r="X797" t="n">
        <v>0.37</v>
      </c>
      <c r="Y797" t="n">
        <v>1</v>
      </c>
      <c r="Z797" t="n">
        <v>10</v>
      </c>
    </row>
    <row r="798">
      <c r="A798" t="n">
        <v>45</v>
      </c>
      <c r="B798" t="n">
        <v>130</v>
      </c>
      <c r="C798" t="inlineStr">
        <is>
          <t xml:space="preserve">CONCLUIDO	</t>
        </is>
      </c>
      <c r="D798" t="n">
        <v>5.0994</v>
      </c>
      <c r="E798" t="n">
        <v>19.61</v>
      </c>
      <c r="F798" t="n">
        <v>16.12</v>
      </c>
      <c r="G798" t="n">
        <v>69.09</v>
      </c>
      <c r="H798" t="n">
        <v>0.8</v>
      </c>
      <c r="I798" t="n">
        <v>14</v>
      </c>
      <c r="J798" t="n">
        <v>273.87</v>
      </c>
      <c r="K798" t="n">
        <v>59.19</v>
      </c>
      <c r="L798" t="n">
        <v>12.25</v>
      </c>
      <c r="M798" t="n">
        <v>12</v>
      </c>
      <c r="N798" t="n">
        <v>72.43000000000001</v>
      </c>
      <c r="O798" t="n">
        <v>34011.74</v>
      </c>
      <c r="P798" t="n">
        <v>214.35</v>
      </c>
      <c r="Q798" t="n">
        <v>1364.01</v>
      </c>
      <c r="R798" t="n">
        <v>65.73999999999999</v>
      </c>
      <c r="S798" t="n">
        <v>48.96</v>
      </c>
      <c r="T798" t="n">
        <v>6115.03</v>
      </c>
      <c r="U798" t="n">
        <v>0.74</v>
      </c>
      <c r="V798" t="n">
        <v>0.86</v>
      </c>
      <c r="W798" t="n">
        <v>2.26</v>
      </c>
      <c r="X798" t="n">
        <v>0.36</v>
      </c>
      <c r="Y798" t="n">
        <v>1</v>
      </c>
      <c r="Z798" t="n">
        <v>10</v>
      </c>
    </row>
    <row r="799">
      <c r="A799" t="n">
        <v>46</v>
      </c>
      <c r="B799" t="n">
        <v>130</v>
      </c>
      <c r="C799" t="inlineStr">
        <is>
          <t xml:space="preserve">CONCLUIDO	</t>
        </is>
      </c>
      <c r="D799" t="n">
        <v>5.0986</v>
      </c>
      <c r="E799" t="n">
        <v>19.61</v>
      </c>
      <c r="F799" t="n">
        <v>16.12</v>
      </c>
      <c r="G799" t="n">
        <v>69.09999999999999</v>
      </c>
      <c r="H799" t="n">
        <v>0.8100000000000001</v>
      </c>
      <c r="I799" t="n">
        <v>14</v>
      </c>
      <c r="J799" t="n">
        <v>274.35</v>
      </c>
      <c r="K799" t="n">
        <v>59.19</v>
      </c>
      <c r="L799" t="n">
        <v>12.5</v>
      </c>
      <c r="M799" t="n">
        <v>12</v>
      </c>
      <c r="N799" t="n">
        <v>72.66</v>
      </c>
      <c r="O799" t="n">
        <v>34071.31</v>
      </c>
      <c r="P799" t="n">
        <v>213.77</v>
      </c>
      <c r="Q799" t="n">
        <v>1364</v>
      </c>
      <c r="R799" t="n">
        <v>66.08</v>
      </c>
      <c r="S799" t="n">
        <v>48.96</v>
      </c>
      <c r="T799" t="n">
        <v>6284.69</v>
      </c>
      <c r="U799" t="n">
        <v>0.74</v>
      </c>
      <c r="V799" t="n">
        <v>0.86</v>
      </c>
      <c r="W799" t="n">
        <v>2.26</v>
      </c>
      <c r="X799" t="n">
        <v>0.36</v>
      </c>
      <c r="Y799" t="n">
        <v>1</v>
      </c>
      <c r="Z799" t="n">
        <v>10</v>
      </c>
    </row>
    <row r="800">
      <c r="A800" t="n">
        <v>47</v>
      </c>
      <c r="B800" t="n">
        <v>130</v>
      </c>
      <c r="C800" t="inlineStr">
        <is>
          <t xml:space="preserve">CONCLUIDO	</t>
        </is>
      </c>
      <c r="D800" t="n">
        <v>5.1112</v>
      </c>
      <c r="E800" t="n">
        <v>19.57</v>
      </c>
      <c r="F800" t="n">
        <v>16.12</v>
      </c>
      <c r="G800" t="n">
        <v>74.42</v>
      </c>
      <c r="H800" t="n">
        <v>0.83</v>
      </c>
      <c r="I800" t="n">
        <v>13</v>
      </c>
      <c r="J800" t="n">
        <v>274.84</v>
      </c>
      <c r="K800" t="n">
        <v>59.19</v>
      </c>
      <c r="L800" t="n">
        <v>12.75</v>
      </c>
      <c r="M800" t="n">
        <v>10</v>
      </c>
      <c r="N800" t="n">
        <v>72.89</v>
      </c>
      <c r="O800" t="n">
        <v>34130.98</v>
      </c>
      <c r="P800" t="n">
        <v>212.42</v>
      </c>
      <c r="Q800" t="n">
        <v>1364.03</v>
      </c>
      <c r="R800" t="n">
        <v>65.86</v>
      </c>
      <c r="S800" t="n">
        <v>48.96</v>
      </c>
      <c r="T800" t="n">
        <v>6177.87</v>
      </c>
      <c r="U800" t="n">
        <v>0.74</v>
      </c>
      <c r="V800" t="n">
        <v>0.86</v>
      </c>
      <c r="W800" t="n">
        <v>2.26</v>
      </c>
      <c r="X800" t="n">
        <v>0.36</v>
      </c>
      <c r="Y800" t="n">
        <v>1</v>
      </c>
      <c r="Z800" t="n">
        <v>10</v>
      </c>
    </row>
    <row r="801">
      <c r="A801" t="n">
        <v>48</v>
      </c>
      <c r="B801" t="n">
        <v>130</v>
      </c>
      <c r="C801" t="inlineStr">
        <is>
          <t xml:space="preserve">CONCLUIDO	</t>
        </is>
      </c>
      <c r="D801" t="n">
        <v>5.1138</v>
      </c>
      <c r="E801" t="n">
        <v>19.56</v>
      </c>
      <c r="F801" t="n">
        <v>16.11</v>
      </c>
      <c r="G801" t="n">
        <v>74.37</v>
      </c>
      <c r="H801" t="n">
        <v>0.84</v>
      </c>
      <c r="I801" t="n">
        <v>13</v>
      </c>
      <c r="J801" t="n">
        <v>275.32</v>
      </c>
      <c r="K801" t="n">
        <v>59.19</v>
      </c>
      <c r="L801" t="n">
        <v>13</v>
      </c>
      <c r="M801" t="n">
        <v>9</v>
      </c>
      <c r="N801" t="n">
        <v>73.13</v>
      </c>
      <c r="O801" t="n">
        <v>34190.73</v>
      </c>
      <c r="P801" t="n">
        <v>211.91</v>
      </c>
      <c r="Q801" t="n">
        <v>1364.05</v>
      </c>
      <c r="R801" t="n">
        <v>65.43000000000001</v>
      </c>
      <c r="S801" t="n">
        <v>48.96</v>
      </c>
      <c r="T801" t="n">
        <v>5965.47</v>
      </c>
      <c r="U801" t="n">
        <v>0.75</v>
      </c>
      <c r="V801" t="n">
        <v>0.86</v>
      </c>
      <c r="W801" t="n">
        <v>2.26</v>
      </c>
      <c r="X801" t="n">
        <v>0.35</v>
      </c>
      <c r="Y801" t="n">
        <v>1</v>
      </c>
      <c r="Z801" t="n">
        <v>10</v>
      </c>
    </row>
    <row r="802">
      <c r="A802" t="n">
        <v>49</v>
      </c>
      <c r="B802" t="n">
        <v>130</v>
      </c>
      <c r="C802" t="inlineStr">
        <is>
          <t xml:space="preserve">CONCLUIDO	</t>
        </is>
      </c>
      <c r="D802" t="n">
        <v>5.1128</v>
      </c>
      <c r="E802" t="n">
        <v>19.56</v>
      </c>
      <c r="F802" t="n">
        <v>16.12</v>
      </c>
      <c r="G802" t="n">
        <v>74.39</v>
      </c>
      <c r="H802" t="n">
        <v>0.86</v>
      </c>
      <c r="I802" t="n">
        <v>13</v>
      </c>
      <c r="J802" t="n">
        <v>275.81</v>
      </c>
      <c r="K802" t="n">
        <v>59.19</v>
      </c>
      <c r="L802" t="n">
        <v>13.25</v>
      </c>
      <c r="M802" t="n">
        <v>7</v>
      </c>
      <c r="N802" t="n">
        <v>73.36</v>
      </c>
      <c r="O802" t="n">
        <v>34250.57</v>
      </c>
      <c r="P802" t="n">
        <v>212.97</v>
      </c>
      <c r="Q802" t="n">
        <v>1364.07</v>
      </c>
      <c r="R802" t="n">
        <v>65.56999999999999</v>
      </c>
      <c r="S802" t="n">
        <v>48.96</v>
      </c>
      <c r="T802" t="n">
        <v>6033.97</v>
      </c>
      <c r="U802" t="n">
        <v>0.75</v>
      </c>
      <c r="V802" t="n">
        <v>0.86</v>
      </c>
      <c r="W802" t="n">
        <v>2.27</v>
      </c>
      <c r="X802" t="n">
        <v>0.36</v>
      </c>
      <c r="Y802" t="n">
        <v>1</v>
      </c>
      <c r="Z802" t="n">
        <v>10</v>
      </c>
    </row>
    <row r="803">
      <c r="A803" t="n">
        <v>50</v>
      </c>
      <c r="B803" t="n">
        <v>130</v>
      </c>
      <c r="C803" t="inlineStr">
        <is>
          <t xml:space="preserve">CONCLUIDO	</t>
        </is>
      </c>
      <c r="D803" t="n">
        <v>5.1147</v>
      </c>
      <c r="E803" t="n">
        <v>19.55</v>
      </c>
      <c r="F803" t="n">
        <v>16.11</v>
      </c>
      <c r="G803" t="n">
        <v>74.36</v>
      </c>
      <c r="H803" t="n">
        <v>0.87</v>
      </c>
      <c r="I803" t="n">
        <v>13</v>
      </c>
      <c r="J803" t="n">
        <v>276.29</v>
      </c>
      <c r="K803" t="n">
        <v>59.19</v>
      </c>
      <c r="L803" t="n">
        <v>13.5</v>
      </c>
      <c r="M803" t="n">
        <v>7</v>
      </c>
      <c r="N803" t="n">
        <v>73.59999999999999</v>
      </c>
      <c r="O803" t="n">
        <v>34310.51</v>
      </c>
      <c r="P803" t="n">
        <v>210.96</v>
      </c>
      <c r="Q803" t="n">
        <v>1364.01</v>
      </c>
      <c r="R803" t="n">
        <v>65.17</v>
      </c>
      <c r="S803" t="n">
        <v>48.96</v>
      </c>
      <c r="T803" t="n">
        <v>5835.89</v>
      </c>
      <c r="U803" t="n">
        <v>0.75</v>
      </c>
      <c r="V803" t="n">
        <v>0.86</v>
      </c>
      <c r="W803" t="n">
        <v>2.27</v>
      </c>
      <c r="X803" t="n">
        <v>0.35</v>
      </c>
      <c r="Y803" t="n">
        <v>1</v>
      </c>
      <c r="Z803" t="n">
        <v>10</v>
      </c>
    </row>
    <row r="804">
      <c r="A804" t="n">
        <v>51</v>
      </c>
      <c r="B804" t="n">
        <v>130</v>
      </c>
      <c r="C804" t="inlineStr">
        <is>
          <t xml:space="preserve">CONCLUIDO	</t>
        </is>
      </c>
      <c r="D804" t="n">
        <v>5.1112</v>
      </c>
      <c r="E804" t="n">
        <v>19.57</v>
      </c>
      <c r="F804" t="n">
        <v>16.12</v>
      </c>
      <c r="G804" t="n">
        <v>74.42</v>
      </c>
      <c r="H804" t="n">
        <v>0.88</v>
      </c>
      <c r="I804" t="n">
        <v>13</v>
      </c>
      <c r="J804" t="n">
        <v>276.78</v>
      </c>
      <c r="K804" t="n">
        <v>59.19</v>
      </c>
      <c r="L804" t="n">
        <v>13.75</v>
      </c>
      <c r="M804" t="n">
        <v>5</v>
      </c>
      <c r="N804" t="n">
        <v>73.84</v>
      </c>
      <c r="O804" t="n">
        <v>34370.54</v>
      </c>
      <c r="P804" t="n">
        <v>209.58</v>
      </c>
      <c r="Q804" t="n">
        <v>1364.02</v>
      </c>
      <c r="R804" t="n">
        <v>65.65000000000001</v>
      </c>
      <c r="S804" t="n">
        <v>48.96</v>
      </c>
      <c r="T804" t="n">
        <v>6075.96</v>
      </c>
      <c r="U804" t="n">
        <v>0.75</v>
      </c>
      <c r="V804" t="n">
        <v>0.86</v>
      </c>
      <c r="W804" t="n">
        <v>2.27</v>
      </c>
      <c r="X804" t="n">
        <v>0.36</v>
      </c>
      <c r="Y804" t="n">
        <v>1</v>
      </c>
      <c r="Z804" t="n">
        <v>10</v>
      </c>
    </row>
    <row r="805">
      <c r="A805" t="n">
        <v>52</v>
      </c>
      <c r="B805" t="n">
        <v>130</v>
      </c>
      <c r="C805" t="inlineStr">
        <is>
          <t xml:space="preserve">CONCLUIDO	</t>
        </is>
      </c>
      <c r="D805" t="n">
        <v>5.1353</v>
      </c>
      <c r="E805" t="n">
        <v>19.47</v>
      </c>
      <c r="F805" t="n">
        <v>16.08</v>
      </c>
      <c r="G805" t="n">
        <v>80.41</v>
      </c>
      <c r="H805" t="n">
        <v>0.9</v>
      </c>
      <c r="I805" t="n">
        <v>12</v>
      </c>
      <c r="J805" t="n">
        <v>277.27</v>
      </c>
      <c r="K805" t="n">
        <v>59.19</v>
      </c>
      <c r="L805" t="n">
        <v>14</v>
      </c>
      <c r="M805" t="n">
        <v>4</v>
      </c>
      <c r="N805" t="n">
        <v>74.06999999999999</v>
      </c>
      <c r="O805" t="n">
        <v>34430.66</v>
      </c>
      <c r="P805" t="n">
        <v>207.86</v>
      </c>
      <c r="Q805" t="n">
        <v>1364.05</v>
      </c>
      <c r="R805" t="n">
        <v>64.19</v>
      </c>
      <c r="S805" t="n">
        <v>48.96</v>
      </c>
      <c r="T805" t="n">
        <v>5347.98</v>
      </c>
      <c r="U805" t="n">
        <v>0.76</v>
      </c>
      <c r="V805" t="n">
        <v>0.86</v>
      </c>
      <c r="W805" t="n">
        <v>2.27</v>
      </c>
      <c r="X805" t="n">
        <v>0.32</v>
      </c>
      <c r="Y805" t="n">
        <v>1</v>
      </c>
      <c r="Z805" t="n">
        <v>10</v>
      </c>
    </row>
    <row r="806">
      <c r="A806" t="n">
        <v>53</v>
      </c>
      <c r="B806" t="n">
        <v>130</v>
      </c>
      <c r="C806" t="inlineStr">
        <is>
          <t xml:space="preserve">CONCLUIDO	</t>
        </is>
      </c>
      <c r="D806" t="n">
        <v>5.1365</v>
      </c>
      <c r="E806" t="n">
        <v>19.47</v>
      </c>
      <c r="F806" t="n">
        <v>16.08</v>
      </c>
      <c r="G806" t="n">
        <v>80.38</v>
      </c>
      <c r="H806" t="n">
        <v>0.91</v>
      </c>
      <c r="I806" t="n">
        <v>12</v>
      </c>
      <c r="J806" t="n">
        <v>277.76</v>
      </c>
      <c r="K806" t="n">
        <v>59.19</v>
      </c>
      <c r="L806" t="n">
        <v>14.25</v>
      </c>
      <c r="M806" t="n">
        <v>3</v>
      </c>
      <c r="N806" t="n">
        <v>74.31</v>
      </c>
      <c r="O806" t="n">
        <v>34490.87</v>
      </c>
      <c r="P806" t="n">
        <v>207.19</v>
      </c>
      <c r="Q806" t="n">
        <v>1364.09</v>
      </c>
      <c r="R806" t="n">
        <v>64.13</v>
      </c>
      <c r="S806" t="n">
        <v>48.96</v>
      </c>
      <c r="T806" t="n">
        <v>5318.09</v>
      </c>
      <c r="U806" t="n">
        <v>0.76</v>
      </c>
      <c r="V806" t="n">
        <v>0.86</v>
      </c>
      <c r="W806" t="n">
        <v>2.27</v>
      </c>
      <c r="X806" t="n">
        <v>0.32</v>
      </c>
      <c r="Y806" t="n">
        <v>1</v>
      </c>
      <c r="Z806" t="n">
        <v>10</v>
      </c>
    </row>
    <row r="807">
      <c r="A807" t="n">
        <v>54</v>
      </c>
      <c r="B807" t="n">
        <v>130</v>
      </c>
      <c r="C807" t="inlineStr">
        <is>
          <t xml:space="preserve">CONCLUIDO	</t>
        </is>
      </c>
      <c r="D807" t="n">
        <v>5.1346</v>
      </c>
      <c r="E807" t="n">
        <v>19.48</v>
      </c>
      <c r="F807" t="n">
        <v>16.08</v>
      </c>
      <c r="G807" t="n">
        <v>80.42</v>
      </c>
      <c r="H807" t="n">
        <v>0.93</v>
      </c>
      <c r="I807" t="n">
        <v>12</v>
      </c>
      <c r="J807" t="n">
        <v>278.25</v>
      </c>
      <c r="K807" t="n">
        <v>59.19</v>
      </c>
      <c r="L807" t="n">
        <v>14.5</v>
      </c>
      <c r="M807" t="n">
        <v>2</v>
      </c>
      <c r="N807" t="n">
        <v>74.55</v>
      </c>
      <c r="O807" t="n">
        <v>34551.18</v>
      </c>
      <c r="P807" t="n">
        <v>207.34</v>
      </c>
      <c r="Q807" t="n">
        <v>1364.01</v>
      </c>
      <c r="R807" t="n">
        <v>64.28</v>
      </c>
      <c r="S807" t="n">
        <v>48.96</v>
      </c>
      <c r="T807" t="n">
        <v>5395.34</v>
      </c>
      <c r="U807" t="n">
        <v>0.76</v>
      </c>
      <c r="V807" t="n">
        <v>0.86</v>
      </c>
      <c r="W807" t="n">
        <v>2.27</v>
      </c>
      <c r="X807" t="n">
        <v>0.32</v>
      </c>
      <c r="Y807" t="n">
        <v>1</v>
      </c>
      <c r="Z807" t="n">
        <v>10</v>
      </c>
    </row>
    <row r="808">
      <c r="A808" t="n">
        <v>55</v>
      </c>
      <c r="B808" t="n">
        <v>130</v>
      </c>
      <c r="C808" t="inlineStr">
        <is>
          <t xml:space="preserve">CONCLUIDO	</t>
        </is>
      </c>
      <c r="D808" t="n">
        <v>5.1342</v>
      </c>
      <c r="E808" t="n">
        <v>19.48</v>
      </c>
      <c r="F808" t="n">
        <v>16.09</v>
      </c>
      <c r="G808" t="n">
        <v>80.43000000000001</v>
      </c>
      <c r="H808" t="n">
        <v>0.9399999999999999</v>
      </c>
      <c r="I808" t="n">
        <v>12</v>
      </c>
      <c r="J808" t="n">
        <v>278.74</v>
      </c>
      <c r="K808" t="n">
        <v>59.19</v>
      </c>
      <c r="L808" t="n">
        <v>14.75</v>
      </c>
      <c r="M808" t="n">
        <v>1</v>
      </c>
      <c r="N808" t="n">
        <v>74.79000000000001</v>
      </c>
      <c r="O808" t="n">
        <v>34611.59</v>
      </c>
      <c r="P808" t="n">
        <v>207.58</v>
      </c>
      <c r="Q808" t="n">
        <v>1364.02</v>
      </c>
      <c r="R808" t="n">
        <v>64.34</v>
      </c>
      <c r="S808" t="n">
        <v>48.96</v>
      </c>
      <c r="T808" t="n">
        <v>5426.1</v>
      </c>
      <c r="U808" t="n">
        <v>0.76</v>
      </c>
      <c r="V808" t="n">
        <v>0.86</v>
      </c>
      <c r="W808" t="n">
        <v>2.27</v>
      </c>
      <c r="X808" t="n">
        <v>0.33</v>
      </c>
      <c r="Y808" t="n">
        <v>1</v>
      </c>
      <c r="Z808" t="n">
        <v>10</v>
      </c>
    </row>
    <row r="809">
      <c r="A809" t="n">
        <v>56</v>
      </c>
      <c r="B809" t="n">
        <v>130</v>
      </c>
      <c r="C809" t="inlineStr">
        <is>
          <t xml:space="preserve">CONCLUIDO	</t>
        </is>
      </c>
      <c r="D809" t="n">
        <v>5.1322</v>
      </c>
      <c r="E809" t="n">
        <v>19.48</v>
      </c>
      <c r="F809" t="n">
        <v>16.09</v>
      </c>
      <c r="G809" t="n">
        <v>80.47</v>
      </c>
      <c r="H809" t="n">
        <v>0.96</v>
      </c>
      <c r="I809" t="n">
        <v>12</v>
      </c>
      <c r="J809" t="n">
        <v>279.23</v>
      </c>
      <c r="K809" t="n">
        <v>59.19</v>
      </c>
      <c r="L809" t="n">
        <v>15</v>
      </c>
      <c r="M809" t="n">
        <v>1</v>
      </c>
      <c r="N809" t="n">
        <v>75.03</v>
      </c>
      <c r="O809" t="n">
        <v>34672.08</v>
      </c>
      <c r="P809" t="n">
        <v>207.85</v>
      </c>
      <c r="Q809" t="n">
        <v>1364.02</v>
      </c>
      <c r="R809" t="n">
        <v>64.54000000000001</v>
      </c>
      <c r="S809" t="n">
        <v>48.96</v>
      </c>
      <c r="T809" t="n">
        <v>5526.51</v>
      </c>
      <c r="U809" t="n">
        <v>0.76</v>
      </c>
      <c r="V809" t="n">
        <v>0.86</v>
      </c>
      <c r="W809" t="n">
        <v>2.27</v>
      </c>
      <c r="X809" t="n">
        <v>0.33</v>
      </c>
      <c r="Y809" t="n">
        <v>1</v>
      </c>
      <c r="Z809" t="n">
        <v>10</v>
      </c>
    </row>
    <row r="810">
      <c r="A810" t="n">
        <v>57</v>
      </c>
      <c r="B810" t="n">
        <v>130</v>
      </c>
      <c r="C810" t="inlineStr">
        <is>
          <t xml:space="preserve">CONCLUIDO	</t>
        </is>
      </c>
      <c r="D810" t="n">
        <v>5.1315</v>
      </c>
      <c r="E810" t="n">
        <v>19.49</v>
      </c>
      <c r="F810" t="n">
        <v>16.1</v>
      </c>
      <c r="G810" t="n">
        <v>80.48</v>
      </c>
      <c r="H810" t="n">
        <v>0.97</v>
      </c>
      <c r="I810" t="n">
        <v>12</v>
      </c>
      <c r="J810" t="n">
        <v>279.72</v>
      </c>
      <c r="K810" t="n">
        <v>59.19</v>
      </c>
      <c r="L810" t="n">
        <v>15.25</v>
      </c>
      <c r="M810" t="n">
        <v>1</v>
      </c>
      <c r="N810" t="n">
        <v>75.27</v>
      </c>
      <c r="O810" t="n">
        <v>34732.68</v>
      </c>
      <c r="P810" t="n">
        <v>208.39</v>
      </c>
      <c r="Q810" t="n">
        <v>1364.08</v>
      </c>
      <c r="R810" t="n">
        <v>64.64</v>
      </c>
      <c r="S810" t="n">
        <v>48.96</v>
      </c>
      <c r="T810" t="n">
        <v>5575.22</v>
      </c>
      <c r="U810" t="n">
        <v>0.76</v>
      </c>
      <c r="V810" t="n">
        <v>0.86</v>
      </c>
      <c r="W810" t="n">
        <v>2.27</v>
      </c>
      <c r="X810" t="n">
        <v>0.34</v>
      </c>
      <c r="Y810" t="n">
        <v>1</v>
      </c>
      <c r="Z810" t="n">
        <v>10</v>
      </c>
    </row>
    <row r="811">
      <c r="A811" t="n">
        <v>58</v>
      </c>
      <c r="B811" t="n">
        <v>130</v>
      </c>
      <c r="C811" t="inlineStr">
        <is>
          <t xml:space="preserve">CONCLUIDO	</t>
        </is>
      </c>
      <c r="D811" t="n">
        <v>5.1311</v>
      </c>
      <c r="E811" t="n">
        <v>19.49</v>
      </c>
      <c r="F811" t="n">
        <v>16.1</v>
      </c>
      <c r="G811" t="n">
        <v>80.48999999999999</v>
      </c>
      <c r="H811" t="n">
        <v>0.98</v>
      </c>
      <c r="I811" t="n">
        <v>12</v>
      </c>
      <c r="J811" t="n">
        <v>280.21</v>
      </c>
      <c r="K811" t="n">
        <v>59.19</v>
      </c>
      <c r="L811" t="n">
        <v>15.5</v>
      </c>
      <c r="M811" t="n">
        <v>0</v>
      </c>
      <c r="N811" t="n">
        <v>75.52</v>
      </c>
      <c r="O811" t="n">
        <v>34793.36</v>
      </c>
      <c r="P811" t="n">
        <v>208.81</v>
      </c>
      <c r="Q811" t="n">
        <v>1364.02</v>
      </c>
      <c r="R811" t="n">
        <v>64.69</v>
      </c>
      <c r="S811" t="n">
        <v>48.96</v>
      </c>
      <c r="T811" t="n">
        <v>5602.4</v>
      </c>
      <c r="U811" t="n">
        <v>0.76</v>
      </c>
      <c r="V811" t="n">
        <v>0.86</v>
      </c>
      <c r="W811" t="n">
        <v>2.27</v>
      </c>
      <c r="X811" t="n">
        <v>0.34</v>
      </c>
      <c r="Y811" t="n">
        <v>1</v>
      </c>
      <c r="Z811" t="n">
        <v>10</v>
      </c>
    </row>
    <row r="812">
      <c r="A812" t="n">
        <v>0</v>
      </c>
      <c r="B812" t="n">
        <v>75</v>
      </c>
      <c r="C812" t="inlineStr">
        <is>
          <t xml:space="preserve">CONCLUIDO	</t>
        </is>
      </c>
      <c r="D812" t="n">
        <v>3.4993</v>
      </c>
      <c r="E812" t="n">
        <v>28.58</v>
      </c>
      <c r="F812" t="n">
        <v>20.92</v>
      </c>
      <c r="G812" t="n">
        <v>7.13</v>
      </c>
      <c r="H812" t="n">
        <v>0.12</v>
      </c>
      <c r="I812" t="n">
        <v>176</v>
      </c>
      <c r="J812" t="n">
        <v>150.44</v>
      </c>
      <c r="K812" t="n">
        <v>49.1</v>
      </c>
      <c r="L812" t="n">
        <v>1</v>
      </c>
      <c r="M812" t="n">
        <v>174</v>
      </c>
      <c r="N812" t="n">
        <v>25.34</v>
      </c>
      <c r="O812" t="n">
        <v>18787.76</v>
      </c>
      <c r="P812" t="n">
        <v>242.47</v>
      </c>
      <c r="Q812" t="n">
        <v>1364.3</v>
      </c>
      <c r="R812" t="n">
        <v>222.74</v>
      </c>
      <c r="S812" t="n">
        <v>48.96</v>
      </c>
      <c r="T812" t="n">
        <v>83804.67</v>
      </c>
      <c r="U812" t="n">
        <v>0.22</v>
      </c>
      <c r="V812" t="n">
        <v>0.66</v>
      </c>
      <c r="W812" t="n">
        <v>2.52</v>
      </c>
      <c r="X812" t="n">
        <v>5.16</v>
      </c>
      <c r="Y812" t="n">
        <v>1</v>
      </c>
      <c r="Z812" t="n">
        <v>10</v>
      </c>
    </row>
    <row r="813">
      <c r="A813" t="n">
        <v>1</v>
      </c>
      <c r="B813" t="n">
        <v>75</v>
      </c>
      <c r="C813" t="inlineStr">
        <is>
          <t xml:space="preserve">CONCLUIDO	</t>
        </is>
      </c>
      <c r="D813" t="n">
        <v>3.8673</v>
      </c>
      <c r="E813" t="n">
        <v>25.86</v>
      </c>
      <c r="F813" t="n">
        <v>19.58</v>
      </c>
      <c r="G813" t="n">
        <v>8.970000000000001</v>
      </c>
      <c r="H813" t="n">
        <v>0.15</v>
      </c>
      <c r="I813" t="n">
        <v>131</v>
      </c>
      <c r="J813" t="n">
        <v>150.78</v>
      </c>
      <c r="K813" t="n">
        <v>49.1</v>
      </c>
      <c r="L813" t="n">
        <v>1.25</v>
      </c>
      <c r="M813" t="n">
        <v>129</v>
      </c>
      <c r="N813" t="n">
        <v>25.44</v>
      </c>
      <c r="O813" t="n">
        <v>18830.65</v>
      </c>
      <c r="P813" t="n">
        <v>224.83</v>
      </c>
      <c r="Q813" t="n">
        <v>1364.43</v>
      </c>
      <c r="R813" t="n">
        <v>178.51</v>
      </c>
      <c r="S813" t="n">
        <v>48.96</v>
      </c>
      <c r="T813" t="n">
        <v>61916.41</v>
      </c>
      <c r="U813" t="n">
        <v>0.27</v>
      </c>
      <c r="V813" t="n">
        <v>0.71</v>
      </c>
      <c r="W813" t="n">
        <v>2.46</v>
      </c>
      <c r="X813" t="n">
        <v>3.82</v>
      </c>
      <c r="Y813" t="n">
        <v>1</v>
      </c>
      <c r="Z813" t="n">
        <v>10</v>
      </c>
    </row>
    <row r="814">
      <c r="A814" t="n">
        <v>2</v>
      </c>
      <c r="B814" t="n">
        <v>75</v>
      </c>
      <c r="C814" t="inlineStr">
        <is>
          <t xml:space="preserve">CONCLUIDO	</t>
        </is>
      </c>
      <c r="D814" t="n">
        <v>4.1415</v>
      </c>
      <c r="E814" t="n">
        <v>24.15</v>
      </c>
      <c r="F814" t="n">
        <v>18.72</v>
      </c>
      <c r="G814" t="n">
        <v>10.91</v>
      </c>
      <c r="H814" t="n">
        <v>0.18</v>
      </c>
      <c r="I814" t="n">
        <v>103</v>
      </c>
      <c r="J814" t="n">
        <v>151.13</v>
      </c>
      <c r="K814" t="n">
        <v>49.1</v>
      </c>
      <c r="L814" t="n">
        <v>1.5</v>
      </c>
      <c r="M814" t="n">
        <v>101</v>
      </c>
      <c r="N814" t="n">
        <v>25.54</v>
      </c>
      <c r="O814" t="n">
        <v>18873.58</v>
      </c>
      <c r="P814" t="n">
        <v>212.91</v>
      </c>
      <c r="Q814" t="n">
        <v>1364.26</v>
      </c>
      <c r="R814" t="n">
        <v>150.56</v>
      </c>
      <c r="S814" t="n">
        <v>48.96</v>
      </c>
      <c r="T814" t="n">
        <v>48082.1</v>
      </c>
      <c r="U814" t="n">
        <v>0.33</v>
      </c>
      <c r="V814" t="n">
        <v>0.74</v>
      </c>
      <c r="W814" t="n">
        <v>2.41</v>
      </c>
      <c r="X814" t="n">
        <v>2.96</v>
      </c>
      <c r="Y814" t="n">
        <v>1</v>
      </c>
      <c r="Z814" t="n">
        <v>10</v>
      </c>
    </row>
    <row r="815">
      <c r="A815" t="n">
        <v>3</v>
      </c>
      <c r="B815" t="n">
        <v>75</v>
      </c>
      <c r="C815" t="inlineStr">
        <is>
          <t xml:space="preserve">CONCLUIDO	</t>
        </is>
      </c>
      <c r="D815" t="n">
        <v>4.3382</v>
      </c>
      <c r="E815" t="n">
        <v>23.05</v>
      </c>
      <c r="F815" t="n">
        <v>18.18</v>
      </c>
      <c r="G815" t="n">
        <v>12.83</v>
      </c>
      <c r="H815" t="n">
        <v>0.2</v>
      </c>
      <c r="I815" t="n">
        <v>85</v>
      </c>
      <c r="J815" t="n">
        <v>151.48</v>
      </c>
      <c r="K815" t="n">
        <v>49.1</v>
      </c>
      <c r="L815" t="n">
        <v>1.75</v>
      </c>
      <c r="M815" t="n">
        <v>83</v>
      </c>
      <c r="N815" t="n">
        <v>25.64</v>
      </c>
      <c r="O815" t="n">
        <v>18916.54</v>
      </c>
      <c r="P815" t="n">
        <v>204.7</v>
      </c>
      <c r="Q815" t="n">
        <v>1364.26</v>
      </c>
      <c r="R815" t="n">
        <v>132.62</v>
      </c>
      <c r="S815" t="n">
        <v>48.96</v>
      </c>
      <c r="T815" t="n">
        <v>39200.46</v>
      </c>
      <c r="U815" t="n">
        <v>0.37</v>
      </c>
      <c r="V815" t="n">
        <v>0.76</v>
      </c>
      <c r="W815" t="n">
        <v>2.38</v>
      </c>
      <c r="X815" t="n">
        <v>2.42</v>
      </c>
      <c r="Y815" t="n">
        <v>1</v>
      </c>
      <c r="Z815" t="n">
        <v>10</v>
      </c>
    </row>
    <row r="816">
      <c r="A816" t="n">
        <v>4</v>
      </c>
      <c r="B816" t="n">
        <v>75</v>
      </c>
      <c r="C816" t="inlineStr">
        <is>
          <t xml:space="preserve">CONCLUIDO	</t>
        </is>
      </c>
      <c r="D816" t="n">
        <v>4.4727</v>
      </c>
      <c r="E816" t="n">
        <v>22.36</v>
      </c>
      <c r="F816" t="n">
        <v>17.85</v>
      </c>
      <c r="G816" t="n">
        <v>14.67</v>
      </c>
      <c r="H816" t="n">
        <v>0.23</v>
      </c>
      <c r="I816" t="n">
        <v>73</v>
      </c>
      <c r="J816" t="n">
        <v>151.83</v>
      </c>
      <c r="K816" t="n">
        <v>49.1</v>
      </c>
      <c r="L816" t="n">
        <v>2</v>
      </c>
      <c r="M816" t="n">
        <v>71</v>
      </c>
      <c r="N816" t="n">
        <v>25.73</v>
      </c>
      <c r="O816" t="n">
        <v>18959.54</v>
      </c>
      <c r="P816" t="n">
        <v>199.12</v>
      </c>
      <c r="Q816" t="n">
        <v>1364.18</v>
      </c>
      <c r="R816" t="n">
        <v>121.8</v>
      </c>
      <c r="S816" t="n">
        <v>48.96</v>
      </c>
      <c r="T816" t="n">
        <v>33848.52</v>
      </c>
      <c r="U816" t="n">
        <v>0.4</v>
      </c>
      <c r="V816" t="n">
        <v>0.78</v>
      </c>
      <c r="W816" t="n">
        <v>2.37</v>
      </c>
      <c r="X816" t="n">
        <v>2.09</v>
      </c>
      <c r="Y816" t="n">
        <v>1</v>
      </c>
      <c r="Z816" t="n">
        <v>10</v>
      </c>
    </row>
    <row r="817">
      <c r="A817" t="n">
        <v>5</v>
      </c>
      <c r="B817" t="n">
        <v>75</v>
      </c>
      <c r="C817" t="inlineStr">
        <is>
          <t xml:space="preserve">CONCLUIDO	</t>
        </is>
      </c>
      <c r="D817" t="n">
        <v>4.6</v>
      </c>
      <c r="E817" t="n">
        <v>21.74</v>
      </c>
      <c r="F817" t="n">
        <v>17.54</v>
      </c>
      <c r="G817" t="n">
        <v>16.7</v>
      </c>
      <c r="H817" t="n">
        <v>0.26</v>
      </c>
      <c r="I817" t="n">
        <v>63</v>
      </c>
      <c r="J817" t="n">
        <v>152.18</v>
      </c>
      <c r="K817" t="n">
        <v>49.1</v>
      </c>
      <c r="L817" t="n">
        <v>2.25</v>
      </c>
      <c r="M817" t="n">
        <v>61</v>
      </c>
      <c r="N817" t="n">
        <v>25.83</v>
      </c>
      <c r="O817" t="n">
        <v>19002.56</v>
      </c>
      <c r="P817" t="n">
        <v>193.67</v>
      </c>
      <c r="Q817" t="n">
        <v>1364.17</v>
      </c>
      <c r="R817" t="n">
        <v>112.07</v>
      </c>
      <c r="S817" t="n">
        <v>48.96</v>
      </c>
      <c r="T817" t="n">
        <v>29036.15</v>
      </c>
      <c r="U817" t="n">
        <v>0.44</v>
      </c>
      <c r="V817" t="n">
        <v>0.79</v>
      </c>
      <c r="W817" t="n">
        <v>2.33</v>
      </c>
      <c r="X817" t="n">
        <v>1.78</v>
      </c>
      <c r="Y817" t="n">
        <v>1</v>
      </c>
      <c r="Z817" t="n">
        <v>10</v>
      </c>
    </row>
    <row r="818">
      <c r="A818" t="n">
        <v>6</v>
      </c>
      <c r="B818" t="n">
        <v>75</v>
      </c>
      <c r="C818" t="inlineStr">
        <is>
          <t xml:space="preserve">CONCLUIDO	</t>
        </is>
      </c>
      <c r="D818" t="n">
        <v>4.686</v>
      </c>
      <c r="E818" t="n">
        <v>21.34</v>
      </c>
      <c r="F818" t="n">
        <v>17.35</v>
      </c>
      <c r="G818" t="n">
        <v>18.59</v>
      </c>
      <c r="H818" t="n">
        <v>0.29</v>
      </c>
      <c r="I818" t="n">
        <v>56</v>
      </c>
      <c r="J818" t="n">
        <v>152.53</v>
      </c>
      <c r="K818" t="n">
        <v>49.1</v>
      </c>
      <c r="L818" t="n">
        <v>2.5</v>
      </c>
      <c r="M818" t="n">
        <v>54</v>
      </c>
      <c r="N818" t="n">
        <v>25.93</v>
      </c>
      <c r="O818" t="n">
        <v>19045.63</v>
      </c>
      <c r="P818" t="n">
        <v>189.6</v>
      </c>
      <c r="Q818" t="n">
        <v>1364.08</v>
      </c>
      <c r="R818" t="n">
        <v>105.78</v>
      </c>
      <c r="S818" t="n">
        <v>48.96</v>
      </c>
      <c r="T818" t="n">
        <v>25926.12</v>
      </c>
      <c r="U818" t="n">
        <v>0.46</v>
      </c>
      <c r="V818" t="n">
        <v>0.8</v>
      </c>
      <c r="W818" t="n">
        <v>2.33</v>
      </c>
      <c r="X818" t="n">
        <v>1.59</v>
      </c>
      <c r="Y818" t="n">
        <v>1</v>
      </c>
      <c r="Z818" t="n">
        <v>10</v>
      </c>
    </row>
    <row r="819">
      <c r="A819" t="n">
        <v>7</v>
      </c>
      <c r="B819" t="n">
        <v>75</v>
      </c>
      <c r="C819" t="inlineStr">
        <is>
          <t xml:space="preserve">CONCLUIDO	</t>
        </is>
      </c>
      <c r="D819" t="n">
        <v>4.7606</v>
      </c>
      <c r="E819" t="n">
        <v>21.01</v>
      </c>
      <c r="F819" t="n">
        <v>17.2</v>
      </c>
      <c r="G819" t="n">
        <v>20.64</v>
      </c>
      <c r="H819" t="n">
        <v>0.32</v>
      </c>
      <c r="I819" t="n">
        <v>50</v>
      </c>
      <c r="J819" t="n">
        <v>152.88</v>
      </c>
      <c r="K819" t="n">
        <v>49.1</v>
      </c>
      <c r="L819" t="n">
        <v>2.75</v>
      </c>
      <c r="M819" t="n">
        <v>48</v>
      </c>
      <c r="N819" t="n">
        <v>26.03</v>
      </c>
      <c r="O819" t="n">
        <v>19088.72</v>
      </c>
      <c r="P819" t="n">
        <v>185.73</v>
      </c>
      <c r="Q819" t="n">
        <v>1364.24</v>
      </c>
      <c r="R819" t="n">
        <v>100.64</v>
      </c>
      <c r="S819" t="n">
        <v>48.96</v>
      </c>
      <c r="T819" t="n">
        <v>23384.82</v>
      </c>
      <c r="U819" t="n">
        <v>0.49</v>
      </c>
      <c r="V819" t="n">
        <v>0.8100000000000001</v>
      </c>
      <c r="W819" t="n">
        <v>2.33</v>
      </c>
      <c r="X819" t="n">
        <v>1.44</v>
      </c>
      <c r="Y819" t="n">
        <v>1</v>
      </c>
      <c r="Z819" t="n">
        <v>10</v>
      </c>
    </row>
    <row r="820">
      <c r="A820" t="n">
        <v>8</v>
      </c>
      <c r="B820" t="n">
        <v>75</v>
      </c>
      <c r="C820" t="inlineStr">
        <is>
          <t xml:space="preserve">CONCLUIDO	</t>
        </is>
      </c>
      <c r="D820" t="n">
        <v>4.8351</v>
      </c>
      <c r="E820" t="n">
        <v>20.68</v>
      </c>
      <c r="F820" t="n">
        <v>17.03</v>
      </c>
      <c r="G820" t="n">
        <v>22.71</v>
      </c>
      <c r="H820" t="n">
        <v>0.35</v>
      </c>
      <c r="I820" t="n">
        <v>45</v>
      </c>
      <c r="J820" t="n">
        <v>153.23</v>
      </c>
      <c r="K820" t="n">
        <v>49.1</v>
      </c>
      <c r="L820" t="n">
        <v>3</v>
      </c>
      <c r="M820" t="n">
        <v>43</v>
      </c>
      <c r="N820" t="n">
        <v>26.13</v>
      </c>
      <c r="O820" t="n">
        <v>19131.85</v>
      </c>
      <c r="P820" t="n">
        <v>181.4</v>
      </c>
      <c r="Q820" t="n">
        <v>1364.18</v>
      </c>
      <c r="R820" t="n">
        <v>95.42</v>
      </c>
      <c r="S820" t="n">
        <v>48.96</v>
      </c>
      <c r="T820" t="n">
        <v>20801.81</v>
      </c>
      <c r="U820" t="n">
        <v>0.51</v>
      </c>
      <c r="V820" t="n">
        <v>0.8100000000000001</v>
      </c>
      <c r="W820" t="n">
        <v>2.31</v>
      </c>
      <c r="X820" t="n">
        <v>1.27</v>
      </c>
      <c r="Y820" t="n">
        <v>1</v>
      </c>
      <c r="Z820" t="n">
        <v>10</v>
      </c>
    </row>
    <row r="821">
      <c r="A821" t="n">
        <v>9</v>
      </c>
      <c r="B821" t="n">
        <v>75</v>
      </c>
      <c r="C821" t="inlineStr">
        <is>
          <t xml:space="preserve">CONCLUIDO	</t>
        </is>
      </c>
      <c r="D821" t="n">
        <v>4.8898</v>
      </c>
      <c r="E821" t="n">
        <v>20.45</v>
      </c>
      <c r="F821" t="n">
        <v>16.92</v>
      </c>
      <c r="G821" t="n">
        <v>24.76</v>
      </c>
      <c r="H821" t="n">
        <v>0.37</v>
      </c>
      <c r="I821" t="n">
        <v>41</v>
      </c>
      <c r="J821" t="n">
        <v>153.58</v>
      </c>
      <c r="K821" t="n">
        <v>49.1</v>
      </c>
      <c r="L821" t="n">
        <v>3.25</v>
      </c>
      <c r="M821" t="n">
        <v>39</v>
      </c>
      <c r="N821" t="n">
        <v>26.23</v>
      </c>
      <c r="O821" t="n">
        <v>19175.02</v>
      </c>
      <c r="P821" t="n">
        <v>177.85</v>
      </c>
      <c r="Q821" t="n">
        <v>1364.11</v>
      </c>
      <c r="R821" t="n">
        <v>92</v>
      </c>
      <c r="S821" t="n">
        <v>48.96</v>
      </c>
      <c r="T821" t="n">
        <v>19108.76</v>
      </c>
      <c r="U821" t="n">
        <v>0.53</v>
      </c>
      <c r="V821" t="n">
        <v>0.82</v>
      </c>
      <c r="W821" t="n">
        <v>2.3</v>
      </c>
      <c r="X821" t="n">
        <v>1.16</v>
      </c>
      <c r="Y821" t="n">
        <v>1</v>
      </c>
      <c r="Z821" t="n">
        <v>10</v>
      </c>
    </row>
    <row r="822">
      <c r="A822" t="n">
        <v>10</v>
      </c>
      <c r="B822" t="n">
        <v>75</v>
      </c>
      <c r="C822" t="inlineStr">
        <is>
          <t xml:space="preserve">CONCLUIDO	</t>
        </is>
      </c>
      <c r="D822" t="n">
        <v>4.9434</v>
      </c>
      <c r="E822" t="n">
        <v>20.23</v>
      </c>
      <c r="F822" t="n">
        <v>16.82</v>
      </c>
      <c r="G822" t="n">
        <v>27.28</v>
      </c>
      <c r="H822" t="n">
        <v>0.4</v>
      </c>
      <c r="I822" t="n">
        <v>37</v>
      </c>
      <c r="J822" t="n">
        <v>153.93</v>
      </c>
      <c r="K822" t="n">
        <v>49.1</v>
      </c>
      <c r="L822" t="n">
        <v>3.5</v>
      </c>
      <c r="M822" t="n">
        <v>35</v>
      </c>
      <c r="N822" t="n">
        <v>26.33</v>
      </c>
      <c r="O822" t="n">
        <v>19218.22</v>
      </c>
      <c r="P822" t="n">
        <v>175.55</v>
      </c>
      <c r="Q822" t="n">
        <v>1364.19</v>
      </c>
      <c r="R822" t="n">
        <v>88.62</v>
      </c>
      <c r="S822" t="n">
        <v>48.96</v>
      </c>
      <c r="T822" t="n">
        <v>17437.87</v>
      </c>
      <c r="U822" t="n">
        <v>0.55</v>
      </c>
      <c r="V822" t="n">
        <v>0.82</v>
      </c>
      <c r="W822" t="n">
        <v>2.3</v>
      </c>
      <c r="X822" t="n">
        <v>1.06</v>
      </c>
      <c r="Y822" t="n">
        <v>1</v>
      </c>
      <c r="Z822" t="n">
        <v>10</v>
      </c>
    </row>
    <row r="823">
      <c r="A823" t="n">
        <v>11</v>
      </c>
      <c r="B823" t="n">
        <v>75</v>
      </c>
      <c r="C823" t="inlineStr">
        <is>
          <t xml:space="preserve">CONCLUIDO	</t>
        </is>
      </c>
      <c r="D823" t="n">
        <v>5.0015</v>
      </c>
      <c r="E823" t="n">
        <v>19.99</v>
      </c>
      <c r="F823" t="n">
        <v>16.68</v>
      </c>
      <c r="G823" t="n">
        <v>29.43</v>
      </c>
      <c r="H823" t="n">
        <v>0.43</v>
      </c>
      <c r="I823" t="n">
        <v>34</v>
      </c>
      <c r="J823" t="n">
        <v>154.28</v>
      </c>
      <c r="K823" t="n">
        <v>49.1</v>
      </c>
      <c r="L823" t="n">
        <v>3.75</v>
      </c>
      <c r="M823" t="n">
        <v>32</v>
      </c>
      <c r="N823" t="n">
        <v>26.43</v>
      </c>
      <c r="O823" t="n">
        <v>19261.45</v>
      </c>
      <c r="P823" t="n">
        <v>171.43</v>
      </c>
      <c r="Q823" t="n">
        <v>1364.02</v>
      </c>
      <c r="R823" t="n">
        <v>83.95999999999999</v>
      </c>
      <c r="S823" t="n">
        <v>48.96</v>
      </c>
      <c r="T823" t="n">
        <v>15126.33</v>
      </c>
      <c r="U823" t="n">
        <v>0.58</v>
      </c>
      <c r="V823" t="n">
        <v>0.83</v>
      </c>
      <c r="W823" t="n">
        <v>2.29</v>
      </c>
      <c r="X823" t="n">
        <v>0.92</v>
      </c>
      <c r="Y823" t="n">
        <v>1</v>
      </c>
      <c r="Z823" t="n">
        <v>10</v>
      </c>
    </row>
    <row r="824">
      <c r="A824" t="n">
        <v>12</v>
      </c>
      <c r="B824" t="n">
        <v>75</v>
      </c>
      <c r="C824" t="inlineStr">
        <is>
          <t xml:space="preserve">CONCLUIDO	</t>
        </is>
      </c>
      <c r="D824" t="n">
        <v>5.021</v>
      </c>
      <c r="E824" t="n">
        <v>19.92</v>
      </c>
      <c r="F824" t="n">
        <v>16.66</v>
      </c>
      <c r="G824" t="n">
        <v>31.24</v>
      </c>
      <c r="H824" t="n">
        <v>0.46</v>
      </c>
      <c r="I824" t="n">
        <v>32</v>
      </c>
      <c r="J824" t="n">
        <v>154.63</v>
      </c>
      <c r="K824" t="n">
        <v>49.1</v>
      </c>
      <c r="L824" t="n">
        <v>4</v>
      </c>
      <c r="M824" t="n">
        <v>30</v>
      </c>
      <c r="N824" t="n">
        <v>26.53</v>
      </c>
      <c r="O824" t="n">
        <v>19304.72</v>
      </c>
      <c r="P824" t="n">
        <v>168.65</v>
      </c>
      <c r="Q824" t="n">
        <v>1364.07</v>
      </c>
      <c r="R824" t="n">
        <v>82.90000000000001</v>
      </c>
      <c r="S824" t="n">
        <v>48.96</v>
      </c>
      <c r="T824" t="n">
        <v>14603.57</v>
      </c>
      <c r="U824" t="n">
        <v>0.59</v>
      </c>
      <c r="V824" t="n">
        <v>0.83</v>
      </c>
      <c r="W824" t="n">
        <v>2.31</v>
      </c>
      <c r="X824" t="n">
        <v>0.9</v>
      </c>
      <c r="Y824" t="n">
        <v>1</v>
      </c>
      <c r="Z824" t="n">
        <v>10</v>
      </c>
    </row>
    <row r="825">
      <c r="A825" t="n">
        <v>13</v>
      </c>
      <c r="B825" t="n">
        <v>75</v>
      </c>
      <c r="C825" t="inlineStr">
        <is>
          <t xml:space="preserve">CONCLUIDO	</t>
        </is>
      </c>
      <c r="D825" t="n">
        <v>5.0682</v>
      </c>
      <c r="E825" t="n">
        <v>19.73</v>
      </c>
      <c r="F825" t="n">
        <v>16.57</v>
      </c>
      <c r="G825" t="n">
        <v>34.28</v>
      </c>
      <c r="H825" t="n">
        <v>0.49</v>
      </c>
      <c r="I825" t="n">
        <v>29</v>
      </c>
      <c r="J825" t="n">
        <v>154.98</v>
      </c>
      <c r="K825" t="n">
        <v>49.1</v>
      </c>
      <c r="L825" t="n">
        <v>4.25</v>
      </c>
      <c r="M825" t="n">
        <v>27</v>
      </c>
      <c r="N825" t="n">
        <v>26.63</v>
      </c>
      <c r="O825" t="n">
        <v>19348.03</v>
      </c>
      <c r="P825" t="n">
        <v>165.34</v>
      </c>
      <c r="Q825" t="n">
        <v>1364.11</v>
      </c>
      <c r="R825" t="n">
        <v>80.34999999999999</v>
      </c>
      <c r="S825" t="n">
        <v>48.96</v>
      </c>
      <c r="T825" t="n">
        <v>13346.71</v>
      </c>
      <c r="U825" t="n">
        <v>0.61</v>
      </c>
      <c r="V825" t="n">
        <v>0.84</v>
      </c>
      <c r="W825" t="n">
        <v>2.29</v>
      </c>
      <c r="X825" t="n">
        <v>0.8100000000000001</v>
      </c>
      <c r="Y825" t="n">
        <v>1</v>
      </c>
      <c r="Z825" t="n">
        <v>10</v>
      </c>
    </row>
    <row r="826">
      <c r="A826" t="n">
        <v>14</v>
      </c>
      <c r="B826" t="n">
        <v>75</v>
      </c>
      <c r="C826" t="inlineStr">
        <is>
          <t xml:space="preserve">CONCLUIDO	</t>
        </is>
      </c>
      <c r="D826" t="n">
        <v>5.1021</v>
      </c>
      <c r="E826" t="n">
        <v>19.6</v>
      </c>
      <c r="F826" t="n">
        <v>16.5</v>
      </c>
      <c r="G826" t="n">
        <v>36.66</v>
      </c>
      <c r="H826" t="n">
        <v>0.51</v>
      </c>
      <c r="I826" t="n">
        <v>27</v>
      </c>
      <c r="J826" t="n">
        <v>155.33</v>
      </c>
      <c r="K826" t="n">
        <v>49.1</v>
      </c>
      <c r="L826" t="n">
        <v>4.5</v>
      </c>
      <c r="M826" t="n">
        <v>25</v>
      </c>
      <c r="N826" t="n">
        <v>26.74</v>
      </c>
      <c r="O826" t="n">
        <v>19391.36</v>
      </c>
      <c r="P826" t="n">
        <v>161.91</v>
      </c>
      <c r="Q826" t="n">
        <v>1364</v>
      </c>
      <c r="R826" t="n">
        <v>78.02</v>
      </c>
      <c r="S826" t="n">
        <v>48.96</v>
      </c>
      <c r="T826" t="n">
        <v>12191.73</v>
      </c>
      <c r="U826" t="n">
        <v>0.63</v>
      </c>
      <c r="V826" t="n">
        <v>0.84</v>
      </c>
      <c r="W826" t="n">
        <v>2.28</v>
      </c>
      <c r="X826" t="n">
        <v>0.74</v>
      </c>
      <c r="Y826" t="n">
        <v>1</v>
      </c>
      <c r="Z826" t="n">
        <v>10</v>
      </c>
    </row>
    <row r="827">
      <c r="A827" t="n">
        <v>15</v>
      </c>
      <c r="B827" t="n">
        <v>75</v>
      </c>
      <c r="C827" t="inlineStr">
        <is>
          <t xml:space="preserve">CONCLUIDO	</t>
        </is>
      </c>
      <c r="D827" t="n">
        <v>5.1126</v>
      </c>
      <c r="E827" t="n">
        <v>19.56</v>
      </c>
      <c r="F827" t="n">
        <v>16.49</v>
      </c>
      <c r="G827" t="n">
        <v>38.05</v>
      </c>
      <c r="H827" t="n">
        <v>0.54</v>
      </c>
      <c r="I827" t="n">
        <v>26</v>
      </c>
      <c r="J827" t="n">
        <v>155.68</v>
      </c>
      <c r="K827" t="n">
        <v>49.1</v>
      </c>
      <c r="L827" t="n">
        <v>4.75</v>
      </c>
      <c r="M827" t="n">
        <v>24</v>
      </c>
      <c r="N827" t="n">
        <v>26.84</v>
      </c>
      <c r="O827" t="n">
        <v>19434.74</v>
      </c>
      <c r="P827" t="n">
        <v>159.86</v>
      </c>
      <c r="Q827" t="n">
        <v>1364</v>
      </c>
      <c r="R827" t="n">
        <v>77.76000000000001</v>
      </c>
      <c r="S827" t="n">
        <v>48.96</v>
      </c>
      <c r="T827" t="n">
        <v>12063.77</v>
      </c>
      <c r="U827" t="n">
        <v>0.63</v>
      </c>
      <c r="V827" t="n">
        <v>0.84</v>
      </c>
      <c r="W827" t="n">
        <v>2.28</v>
      </c>
      <c r="X827" t="n">
        <v>0.73</v>
      </c>
      <c r="Y827" t="n">
        <v>1</v>
      </c>
      <c r="Z827" t="n">
        <v>10</v>
      </c>
    </row>
    <row r="828">
      <c r="A828" t="n">
        <v>16</v>
      </c>
      <c r="B828" t="n">
        <v>75</v>
      </c>
      <c r="C828" t="inlineStr">
        <is>
          <t xml:space="preserve">CONCLUIDO	</t>
        </is>
      </c>
      <c r="D828" t="n">
        <v>5.1494</v>
      </c>
      <c r="E828" t="n">
        <v>19.42</v>
      </c>
      <c r="F828" t="n">
        <v>16.41</v>
      </c>
      <c r="G828" t="n">
        <v>41.02</v>
      </c>
      <c r="H828" t="n">
        <v>0.57</v>
      </c>
      <c r="I828" t="n">
        <v>24</v>
      </c>
      <c r="J828" t="n">
        <v>156.03</v>
      </c>
      <c r="K828" t="n">
        <v>49.1</v>
      </c>
      <c r="L828" t="n">
        <v>5</v>
      </c>
      <c r="M828" t="n">
        <v>22</v>
      </c>
      <c r="N828" t="n">
        <v>26.94</v>
      </c>
      <c r="O828" t="n">
        <v>19478.15</v>
      </c>
      <c r="P828" t="n">
        <v>156.79</v>
      </c>
      <c r="Q828" t="n">
        <v>1364.01</v>
      </c>
      <c r="R828" t="n">
        <v>75.08</v>
      </c>
      <c r="S828" t="n">
        <v>48.96</v>
      </c>
      <c r="T828" t="n">
        <v>10733.15</v>
      </c>
      <c r="U828" t="n">
        <v>0.65</v>
      </c>
      <c r="V828" t="n">
        <v>0.84</v>
      </c>
      <c r="W828" t="n">
        <v>2.28</v>
      </c>
      <c r="X828" t="n">
        <v>0.65</v>
      </c>
      <c r="Y828" t="n">
        <v>1</v>
      </c>
      <c r="Z828" t="n">
        <v>10</v>
      </c>
    </row>
    <row r="829">
      <c r="A829" t="n">
        <v>17</v>
      </c>
      <c r="B829" t="n">
        <v>75</v>
      </c>
      <c r="C829" t="inlineStr">
        <is>
          <t xml:space="preserve">CONCLUIDO	</t>
        </is>
      </c>
      <c r="D829" t="n">
        <v>5.1802</v>
      </c>
      <c r="E829" t="n">
        <v>19.3</v>
      </c>
      <c r="F829" t="n">
        <v>16.36</v>
      </c>
      <c r="G829" t="n">
        <v>44.61</v>
      </c>
      <c r="H829" t="n">
        <v>0.59</v>
      </c>
      <c r="I829" t="n">
        <v>22</v>
      </c>
      <c r="J829" t="n">
        <v>156.39</v>
      </c>
      <c r="K829" t="n">
        <v>49.1</v>
      </c>
      <c r="L829" t="n">
        <v>5.25</v>
      </c>
      <c r="M829" t="n">
        <v>17</v>
      </c>
      <c r="N829" t="n">
        <v>27.04</v>
      </c>
      <c r="O829" t="n">
        <v>19521.59</v>
      </c>
      <c r="P829" t="n">
        <v>153.05</v>
      </c>
      <c r="Q829" t="n">
        <v>1364.04</v>
      </c>
      <c r="R829" t="n">
        <v>73.29000000000001</v>
      </c>
      <c r="S829" t="n">
        <v>48.96</v>
      </c>
      <c r="T829" t="n">
        <v>9852.17</v>
      </c>
      <c r="U829" t="n">
        <v>0.67</v>
      </c>
      <c r="V829" t="n">
        <v>0.85</v>
      </c>
      <c r="W829" t="n">
        <v>2.28</v>
      </c>
      <c r="X829" t="n">
        <v>0.6</v>
      </c>
      <c r="Y829" t="n">
        <v>1</v>
      </c>
      <c r="Z829" t="n">
        <v>10</v>
      </c>
    </row>
    <row r="830">
      <c r="A830" t="n">
        <v>18</v>
      </c>
      <c r="B830" t="n">
        <v>75</v>
      </c>
      <c r="C830" t="inlineStr">
        <is>
          <t xml:space="preserve">CONCLUIDO	</t>
        </is>
      </c>
      <c r="D830" t="n">
        <v>5.1949</v>
      </c>
      <c r="E830" t="n">
        <v>19.25</v>
      </c>
      <c r="F830" t="n">
        <v>16.33</v>
      </c>
      <c r="G830" t="n">
        <v>46.66</v>
      </c>
      <c r="H830" t="n">
        <v>0.62</v>
      </c>
      <c r="I830" t="n">
        <v>21</v>
      </c>
      <c r="J830" t="n">
        <v>156.74</v>
      </c>
      <c r="K830" t="n">
        <v>49.1</v>
      </c>
      <c r="L830" t="n">
        <v>5.5</v>
      </c>
      <c r="M830" t="n">
        <v>14</v>
      </c>
      <c r="N830" t="n">
        <v>27.14</v>
      </c>
      <c r="O830" t="n">
        <v>19565.07</v>
      </c>
      <c r="P830" t="n">
        <v>150.8</v>
      </c>
      <c r="Q830" t="n">
        <v>1364.01</v>
      </c>
      <c r="R830" t="n">
        <v>72.34</v>
      </c>
      <c r="S830" t="n">
        <v>48.96</v>
      </c>
      <c r="T830" t="n">
        <v>9379.42</v>
      </c>
      <c r="U830" t="n">
        <v>0.68</v>
      </c>
      <c r="V830" t="n">
        <v>0.85</v>
      </c>
      <c r="W830" t="n">
        <v>2.28</v>
      </c>
      <c r="X830" t="n">
        <v>0.57</v>
      </c>
      <c r="Y830" t="n">
        <v>1</v>
      </c>
      <c r="Z830" t="n">
        <v>10</v>
      </c>
    </row>
    <row r="831">
      <c r="A831" t="n">
        <v>19</v>
      </c>
      <c r="B831" t="n">
        <v>75</v>
      </c>
      <c r="C831" t="inlineStr">
        <is>
          <t xml:space="preserve">CONCLUIDO	</t>
        </is>
      </c>
      <c r="D831" t="n">
        <v>5.2123</v>
      </c>
      <c r="E831" t="n">
        <v>19.19</v>
      </c>
      <c r="F831" t="n">
        <v>16.3</v>
      </c>
      <c r="G831" t="n">
        <v>48.89</v>
      </c>
      <c r="H831" t="n">
        <v>0.65</v>
      </c>
      <c r="I831" t="n">
        <v>20</v>
      </c>
      <c r="J831" t="n">
        <v>157.09</v>
      </c>
      <c r="K831" t="n">
        <v>49.1</v>
      </c>
      <c r="L831" t="n">
        <v>5.75</v>
      </c>
      <c r="M831" t="n">
        <v>8</v>
      </c>
      <c r="N831" t="n">
        <v>27.25</v>
      </c>
      <c r="O831" t="n">
        <v>19608.58</v>
      </c>
      <c r="P831" t="n">
        <v>148.83</v>
      </c>
      <c r="Q831" t="n">
        <v>1364</v>
      </c>
      <c r="R831" t="n">
        <v>70.90000000000001</v>
      </c>
      <c r="S831" t="n">
        <v>48.96</v>
      </c>
      <c r="T831" t="n">
        <v>8665.639999999999</v>
      </c>
      <c r="U831" t="n">
        <v>0.6899999999999999</v>
      </c>
      <c r="V831" t="n">
        <v>0.85</v>
      </c>
      <c r="W831" t="n">
        <v>2.29</v>
      </c>
      <c r="X831" t="n">
        <v>0.54</v>
      </c>
      <c r="Y831" t="n">
        <v>1</v>
      </c>
      <c r="Z831" t="n">
        <v>10</v>
      </c>
    </row>
    <row r="832">
      <c r="A832" t="n">
        <v>20</v>
      </c>
      <c r="B832" t="n">
        <v>75</v>
      </c>
      <c r="C832" t="inlineStr">
        <is>
          <t xml:space="preserve">CONCLUIDO	</t>
        </is>
      </c>
      <c r="D832" t="n">
        <v>5.2055</v>
      </c>
      <c r="E832" t="n">
        <v>19.21</v>
      </c>
      <c r="F832" t="n">
        <v>16.32</v>
      </c>
      <c r="G832" t="n">
        <v>48.97</v>
      </c>
      <c r="H832" t="n">
        <v>0.67</v>
      </c>
      <c r="I832" t="n">
        <v>20</v>
      </c>
      <c r="J832" t="n">
        <v>157.44</v>
      </c>
      <c r="K832" t="n">
        <v>49.1</v>
      </c>
      <c r="L832" t="n">
        <v>6</v>
      </c>
      <c r="M832" t="n">
        <v>4</v>
      </c>
      <c r="N832" t="n">
        <v>27.35</v>
      </c>
      <c r="O832" t="n">
        <v>19652.13</v>
      </c>
      <c r="P832" t="n">
        <v>147.88</v>
      </c>
      <c r="Q832" t="n">
        <v>1364</v>
      </c>
      <c r="R832" t="n">
        <v>71.81</v>
      </c>
      <c r="S832" t="n">
        <v>48.96</v>
      </c>
      <c r="T832" t="n">
        <v>9119.700000000001</v>
      </c>
      <c r="U832" t="n">
        <v>0.68</v>
      </c>
      <c r="V832" t="n">
        <v>0.85</v>
      </c>
      <c r="W832" t="n">
        <v>2.29</v>
      </c>
      <c r="X832" t="n">
        <v>0.5600000000000001</v>
      </c>
      <c r="Y832" t="n">
        <v>1</v>
      </c>
      <c r="Z832" t="n">
        <v>10</v>
      </c>
    </row>
    <row r="833">
      <c r="A833" t="n">
        <v>21</v>
      </c>
      <c r="B833" t="n">
        <v>75</v>
      </c>
      <c r="C833" t="inlineStr">
        <is>
          <t xml:space="preserve">CONCLUIDO	</t>
        </is>
      </c>
      <c r="D833" t="n">
        <v>5.2088</v>
      </c>
      <c r="E833" t="n">
        <v>19.2</v>
      </c>
      <c r="F833" t="n">
        <v>16.31</v>
      </c>
      <c r="G833" t="n">
        <v>48.93</v>
      </c>
      <c r="H833" t="n">
        <v>0.7</v>
      </c>
      <c r="I833" t="n">
        <v>20</v>
      </c>
      <c r="J833" t="n">
        <v>157.8</v>
      </c>
      <c r="K833" t="n">
        <v>49.1</v>
      </c>
      <c r="L833" t="n">
        <v>6.25</v>
      </c>
      <c r="M833" t="n">
        <v>3</v>
      </c>
      <c r="N833" t="n">
        <v>27.45</v>
      </c>
      <c r="O833" t="n">
        <v>19695.71</v>
      </c>
      <c r="P833" t="n">
        <v>148.22</v>
      </c>
      <c r="Q833" t="n">
        <v>1364.2</v>
      </c>
      <c r="R833" t="n">
        <v>71.44</v>
      </c>
      <c r="S833" t="n">
        <v>48.96</v>
      </c>
      <c r="T833" t="n">
        <v>8934.309999999999</v>
      </c>
      <c r="U833" t="n">
        <v>0.6899999999999999</v>
      </c>
      <c r="V833" t="n">
        <v>0.85</v>
      </c>
      <c r="W833" t="n">
        <v>2.29</v>
      </c>
      <c r="X833" t="n">
        <v>0.55</v>
      </c>
      <c r="Y833" t="n">
        <v>1</v>
      </c>
      <c r="Z833" t="n">
        <v>10</v>
      </c>
    </row>
    <row r="834">
      <c r="A834" t="n">
        <v>22</v>
      </c>
      <c r="B834" t="n">
        <v>75</v>
      </c>
      <c r="C834" t="inlineStr">
        <is>
          <t xml:space="preserve">CONCLUIDO	</t>
        </is>
      </c>
      <c r="D834" t="n">
        <v>5.2095</v>
      </c>
      <c r="E834" t="n">
        <v>19.2</v>
      </c>
      <c r="F834" t="n">
        <v>16.31</v>
      </c>
      <c r="G834" t="n">
        <v>48.92</v>
      </c>
      <c r="H834" t="n">
        <v>0.73</v>
      </c>
      <c r="I834" t="n">
        <v>20</v>
      </c>
      <c r="J834" t="n">
        <v>158.15</v>
      </c>
      <c r="K834" t="n">
        <v>49.1</v>
      </c>
      <c r="L834" t="n">
        <v>6.5</v>
      </c>
      <c r="M834" t="n">
        <v>1</v>
      </c>
      <c r="N834" t="n">
        <v>27.56</v>
      </c>
      <c r="O834" t="n">
        <v>19739.33</v>
      </c>
      <c r="P834" t="n">
        <v>148.16</v>
      </c>
      <c r="Q834" t="n">
        <v>1364.09</v>
      </c>
      <c r="R834" t="n">
        <v>70.95999999999999</v>
      </c>
      <c r="S834" t="n">
        <v>48.96</v>
      </c>
      <c r="T834" t="n">
        <v>8697.17</v>
      </c>
      <c r="U834" t="n">
        <v>0.6899999999999999</v>
      </c>
      <c r="V834" t="n">
        <v>0.85</v>
      </c>
      <c r="W834" t="n">
        <v>2.3</v>
      </c>
      <c r="X834" t="n">
        <v>0.55</v>
      </c>
      <c r="Y834" t="n">
        <v>1</v>
      </c>
      <c r="Z834" t="n">
        <v>10</v>
      </c>
    </row>
    <row r="835">
      <c r="A835" t="n">
        <v>23</v>
      </c>
      <c r="B835" t="n">
        <v>75</v>
      </c>
      <c r="C835" t="inlineStr">
        <is>
          <t xml:space="preserve">CONCLUIDO	</t>
        </is>
      </c>
      <c r="D835" t="n">
        <v>5.2091</v>
      </c>
      <c r="E835" t="n">
        <v>19.2</v>
      </c>
      <c r="F835" t="n">
        <v>16.31</v>
      </c>
      <c r="G835" t="n">
        <v>48.93</v>
      </c>
      <c r="H835" t="n">
        <v>0.75</v>
      </c>
      <c r="I835" t="n">
        <v>20</v>
      </c>
      <c r="J835" t="n">
        <v>158.51</v>
      </c>
      <c r="K835" t="n">
        <v>49.1</v>
      </c>
      <c r="L835" t="n">
        <v>6.75</v>
      </c>
      <c r="M835" t="n">
        <v>0</v>
      </c>
      <c r="N835" t="n">
        <v>27.66</v>
      </c>
      <c r="O835" t="n">
        <v>19782.99</v>
      </c>
      <c r="P835" t="n">
        <v>148.35</v>
      </c>
      <c r="Q835" t="n">
        <v>1364</v>
      </c>
      <c r="R835" t="n">
        <v>70.95</v>
      </c>
      <c r="S835" t="n">
        <v>48.96</v>
      </c>
      <c r="T835" t="n">
        <v>8690.530000000001</v>
      </c>
      <c r="U835" t="n">
        <v>0.6899999999999999</v>
      </c>
      <c r="V835" t="n">
        <v>0.85</v>
      </c>
      <c r="W835" t="n">
        <v>2.3</v>
      </c>
      <c r="X835" t="n">
        <v>0.55</v>
      </c>
      <c r="Y835" t="n">
        <v>1</v>
      </c>
      <c r="Z835" t="n">
        <v>10</v>
      </c>
    </row>
    <row r="836">
      <c r="A836" t="n">
        <v>0</v>
      </c>
      <c r="B836" t="n">
        <v>95</v>
      </c>
      <c r="C836" t="inlineStr">
        <is>
          <t xml:space="preserve">CONCLUIDO	</t>
        </is>
      </c>
      <c r="D836" t="n">
        <v>3.058</v>
      </c>
      <c r="E836" t="n">
        <v>32.7</v>
      </c>
      <c r="F836" t="n">
        <v>22.19</v>
      </c>
      <c r="G836" t="n">
        <v>6.16</v>
      </c>
      <c r="H836" t="n">
        <v>0.1</v>
      </c>
      <c r="I836" t="n">
        <v>216</v>
      </c>
      <c r="J836" t="n">
        <v>185.69</v>
      </c>
      <c r="K836" t="n">
        <v>53.44</v>
      </c>
      <c r="L836" t="n">
        <v>1</v>
      </c>
      <c r="M836" t="n">
        <v>214</v>
      </c>
      <c r="N836" t="n">
        <v>36.26</v>
      </c>
      <c r="O836" t="n">
        <v>23136.14</v>
      </c>
      <c r="P836" t="n">
        <v>296.94</v>
      </c>
      <c r="Q836" t="n">
        <v>1364.48</v>
      </c>
      <c r="R836" t="n">
        <v>263.62</v>
      </c>
      <c r="S836" t="n">
        <v>48.96</v>
      </c>
      <c r="T836" t="n">
        <v>104045.64</v>
      </c>
      <c r="U836" t="n">
        <v>0.19</v>
      </c>
      <c r="V836" t="n">
        <v>0.62</v>
      </c>
      <c r="W836" t="n">
        <v>2.61</v>
      </c>
      <c r="X836" t="n">
        <v>6.43</v>
      </c>
      <c r="Y836" t="n">
        <v>1</v>
      </c>
      <c r="Z836" t="n">
        <v>10</v>
      </c>
    </row>
    <row r="837">
      <c r="A837" t="n">
        <v>1</v>
      </c>
      <c r="B837" t="n">
        <v>95</v>
      </c>
      <c r="C837" t="inlineStr">
        <is>
          <t xml:space="preserve">CONCLUIDO	</t>
        </is>
      </c>
      <c r="D837" t="n">
        <v>3.479</v>
      </c>
      <c r="E837" t="n">
        <v>28.74</v>
      </c>
      <c r="F837" t="n">
        <v>20.39</v>
      </c>
      <c r="G837" t="n">
        <v>7.74</v>
      </c>
      <c r="H837" t="n">
        <v>0.12</v>
      </c>
      <c r="I837" t="n">
        <v>158</v>
      </c>
      <c r="J837" t="n">
        <v>186.07</v>
      </c>
      <c r="K837" t="n">
        <v>53.44</v>
      </c>
      <c r="L837" t="n">
        <v>1.25</v>
      </c>
      <c r="M837" t="n">
        <v>156</v>
      </c>
      <c r="N837" t="n">
        <v>36.39</v>
      </c>
      <c r="O837" t="n">
        <v>23182.76</v>
      </c>
      <c r="P837" t="n">
        <v>271.17</v>
      </c>
      <c r="Q837" t="n">
        <v>1364.38</v>
      </c>
      <c r="R837" t="n">
        <v>205.17</v>
      </c>
      <c r="S837" t="n">
        <v>48.96</v>
      </c>
      <c r="T837" t="n">
        <v>75110.39</v>
      </c>
      <c r="U837" t="n">
        <v>0.24</v>
      </c>
      <c r="V837" t="n">
        <v>0.68</v>
      </c>
      <c r="W837" t="n">
        <v>2.5</v>
      </c>
      <c r="X837" t="n">
        <v>4.63</v>
      </c>
      <c r="Y837" t="n">
        <v>1</v>
      </c>
      <c r="Z837" t="n">
        <v>10</v>
      </c>
    </row>
    <row r="838">
      <c r="A838" t="n">
        <v>2</v>
      </c>
      <c r="B838" t="n">
        <v>95</v>
      </c>
      <c r="C838" t="inlineStr">
        <is>
          <t xml:space="preserve">CONCLUIDO	</t>
        </is>
      </c>
      <c r="D838" t="n">
        <v>3.7818</v>
      </c>
      <c r="E838" t="n">
        <v>26.44</v>
      </c>
      <c r="F838" t="n">
        <v>19.36</v>
      </c>
      <c r="G838" t="n">
        <v>9.369999999999999</v>
      </c>
      <c r="H838" t="n">
        <v>0.14</v>
      </c>
      <c r="I838" t="n">
        <v>124</v>
      </c>
      <c r="J838" t="n">
        <v>186.45</v>
      </c>
      <c r="K838" t="n">
        <v>53.44</v>
      </c>
      <c r="L838" t="n">
        <v>1.5</v>
      </c>
      <c r="M838" t="n">
        <v>122</v>
      </c>
      <c r="N838" t="n">
        <v>36.51</v>
      </c>
      <c r="O838" t="n">
        <v>23229.42</v>
      </c>
      <c r="P838" t="n">
        <v>255.68</v>
      </c>
      <c r="Q838" t="n">
        <v>1364.24</v>
      </c>
      <c r="R838" t="n">
        <v>171.48</v>
      </c>
      <c r="S838" t="n">
        <v>48.96</v>
      </c>
      <c r="T838" t="n">
        <v>58434.55</v>
      </c>
      <c r="U838" t="n">
        <v>0.29</v>
      </c>
      <c r="V838" t="n">
        <v>0.72</v>
      </c>
      <c r="W838" t="n">
        <v>2.44</v>
      </c>
      <c r="X838" t="n">
        <v>3.6</v>
      </c>
      <c r="Y838" t="n">
        <v>1</v>
      </c>
      <c r="Z838" t="n">
        <v>10</v>
      </c>
    </row>
    <row r="839">
      <c r="A839" t="n">
        <v>3</v>
      </c>
      <c r="B839" t="n">
        <v>95</v>
      </c>
      <c r="C839" t="inlineStr">
        <is>
          <t xml:space="preserve">CONCLUIDO	</t>
        </is>
      </c>
      <c r="D839" t="n">
        <v>4.0052</v>
      </c>
      <c r="E839" t="n">
        <v>24.97</v>
      </c>
      <c r="F839" t="n">
        <v>18.7</v>
      </c>
      <c r="G839" t="n">
        <v>11</v>
      </c>
      <c r="H839" t="n">
        <v>0.17</v>
      </c>
      <c r="I839" t="n">
        <v>102</v>
      </c>
      <c r="J839" t="n">
        <v>186.83</v>
      </c>
      <c r="K839" t="n">
        <v>53.44</v>
      </c>
      <c r="L839" t="n">
        <v>1.75</v>
      </c>
      <c r="M839" t="n">
        <v>100</v>
      </c>
      <c r="N839" t="n">
        <v>36.64</v>
      </c>
      <c r="O839" t="n">
        <v>23276.13</v>
      </c>
      <c r="P839" t="n">
        <v>245.61</v>
      </c>
      <c r="Q839" t="n">
        <v>1364.34</v>
      </c>
      <c r="R839" t="n">
        <v>149.8</v>
      </c>
      <c r="S839" t="n">
        <v>48.96</v>
      </c>
      <c r="T839" t="n">
        <v>47704.89</v>
      </c>
      <c r="U839" t="n">
        <v>0.33</v>
      </c>
      <c r="V839" t="n">
        <v>0.74</v>
      </c>
      <c r="W839" t="n">
        <v>2.41</v>
      </c>
      <c r="X839" t="n">
        <v>2.94</v>
      </c>
      <c r="Y839" t="n">
        <v>1</v>
      </c>
      <c r="Z839" t="n">
        <v>10</v>
      </c>
    </row>
    <row r="840">
      <c r="A840" t="n">
        <v>4</v>
      </c>
      <c r="B840" t="n">
        <v>95</v>
      </c>
      <c r="C840" t="inlineStr">
        <is>
          <t xml:space="preserve">CONCLUIDO	</t>
        </is>
      </c>
      <c r="D840" t="n">
        <v>4.1743</v>
      </c>
      <c r="E840" t="n">
        <v>23.96</v>
      </c>
      <c r="F840" t="n">
        <v>18.25</v>
      </c>
      <c r="G840" t="n">
        <v>12.59</v>
      </c>
      <c r="H840" t="n">
        <v>0.19</v>
      </c>
      <c r="I840" t="n">
        <v>87</v>
      </c>
      <c r="J840" t="n">
        <v>187.21</v>
      </c>
      <c r="K840" t="n">
        <v>53.44</v>
      </c>
      <c r="L840" t="n">
        <v>2</v>
      </c>
      <c r="M840" t="n">
        <v>85</v>
      </c>
      <c r="N840" t="n">
        <v>36.77</v>
      </c>
      <c r="O840" t="n">
        <v>23322.88</v>
      </c>
      <c r="P840" t="n">
        <v>237.98</v>
      </c>
      <c r="Q840" t="n">
        <v>1364.14</v>
      </c>
      <c r="R840" t="n">
        <v>135.06</v>
      </c>
      <c r="S840" t="n">
        <v>48.96</v>
      </c>
      <c r="T840" t="n">
        <v>40410.4</v>
      </c>
      <c r="U840" t="n">
        <v>0.36</v>
      </c>
      <c r="V840" t="n">
        <v>0.76</v>
      </c>
      <c r="W840" t="n">
        <v>2.38</v>
      </c>
      <c r="X840" t="n">
        <v>2.49</v>
      </c>
      <c r="Y840" t="n">
        <v>1</v>
      </c>
      <c r="Z840" t="n">
        <v>10</v>
      </c>
    </row>
    <row r="841">
      <c r="A841" t="n">
        <v>5</v>
      </c>
      <c r="B841" t="n">
        <v>95</v>
      </c>
      <c r="C841" t="inlineStr">
        <is>
          <t xml:space="preserve">CONCLUIDO	</t>
        </is>
      </c>
      <c r="D841" t="n">
        <v>4.3185</v>
      </c>
      <c r="E841" t="n">
        <v>23.16</v>
      </c>
      <c r="F841" t="n">
        <v>17.9</v>
      </c>
      <c r="G841" t="n">
        <v>14.32</v>
      </c>
      <c r="H841" t="n">
        <v>0.21</v>
      </c>
      <c r="I841" t="n">
        <v>75</v>
      </c>
      <c r="J841" t="n">
        <v>187.59</v>
      </c>
      <c r="K841" t="n">
        <v>53.44</v>
      </c>
      <c r="L841" t="n">
        <v>2.25</v>
      </c>
      <c r="M841" t="n">
        <v>73</v>
      </c>
      <c r="N841" t="n">
        <v>36.9</v>
      </c>
      <c r="O841" t="n">
        <v>23369.68</v>
      </c>
      <c r="P841" t="n">
        <v>231.73</v>
      </c>
      <c r="Q841" t="n">
        <v>1364.13</v>
      </c>
      <c r="R841" t="n">
        <v>123.73</v>
      </c>
      <c r="S841" t="n">
        <v>48.96</v>
      </c>
      <c r="T841" t="n">
        <v>34802.9</v>
      </c>
      <c r="U841" t="n">
        <v>0.4</v>
      </c>
      <c r="V841" t="n">
        <v>0.77</v>
      </c>
      <c r="W841" t="n">
        <v>2.36</v>
      </c>
      <c r="X841" t="n">
        <v>2.13</v>
      </c>
      <c r="Y841" t="n">
        <v>1</v>
      </c>
      <c r="Z841" t="n">
        <v>10</v>
      </c>
    </row>
    <row r="842">
      <c r="A842" t="n">
        <v>6</v>
      </c>
      <c r="B842" t="n">
        <v>95</v>
      </c>
      <c r="C842" t="inlineStr">
        <is>
          <t xml:space="preserve">CONCLUIDO	</t>
        </is>
      </c>
      <c r="D842" t="n">
        <v>4.4141</v>
      </c>
      <c r="E842" t="n">
        <v>22.65</v>
      </c>
      <c r="F842" t="n">
        <v>17.69</v>
      </c>
      <c r="G842" t="n">
        <v>15.84</v>
      </c>
      <c r="H842" t="n">
        <v>0.24</v>
      </c>
      <c r="I842" t="n">
        <v>67</v>
      </c>
      <c r="J842" t="n">
        <v>187.97</v>
      </c>
      <c r="K842" t="n">
        <v>53.44</v>
      </c>
      <c r="L842" t="n">
        <v>2.5</v>
      </c>
      <c r="M842" t="n">
        <v>65</v>
      </c>
      <c r="N842" t="n">
        <v>37.03</v>
      </c>
      <c r="O842" t="n">
        <v>23416.52</v>
      </c>
      <c r="P842" t="n">
        <v>227.63</v>
      </c>
      <c r="Q842" t="n">
        <v>1364.21</v>
      </c>
      <c r="R842" t="n">
        <v>116.68</v>
      </c>
      <c r="S842" t="n">
        <v>48.96</v>
      </c>
      <c r="T842" t="n">
        <v>31322.16</v>
      </c>
      <c r="U842" t="n">
        <v>0.42</v>
      </c>
      <c r="V842" t="n">
        <v>0.78</v>
      </c>
      <c r="W842" t="n">
        <v>2.35</v>
      </c>
      <c r="X842" t="n">
        <v>1.93</v>
      </c>
      <c r="Y842" t="n">
        <v>1</v>
      </c>
      <c r="Z842" t="n">
        <v>10</v>
      </c>
    </row>
    <row r="843">
      <c r="A843" t="n">
        <v>7</v>
      </c>
      <c r="B843" t="n">
        <v>95</v>
      </c>
      <c r="C843" t="inlineStr">
        <is>
          <t xml:space="preserve">CONCLUIDO	</t>
        </is>
      </c>
      <c r="D843" t="n">
        <v>4.5243</v>
      </c>
      <c r="E843" t="n">
        <v>22.1</v>
      </c>
      <c r="F843" t="n">
        <v>17.44</v>
      </c>
      <c r="G843" t="n">
        <v>17.73</v>
      </c>
      <c r="H843" t="n">
        <v>0.26</v>
      </c>
      <c r="I843" t="n">
        <v>59</v>
      </c>
      <c r="J843" t="n">
        <v>188.35</v>
      </c>
      <c r="K843" t="n">
        <v>53.44</v>
      </c>
      <c r="L843" t="n">
        <v>2.75</v>
      </c>
      <c r="M843" t="n">
        <v>57</v>
      </c>
      <c r="N843" t="n">
        <v>37.16</v>
      </c>
      <c r="O843" t="n">
        <v>23463.4</v>
      </c>
      <c r="P843" t="n">
        <v>222.29</v>
      </c>
      <c r="Q843" t="n">
        <v>1364.12</v>
      </c>
      <c r="R843" t="n">
        <v>108.84</v>
      </c>
      <c r="S843" t="n">
        <v>48.96</v>
      </c>
      <c r="T843" t="n">
        <v>27440.73</v>
      </c>
      <c r="U843" t="n">
        <v>0.45</v>
      </c>
      <c r="V843" t="n">
        <v>0.79</v>
      </c>
      <c r="W843" t="n">
        <v>2.33</v>
      </c>
      <c r="X843" t="n">
        <v>1.68</v>
      </c>
      <c r="Y843" t="n">
        <v>1</v>
      </c>
      <c r="Z843" t="n">
        <v>10</v>
      </c>
    </row>
    <row r="844">
      <c r="A844" t="n">
        <v>8</v>
      </c>
      <c r="B844" t="n">
        <v>95</v>
      </c>
      <c r="C844" t="inlineStr">
        <is>
          <t xml:space="preserve">CONCLUIDO	</t>
        </is>
      </c>
      <c r="D844" t="n">
        <v>4.5965</v>
      </c>
      <c r="E844" t="n">
        <v>21.76</v>
      </c>
      <c r="F844" t="n">
        <v>17.28</v>
      </c>
      <c r="G844" t="n">
        <v>19.2</v>
      </c>
      <c r="H844" t="n">
        <v>0.28</v>
      </c>
      <c r="I844" t="n">
        <v>54</v>
      </c>
      <c r="J844" t="n">
        <v>188.73</v>
      </c>
      <c r="K844" t="n">
        <v>53.44</v>
      </c>
      <c r="L844" t="n">
        <v>3</v>
      </c>
      <c r="M844" t="n">
        <v>52</v>
      </c>
      <c r="N844" t="n">
        <v>37.29</v>
      </c>
      <c r="O844" t="n">
        <v>23510.33</v>
      </c>
      <c r="P844" t="n">
        <v>219.12</v>
      </c>
      <c r="Q844" t="n">
        <v>1364.16</v>
      </c>
      <c r="R844" t="n">
        <v>103.4</v>
      </c>
      <c r="S844" t="n">
        <v>48.96</v>
      </c>
      <c r="T844" t="n">
        <v>24747.37</v>
      </c>
      <c r="U844" t="n">
        <v>0.47</v>
      </c>
      <c r="V844" t="n">
        <v>0.8</v>
      </c>
      <c r="W844" t="n">
        <v>2.33</v>
      </c>
      <c r="X844" t="n">
        <v>1.52</v>
      </c>
      <c r="Y844" t="n">
        <v>1</v>
      </c>
      <c r="Z844" t="n">
        <v>10</v>
      </c>
    </row>
    <row r="845">
      <c r="A845" t="n">
        <v>9</v>
      </c>
      <c r="B845" t="n">
        <v>95</v>
      </c>
      <c r="C845" t="inlineStr">
        <is>
          <t xml:space="preserve">CONCLUIDO	</t>
        </is>
      </c>
      <c r="D845" t="n">
        <v>4.6659</v>
      </c>
      <c r="E845" t="n">
        <v>21.43</v>
      </c>
      <c r="F845" t="n">
        <v>17.14</v>
      </c>
      <c r="G845" t="n">
        <v>20.99</v>
      </c>
      <c r="H845" t="n">
        <v>0.3</v>
      </c>
      <c r="I845" t="n">
        <v>49</v>
      </c>
      <c r="J845" t="n">
        <v>189.11</v>
      </c>
      <c r="K845" t="n">
        <v>53.44</v>
      </c>
      <c r="L845" t="n">
        <v>3.25</v>
      </c>
      <c r="M845" t="n">
        <v>47</v>
      </c>
      <c r="N845" t="n">
        <v>37.42</v>
      </c>
      <c r="O845" t="n">
        <v>23557.3</v>
      </c>
      <c r="P845" t="n">
        <v>215.89</v>
      </c>
      <c r="Q845" t="n">
        <v>1364.09</v>
      </c>
      <c r="R845" t="n">
        <v>98.93000000000001</v>
      </c>
      <c r="S845" t="n">
        <v>48.96</v>
      </c>
      <c r="T845" t="n">
        <v>22535.85</v>
      </c>
      <c r="U845" t="n">
        <v>0.49</v>
      </c>
      <c r="V845" t="n">
        <v>0.8100000000000001</v>
      </c>
      <c r="W845" t="n">
        <v>2.32</v>
      </c>
      <c r="X845" t="n">
        <v>1.38</v>
      </c>
      <c r="Y845" t="n">
        <v>1</v>
      </c>
      <c r="Z845" t="n">
        <v>10</v>
      </c>
    </row>
    <row r="846">
      <c r="A846" t="n">
        <v>10</v>
      </c>
      <c r="B846" t="n">
        <v>95</v>
      </c>
      <c r="C846" t="inlineStr">
        <is>
          <t xml:space="preserve">CONCLUIDO	</t>
        </is>
      </c>
      <c r="D846" t="n">
        <v>4.7204</v>
      </c>
      <c r="E846" t="n">
        <v>21.18</v>
      </c>
      <c r="F846" t="n">
        <v>17.04</v>
      </c>
      <c r="G846" t="n">
        <v>22.72</v>
      </c>
      <c r="H846" t="n">
        <v>0.33</v>
      </c>
      <c r="I846" t="n">
        <v>45</v>
      </c>
      <c r="J846" t="n">
        <v>189.49</v>
      </c>
      <c r="K846" t="n">
        <v>53.44</v>
      </c>
      <c r="L846" t="n">
        <v>3.5</v>
      </c>
      <c r="M846" t="n">
        <v>43</v>
      </c>
      <c r="N846" t="n">
        <v>37.55</v>
      </c>
      <c r="O846" t="n">
        <v>23604.32</v>
      </c>
      <c r="P846" t="n">
        <v>213.18</v>
      </c>
      <c r="Q846" t="n">
        <v>1364.07</v>
      </c>
      <c r="R846" t="n">
        <v>95.53</v>
      </c>
      <c r="S846" t="n">
        <v>48.96</v>
      </c>
      <c r="T846" t="n">
        <v>20854.32</v>
      </c>
      <c r="U846" t="n">
        <v>0.51</v>
      </c>
      <c r="V846" t="n">
        <v>0.8100000000000001</v>
      </c>
      <c r="W846" t="n">
        <v>2.32</v>
      </c>
      <c r="X846" t="n">
        <v>1.28</v>
      </c>
      <c r="Y846" t="n">
        <v>1</v>
      </c>
      <c r="Z846" t="n">
        <v>10</v>
      </c>
    </row>
    <row r="847">
      <c r="A847" t="n">
        <v>11</v>
      </c>
      <c r="B847" t="n">
        <v>95</v>
      </c>
      <c r="C847" t="inlineStr">
        <is>
          <t xml:space="preserve">CONCLUIDO	</t>
        </is>
      </c>
      <c r="D847" t="n">
        <v>4.7872</v>
      </c>
      <c r="E847" t="n">
        <v>20.89</v>
      </c>
      <c r="F847" t="n">
        <v>16.89</v>
      </c>
      <c r="G847" t="n">
        <v>24.72</v>
      </c>
      <c r="H847" t="n">
        <v>0.35</v>
      </c>
      <c r="I847" t="n">
        <v>41</v>
      </c>
      <c r="J847" t="n">
        <v>189.87</v>
      </c>
      <c r="K847" t="n">
        <v>53.44</v>
      </c>
      <c r="L847" t="n">
        <v>3.75</v>
      </c>
      <c r="M847" t="n">
        <v>39</v>
      </c>
      <c r="N847" t="n">
        <v>37.69</v>
      </c>
      <c r="O847" t="n">
        <v>23651.38</v>
      </c>
      <c r="P847" t="n">
        <v>209.13</v>
      </c>
      <c r="Q847" t="n">
        <v>1364.03</v>
      </c>
      <c r="R847" t="n">
        <v>90.70999999999999</v>
      </c>
      <c r="S847" t="n">
        <v>48.96</v>
      </c>
      <c r="T847" t="n">
        <v>18463.88</v>
      </c>
      <c r="U847" t="n">
        <v>0.54</v>
      </c>
      <c r="V847" t="n">
        <v>0.82</v>
      </c>
      <c r="W847" t="n">
        <v>2.31</v>
      </c>
      <c r="X847" t="n">
        <v>1.13</v>
      </c>
      <c r="Y847" t="n">
        <v>1</v>
      </c>
      <c r="Z847" t="n">
        <v>10</v>
      </c>
    </row>
    <row r="848">
      <c r="A848" t="n">
        <v>12</v>
      </c>
      <c r="B848" t="n">
        <v>95</v>
      </c>
      <c r="C848" t="inlineStr">
        <is>
          <t xml:space="preserve">CONCLUIDO	</t>
        </is>
      </c>
      <c r="D848" t="n">
        <v>4.8288</v>
      </c>
      <c r="E848" t="n">
        <v>20.71</v>
      </c>
      <c r="F848" t="n">
        <v>16.83</v>
      </c>
      <c r="G848" t="n">
        <v>26.57</v>
      </c>
      <c r="H848" t="n">
        <v>0.37</v>
      </c>
      <c r="I848" t="n">
        <v>38</v>
      </c>
      <c r="J848" t="n">
        <v>190.25</v>
      </c>
      <c r="K848" t="n">
        <v>53.44</v>
      </c>
      <c r="L848" t="n">
        <v>4</v>
      </c>
      <c r="M848" t="n">
        <v>36</v>
      </c>
      <c r="N848" t="n">
        <v>37.82</v>
      </c>
      <c r="O848" t="n">
        <v>23698.48</v>
      </c>
      <c r="P848" t="n">
        <v>206.51</v>
      </c>
      <c r="Q848" t="n">
        <v>1364.07</v>
      </c>
      <c r="R848" t="n">
        <v>88.45</v>
      </c>
      <c r="S848" t="n">
        <v>48.96</v>
      </c>
      <c r="T848" t="n">
        <v>17351.17</v>
      </c>
      <c r="U848" t="n">
        <v>0.55</v>
      </c>
      <c r="V848" t="n">
        <v>0.82</v>
      </c>
      <c r="W848" t="n">
        <v>2.31</v>
      </c>
      <c r="X848" t="n">
        <v>1.06</v>
      </c>
      <c r="Y848" t="n">
        <v>1</v>
      </c>
      <c r="Z848" t="n">
        <v>10</v>
      </c>
    </row>
    <row r="849">
      <c r="A849" t="n">
        <v>13</v>
      </c>
      <c r="B849" t="n">
        <v>95</v>
      </c>
      <c r="C849" t="inlineStr">
        <is>
          <t xml:space="preserve">CONCLUIDO	</t>
        </is>
      </c>
      <c r="D849" t="n">
        <v>4.8531</v>
      </c>
      <c r="E849" t="n">
        <v>20.61</v>
      </c>
      <c r="F849" t="n">
        <v>16.8</v>
      </c>
      <c r="G849" t="n">
        <v>27.99</v>
      </c>
      <c r="H849" t="n">
        <v>0.4</v>
      </c>
      <c r="I849" t="n">
        <v>36</v>
      </c>
      <c r="J849" t="n">
        <v>190.63</v>
      </c>
      <c r="K849" t="n">
        <v>53.44</v>
      </c>
      <c r="L849" t="n">
        <v>4.25</v>
      </c>
      <c r="M849" t="n">
        <v>34</v>
      </c>
      <c r="N849" t="n">
        <v>37.95</v>
      </c>
      <c r="O849" t="n">
        <v>23745.63</v>
      </c>
      <c r="P849" t="n">
        <v>205.81</v>
      </c>
      <c r="Q849" t="n">
        <v>1364.26</v>
      </c>
      <c r="R849" t="n">
        <v>87.68000000000001</v>
      </c>
      <c r="S849" t="n">
        <v>48.96</v>
      </c>
      <c r="T849" t="n">
        <v>16974.1</v>
      </c>
      <c r="U849" t="n">
        <v>0.5600000000000001</v>
      </c>
      <c r="V849" t="n">
        <v>0.82</v>
      </c>
      <c r="W849" t="n">
        <v>2.31</v>
      </c>
      <c r="X849" t="n">
        <v>1.04</v>
      </c>
      <c r="Y849" t="n">
        <v>1</v>
      </c>
      <c r="Z849" t="n">
        <v>10</v>
      </c>
    </row>
    <row r="850">
      <c r="A850" t="n">
        <v>14</v>
      </c>
      <c r="B850" t="n">
        <v>95</v>
      </c>
      <c r="C850" t="inlineStr">
        <is>
          <t xml:space="preserve">CONCLUIDO	</t>
        </is>
      </c>
      <c r="D850" t="n">
        <v>4.8863</v>
      </c>
      <c r="E850" t="n">
        <v>20.47</v>
      </c>
      <c r="F850" t="n">
        <v>16.73</v>
      </c>
      <c r="G850" t="n">
        <v>29.53</v>
      </c>
      <c r="H850" t="n">
        <v>0.42</v>
      </c>
      <c r="I850" t="n">
        <v>34</v>
      </c>
      <c r="J850" t="n">
        <v>191.02</v>
      </c>
      <c r="K850" t="n">
        <v>53.44</v>
      </c>
      <c r="L850" t="n">
        <v>4.5</v>
      </c>
      <c r="M850" t="n">
        <v>32</v>
      </c>
      <c r="N850" t="n">
        <v>38.08</v>
      </c>
      <c r="O850" t="n">
        <v>23792.83</v>
      </c>
      <c r="P850" t="n">
        <v>202.5</v>
      </c>
      <c r="Q850" t="n">
        <v>1364.03</v>
      </c>
      <c r="R850" t="n">
        <v>85.42</v>
      </c>
      <c r="S850" t="n">
        <v>48.96</v>
      </c>
      <c r="T850" t="n">
        <v>15854.09</v>
      </c>
      <c r="U850" t="n">
        <v>0.57</v>
      </c>
      <c r="V850" t="n">
        <v>0.83</v>
      </c>
      <c r="W850" t="n">
        <v>2.3</v>
      </c>
      <c r="X850" t="n">
        <v>0.97</v>
      </c>
      <c r="Y850" t="n">
        <v>1</v>
      </c>
      <c r="Z850" t="n">
        <v>10</v>
      </c>
    </row>
    <row r="851">
      <c r="A851" t="n">
        <v>15</v>
      </c>
      <c r="B851" t="n">
        <v>95</v>
      </c>
      <c r="C851" t="inlineStr">
        <is>
          <t xml:space="preserve">CONCLUIDO	</t>
        </is>
      </c>
      <c r="D851" t="n">
        <v>4.9242</v>
      </c>
      <c r="E851" t="n">
        <v>20.31</v>
      </c>
      <c r="F851" t="n">
        <v>16.65</v>
      </c>
      <c r="G851" t="n">
        <v>31.22</v>
      </c>
      <c r="H851" t="n">
        <v>0.44</v>
      </c>
      <c r="I851" t="n">
        <v>32</v>
      </c>
      <c r="J851" t="n">
        <v>191.4</v>
      </c>
      <c r="K851" t="n">
        <v>53.44</v>
      </c>
      <c r="L851" t="n">
        <v>4.75</v>
      </c>
      <c r="M851" t="n">
        <v>30</v>
      </c>
      <c r="N851" t="n">
        <v>38.22</v>
      </c>
      <c r="O851" t="n">
        <v>23840.07</v>
      </c>
      <c r="P851" t="n">
        <v>199.57</v>
      </c>
      <c r="Q851" t="n">
        <v>1364.05</v>
      </c>
      <c r="R851" t="n">
        <v>82.88</v>
      </c>
      <c r="S851" t="n">
        <v>48.96</v>
      </c>
      <c r="T851" t="n">
        <v>14592.59</v>
      </c>
      <c r="U851" t="n">
        <v>0.59</v>
      </c>
      <c r="V851" t="n">
        <v>0.83</v>
      </c>
      <c r="W851" t="n">
        <v>2.29</v>
      </c>
      <c r="X851" t="n">
        <v>0.89</v>
      </c>
      <c r="Y851" t="n">
        <v>1</v>
      </c>
      <c r="Z851" t="n">
        <v>10</v>
      </c>
    </row>
    <row r="852">
      <c r="A852" t="n">
        <v>16</v>
      </c>
      <c r="B852" t="n">
        <v>95</v>
      </c>
      <c r="C852" t="inlineStr">
        <is>
          <t xml:space="preserve">CONCLUIDO	</t>
        </is>
      </c>
      <c r="D852" t="n">
        <v>4.9566</v>
      </c>
      <c r="E852" t="n">
        <v>20.18</v>
      </c>
      <c r="F852" t="n">
        <v>16.59</v>
      </c>
      <c r="G852" t="n">
        <v>33.18</v>
      </c>
      <c r="H852" t="n">
        <v>0.46</v>
      </c>
      <c r="I852" t="n">
        <v>30</v>
      </c>
      <c r="J852" t="n">
        <v>191.78</v>
      </c>
      <c r="K852" t="n">
        <v>53.44</v>
      </c>
      <c r="L852" t="n">
        <v>5</v>
      </c>
      <c r="M852" t="n">
        <v>28</v>
      </c>
      <c r="N852" t="n">
        <v>38.35</v>
      </c>
      <c r="O852" t="n">
        <v>23887.36</v>
      </c>
      <c r="P852" t="n">
        <v>197.95</v>
      </c>
      <c r="Q852" t="n">
        <v>1364</v>
      </c>
      <c r="R852" t="n">
        <v>81.06</v>
      </c>
      <c r="S852" t="n">
        <v>48.96</v>
      </c>
      <c r="T852" t="n">
        <v>13694.68</v>
      </c>
      <c r="U852" t="n">
        <v>0.6</v>
      </c>
      <c r="V852" t="n">
        <v>0.83</v>
      </c>
      <c r="W852" t="n">
        <v>2.29</v>
      </c>
      <c r="X852" t="n">
        <v>0.83</v>
      </c>
      <c r="Y852" t="n">
        <v>1</v>
      </c>
      <c r="Z852" t="n">
        <v>10</v>
      </c>
    </row>
    <row r="853">
      <c r="A853" t="n">
        <v>17</v>
      </c>
      <c r="B853" t="n">
        <v>95</v>
      </c>
      <c r="C853" t="inlineStr">
        <is>
          <t xml:space="preserve">CONCLUIDO	</t>
        </is>
      </c>
      <c r="D853" t="n">
        <v>4.9867</v>
      </c>
      <c r="E853" t="n">
        <v>20.05</v>
      </c>
      <c r="F853" t="n">
        <v>16.54</v>
      </c>
      <c r="G853" t="n">
        <v>35.45</v>
      </c>
      <c r="H853" t="n">
        <v>0.48</v>
      </c>
      <c r="I853" t="n">
        <v>28</v>
      </c>
      <c r="J853" t="n">
        <v>192.17</v>
      </c>
      <c r="K853" t="n">
        <v>53.44</v>
      </c>
      <c r="L853" t="n">
        <v>5.25</v>
      </c>
      <c r="M853" t="n">
        <v>26</v>
      </c>
      <c r="N853" t="n">
        <v>38.48</v>
      </c>
      <c r="O853" t="n">
        <v>23934.69</v>
      </c>
      <c r="P853" t="n">
        <v>195.57</v>
      </c>
      <c r="Q853" t="n">
        <v>1364.09</v>
      </c>
      <c r="R853" t="n">
        <v>79.47</v>
      </c>
      <c r="S853" t="n">
        <v>48.96</v>
      </c>
      <c r="T853" t="n">
        <v>12907.64</v>
      </c>
      <c r="U853" t="n">
        <v>0.62</v>
      </c>
      <c r="V853" t="n">
        <v>0.84</v>
      </c>
      <c r="W853" t="n">
        <v>2.29</v>
      </c>
      <c r="X853" t="n">
        <v>0.78</v>
      </c>
      <c r="Y853" t="n">
        <v>1</v>
      </c>
      <c r="Z853" t="n">
        <v>10</v>
      </c>
    </row>
    <row r="854">
      <c r="A854" t="n">
        <v>18</v>
      </c>
      <c r="B854" t="n">
        <v>95</v>
      </c>
      <c r="C854" t="inlineStr">
        <is>
          <t xml:space="preserve">CONCLUIDO	</t>
        </is>
      </c>
      <c r="D854" t="n">
        <v>5.0038</v>
      </c>
      <c r="E854" t="n">
        <v>19.98</v>
      </c>
      <c r="F854" t="n">
        <v>16.51</v>
      </c>
      <c r="G854" t="n">
        <v>36.69</v>
      </c>
      <c r="H854" t="n">
        <v>0.51</v>
      </c>
      <c r="I854" t="n">
        <v>27</v>
      </c>
      <c r="J854" t="n">
        <v>192.55</v>
      </c>
      <c r="K854" t="n">
        <v>53.44</v>
      </c>
      <c r="L854" t="n">
        <v>5.5</v>
      </c>
      <c r="M854" t="n">
        <v>25</v>
      </c>
      <c r="N854" t="n">
        <v>38.62</v>
      </c>
      <c r="O854" t="n">
        <v>23982.06</v>
      </c>
      <c r="P854" t="n">
        <v>193.5</v>
      </c>
      <c r="Q854" t="n">
        <v>1364.06</v>
      </c>
      <c r="R854" t="n">
        <v>78.42</v>
      </c>
      <c r="S854" t="n">
        <v>48.96</v>
      </c>
      <c r="T854" t="n">
        <v>12387.85</v>
      </c>
      <c r="U854" t="n">
        <v>0.62</v>
      </c>
      <c r="V854" t="n">
        <v>0.84</v>
      </c>
      <c r="W854" t="n">
        <v>2.28</v>
      </c>
      <c r="X854" t="n">
        <v>0.75</v>
      </c>
      <c r="Y854" t="n">
        <v>1</v>
      </c>
      <c r="Z854" t="n">
        <v>10</v>
      </c>
    </row>
    <row r="855">
      <c r="A855" t="n">
        <v>19</v>
      </c>
      <c r="B855" t="n">
        <v>95</v>
      </c>
      <c r="C855" t="inlineStr">
        <is>
          <t xml:space="preserve">CONCLUIDO	</t>
        </is>
      </c>
      <c r="D855" t="n">
        <v>5.0358</v>
      </c>
      <c r="E855" t="n">
        <v>19.86</v>
      </c>
      <c r="F855" t="n">
        <v>16.46</v>
      </c>
      <c r="G855" t="n">
        <v>39.5</v>
      </c>
      <c r="H855" t="n">
        <v>0.53</v>
      </c>
      <c r="I855" t="n">
        <v>25</v>
      </c>
      <c r="J855" t="n">
        <v>192.94</v>
      </c>
      <c r="K855" t="n">
        <v>53.44</v>
      </c>
      <c r="L855" t="n">
        <v>5.75</v>
      </c>
      <c r="M855" t="n">
        <v>23</v>
      </c>
      <c r="N855" t="n">
        <v>38.75</v>
      </c>
      <c r="O855" t="n">
        <v>24029.48</v>
      </c>
      <c r="P855" t="n">
        <v>191.05</v>
      </c>
      <c r="Q855" t="n">
        <v>1364.03</v>
      </c>
      <c r="R855" t="n">
        <v>76.70999999999999</v>
      </c>
      <c r="S855" t="n">
        <v>48.96</v>
      </c>
      <c r="T855" t="n">
        <v>11543.54</v>
      </c>
      <c r="U855" t="n">
        <v>0.64</v>
      </c>
      <c r="V855" t="n">
        <v>0.84</v>
      </c>
      <c r="W855" t="n">
        <v>2.28</v>
      </c>
      <c r="X855" t="n">
        <v>0.7</v>
      </c>
      <c r="Y855" t="n">
        <v>1</v>
      </c>
      <c r="Z855" t="n">
        <v>10</v>
      </c>
    </row>
    <row r="856">
      <c r="A856" t="n">
        <v>20</v>
      </c>
      <c r="B856" t="n">
        <v>95</v>
      </c>
      <c r="C856" t="inlineStr">
        <is>
          <t xml:space="preserve">CONCLUIDO	</t>
        </is>
      </c>
      <c r="D856" t="n">
        <v>5.0531</v>
      </c>
      <c r="E856" t="n">
        <v>19.79</v>
      </c>
      <c r="F856" t="n">
        <v>16.43</v>
      </c>
      <c r="G856" t="n">
        <v>41.07</v>
      </c>
      <c r="H856" t="n">
        <v>0.55</v>
      </c>
      <c r="I856" t="n">
        <v>24</v>
      </c>
      <c r="J856" t="n">
        <v>193.32</v>
      </c>
      <c r="K856" t="n">
        <v>53.44</v>
      </c>
      <c r="L856" t="n">
        <v>6</v>
      </c>
      <c r="M856" t="n">
        <v>22</v>
      </c>
      <c r="N856" t="n">
        <v>38.89</v>
      </c>
      <c r="O856" t="n">
        <v>24076.95</v>
      </c>
      <c r="P856" t="n">
        <v>188.67</v>
      </c>
      <c r="Q856" t="n">
        <v>1364</v>
      </c>
      <c r="R856" t="n">
        <v>75.59999999999999</v>
      </c>
      <c r="S856" t="n">
        <v>48.96</v>
      </c>
      <c r="T856" t="n">
        <v>10994.18</v>
      </c>
      <c r="U856" t="n">
        <v>0.65</v>
      </c>
      <c r="V856" t="n">
        <v>0.84</v>
      </c>
      <c r="W856" t="n">
        <v>2.28</v>
      </c>
      <c r="X856" t="n">
        <v>0.67</v>
      </c>
      <c r="Y856" t="n">
        <v>1</v>
      </c>
      <c r="Z856" t="n">
        <v>10</v>
      </c>
    </row>
    <row r="857">
      <c r="A857" t="n">
        <v>21</v>
      </c>
      <c r="B857" t="n">
        <v>95</v>
      </c>
      <c r="C857" t="inlineStr">
        <is>
          <t xml:space="preserve">CONCLUIDO	</t>
        </is>
      </c>
      <c r="D857" t="n">
        <v>5.0729</v>
      </c>
      <c r="E857" t="n">
        <v>19.71</v>
      </c>
      <c r="F857" t="n">
        <v>16.39</v>
      </c>
      <c r="G857" t="n">
        <v>42.75</v>
      </c>
      <c r="H857" t="n">
        <v>0.57</v>
      </c>
      <c r="I857" t="n">
        <v>23</v>
      </c>
      <c r="J857" t="n">
        <v>193.71</v>
      </c>
      <c r="K857" t="n">
        <v>53.44</v>
      </c>
      <c r="L857" t="n">
        <v>6.25</v>
      </c>
      <c r="M857" t="n">
        <v>21</v>
      </c>
      <c r="N857" t="n">
        <v>39.02</v>
      </c>
      <c r="O857" t="n">
        <v>24124.47</v>
      </c>
      <c r="P857" t="n">
        <v>185.82</v>
      </c>
      <c r="Q857" t="n">
        <v>1364.03</v>
      </c>
      <c r="R857" t="n">
        <v>74.48</v>
      </c>
      <c r="S857" t="n">
        <v>48.96</v>
      </c>
      <c r="T857" t="n">
        <v>10438.45</v>
      </c>
      <c r="U857" t="n">
        <v>0.66</v>
      </c>
      <c r="V857" t="n">
        <v>0.85</v>
      </c>
      <c r="W857" t="n">
        <v>2.28</v>
      </c>
      <c r="X857" t="n">
        <v>0.63</v>
      </c>
      <c r="Y857" t="n">
        <v>1</v>
      </c>
      <c r="Z857" t="n">
        <v>10</v>
      </c>
    </row>
    <row r="858">
      <c r="A858" t="n">
        <v>22</v>
      </c>
      <c r="B858" t="n">
        <v>95</v>
      </c>
      <c r="C858" t="inlineStr">
        <is>
          <t xml:space="preserve">CONCLUIDO	</t>
        </is>
      </c>
      <c r="D858" t="n">
        <v>5.0881</v>
      </c>
      <c r="E858" t="n">
        <v>19.65</v>
      </c>
      <c r="F858" t="n">
        <v>16.37</v>
      </c>
      <c r="G858" t="n">
        <v>44.63</v>
      </c>
      <c r="H858" t="n">
        <v>0.59</v>
      </c>
      <c r="I858" t="n">
        <v>22</v>
      </c>
      <c r="J858" t="n">
        <v>194.09</v>
      </c>
      <c r="K858" t="n">
        <v>53.44</v>
      </c>
      <c r="L858" t="n">
        <v>6.5</v>
      </c>
      <c r="M858" t="n">
        <v>20</v>
      </c>
      <c r="N858" t="n">
        <v>39.16</v>
      </c>
      <c r="O858" t="n">
        <v>24172.03</v>
      </c>
      <c r="P858" t="n">
        <v>183.55</v>
      </c>
      <c r="Q858" t="n">
        <v>1364.06</v>
      </c>
      <c r="R858" t="n">
        <v>73.67</v>
      </c>
      <c r="S858" t="n">
        <v>48.96</v>
      </c>
      <c r="T858" t="n">
        <v>10041.77</v>
      </c>
      <c r="U858" t="n">
        <v>0.66</v>
      </c>
      <c r="V858" t="n">
        <v>0.85</v>
      </c>
      <c r="W858" t="n">
        <v>2.28</v>
      </c>
      <c r="X858" t="n">
        <v>0.61</v>
      </c>
      <c r="Y858" t="n">
        <v>1</v>
      </c>
      <c r="Z858" t="n">
        <v>10</v>
      </c>
    </row>
    <row r="859">
      <c r="A859" t="n">
        <v>23</v>
      </c>
      <c r="B859" t="n">
        <v>95</v>
      </c>
      <c r="C859" t="inlineStr">
        <is>
          <t xml:space="preserve">CONCLUIDO	</t>
        </is>
      </c>
      <c r="D859" t="n">
        <v>5.1033</v>
      </c>
      <c r="E859" t="n">
        <v>19.6</v>
      </c>
      <c r="F859" t="n">
        <v>16.34</v>
      </c>
      <c r="G859" t="n">
        <v>46.7</v>
      </c>
      <c r="H859" t="n">
        <v>0.62</v>
      </c>
      <c r="I859" t="n">
        <v>21</v>
      </c>
      <c r="J859" t="n">
        <v>194.48</v>
      </c>
      <c r="K859" t="n">
        <v>53.44</v>
      </c>
      <c r="L859" t="n">
        <v>6.75</v>
      </c>
      <c r="M859" t="n">
        <v>19</v>
      </c>
      <c r="N859" t="n">
        <v>39.29</v>
      </c>
      <c r="O859" t="n">
        <v>24219.63</v>
      </c>
      <c r="P859" t="n">
        <v>181.85</v>
      </c>
      <c r="Q859" t="n">
        <v>1364.11</v>
      </c>
      <c r="R859" t="n">
        <v>72.84999999999999</v>
      </c>
      <c r="S859" t="n">
        <v>48.96</v>
      </c>
      <c r="T859" t="n">
        <v>9633.08</v>
      </c>
      <c r="U859" t="n">
        <v>0.67</v>
      </c>
      <c r="V859" t="n">
        <v>0.85</v>
      </c>
      <c r="W859" t="n">
        <v>2.28</v>
      </c>
      <c r="X859" t="n">
        <v>0.59</v>
      </c>
      <c r="Y859" t="n">
        <v>1</v>
      </c>
      <c r="Z859" t="n">
        <v>10</v>
      </c>
    </row>
    <row r="860">
      <c r="A860" t="n">
        <v>24</v>
      </c>
      <c r="B860" t="n">
        <v>95</v>
      </c>
      <c r="C860" t="inlineStr">
        <is>
          <t xml:space="preserve">CONCLUIDO	</t>
        </is>
      </c>
      <c r="D860" t="n">
        <v>5.1222</v>
      </c>
      <c r="E860" t="n">
        <v>19.52</v>
      </c>
      <c r="F860" t="n">
        <v>16.31</v>
      </c>
      <c r="G860" t="n">
        <v>48.93</v>
      </c>
      <c r="H860" t="n">
        <v>0.64</v>
      </c>
      <c r="I860" t="n">
        <v>20</v>
      </c>
      <c r="J860" t="n">
        <v>194.86</v>
      </c>
      <c r="K860" t="n">
        <v>53.44</v>
      </c>
      <c r="L860" t="n">
        <v>7</v>
      </c>
      <c r="M860" t="n">
        <v>18</v>
      </c>
      <c r="N860" t="n">
        <v>39.43</v>
      </c>
      <c r="O860" t="n">
        <v>24267.28</v>
      </c>
      <c r="P860" t="n">
        <v>178.48</v>
      </c>
      <c r="Q860" t="n">
        <v>1364.03</v>
      </c>
      <c r="R860" t="n">
        <v>71.97</v>
      </c>
      <c r="S860" t="n">
        <v>48.96</v>
      </c>
      <c r="T860" t="n">
        <v>9200.309999999999</v>
      </c>
      <c r="U860" t="n">
        <v>0.68</v>
      </c>
      <c r="V860" t="n">
        <v>0.85</v>
      </c>
      <c r="W860" t="n">
        <v>2.27</v>
      </c>
      <c r="X860" t="n">
        <v>0.55</v>
      </c>
      <c r="Y860" t="n">
        <v>1</v>
      </c>
      <c r="Z860" t="n">
        <v>10</v>
      </c>
    </row>
    <row r="861">
      <c r="A861" t="n">
        <v>25</v>
      </c>
      <c r="B861" t="n">
        <v>95</v>
      </c>
      <c r="C861" t="inlineStr">
        <is>
          <t xml:space="preserve">CONCLUIDO	</t>
        </is>
      </c>
      <c r="D861" t="n">
        <v>5.1402</v>
      </c>
      <c r="E861" t="n">
        <v>19.45</v>
      </c>
      <c r="F861" t="n">
        <v>16.28</v>
      </c>
      <c r="G861" t="n">
        <v>51.41</v>
      </c>
      <c r="H861" t="n">
        <v>0.66</v>
      </c>
      <c r="I861" t="n">
        <v>19</v>
      </c>
      <c r="J861" t="n">
        <v>195.25</v>
      </c>
      <c r="K861" t="n">
        <v>53.44</v>
      </c>
      <c r="L861" t="n">
        <v>7.25</v>
      </c>
      <c r="M861" t="n">
        <v>17</v>
      </c>
      <c r="N861" t="n">
        <v>39.57</v>
      </c>
      <c r="O861" t="n">
        <v>24314.98</v>
      </c>
      <c r="P861" t="n">
        <v>177.14</v>
      </c>
      <c r="Q861" t="n">
        <v>1364.03</v>
      </c>
      <c r="R861" t="n">
        <v>70.89</v>
      </c>
      <c r="S861" t="n">
        <v>48.96</v>
      </c>
      <c r="T861" t="n">
        <v>8664.75</v>
      </c>
      <c r="U861" t="n">
        <v>0.6899999999999999</v>
      </c>
      <c r="V861" t="n">
        <v>0.85</v>
      </c>
      <c r="W861" t="n">
        <v>2.27</v>
      </c>
      <c r="X861" t="n">
        <v>0.52</v>
      </c>
      <c r="Y861" t="n">
        <v>1</v>
      </c>
      <c r="Z861" t="n">
        <v>10</v>
      </c>
    </row>
    <row r="862">
      <c r="A862" t="n">
        <v>26</v>
      </c>
      <c r="B862" t="n">
        <v>95</v>
      </c>
      <c r="C862" t="inlineStr">
        <is>
          <t xml:space="preserve">CONCLUIDO	</t>
        </is>
      </c>
      <c r="D862" t="n">
        <v>5.1573</v>
      </c>
      <c r="E862" t="n">
        <v>19.39</v>
      </c>
      <c r="F862" t="n">
        <v>16.25</v>
      </c>
      <c r="G862" t="n">
        <v>54.17</v>
      </c>
      <c r="H862" t="n">
        <v>0.68</v>
      </c>
      <c r="I862" t="n">
        <v>18</v>
      </c>
      <c r="J862" t="n">
        <v>195.64</v>
      </c>
      <c r="K862" t="n">
        <v>53.44</v>
      </c>
      <c r="L862" t="n">
        <v>7.5</v>
      </c>
      <c r="M862" t="n">
        <v>16</v>
      </c>
      <c r="N862" t="n">
        <v>39.7</v>
      </c>
      <c r="O862" t="n">
        <v>24362.73</v>
      </c>
      <c r="P862" t="n">
        <v>175.23</v>
      </c>
      <c r="Q862" t="n">
        <v>1364.06</v>
      </c>
      <c r="R862" t="n">
        <v>69.84</v>
      </c>
      <c r="S862" t="n">
        <v>48.96</v>
      </c>
      <c r="T862" t="n">
        <v>8143.76</v>
      </c>
      <c r="U862" t="n">
        <v>0.7</v>
      </c>
      <c r="V862" t="n">
        <v>0.85</v>
      </c>
      <c r="W862" t="n">
        <v>2.27</v>
      </c>
      <c r="X862" t="n">
        <v>0.49</v>
      </c>
      <c r="Y862" t="n">
        <v>1</v>
      </c>
      <c r="Z862" t="n">
        <v>10</v>
      </c>
    </row>
    <row r="863">
      <c r="A863" t="n">
        <v>27</v>
      </c>
      <c r="B863" t="n">
        <v>95</v>
      </c>
      <c r="C863" t="inlineStr">
        <is>
          <t xml:space="preserve">CONCLUIDO	</t>
        </is>
      </c>
      <c r="D863" t="n">
        <v>5.1759</v>
      </c>
      <c r="E863" t="n">
        <v>19.32</v>
      </c>
      <c r="F863" t="n">
        <v>16.22</v>
      </c>
      <c r="G863" t="n">
        <v>57.24</v>
      </c>
      <c r="H863" t="n">
        <v>0.7</v>
      </c>
      <c r="I863" t="n">
        <v>17</v>
      </c>
      <c r="J863" t="n">
        <v>196.03</v>
      </c>
      <c r="K863" t="n">
        <v>53.44</v>
      </c>
      <c r="L863" t="n">
        <v>7.75</v>
      </c>
      <c r="M863" t="n">
        <v>12</v>
      </c>
      <c r="N863" t="n">
        <v>39.84</v>
      </c>
      <c r="O863" t="n">
        <v>24410.52</v>
      </c>
      <c r="P863" t="n">
        <v>171.33</v>
      </c>
      <c r="Q863" t="n">
        <v>1364</v>
      </c>
      <c r="R863" t="n">
        <v>68.68000000000001</v>
      </c>
      <c r="S863" t="n">
        <v>48.96</v>
      </c>
      <c r="T863" t="n">
        <v>7571</v>
      </c>
      <c r="U863" t="n">
        <v>0.71</v>
      </c>
      <c r="V863" t="n">
        <v>0.85</v>
      </c>
      <c r="W863" t="n">
        <v>2.27</v>
      </c>
      <c r="X863" t="n">
        <v>0.46</v>
      </c>
      <c r="Y863" t="n">
        <v>1</v>
      </c>
      <c r="Z863" t="n">
        <v>10</v>
      </c>
    </row>
    <row r="864">
      <c r="A864" t="n">
        <v>28</v>
      </c>
      <c r="B864" t="n">
        <v>95</v>
      </c>
      <c r="C864" t="inlineStr">
        <is>
          <t xml:space="preserve">CONCLUIDO	</t>
        </is>
      </c>
      <c r="D864" t="n">
        <v>5.1731</v>
      </c>
      <c r="E864" t="n">
        <v>19.33</v>
      </c>
      <c r="F864" t="n">
        <v>16.23</v>
      </c>
      <c r="G864" t="n">
        <v>57.28</v>
      </c>
      <c r="H864" t="n">
        <v>0.72</v>
      </c>
      <c r="I864" t="n">
        <v>17</v>
      </c>
      <c r="J864" t="n">
        <v>196.41</v>
      </c>
      <c r="K864" t="n">
        <v>53.44</v>
      </c>
      <c r="L864" t="n">
        <v>8</v>
      </c>
      <c r="M864" t="n">
        <v>10</v>
      </c>
      <c r="N864" t="n">
        <v>39.98</v>
      </c>
      <c r="O864" t="n">
        <v>24458.36</v>
      </c>
      <c r="P864" t="n">
        <v>169.88</v>
      </c>
      <c r="Q864" t="n">
        <v>1364.09</v>
      </c>
      <c r="R864" t="n">
        <v>69.2</v>
      </c>
      <c r="S864" t="n">
        <v>48.96</v>
      </c>
      <c r="T864" t="n">
        <v>7830.97</v>
      </c>
      <c r="U864" t="n">
        <v>0.71</v>
      </c>
      <c r="V864" t="n">
        <v>0.85</v>
      </c>
      <c r="W864" t="n">
        <v>2.27</v>
      </c>
      <c r="X864" t="n">
        <v>0.47</v>
      </c>
      <c r="Y864" t="n">
        <v>1</v>
      </c>
      <c r="Z864" t="n">
        <v>10</v>
      </c>
    </row>
    <row r="865">
      <c r="A865" t="n">
        <v>29</v>
      </c>
      <c r="B865" t="n">
        <v>95</v>
      </c>
      <c r="C865" t="inlineStr">
        <is>
          <t xml:space="preserve">CONCLUIDO	</t>
        </is>
      </c>
      <c r="D865" t="n">
        <v>5.1723</v>
      </c>
      <c r="E865" t="n">
        <v>19.33</v>
      </c>
      <c r="F865" t="n">
        <v>16.23</v>
      </c>
      <c r="G865" t="n">
        <v>57.29</v>
      </c>
      <c r="H865" t="n">
        <v>0.74</v>
      </c>
      <c r="I865" t="n">
        <v>17</v>
      </c>
      <c r="J865" t="n">
        <v>196.8</v>
      </c>
      <c r="K865" t="n">
        <v>53.44</v>
      </c>
      <c r="L865" t="n">
        <v>8.25</v>
      </c>
      <c r="M865" t="n">
        <v>7</v>
      </c>
      <c r="N865" t="n">
        <v>40.12</v>
      </c>
      <c r="O865" t="n">
        <v>24506.24</v>
      </c>
      <c r="P865" t="n">
        <v>169.35</v>
      </c>
      <c r="Q865" t="n">
        <v>1364.05</v>
      </c>
      <c r="R865" t="n">
        <v>68.95</v>
      </c>
      <c r="S865" t="n">
        <v>48.96</v>
      </c>
      <c r="T865" t="n">
        <v>7702.81</v>
      </c>
      <c r="U865" t="n">
        <v>0.71</v>
      </c>
      <c r="V865" t="n">
        <v>0.85</v>
      </c>
      <c r="W865" t="n">
        <v>2.28</v>
      </c>
      <c r="X865" t="n">
        <v>0.47</v>
      </c>
      <c r="Y865" t="n">
        <v>1</v>
      </c>
      <c r="Z865" t="n">
        <v>10</v>
      </c>
    </row>
    <row r="866">
      <c r="A866" t="n">
        <v>30</v>
      </c>
      <c r="B866" t="n">
        <v>95</v>
      </c>
      <c r="C866" t="inlineStr">
        <is>
          <t xml:space="preserve">CONCLUIDO	</t>
        </is>
      </c>
      <c r="D866" t="n">
        <v>5.186</v>
      </c>
      <c r="E866" t="n">
        <v>19.28</v>
      </c>
      <c r="F866" t="n">
        <v>16.22</v>
      </c>
      <c r="G866" t="n">
        <v>60.82</v>
      </c>
      <c r="H866" t="n">
        <v>0.77</v>
      </c>
      <c r="I866" t="n">
        <v>16</v>
      </c>
      <c r="J866" t="n">
        <v>197.19</v>
      </c>
      <c r="K866" t="n">
        <v>53.44</v>
      </c>
      <c r="L866" t="n">
        <v>8.5</v>
      </c>
      <c r="M866" t="n">
        <v>5</v>
      </c>
      <c r="N866" t="n">
        <v>40.26</v>
      </c>
      <c r="O866" t="n">
        <v>24554.18</v>
      </c>
      <c r="P866" t="n">
        <v>168.94</v>
      </c>
      <c r="Q866" t="n">
        <v>1364</v>
      </c>
      <c r="R866" t="n">
        <v>68.59999999999999</v>
      </c>
      <c r="S866" t="n">
        <v>48.96</v>
      </c>
      <c r="T866" t="n">
        <v>7536.49</v>
      </c>
      <c r="U866" t="n">
        <v>0.71</v>
      </c>
      <c r="V866" t="n">
        <v>0.85</v>
      </c>
      <c r="W866" t="n">
        <v>2.28</v>
      </c>
      <c r="X866" t="n">
        <v>0.46</v>
      </c>
      <c r="Y866" t="n">
        <v>1</v>
      </c>
      <c r="Z866" t="n">
        <v>10</v>
      </c>
    </row>
    <row r="867">
      <c r="A867" t="n">
        <v>31</v>
      </c>
      <c r="B867" t="n">
        <v>95</v>
      </c>
      <c r="C867" t="inlineStr">
        <is>
          <t xml:space="preserve">CONCLUIDO	</t>
        </is>
      </c>
      <c r="D867" t="n">
        <v>5.1869</v>
      </c>
      <c r="E867" t="n">
        <v>19.28</v>
      </c>
      <c r="F867" t="n">
        <v>16.22</v>
      </c>
      <c r="G867" t="n">
        <v>60.81</v>
      </c>
      <c r="H867" t="n">
        <v>0.79</v>
      </c>
      <c r="I867" t="n">
        <v>16</v>
      </c>
      <c r="J867" t="n">
        <v>197.58</v>
      </c>
      <c r="K867" t="n">
        <v>53.44</v>
      </c>
      <c r="L867" t="n">
        <v>8.75</v>
      </c>
      <c r="M867" t="n">
        <v>4</v>
      </c>
      <c r="N867" t="n">
        <v>40.39</v>
      </c>
      <c r="O867" t="n">
        <v>24602.15</v>
      </c>
      <c r="P867" t="n">
        <v>169.64</v>
      </c>
      <c r="Q867" t="n">
        <v>1364</v>
      </c>
      <c r="R867" t="n">
        <v>68.31999999999999</v>
      </c>
      <c r="S867" t="n">
        <v>48.96</v>
      </c>
      <c r="T867" t="n">
        <v>7393.14</v>
      </c>
      <c r="U867" t="n">
        <v>0.72</v>
      </c>
      <c r="V867" t="n">
        <v>0.85</v>
      </c>
      <c r="W867" t="n">
        <v>2.28</v>
      </c>
      <c r="X867" t="n">
        <v>0.46</v>
      </c>
      <c r="Y867" t="n">
        <v>1</v>
      </c>
      <c r="Z867" t="n">
        <v>10</v>
      </c>
    </row>
    <row r="868">
      <c r="A868" t="n">
        <v>32</v>
      </c>
      <c r="B868" t="n">
        <v>95</v>
      </c>
      <c r="C868" t="inlineStr">
        <is>
          <t xml:space="preserve">CONCLUIDO	</t>
        </is>
      </c>
      <c r="D868" t="n">
        <v>5.1851</v>
      </c>
      <c r="E868" t="n">
        <v>19.29</v>
      </c>
      <c r="F868" t="n">
        <v>16.22</v>
      </c>
      <c r="G868" t="n">
        <v>60.83</v>
      </c>
      <c r="H868" t="n">
        <v>0.8100000000000001</v>
      </c>
      <c r="I868" t="n">
        <v>16</v>
      </c>
      <c r="J868" t="n">
        <v>197.97</v>
      </c>
      <c r="K868" t="n">
        <v>53.44</v>
      </c>
      <c r="L868" t="n">
        <v>9</v>
      </c>
      <c r="M868" t="n">
        <v>1</v>
      </c>
      <c r="N868" t="n">
        <v>40.53</v>
      </c>
      <c r="O868" t="n">
        <v>24650.18</v>
      </c>
      <c r="P868" t="n">
        <v>168.52</v>
      </c>
      <c r="Q868" t="n">
        <v>1364.06</v>
      </c>
      <c r="R868" t="n">
        <v>68.44</v>
      </c>
      <c r="S868" t="n">
        <v>48.96</v>
      </c>
      <c r="T868" t="n">
        <v>7454.69</v>
      </c>
      <c r="U868" t="n">
        <v>0.72</v>
      </c>
      <c r="V868" t="n">
        <v>0.85</v>
      </c>
      <c r="W868" t="n">
        <v>2.29</v>
      </c>
      <c r="X868" t="n">
        <v>0.46</v>
      </c>
      <c r="Y868" t="n">
        <v>1</v>
      </c>
      <c r="Z868" t="n">
        <v>10</v>
      </c>
    </row>
    <row r="869">
      <c r="A869" t="n">
        <v>33</v>
      </c>
      <c r="B869" t="n">
        <v>95</v>
      </c>
      <c r="C869" t="inlineStr">
        <is>
          <t xml:space="preserve">CONCLUIDO	</t>
        </is>
      </c>
      <c r="D869" t="n">
        <v>5.1852</v>
      </c>
      <c r="E869" t="n">
        <v>19.29</v>
      </c>
      <c r="F869" t="n">
        <v>16.22</v>
      </c>
      <c r="G869" t="n">
        <v>60.83</v>
      </c>
      <c r="H869" t="n">
        <v>0.83</v>
      </c>
      <c r="I869" t="n">
        <v>16</v>
      </c>
      <c r="J869" t="n">
        <v>198.36</v>
      </c>
      <c r="K869" t="n">
        <v>53.44</v>
      </c>
      <c r="L869" t="n">
        <v>9.25</v>
      </c>
      <c r="M869" t="n">
        <v>0</v>
      </c>
      <c r="N869" t="n">
        <v>40.67</v>
      </c>
      <c r="O869" t="n">
        <v>24698.26</v>
      </c>
      <c r="P869" t="n">
        <v>168.79</v>
      </c>
      <c r="Q869" t="n">
        <v>1364.06</v>
      </c>
      <c r="R869" t="n">
        <v>68.48</v>
      </c>
      <c r="S869" t="n">
        <v>48.96</v>
      </c>
      <c r="T869" t="n">
        <v>7473.17</v>
      </c>
      <c r="U869" t="n">
        <v>0.72</v>
      </c>
      <c r="V869" t="n">
        <v>0.85</v>
      </c>
      <c r="W869" t="n">
        <v>2.28</v>
      </c>
      <c r="X869" t="n">
        <v>0.46</v>
      </c>
      <c r="Y869" t="n">
        <v>1</v>
      </c>
      <c r="Z869" t="n">
        <v>10</v>
      </c>
    </row>
    <row r="870">
      <c r="A870" t="n">
        <v>0</v>
      </c>
      <c r="B870" t="n">
        <v>55</v>
      </c>
      <c r="C870" t="inlineStr">
        <is>
          <t xml:space="preserve">CONCLUIDO	</t>
        </is>
      </c>
      <c r="D870" t="n">
        <v>3.9609</v>
      </c>
      <c r="E870" t="n">
        <v>25.25</v>
      </c>
      <c r="F870" t="n">
        <v>19.84</v>
      </c>
      <c r="G870" t="n">
        <v>8.56</v>
      </c>
      <c r="H870" t="n">
        <v>0.15</v>
      </c>
      <c r="I870" t="n">
        <v>139</v>
      </c>
      <c r="J870" t="n">
        <v>116.05</v>
      </c>
      <c r="K870" t="n">
        <v>43.4</v>
      </c>
      <c r="L870" t="n">
        <v>1</v>
      </c>
      <c r="M870" t="n">
        <v>137</v>
      </c>
      <c r="N870" t="n">
        <v>16.65</v>
      </c>
      <c r="O870" t="n">
        <v>14546.17</v>
      </c>
      <c r="P870" t="n">
        <v>190.83</v>
      </c>
      <c r="Q870" t="n">
        <v>1364.38</v>
      </c>
      <c r="R870" t="n">
        <v>186.69</v>
      </c>
      <c r="S870" t="n">
        <v>48.96</v>
      </c>
      <c r="T870" t="n">
        <v>65966.50999999999</v>
      </c>
      <c r="U870" t="n">
        <v>0.26</v>
      </c>
      <c r="V870" t="n">
        <v>0.7</v>
      </c>
      <c r="W870" t="n">
        <v>2.48</v>
      </c>
      <c r="X870" t="n">
        <v>4.08</v>
      </c>
      <c r="Y870" t="n">
        <v>1</v>
      </c>
      <c r="Z870" t="n">
        <v>10</v>
      </c>
    </row>
    <row r="871">
      <c r="A871" t="n">
        <v>1</v>
      </c>
      <c r="B871" t="n">
        <v>55</v>
      </c>
      <c r="C871" t="inlineStr">
        <is>
          <t xml:space="preserve">CONCLUIDO	</t>
        </is>
      </c>
      <c r="D871" t="n">
        <v>4.3024</v>
      </c>
      <c r="E871" t="n">
        <v>23.24</v>
      </c>
      <c r="F871" t="n">
        <v>18.7</v>
      </c>
      <c r="G871" t="n">
        <v>10.89</v>
      </c>
      <c r="H871" t="n">
        <v>0.19</v>
      </c>
      <c r="I871" t="n">
        <v>103</v>
      </c>
      <c r="J871" t="n">
        <v>116.37</v>
      </c>
      <c r="K871" t="n">
        <v>43.4</v>
      </c>
      <c r="L871" t="n">
        <v>1.25</v>
      </c>
      <c r="M871" t="n">
        <v>101</v>
      </c>
      <c r="N871" t="n">
        <v>16.72</v>
      </c>
      <c r="O871" t="n">
        <v>14585.96</v>
      </c>
      <c r="P871" t="n">
        <v>177.19</v>
      </c>
      <c r="Q871" t="n">
        <v>1364.14</v>
      </c>
      <c r="R871" t="n">
        <v>150.09</v>
      </c>
      <c r="S871" t="n">
        <v>48.96</v>
      </c>
      <c r="T871" t="n">
        <v>47847.15</v>
      </c>
      <c r="U871" t="n">
        <v>0.33</v>
      </c>
      <c r="V871" t="n">
        <v>0.74</v>
      </c>
      <c r="W871" t="n">
        <v>2.4</v>
      </c>
      <c r="X871" t="n">
        <v>2.94</v>
      </c>
      <c r="Y871" t="n">
        <v>1</v>
      </c>
      <c r="Z871" t="n">
        <v>10</v>
      </c>
    </row>
    <row r="872">
      <c r="A872" t="n">
        <v>2</v>
      </c>
      <c r="B872" t="n">
        <v>55</v>
      </c>
      <c r="C872" t="inlineStr">
        <is>
          <t xml:space="preserve">CONCLUIDO	</t>
        </is>
      </c>
      <c r="D872" t="n">
        <v>4.5144</v>
      </c>
      <c r="E872" t="n">
        <v>22.15</v>
      </c>
      <c r="F872" t="n">
        <v>18.11</v>
      </c>
      <c r="G872" t="n">
        <v>13.25</v>
      </c>
      <c r="H872" t="n">
        <v>0.23</v>
      </c>
      <c r="I872" t="n">
        <v>82</v>
      </c>
      <c r="J872" t="n">
        <v>116.69</v>
      </c>
      <c r="K872" t="n">
        <v>43.4</v>
      </c>
      <c r="L872" t="n">
        <v>1.5</v>
      </c>
      <c r="M872" t="n">
        <v>80</v>
      </c>
      <c r="N872" t="n">
        <v>16.79</v>
      </c>
      <c r="O872" t="n">
        <v>14625.77</v>
      </c>
      <c r="P872" t="n">
        <v>168.58</v>
      </c>
      <c r="Q872" t="n">
        <v>1364.32</v>
      </c>
      <c r="R872" t="n">
        <v>130.6</v>
      </c>
      <c r="S872" t="n">
        <v>48.96</v>
      </c>
      <c r="T872" t="n">
        <v>38203.43</v>
      </c>
      <c r="U872" t="n">
        <v>0.37</v>
      </c>
      <c r="V872" t="n">
        <v>0.77</v>
      </c>
      <c r="W872" t="n">
        <v>2.37</v>
      </c>
      <c r="X872" t="n">
        <v>2.35</v>
      </c>
      <c r="Y872" t="n">
        <v>1</v>
      </c>
      <c r="Z872" t="n">
        <v>10</v>
      </c>
    </row>
    <row r="873">
      <c r="A873" t="n">
        <v>3</v>
      </c>
      <c r="B873" t="n">
        <v>55</v>
      </c>
      <c r="C873" t="inlineStr">
        <is>
          <t xml:space="preserve">CONCLUIDO	</t>
        </is>
      </c>
      <c r="D873" t="n">
        <v>4.6677</v>
      </c>
      <c r="E873" t="n">
        <v>21.42</v>
      </c>
      <c r="F873" t="n">
        <v>17.72</v>
      </c>
      <c r="G873" t="n">
        <v>15.63</v>
      </c>
      <c r="H873" t="n">
        <v>0.26</v>
      </c>
      <c r="I873" t="n">
        <v>68</v>
      </c>
      <c r="J873" t="n">
        <v>117.01</v>
      </c>
      <c r="K873" t="n">
        <v>43.4</v>
      </c>
      <c r="L873" t="n">
        <v>1.75</v>
      </c>
      <c r="M873" t="n">
        <v>66</v>
      </c>
      <c r="N873" t="n">
        <v>16.86</v>
      </c>
      <c r="O873" t="n">
        <v>14665.62</v>
      </c>
      <c r="P873" t="n">
        <v>162.31</v>
      </c>
      <c r="Q873" t="n">
        <v>1364.11</v>
      </c>
      <c r="R873" t="n">
        <v>117.77</v>
      </c>
      <c r="S873" t="n">
        <v>48.96</v>
      </c>
      <c r="T873" t="n">
        <v>31860.6</v>
      </c>
      <c r="U873" t="n">
        <v>0.42</v>
      </c>
      <c r="V873" t="n">
        <v>0.78</v>
      </c>
      <c r="W873" t="n">
        <v>2.35</v>
      </c>
      <c r="X873" t="n">
        <v>1.95</v>
      </c>
      <c r="Y873" t="n">
        <v>1</v>
      </c>
      <c r="Z873" t="n">
        <v>10</v>
      </c>
    </row>
    <row r="874">
      <c r="A874" t="n">
        <v>4</v>
      </c>
      <c r="B874" t="n">
        <v>55</v>
      </c>
      <c r="C874" t="inlineStr">
        <is>
          <t xml:space="preserve">CONCLUIDO	</t>
        </is>
      </c>
      <c r="D874" t="n">
        <v>4.7897</v>
      </c>
      <c r="E874" t="n">
        <v>20.88</v>
      </c>
      <c r="F874" t="n">
        <v>17.41</v>
      </c>
      <c r="G874" t="n">
        <v>18.01</v>
      </c>
      <c r="H874" t="n">
        <v>0.3</v>
      </c>
      <c r="I874" t="n">
        <v>58</v>
      </c>
      <c r="J874" t="n">
        <v>117.34</v>
      </c>
      <c r="K874" t="n">
        <v>43.4</v>
      </c>
      <c r="L874" t="n">
        <v>2</v>
      </c>
      <c r="M874" t="n">
        <v>56</v>
      </c>
      <c r="N874" t="n">
        <v>16.94</v>
      </c>
      <c r="O874" t="n">
        <v>14705.49</v>
      </c>
      <c r="P874" t="n">
        <v>156.86</v>
      </c>
      <c r="Q874" t="n">
        <v>1364.07</v>
      </c>
      <c r="R874" t="n">
        <v>107.78</v>
      </c>
      <c r="S874" t="n">
        <v>48.96</v>
      </c>
      <c r="T874" t="n">
        <v>26914.36</v>
      </c>
      <c r="U874" t="n">
        <v>0.45</v>
      </c>
      <c r="V874" t="n">
        <v>0.8</v>
      </c>
      <c r="W874" t="n">
        <v>2.33</v>
      </c>
      <c r="X874" t="n">
        <v>1.65</v>
      </c>
      <c r="Y874" t="n">
        <v>1</v>
      </c>
      <c r="Z874" t="n">
        <v>10</v>
      </c>
    </row>
    <row r="875">
      <c r="A875" t="n">
        <v>5</v>
      </c>
      <c r="B875" t="n">
        <v>55</v>
      </c>
      <c r="C875" t="inlineStr">
        <is>
          <t xml:space="preserve">CONCLUIDO	</t>
        </is>
      </c>
      <c r="D875" t="n">
        <v>4.8905</v>
      </c>
      <c r="E875" t="n">
        <v>20.45</v>
      </c>
      <c r="F875" t="n">
        <v>17.17</v>
      </c>
      <c r="G875" t="n">
        <v>20.6</v>
      </c>
      <c r="H875" t="n">
        <v>0.34</v>
      </c>
      <c r="I875" t="n">
        <v>50</v>
      </c>
      <c r="J875" t="n">
        <v>117.66</v>
      </c>
      <c r="K875" t="n">
        <v>43.4</v>
      </c>
      <c r="L875" t="n">
        <v>2.25</v>
      </c>
      <c r="M875" t="n">
        <v>48</v>
      </c>
      <c r="N875" t="n">
        <v>17.01</v>
      </c>
      <c r="O875" t="n">
        <v>14745.39</v>
      </c>
      <c r="P875" t="n">
        <v>151.49</v>
      </c>
      <c r="Q875" t="n">
        <v>1364.17</v>
      </c>
      <c r="R875" t="n">
        <v>100.02</v>
      </c>
      <c r="S875" t="n">
        <v>48.96</v>
      </c>
      <c r="T875" t="n">
        <v>23075.8</v>
      </c>
      <c r="U875" t="n">
        <v>0.49</v>
      </c>
      <c r="V875" t="n">
        <v>0.8100000000000001</v>
      </c>
      <c r="W875" t="n">
        <v>2.32</v>
      </c>
      <c r="X875" t="n">
        <v>1.41</v>
      </c>
      <c r="Y875" t="n">
        <v>1</v>
      </c>
      <c r="Z875" t="n">
        <v>10</v>
      </c>
    </row>
    <row r="876">
      <c r="A876" t="n">
        <v>6</v>
      </c>
      <c r="B876" t="n">
        <v>55</v>
      </c>
      <c r="C876" t="inlineStr">
        <is>
          <t xml:space="preserve">CONCLUIDO	</t>
        </is>
      </c>
      <c r="D876" t="n">
        <v>4.9691</v>
      </c>
      <c r="E876" t="n">
        <v>20.12</v>
      </c>
      <c r="F876" t="n">
        <v>16.99</v>
      </c>
      <c r="G876" t="n">
        <v>23.17</v>
      </c>
      <c r="H876" t="n">
        <v>0.37</v>
      </c>
      <c r="I876" t="n">
        <v>44</v>
      </c>
      <c r="J876" t="n">
        <v>117.98</v>
      </c>
      <c r="K876" t="n">
        <v>43.4</v>
      </c>
      <c r="L876" t="n">
        <v>2.5</v>
      </c>
      <c r="M876" t="n">
        <v>42</v>
      </c>
      <c r="N876" t="n">
        <v>17.08</v>
      </c>
      <c r="O876" t="n">
        <v>14785.31</v>
      </c>
      <c r="P876" t="n">
        <v>146.97</v>
      </c>
      <c r="Q876" t="n">
        <v>1364.11</v>
      </c>
      <c r="R876" t="n">
        <v>94.12</v>
      </c>
      <c r="S876" t="n">
        <v>48.96</v>
      </c>
      <c r="T876" t="n">
        <v>20154.72</v>
      </c>
      <c r="U876" t="n">
        <v>0.52</v>
      </c>
      <c r="V876" t="n">
        <v>0.82</v>
      </c>
      <c r="W876" t="n">
        <v>2.31</v>
      </c>
      <c r="X876" t="n">
        <v>1.23</v>
      </c>
      <c r="Y876" t="n">
        <v>1</v>
      </c>
      <c r="Z876" t="n">
        <v>10</v>
      </c>
    </row>
    <row r="877">
      <c r="A877" t="n">
        <v>7</v>
      </c>
      <c r="B877" t="n">
        <v>55</v>
      </c>
      <c r="C877" t="inlineStr">
        <is>
          <t xml:space="preserve">CONCLUIDO	</t>
        </is>
      </c>
      <c r="D877" t="n">
        <v>5.0353</v>
      </c>
      <c r="E877" t="n">
        <v>19.86</v>
      </c>
      <c r="F877" t="n">
        <v>16.84</v>
      </c>
      <c r="G877" t="n">
        <v>25.91</v>
      </c>
      <c r="H877" t="n">
        <v>0.41</v>
      </c>
      <c r="I877" t="n">
        <v>39</v>
      </c>
      <c r="J877" t="n">
        <v>118.31</v>
      </c>
      <c r="K877" t="n">
        <v>43.4</v>
      </c>
      <c r="L877" t="n">
        <v>2.75</v>
      </c>
      <c r="M877" t="n">
        <v>37</v>
      </c>
      <c r="N877" t="n">
        <v>17.16</v>
      </c>
      <c r="O877" t="n">
        <v>14825.26</v>
      </c>
      <c r="P877" t="n">
        <v>142.44</v>
      </c>
      <c r="Q877" t="n">
        <v>1364.08</v>
      </c>
      <c r="R877" t="n">
        <v>89.59999999999999</v>
      </c>
      <c r="S877" t="n">
        <v>48.96</v>
      </c>
      <c r="T877" t="n">
        <v>17920.99</v>
      </c>
      <c r="U877" t="n">
        <v>0.55</v>
      </c>
      <c r="V877" t="n">
        <v>0.82</v>
      </c>
      <c r="W877" t="n">
        <v>2.3</v>
      </c>
      <c r="X877" t="n">
        <v>1.08</v>
      </c>
      <c r="Y877" t="n">
        <v>1</v>
      </c>
      <c r="Z877" t="n">
        <v>10</v>
      </c>
    </row>
    <row r="878">
      <c r="A878" t="n">
        <v>8</v>
      </c>
      <c r="B878" t="n">
        <v>55</v>
      </c>
      <c r="C878" t="inlineStr">
        <is>
          <t xml:space="preserve">CONCLUIDO	</t>
        </is>
      </c>
      <c r="D878" t="n">
        <v>5.1065</v>
      </c>
      <c r="E878" t="n">
        <v>19.58</v>
      </c>
      <c r="F878" t="n">
        <v>16.69</v>
      </c>
      <c r="G878" t="n">
        <v>29.45</v>
      </c>
      <c r="H878" t="n">
        <v>0.45</v>
      </c>
      <c r="I878" t="n">
        <v>34</v>
      </c>
      <c r="J878" t="n">
        <v>118.63</v>
      </c>
      <c r="K878" t="n">
        <v>43.4</v>
      </c>
      <c r="L878" t="n">
        <v>3</v>
      </c>
      <c r="M878" t="n">
        <v>32</v>
      </c>
      <c r="N878" t="n">
        <v>17.23</v>
      </c>
      <c r="O878" t="n">
        <v>14865.24</v>
      </c>
      <c r="P878" t="n">
        <v>138.25</v>
      </c>
      <c r="Q878" t="n">
        <v>1364.15</v>
      </c>
      <c r="R878" t="n">
        <v>84.11</v>
      </c>
      <c r="S878" t="n">
        <v>48.96</v>
      </c>
      <c r="T878" t="n">
        <v>15198.5</v>
      </c>
      <c r="U878" t="n">
        <v>0.58</v>
      </c>
      <c r="V878" t="n">
        <v>0.83</v>
      </c>
      <c r="W878" t="n">
        <v>2.29</v>
      </c>
      <c r="X878" t="n">
        <v>0.93</v>
      </c>
      <c r="Y878" t="n">
        <v>1</v>
      </c>
      <c r="Z878" t="n">
        <v>10</v>
      </c>
    </row>
    <row r="879">
      <c r="A879" t="n">
        <v>9</v>
      </c>
      <c r="B879" t="n">
        <v>55</v>
      </c>
      <c r="C879" t="inlineStr">
        <is>
          <t xml:space="preserve">CONCLUIDO	</t>
        </is>
      </c>
      <c r="D879" t="n">
        <v>5.1427</v>
      </c>
      <c r="E879" t="n">
        <v>19.44</v>
      </c>
      <c r="F879" t="n">
        <v>16.62</v>
      </c>
      <c r="G879" t="n">
        <v>32.17</v>
      </c>
      <c r="H879" t="n">
        <v>0.48</v>
      </c>
      <c r="I879" t="n">
        <v>31</v>
      </c>
      <c r="J879" t="n">
        <v>118.96</v>
      </c>
      <c r="K879" t="n">
        <v>43.4</v>
      </c>
      <c r="L879" t="n">
        <v>3.25</v>
      </c>
      <c r="M879" t="n">
        <v>27</v>
      </c>
      <c r="N879" t="n">
        <v>17.31</v>
      </c>
      <c r="O879" t="n">
        <v>14905.25</v>
      </c>
      <c r="P879" t="n">
        <v>134</v>
      </c>
      <c r="Q879" t="n">
        <v>1364.06</v>
      </c>
      <c r="R879" t="n">
        <v>81.91</v>
      </c>
      <c r="S879" t="n">
        <v>48.96</v>
      </c>
      <c r="T879" t="n">
        <v>14114.4</v>
      </c>
      <c r="U879" t="n">
        <v>0.6</v>
      </c>
      <c r="V879" t="n">
        <v>0.83</v>
      </c>
      <c r="W879" t="n">
        <v>2.29</v>
      </c>
      <c r="X879" t="n">
        <v>0.86</v>
      </c>
      <c r="Y879" t="n">
        <v>1</v>
      </c>
      <c r="Z879" t="n">
        <v>10</v>
      </c>
    </row>
    <row r="880">
      <c r="A880" t="n">
        <v>10</v>
      </c>
      <c r="B880" t="n">
        <v>55</v>
      </c>
      <c r="C880" t="inlineStr">
        <is>
          <t xml:space="preserve">CONCLUIDO	</t>
        </is>
      </c>
      <c r="D880" t="n">
        <v>5.1834</v>
      </c>
      <c r="E880" t="n">
        <v>19.29</v>
      </c>
      <c r="F880" t="n">
        <v>16.54</v>
      </c>
      <c r="G880" t="n">
        <v>35.44</v>
      </c>
      <c r="H880" t="n">
        <v>0.52</v>
      </c>
      <c r="I880" t="n">
        <v>28</v>
      </c>
      <c r="J880" t="n">
        <v>119.28</v>
      </c>
      <c r="K880" t="n">
        <v>43.4</v>
      </c>
      <c r="L880" t="n">
        <v>3.5</v>
      </c>
      <c r="M880" t="n">
        <v>19</v>
      </c>
      <c r="N880" t="n">
        <v>17.38</v>
      </c>
      <c r="O880" t="n">
        <v>14945.29</v>
      </c>
      <c r="P880" t="n">
        <v>130.08</v>
      </c>
      <c r="Q880" t="n">
        <v>1364.14</v>
      </c>
      <c r="R880" t="n">
        <v>79.04000000000001</v>
      </c>
      <c r="S880" t="n">
        <v>48.96</v>
      </c>
      <c r="T880" t="n">
        <v>12695.32</v>
      </c>
      <c r="U880" t="n">
        <v>0.62</v>
      </c>
      <c r="V880" t="n">
        <v>0.84</v>
      </c>
      <c r="W880" t="n">
        <v>2.29</v>
      </c>
      <c r="X880" t="n">
        <v>0.78</v>
      </c>
      <c r="Y880" t="n">
        <v>1</v>
      </c>
      <c r="Z880" t="n">
        <v>10</v>
      </c>
    </row>
    <row r="881">
      <c r="A881" t="n">
        <v>11</v>
      </c>
      <c r="B881" t="n">
        <v>55</v>
      </c>
      <c r="C881" t="inlineStr">
        <is>
          <t xml:space="preserve">CONCLUIDO	</t>
        </is>
      </c>
      <c r="D881" t="n">
        <v>5.1938</v>
      </c>
      <c r="E881" t="n">
        <v>19.25</v>
      </c>
      <c r="F881" t="n">
        <v>16.52</v>
      </c>
      <c r="G881" t="n">
        <v>36.72</v>
      </c>
      <c r="H881" t="n">
        <v>0.55</v>
      </c>
      <c r="I881" t="n">
        <v>27</v>
      </c>
      <c r="J881" t="n">
        <v>119.61</v>
      </c>
      <c r="K881" t="n">
        <v>43.4</v>
      </c>
      <c r="L881" t="n">
        <v>3.75</v>
      </c>
      <c r="M881" t="n">
        <v>8</v>
      </c>
      <c r="N881" t="n">
        <v>17.46</v>
      </c>
      <c r="O881" t="n">
        <v>14985.35</v>
      </c>
      <c r="P881" t="n">
        <v>128.78</v>
      </c>
      <c r="Q881" t="n">
        <v>1364.07</v>
      </c>
      <c r="R881" t="n">
        <v>77.83</v>
      </c>
      <c r="S881" t="n">
        <v>48.96</v>
      </c>
      <c r="T881" t="n">
        <v>12094.11</v>
      </c>
      <c r="U881" t="n">
        <v>0.63</v>
      </c>
      <c r="V881" t="n">
        <v>0.84</v>
      </c>
      <c r="W881" t="n">
        <v>2.31</v>
      </c>
      <c r="X881" t="n">
        <v>0.76</v>
      </c>
      <c r="Y881" t="n">
        <v>1</v>
      </c>
      <c r="Z881" t="n">
        <v>10</v>
      </c>
    </row>
    <row r="882">
      <c r="A882" t="n">
        <v>12</v>
      </c>
      <c r="B882" t="n">
        <v>55</v>
      </c>
      <c r="C882" t="inlineStr">
        <is>
          <t xml:space="preserve">CONCLUIDO	</t>
        </is>
      </c>
      <c r="D882" t="n">
        <v>5.2065</v>
      </c>
      <c r="E882" t="n">
        <v>19.21</v>
      </c>
      <c r="F882" t="n">
        <v>16.5</v>
      </c>
      <c r="G882" t="n">
        <v>38.08</v>
      </c>
      <c r="H882" t="n">
        <v>0.59</v>
      </c>
      <c r="I882" t="n">
        <v>26</v>
      </c>
      <c r="J882" t="n">
        <v>119.93</v>
      </c>
      <c r="K882" t="n">
        <v>43.4</v>
      </c>
      <c r="L882" t="n">
        <v>4</v>
      </c>
      <c r="M882" t="n">
        <v>2</v>
      </c>
      <c r="N882" t="n">
        <v>17.53</v>
      </c>
      <c r="O882" t="n">
        <v>15025.44</v>
      </c>
      <c r="P882" t="n">
        <v>127.8</v>
      </c>
      <c r="Q882" t="n">
        <v>1364.1</v>
      </c>
      <c r="R882" t="n">
        <v>77.11</v>
      </c>
      <c r="S882" t="n">
        <v>48.96</v>
      </c>
      <c r="T882" t="n">
        <v>11739.66</v>
      </c>
      <c r="U882" t="n">
        <v>0.63</v>
      </c>
      <c r="V882" t="n">
        <v>0.84</v>
      </c>
      <c r="W882" t="n">
        <v>2.31</v>
      </c>
      <c r="X882" t="n">
        <v>0.74</v>
      </c>
      <c r="Y882" t="n">
        <v>1</v>
      </c>
      <c r="Z882" t="n">
        <v>10</v>
      </c>
    </row>
    <row r="883">
      <c r="A883" t="n">
        <v>13</v>
      </c>
      <c r="B883" t="n">
        <v>55</v>
      </c>
      <c r="C883" t="inlineStr">
        <is>
          <t xml:space="preserve">CONCLUIDO	</t>
        </is>
      </c>
      <c r="D883" t="n">
        <v>5.2002</v>
      </c>
      <c r="E883" t="n">
        <v>19.23</v>
      </c>
      <c r="F883" t="n">
        <v>16.52</v>
      </c>
      <c r="G883" t="n">
        <v>38.13</v>
      </c>
      <c r="H883" t="n">
        <v>0.62</v>
      </c>
      <c r="I883" t="n">
        <v>26</v>
      </c>
      <c r="J883" t="n">
        <v>120.26</v>
      </c>
      <c r="K883" t="n">
        <v>43.4</v>
      </c>
      <c r="L883" t="n">
        <v>4.25</v>
      </c>
      <c r="M883" t="n">
        <v>0</v>
      </c>
      <c r="N883" t="n">
        <v>17.61</v>
      </c>
      <c r="O883" t="n">
        <v>15065.56</v>
      </c>
      <c r="P883" t="n">
        <v>128.08</v>
      </c>
      <c r="Q883" t="n">
        <v>1364.16</v>
      </c>
      <c r="R883" t="n">
        <v>77.55</v>
      </c>
      <c r="S883" t="n">
        <v>48.96</v>
      </c>
      <c r="T883" t="n">
        <v>11960.31</v>
      </c>
      <c r="U883" t="n">
        <v>0.63</v>
      </c>
      <c r="V883" t="n">
        <v>0.84</v>
      </c>
      <c r="W883" t="n">
        <v>2.32</v>
      </c>
      <c r="X883" t="n">
        <v>0.76</v>
      </c>
      <c r="Y883" t="n">
        <v>1</v>
      </c>
      <c r="Z88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INDEX(resultados!$A$2:$ZZ$883, 1, MATCH($B$1, resultados!$A$1:$ZZ$1, 0))</f>
        <v/>
      </c>
      <c r="B7">
        <f>INDEX(resultados!$A$2:$ZZ$883, 1, MATCH($B$2, resultados!$A$1:$ZZ$1, 0))</f>
        <v/>
      </c>
      <c r="C7">
        <f>INDEX(resultados!$A$2:$ZZ$883, 1, MATCH($B$3, resultados!$A$1:$ZZ$1, 0))</f>
        <v/>
      </c>
    </row>
    <row r="8">
      <c r="A8">
        <f>INDEX(resultados!$A$2:$ZZ$883, 2, MATCH($B$1, resultados!$A$1:$ZZ$1, 0))</f>
        <v/>
      </c>
      <c r="B8">
        <f>INDEX(resultados!$A$2:$ZZ$883, 2, MATCH($B$2, resultados!$A$1:$ZZ$1, 0))</f>
        <v/>
      </c>
      <c r="C8">
        <f>INDEX(resultados!$A$2:$ZZ$883, 2, MATCH($B$3, resultados!$A$1:$ZZ$1, 0))</f>
        <v/>
      </c>
    </row>
    <row r="9">
      <c r="A9">
        <f>INDEX(resultados!$A$2:$ZZ$883, 3, MATCH($B$1, resultados!$A$1:$ZZ$1, 0))</f>
        <v/>
      </c>
      <c r="B9">
        <f>INDEX(resultados!$A$2:$ZZ$883, 3, MATCH($B$2, resultados!$A$1:$ZZ$1, 0))</f>
        <v/>
      </c>
      <c r="C9">
        <f>INDEX(resultados!$A$2:$ZZ$883, 3, MATCH($B$3, resultados!$A$1:$ZZ$1, 0))</f>
        <v/>
      </c>
    </row>
    <row r="10">
      <c r="A10">
        <f>INDEX(resultados!$A$2:$ZZ$883, 4, MATCH($B$1, resultados!$A$1:$ZZ$1, 0))</f>
        <v/>
      </c>
      <c r="B10">
        <f>INDEX(resultados!$A$2:$ZZ$883, 4, MATCH($B$2, resultados!$A$1:$ZZ$1, 0))</f>
        <v/>
      </c>
      <c r="C10">
        <f>INDEX(resultados!$A$2:$ZZ$883, 4, MATCH($B$3, resultados!$A$1:$ZZ$1, 0))</f>
        <v/>
      </c>
    </row>
    <row r="11">
      <c r="A11">
        <f>INDEX(resultados!$A$2:$ZZ$883, 5, MATCH($B$1, resultados!$A$1:$ZZ$1, 0))</f>
        <v/>
      </c>
      <c r="B11">
        <f>INDEX(resultados!$A$2:$ZZ$883, 5, MATCH($B$2, resultados!$A$1:$ZZ$1, 0))</f>
        <v/>
      </c>
      <c r="C11">
        <f>INDEX(resultados!$A$2:$ZZ$883, 5, MATCH($B$3, resultados!$A$1:$ZZ$1, 0))</f>
        <v/>
      </c>
    </row>
    <row r="12">
      <c r="A12">
        <f>INDEX(resultados!$A$2:$ZZ$883, 6, MATCH($B$1, resultados!$A$1:$ZZ$1, 0))</f>
        <v/>
      </c>
      <c r="B12">
        <f>INDEX(resultados!$A$2:$ZZ$883, 6, MATCH($B$2, resultados!$A$1:$ZZ$1, 0))</f>
        <v/>
      </c>
      <c r="C12">
        <f>INDEX(resultados!$A$2:$ZZ$883, 6, MATCH($B$3, resultados!$A$1:$ZZ$1, 0))</f>
        <v/>
      </c>
    </row>
    <row r="13">
      <c r="A13">
        <f>INDEX(resultados!$A$2:$ZZ$883, 7, MATCH($B$1, resultados!$A$1:$ZZ$1, 0))</f>
        <v/>
      </c>
      <c r="B13">
        <f>INDEX(resultados!$A$2:$ZZ$883, 7, MATCH($B$2, resultados!$A$1:$ZZ$1, 0))</f>
        <v/>
      </c>
      <c r="C13">
        <f>INDEX(resultados!$A$2:$ZZ$883, 7, MATCH($B$3, resultados!$A$1:$ZZ$1, 0))</f>
        <v/>
      </c>
    </row>
    <row r="14">
      <c r="A14">
        <f>INDEX(resultados!$A$2:$ZZ$883, 8, MATCH($B$1, resultados!$A$1:$ZZ$1, 0))</f>
        <v/>
      </c>
      <c r="B14">
        <f>INDEX(resultados!$A$2:$ZZ$883, 8, MATCH($B$2, resultados!$A$1:$ZZ$1, 0))</f>
        <v/>
      </c>
      <c r="C14">
        <f>INDEX(resultados!$A$2:$ZZ$883, 8, MATCH($B$3, resultados!$A$1:$ZZ$1, 0))</f>
        <v/>
      </c>
    </row>
    <row r="15">
      <c r="A15">
        <f>INDEX(resultados!$A$2:$ZZ$883, 9, MATCH($B$1, resultados!$A$1:$ZZ$1, 0))</f>
        <v/>
      </c>
      <c r="B15">
        <f>INDEX(resultados!$A$2:$ZZ$883, 9, MATCH($B$2, resultados!$A$1:$ZZ$1, 0))</f>
        <v/>
      </c>
      <c r="C15">
        <f>INDEX(resultados!$A$2:$ZZ$883, 9, MATCH($B$3, resultados!$A$1:$ZZ$1, 0))</f>
        <v/>
      </c>
    </row>
    <row r="16">
      <c r="A16">
        <f>INDEX(resultados!$A$2:$ZZ$883, 10, MATCH($B$1, resultados!$A$1:$ZZ$1, 0))</f>
        <v/>
      </c>
      <c r="B16">
        <f>INDEX(resultados!$A$2:$ZZ$883, 10, MATCH($B$2, resultados!$A$1:$ZZ$1, 0))</f>
        <v/>
      </c>
      <c r="C16">
        <f>INDEX(resultados!$A$2:$ZZ$883, 10, MATCH($B$3, resultados!$A$1:$ZZ$1, 0))</f>
        <v/>
      </c>
    </row>
    <row r="17">
      <c r="A17">
        <f>INDEX(resultados!$A$2:$ZZ$883, 11, MATCH($B$1, resultados!$A$1:$ZZ$1, 0))</f>
        <v/>
      </c>
      <c r="B17">
        <f>INDEX(resultados!$A$2:$ZZ$883, 11, MATCH($B$2, resultados!$A$1:$ZZ$1, 0))</f>
        <v/>
      </c>
      <c r="C17">
        <f>INDEX(resultados!$A$2:$ZZ$883, 11, MATCH($B$3, resultados!$A$1:$ZZ$1, 0))</f>
        <v/>
      </c>
    </row>
    <row r="18">
      <c r="A18">
        <f>INDEX(resultados!$A$2:$ZZ$883, 12, MATCH($B$1, resultados!$A$1:$ZZ$1, 0))</f>
        <v/>
      </c>
      <c r="B18">
        <f>INDEX(resultados!$A$2:$ZZ$883, 12, MATCH($B$2, resultados!$A$1:$ZZ$1, 0))</f>
        <v/>
      </c>
      <c r="C18">
        <f>INDEX(resultados!$A$2:$ZZ$883, 12, MATCH($B$3, resultados!$A$1:$ZZ$1, 0))</f>
        <v/>
      </c>
    </row>
    <row r="19">
      <c r="A19">
        <f>INDEX(resultados!$A$2:$ZZ$883, 13, MATCH($B$1, resultados!$A$1:$ZZ$1, 0))</f>
        <v/>
      </c>
      <c r="B19">
        <f>INDEX(resultados!$A$2:$ZZ$883, 13, MATCH($B$2, resultados!$A$1:$ZZ$1, 0))</f>
        <v/>
      </c>
      <c r="C19">
        <f>INDEX(resultados!$A$2:$ZZ$883, 13, MATCH($B$3, resultados!$A$1:$ZZ$1, 0))</f>
        <v/>
      </c>
    </row>
    <row r="20">
      <c r="A20">
        <f>INDEX(resultados!$A$2:$ZZ$883, 14, MATCH($B$1, resultados!$A$1:$ZZ$1, 0))</f>
        <v/>
      </c>
      <c r="B20">
        <f>INDEX(resultados!$A$2:$ZZ$883, 14, MATCH($B$2, resultados!$A$1:$ZZ$1, 0))</f>
        <v/>
      </c>
      <c r="C20">
        <f>INDEX(resultados!$A$2:$ZZ$883, 14, MATCH($B$3, resultados!$A$1:$ZZ$1, 0))</f>
        <v/>
      </c>
    </row>
    <row r="21">
      <c r="A21">
        <f>INDEX(resultados!$A$2:$ZZ$883, 15, MATCH($B$1, resultados!$A$1:$ZZ$1, 0))</f>
        <v/>
      </c>
      <c r="B21">
        <f>INDEX(resultados!$A$2:$ZZ$883, 15, MATCH($B$2, resultados!$A$1:$ZZ$1, 0))</f>
        <v/>
      </c>
      <c r="C21">
        <f>INDEX(resultados!$A$2:$ZZ$883, 15, MATCH($B$3, resultados!$A$1:$ZZ$1, 0))</f>
        <v/>
      </c>
    </row>
    <row r="22">
      <c r="A22">
        <f>INDEX(resultados!$A$2:$ZZ$883, 16, MATCH($B$1, resultados!$A$1:$ZZ$1, 0))</f>
        <v/>
      </c>
      <c r="B22">
        <f>INDEX(resultados!$A$2:$ZZ$883, 16, MATCH($B$2, resultados!$A$1:$ZZ$1, 0))</f>
        <v/>
      </c>
      <c r="C22">
        <f>INDEX(resultados!$A$2:$ZZ$883, 16, MATCH($B$3, resultados!$A$1:$ZZ$1, 0))</f>
        <v/>
      </c>
    </row>
    <row r="23">
      <c r="A23">
        <f>INDEX(resultados!$A$2:$ZZ$883, 17, MATCH($B$1, resultados!$A$1:$ZZ$1, 0))</f>
        <v/>
      </c>
      <c r="B23">
        <f>INDEX(resultados!$A$2:$ZZ$883, 17, MATCH($B$2, resultados!$A$1:$ZZ$1, 0))</f>
        <v/>
      </c>
      <c r="C23">
        <f>INDEX(resultados!$A$2:$ZZ$883, 17, MATCH($B$3, resultados!$A$1:$ZZ$1, 0))</f>
        <v/>
      </c>
    </row>
    <row r="24">
      <c r="A24">
        <f>INDEX(resultados!$A$2:$ZZ$883, 18, MATCH($B$1, resultados!$A$1:$ZZ$1, 0))</f>
        <v/>
      </c>
      <c r="B24">
        <f>INDEX(resultados!$A$2:$ZZ$883, 18, MATCH($B$2, resultados!$A$1:$ZZ$1, 0))</f>
        <v/>
      </c>
      <c r="C24">
        <f>INDEX(resultados!$A$2:$ZZ$883, 18, MATCH($B$3, resultados!$A$1:$ZZ$1, 0))</f>
        <v/>
      </c>
    </row>
    <row r="25">
      <c r="A25">
        <f>INDEX(resultados!$A$2:$ZZ$883, 19, MATCH($B$1, resultados!$A$1:$ZZ$1, 0))</f>
        <v/>
      </c>
      <c r="B25">
        <f>INDEX(resultados!$A$2:$ZZ$883, 19, MATCH($B$2, resultados!$A$1:$ZZ$1, 0))</f>
        <v/>
      </c>
      <c r="C25">
        <f>INDEX(resultados!$A$2:$ZZ$883, 19, MATCH($B$3, resultados!$A$1:$ZZ$1, 0))</f>
        <v/>
      </c>
    </row>
    <row r="26">
      <c r="A26">
        <f>INDEX(resultados!$A$2:$ZZ$883, 20, MATCH($B$1, resultados!$A$1:$ZZ$1, 0))</f>
        <v/>
      </c>
      <c r="B26">
        <f>INDEX(resultados!$A$2:$ZZ$883, 20, MATCH($B$2, resultados!$A$1:$ZZ$1, 0))</f>
        <v/>
      </c>
      <c r="C26">
        <f>INDEX(resultados!$A$2:$ZZ$883, 20, MATCH($B$3, resultados!$A$1:$ZZ$1, 0))</f>
        <v/>
      </c>
    </row>
    <row r="27">
      <c r="A27">
        <f>INDEX(resultados!$A$2:$ZZ$883, 21, MATCH($B$1, resultados!$A$1:$ZZ$1, 0))</f>
        <v/>
      </c>
      <c r="B27">
        <f>INDEX(resultados!$A$2:$ZZ$883, 21, MATCH($B$2, resultados!$A$1:$ZZ$1, 0))</f>
        <v/>
      </c>
      <c r="C27">
        <f>INDEX(resultados!$A$2:$ZZ$883, 21, MATCH($B$3, resultados!$A$1:$ZZ$1, 0))</f>
        <v/>
      </c>
    </row>
    <row r="28">
      <c r="A28">
        <f>INDEX(resultados!$A$2:$ZZ$883, 22, MATCH($B$1, resultados!$A$1:$ZZ$1, 0))</f>
        <v/>
      </c>
      <c r="B28">
        <f>INDEX(resultados!$A$2:$ZZ$883, 22, MATCH($B$2, resultados!$A$1:$ZZ$1, 0))</f>
        <v/>
      </c>
      <c r="C28">
        <f>INDEX(resultados!$A$2:$ZZ$883, 22, MATCH($B$3, resultados!$A$1:$ZZ$1, 0))</f>
        <v/>
      </c>
    </row>
    <row r="29">
      <c r="A29">
        <f>INDEX(resultados!$A$2:$ZZ$883, 23, MATCH($B$1, resultados!$A$1:$ZZ$1, 0))</f>
        <v/>
      </c>
      <c r="B29">
        <f>INDEX(resultados!$A$2:$ZZ$883, 23, MATCH($B$2, resultados!$A$1:$ZZ$1, 0))</f>
        <v/>
      </c>
      <c r="C29">
        <f>INDEX(resultados!$A$2:$ZZ$883, 23, MATCH($B$3, resultados!$A$1:$ZZ$1, 0))</f>
        <v/>
      </c>
    </row>
    <row r="30">
      <c r="A30">
        <f>INDEX(resultados!$A$2:$ZZ$883, 24, MATCH($B$1, resultados!$A$1:$ZZ$1, 0))</f>
        <v/>
      </c>
      <c r="B30">
        <f>INDEX(resultados!$A$2:$ZZ$883, 24, MATCH($B$2, resultados!$A$1:$ZZ$1, 0))</f>
        <v/>
      </c>
      <c r="C30">
        <f>INDEX(resultados!$A$2:$ZZ$883, 24, MATCH($B$3, resultados!$A$1:$ZZ$1, 0))</f>
        <v/>
      </c>
    </row>
    <row r="31">
      <c r="A31">
        <f>INDEX(resultados!$A$2:$ZZ$883, 25, MATCH($B$1, resultados!$A$1:$ZZ$1, 0))</f>
        <v/>
      </c>
      <c r="B31">
        <f>INDEX(resultados!$A$2:$ZZ$883, 25, MATCH($B$2, resultados!$A$1:$ZZ$1, 0))</f>
        <v/>
      </c>
      <c r="C31">
        <f>INDEX(resultados!$A$2:$ZZ$883, 25, MATCH($B$3, resultados!$A$1:$ZZ$1, 0))</f>
        <v/>
      </c>
    </row>
    <row r="32">
      <c r="A32">
        <f>INDEX(resultados!$A$2:$ZZ$883, 26, MATCH($B$1, resultados!$A$1:$ZZ$1, 0))</f>
        <v/>
      </c>
      <c r="B32">
        <f>INDEX(resultados!$A$2:$ZZ$883, 26, MATCH($B$2, resultados!$A$1:$ZZ$1, 0))</f>
        <v/>
      </c>
      <c r="C32">
        <f>INDEX(resultados!$A$2:$ZZ$883, 26, MATCH($B$3, resultados!$A$1:$ZZ$1, 0))</f>
        <v/>
      </c>
    </row>
    <row r="33">
      <c r="A33">
        <f>INDEX(resultados!$A$2:$ZZ$883, 27, MATCH($B$1, resultados!$A$1:$ZZ$1, 0))</f>
        <v/>
      </c>
      <c r="B33">
        <f>INDEX(resultados!$A$2:$ZZ$883, 27, MATCH($B$2, resultados!$A$1:$ZZ$1, 0))</f>
        <v/>
      </c>
      <c r="C33">
        <f>INDEX(resultados!$A$2:$ZZ$883, 27, MATCH($B$3, resultados!$A$1:$ZZ$1, 0))</f>
        <v/>
      </c>
    </row>
    <row r="34">
      <c r="A34">
        <f>INDEX(resultados!$A$2:$ZZ$883, 28, MATCH($B$1, resultados!$A$1:$ZZ$1, 0))</f>
        <v/>
      </c>
      <c r="B34">
        <f>INDEX(resultados!$A$2:$ZZ$883, 28, MATCH($B$2, resultados!$A$1:$ZZ$1, 0))</f>
        <v/>
      </c>
      <c r="C34">
        <f>INDEX(resultados!$A$2:$ZZ$883, 28, MATCH($B$3, resultados!$A$1:$ZZ$1, 0))</f>
        <v/>
      </c>
    </row>
    <row r="35">
      <c r="A35">
        <f>INDEX(resultados!$A$2:$ZZ$883, 29, MATCH($B$1, resultados!$A$1:$ZZ$1, 0))</f>
        <v/>
      </c>
      <c r="B35">
        <f>INDEX(resultados!$A$2:$ZZ$883, 29, MATCH($B$2, resultados!$A$1:$ZZ$1, 0))</f>
        <v/>
      </c>
      <c r="C35">
        <f>INDEX(resultados!$A$2:$ZZ$883, 29, MATCH($B$3, resultados!$A$1:$ZZ$1, 0))</f>
        <v/>
      </c>
    </row>
    <row r="36">
      <c r="A36">
        <f>INDEX(resultados!$A$2:$ZZ$883, 30, MATCH($B$1, resultados!$A$1:$ZZ$1, 0))</f>
        <v/>
      </c>
      <c r="B36">
        <f>INDEX(resultados!$A$2:$ZZ$883, 30, MATCH($B$2, resultados!$A$1:$ZZ$1, 0))</f>
        <v/>
      </c>
      <c r="C36">
        <f>INDEX(resultados!$A$2:$ZZ$883, 30, MATCH($B$3, resultados!$A$1:$ZZ$1, 0))</f>
        <v/>
      </c>
    </row>
    <row r="37">
      <c r="A37">
        <f>INDEX(resultados!$A$2:$ZZ$883, 31, MATCH($B$1, resultados!$A$1:$ZZ$1, 0))</f>
        <v/>
      </c>
      <c r="B37">
        <f>INDEX(resultados!$A$2:$ZZ$883, 31, MATCH($B$2, resultados!$A$1:$ZZ$1, 0))</f>
        <v/>
      </c>
      <c r="C37">
        <f>INDEX(resultados!$A$2:$ZZ$883, 31, MATCH($B$3, resultados!$A$1:$ZZ$1, 0))</f>
        <v/>
      </c>
    </row>
    <row r="38">
      <c r="A38">
        <f>INDEX(resultados!$A$2:$ZZ$883, 32, MATCH($B$1, resultados!$A$1:$ZZ$1, 0))</f>
        <v/>
      </c>
      <c r="B38">
        <f>INDEX(resultados!$A$2:$ZZ$883, 32, MATCH($B$2, resultados!$A$1:$ZZ$1, 0))</f>
        <v/>
      </c>
      <c r="C38">
        <f>INDEX(resultados!$A$2:$ZZ$883, 32, MATCH($B$3, resultados!$A$1:$ZZ$1, 0))</f>
        <v/>
      </c>
    </row>
    <row r="39">
      <c r="A39">
        <f>INDEX(resultados!$A$2:$ZZ$883, 33, MATCH($B$1, resultados!$A$1:$ZZ$1, 0))</f>
        <v/>
      </c>
      <c r="B39">
        <f>INDEX(resultados!$A$2:$ZZ$883, 33, MATCH($B$2, resultados!$A$1:$ZZ$1, 0))</f>
        <v/>
      </c>
      <c r="C39">
        <f>INDEX(resultados!$A$2:$ZZ$883, 33, MATCH($B$3, resultados!$A$1:$ZZ$1, 0))</f>
        <v/>
      </c>
    </row>
    <row r="40">
      <c r="A40">
        <f>INDEX(resultados!$A$2:$ZZ$883, 34, MATCH($B$1, resultados!$A$1:$ZZ$1, 0))</f>
        <v/>
      </c>
      <c r="B40">
        <f>INDEX(resultados!$A$2:$ZZ$883, 34, MATCH($B$2, resultados!$A$1:$ZZ$1, 0))</f>
        <v/>
      </c>
      <c r="C40">
        <f>INDEX(resultados!$A$2:$ZZ$883, 34, MATCH($B$3, resultados!$A$1:$ZZ$1, 0))</f>
        <v/>
      </c>
    </row>
    <row r="41">
      <c r="A41">
        <f>INDEX(resultados!$A$2:$ZZ$883, 35, MATCH($B$1, resultados!$A$1:$ZZ$1, 0))</f>
        <v/>
      </c>
      <c r="B41">
        <f>INDEX(resultados!$A$2:$ZZ$883, 35, MATCH($B$2, resultados!$A$1:$ZZ$1, 0))</f>
        <v/>
      </c>
      <c r="C41">
        <f>INDEX(resultados!$A$2:$ZZ$883, 35, MATCH($B$3, resultados!$A$1:$ZZ$1, 0))</f>
        <v/>
      </c>
    </row>
    <row r="42">
      <c r="A42">
        <f>INDEX(resultados!$A$2:$ZZ$883, 36, MATCH($B$1, resultados!$A$1:$ZZ$1, 0))</f>
        <v/>
      </c>
      <c r="B42">
        <f>INDEX(resultados!$A$2:$ZZ$883, 36, MATCH($B$2, resultados!$A$1:$ZZ$1, 0))</f>
        <v/>
      </c>
      <c r="C42">
        <f>INDEX(resultados!$A$2:$ZZ$883, 36, MATCH($B$3, resultados!$A$1:$ZZ$1, 0))</f>
        <v/>
      </c>
    </row>
    <row r="43">
      <c r="A43">
        <f>INDEX(resultados!$A$2:$ZZ$883, 37, MATCH($B$1, resultados!$A$1:$ZZ$1, 0))</f>
        <v/>
      </c>
      <c r="B43">
        <f>INDEX(resultados!$A$2:$ZZ$883, 37, MATCH($B$2, resultados!$A$1:$ZZ$1, 0))</f>
        <v/>
      </c>
      <c r="C43">
        <f>INDEX(resultados!$A$2:$ZZ$883, 37, MATCH($B$3, resultados!$A$1:$ZZ$1, 0))</f>
        <v/>
      </c>
    </row>
    <row r="44">
      <c r="A44">
        <f>INDEX(resultados!$A$2:$ZZ$883, 38, MATCH($B$1, resultados!$A$1:$ZZ$1, 0))</f>
        <v/>
      </c>
      <c r="B44">
        <f>INDEX(resultados!$A$2:$ZZ$883, 38, MATCH($B$2, resultados!$A$1:$ZZ$1, 0))</f>
        <v/>
      </c>
      <c r="C44">
        <f>INDEX(resultados!$A$2:$ZZ$883, 38, MATCH($B$3, resultados!$A$1:$ZZ$1, 0))</f>
        <v/>
      </c>
    </row>
    <row r="45">
      <c r="A45">
        <f>INDEX(resultados!$A$2:$ZZ$883, 39, MATCH($B$1, resultados!$A$1:$ZZ$1, 0))</f>
        <v/>
      </c>
      <c r="B45">
        <f>INDEX(resultados!$A$2:$ZZ$883, 39, MATCH($B$2, resultados!$A$1:$ZZ$1, 0))</f>
        <v/>
      </c>
      <c r="C45">
        <f>INDEX(resultados!$A$2:$ZZ$883, 39, MATCH($B$3, resultados!$A$1:$ZZ$1, 0))</f>
        <v/>
      </c>
    </row>
    <row r="46">
      <c r="A46">
        <f>INDEX(resultados!$A$2:$ZZ$883, 40, MATCH($B$1, resultados!$A$1:$ZZ$1, 0))</f>
        <v/>
      </c>
      <c r="B46">
        <f>INDEX(resultados!$A$2:$ZZ$883, 40, MATCH($B$2, resultados!$A$1:$ZZ$1, 0))</f>
        <v/>
      </c>
      <c r="C46">
        <f>INDEX(resultados!$A$2:$ZZ$883, 40, MATCH($B$3, resultados!$A$1:$ZZ$1, 0))</f>
        <v/>
      </c>
    </row>
    <row r="47">
      <c r="A47">
        <f>INDEX(resultados!$A$2:$ZZ$883, 41, MATCH($B$1, resultados!$A$1:$ZZ$1, 0))</f>
        <v/>
      </c>
      <c r="B47">
        <f>INDEX(resultados!$A$2:$ZZ$883, 41, MATCH($B$2, resultados!$A$1:$ZZ$1, 0))</f>
        <v/>
      </c>
      <c r="C47">
        <f>INDEX(resultados!$A$2:$ZZ$883, 41, MATCH($B$3, resultados!$A$1:$ZZ$1, 0))</f>
        <v/>
      </c>
    </row>
    <row r="48">
      <c r="A48">
        <f>INDEX(resultados!$A$2:$ZZ$883, 42, MATCH($B$1, resultados!$A$1:$ZZ$1, 0))</f>
        <v/>
      </c>
      <c r="B48">
        <f>INDEX(resultados!$A$2:$ZZ$883, 42, MATCH($B$2, resultados!$A$1:$ZZ$1, 0))</f>
        <v/>
      </c>
      <c r="C48">
        <f>INDEX(resultados!$A$2:$ZZ$883, 42, MATCH($B$3, resultados!$A$1:$ZZ$1, 0))</f>
        <v/>
      </c>
    </row>
    <row r="49">
      <c r="A49">
        <f>INDEX(resultados!$A$2:$ZZ$883, 43, MATCH($B$1, resultados!$A$1:$ZZ$1, 0))</f>
        <v/>
      </c>
      <c r="B49">
        <f>INDEX(resultados!$A$2:$ZZ$883, 43, MATCH($B$2, resultados!$A$1:$ZZ$1, 0))</f>
        <v/>
      </c>
      <c r="C49">
        <f>INDEX(resultados!$A$2:$ZZ$883, 43, MATCH($B$3, resultados!$A$1:$ZZ$1, 0))</f>
        <v/>
      </c>
    </row>
    <row r="50">
      <c r="A50">
        <f>INDEX(resultados!$A$2:$ZZ$883, 44, MATCH($B$1, resultados!$A$1:$ZZ$1, 0))</f>
        <v/>
      </c>
      <c r="B50">
        <f>INDEX(resultados!$A$2:$ZZ$883, 44, MATCH($B$2, resultados!$A$1:$ZZ$1, 0))</f>
        <v/>
      </c>
      <c r="C50">
        <f>INDEX(resultados!$A$2:$ZZ$883, 44, MATCH($B$3, resultados!$A$1:$ZZ$1, 0))</f>
        <v/>
      </c>
    </row>
    <row r="51">
      <c r="A51">
        <f>INDEX(resultados!$A$2:$ZZ$883, 45, MATCH($B$1, resultados!$A$1:$ZZ$1, 0))</f>
        <v/>
      </c>
      <c r="B51">
        <f>INDEX(resultados!$A$2:$ZZ$883, 45, MATCH($B$2, resultados!$A$1:$ZZ$1, 0))</f>
        <v/>
      </c>
      <c r="C51">
        <f>INDEX(resultados!$A$2:$ZZ$883, 45, MATCH($B$3, resultados!$A$1:$ZZ$1, 0))</f>
        <v/>
      </c>
    </row>
    <row r="52">
      <c r="A52">
        <f>INDEX(resultados!$A$2:$ZZ$883, 46, MATCH($B$1, resultados!$A$1:$ZZ$1, 0))</f>
        <v/>
      </c>
      <c r="B52">
        <f>INDEX(resultados!$A$2:$ZZ$883, 46, MATCH($B$2, resultados!$A$1:$ZZ$1, 0))</f>
        <v/>
      </c>
      <c r="C52">
        <f>INDEX(resultados!$A$2:$ZZ$883, 46, MATCH($B$3, resultados!$A$1:$ZZ$1, 0))</f>
        <v/>
      </c>
    </row>
    <row r="53">
      <c r="A53">
        <f>INDEX(resultados!$A$2:$ZZ$883, 47, MATCH($B$1, resultados!$A$1:$ZZ$1, 0))</f>
        <v/>
      </c>
      <c r="B53">
        <f>INDEX(resultados!$A$2:$ZZ$883, 47, MATCH($B$2, resultados!$A$1:$ZZ$1, 0))</f>
        <v/>
      </c>
      <c r="C53">
        <f>INDEX(resultados!$A$2:$ZZ$883, 47, MATCH($B$3, resultados!$A$1:$ZZ$1, 0))</f>
        <v/>
      </c>
    </row>
    <row r="54">
      <c r="A54">
        <f>INDEX(resultados!$A$2:$ZZ$883, 48, MATCH($B$1, resultados!$A$1:$ZZ$1, 0))</f>
        <v/>
      </c>
      <c r="B54">
        <f>INDEX(resultados!$A$2:$ZZ$883, 48, MATCH($B$2, resultados!$A$1:$ZZ$1, 0))</f>
        <v/>
      </c>
      <c r="C54">
        <f>INDEX(resultados!$A$2:$ZZ$883, 48, MATCH($B$3, resultados!$A$1:$ZZ$1, 0))</f>
        <v/>
      </c>
    </row>
    <row r="55">
      <c r="A55">
        <f>INDEX(resultados!$A$2:$ZZ$883, 49, MATCH($B$1, resultados!$A$1:$ZZ$1, 0))</f>
        <v/>
      </c>
      <c r="B55">
        <f>INDEX(resultados!$A$2:$ZZ$883, 49, MATCH($B$2, resultados!$A$1:$ZZ$1, 0))</f>
        <v/>
      </c>
      <c r="C55">
        <f>INDEX(resultados!$A$2:$ZZ$883, 49, MATCH($B$3, resultados!$A$1:$ZZ$1, 0))</f>
        <v/>
      </c>
    </row>
    <row r="56">
      <c r="A56">
        <f>INDEX(resultados!$A$2:$ZZ$883, 50, MATCH($B$1, resultados!$A$1:$ZZ$1, 0))</f>
        <v/>
      </c>
      <c r="B56">
        <f>INDEX(resultados!$A$2:$ZZ$883, 50, MATCH($B$2, resultados!$A$1:$ZZ$1, 0))</f>
        <v/>
      </c>
      <c r="C56">
        <f>INDEX(resultados!$A$2:$ZZ$883, 50, MATCH($B$3, resultados!$A$1:$ZZ$1, 0))</f>
        <v/>
      </c>
    </row>
    <row r="57">
      <c r="A57">
        <f>INDEX(resultados!$A$2:$ZZ$883, 51, MATCH($B$1, resultados!$A$1:$ZZ$1, 0))</f>
        <v/>
      </c>
      <c r="B57">
        <f>INDEX(resultados!$A$2:$ZZ$883, 51, MATCH($B$2, resultados!$A$1:$ZZ$1, 0))</f>
        <v/>
      </c>
      <c r="C57">
        <f>INDEX(resultados!$A$2:$ZZ$883, 51, MATCH($B$3, resultados!$A$1:$ZZ$1, 0))</f>
        <v/>
      </c>
    </row>
    <row r="58">
      <c r="A58">
        <f>INDEX(resultados!$A$2:$ZZ$883, 52, MATCH($B$1, resultados!$A$1:$ZZ$1, 0))</f>
        <v/>
      </c>
      <c r="B58">
        <f>INDEX(resultados!$A$2:$ZZ$883, 52, MATCH($B$2, resultados!$A$1:$ZZ$1, 0))</f>
        <v/>
      </c>
      <c r="C58">
        <f>INDEX(resultados!$A$2:$ZZ$883, 52, MATCH($B$3, resultados!$A$1:$ZZ$1, 0))</f>
        <v/>
      </c>
    </row>
    <row r="59">
      <c r="A59">
        <f>INDEX(resultados!$A$2:$ZZ$883, 53, MATCH($B$1, resultados!$A$1:$ZZ$1, 0))</f>
        <v/>
      </c>
      <c r="B59">
        <f>INDEX(resultados!$A$2:$ZZ$883, 53, MATCH($B$2, resultados!$A$1:$ZZ$1, 0))</f>
        <v/>
      </c>
      <c r="C59">
        <f>INDEX(resultados!$A$2:$ZZ$883, 53, MATCH($B$3, resultados!$A$1:$ZZ$1, 0))</f>
        <v/>
      </c>
    </row>
    <row r="60">
      <c r="A60">
        <f>INDEX(resultados!$A$2:$ZZ$883, 54, MATCH($B$1, resultados!$A$1:$ZZ$1, 0))</f>
        <v/>
      </c>
      <c r="B60">
        <f>INDEX(resultados!$A$2:$ZZ$883, 54, MATCH($B$2, resultados!$A$1:$ZZ$1, 0))</f>
        <v/>
      </c>
      <c r="C60">
        <f>INDEX(resultados!$A$2:$ZZ$883, 54, MATCH($B$3, resultados!$A$1:$ZZ$1, 0))</f>
        <v/>
      </c>
    </row>
    <row r="61">
      <c r="A61">
        <f>INDEX(resultados!$A$2:$ZZ$883, 55, MATCH($B$1, resultados!$A$1:$ZZ$1, 0))</f>
        <v/>
      </c>
      <c r="B61">
        <f>INDEX(resultados!$A$2:$ZZ$883, 55, MATCH($B$2, resultados!$A$1:$ZZ$1, 0))</f>
        <v/>
      </c>
      <c r="C61">
        <f>INDEX(resultados!$A$2:$ZZ$883, 55, MATCH($B$3, resultados!$A$1:$ZZ$1, 0))</f>
        <v/>
      </c>
    </row>
    <row r="62">
      <c r="A62">
        <f>INDEX(resultados!$A$2:$ZZ$883, 56, MATCH($B$1, resultados!$A$1:$ZZ$1, 0))</f>
        <v/>
      </c>
      <c r="B62">
        <f>INDEX(resultados!$A$2:$ZZ$883, 56, MATCH($B$2, resultados!$A$1:$ZZ$1, 0))</f>
        <v/>
      </c>
      <c r="C62">
        <f>INDEX(resultados!$A$2:$ZZ$883, 56, MATCH($B$3, resultados!$A$1:$ZZ$1, 0))</f>
        <v/>
      </c>
    </row>
    <row r="63">
      <c r="A63">
        <f>INDEX(resultados!$A$2:$ZZ$883, 57, MATCH($B$1, resultados!$A$1:$ZZ$1, 0))</f>
        <v/>
      </c>
      <c r="B63">
        <f>INDEX(resultados!$A$2:$ZZ$883, 57, MATCH($B$2, resultados!$A$1:$ZZ$1, 0))</f>
        <v/>
      </c>
      <c r="C63">
        <f>INDEX(resultados!$A$2:$ZZ$883, 57, MATCH($B$3, resultados!$A$1:$ZZ$1, 0))</f>
        <v/>
      </c>
    </row>
    <row r="64">
      <c r="A64">
        <f>INDEX(resultados!$A$2:$ZZ$883, 58, MATCH($B$1, resultados!$A$1:$ZZ$1, 0))</f>
        <v/>
      </c>
      <c r="B64">
        <f>INDEX(resultados!$A$2:$ZZ$883, 58, MATCH($B$2, resultados!$A$1:$ZZ$1, 0))</f>
        <v/>
      </c>
      <c r="C64">
        <f>INDEX(resultados!$A$2:$ZZ$883, 58, MATCH($B$3, resultados!$A$1:$ZZ$1, 0))</f>
        <v/>
      </c>
    </row>
    <row r="65">
      <c r="A65">
        <f>INDEX(resultados!$A$2:$ZZ$883, 59, MATCH($B$1, resultados!$A$1:$ZZ$1, 0))</f>
        <v/>
      </c>
      <c r="B65">
        <f>INDEX(resultados!$A$2:$ZZ$883, 59, MATCH($B$2, resultados!$A$1:$ZZ$1, 0))</f>
        <v/>
      </c>
      <c r="C65">
        <f>INDEX(resultados!$A$2:$ZZ$883, 59, MATCH($B$3, resultados!$A$1:$ZZ$1, 0))</f>
        <v/>
      </c>
    </row>
    <row r="66">
      <c r="A66">
        <f>INDEX(resultados!$A$2:$ZZ$883, 60, MATCH($B$1, resultados!$A$1:$ZZ$1, 0))</f>
        <v/>
      </c>
      <c r="B66">
        <f>INDEX(resultados!$A$2:$ZZ$883, 60, MATCH($B$2, resultados!$A$1:$ZZ$1, 0))</f>
        <v/>
      </c>
      <c r="C66">
        <f>INDEX(resultados!$A$2:$ZZ$883, 60, MATCH($B$3, resultados!$A$1:$ZZ$1, 0))</f>
        <v/>
      </c>
    </row>
    <row r="67">
      <c r="A67">
        <f>INDEX(resultados!$A$2:$ZZ$883, 61, MATCH($B$1, resultados!$A$1:$ZZ$1, 0))</f>
        <v/>
      </c>
      <c r="B67">
        <f>INDEX(resultados!$A$2:$ZZ$883, 61, MATCH($B$2, resultados!$A$1:$ZZ$1, 0))</f>
        <v/>
      </c>
      <c r="C67">
        <f>INDEX(resultados!$A$2:$ZZ$883, 61, MATCH($B$3, resultados!$A$1:$ZZ$1, 0))</f>
        <v/>
      </c>
    </row>
    <row r="68">
      <c r="A68">
        <f>INDEX(resultados!$A$2:$ZZ$883, 62, MATCH($B$1, resultados!$A$1:$ZZ$1, 0))</f>
        <v/>
      </c>
      <c r="B68">
        <f>INDEX(resultados!$A$2:$ZZ$883, 62, MATCH($B$2, resultados!$A$1:$ZZ$1, 0))</f>
        <v/>
      </c>
      <c r="C68">
        <f>INDEX(resultados!$A$2:$ZZ$883, 62, MATCH($B$3, resultados!$A$1:$ZZ$1, 0))</f>
        <v/>
      </c>
    </row>
    <row r="69">
      <c r="A69">
        <f>INDEX(resultados!$A$2:$ZZ$883, 63, MATCH($B$1, resultados!$A$1:$ZZ$1, 0))</f>
        <v/>
      </c>
      <c r="B69">
        <f>INDEX(resultados!$A$2:$ZZ$883, 63, MATCH($B$2, resultados!$A$1:$ZZ$1, 0))</f>
        <v/>
      </c>
      <c r="C69">
        <f>INDEX(resultados!$A$2:$ZZ$883, 63, MATCH($B$3, resultados!$A$1:$ZZ$1, 0))</f>
        <v/>
      </c>
    </row>
    <row r="70">
      <c r="A70">
        <f>INDEX(resultados!$A$2:$ZZ$883, 64, MATCH($B$1, resultados!$A$1:$ZZ$1, 0))</f>
        <v/>
      </c>
      <c r="B70">
        <f>INDEX(resultados!$A$2:$ZZ$883, 64, MATCH($B$2, resultados!$A$1:$ZZ$1, 0))</f>
        <v/>
      </c>
      <c r="C70">
        <f>INDEX(resultados!$A$2:$ZZ$883, 64, MATCH($B$3, resultados!$A$1:$ZZ$1, 0))</f>
        <v/>
      </c>
    </row>
    <row r="71">
      <c r="A71">
        <f>INDEX(resultados!$A$2:$ZZ$883, 65, MATCH($B$1, resultados!$A$1:$ZZ$1, 0))</f>
        <v/>
      </c>
      <c r="B71">
        <f>INDEX(resultados!$A$2:$ZZ$883, 65, MATCH($B$2, resultados!$A$1:$ZZ$1, 0))</f>
        <v/>
      </c>
      <c r="C71">
        <f>INDEX(resultados!$A$2:$ZZ$883, 65, MATCH($B$3, resultados!$A$1:$ZZ$1, 0))</f>
        <v/>
      </c>
    </row>
    <row r="72">
      <c r="A72">
        <f>INDEX(resultados!$A$2:$ZZ$883, 66, MATCH($B$1, resultados!$A$1:$ZZ$1, 0))</f>
        <v/>
      </c>
      <c r="B72">
        <f>INDEX(resultados!$A$2:$ZZ$883, 66, MATCH($B$2, resultados!$A$1:$ZZ$1, 0))</f>
        <v/>
      </c>
      <c r="C72">
        <f>INDEX(resultados!$A$2:$ZZ$883, 66, MATCH($B$3, resultados!$A$1:$ZZ$1, 0))</f>
        <v/>
      </c>
    </row>
    <row r="73">
      <c r="A73">
        <f>INDEX(resultados!$A$2:$ZZ$883, 67, MATCH($B$1, resultados!$A$1:$ZZ$1, 0))</f>
        <v/>
      </c>
      <c r="B73">
        <f>INDEX(resultados!$A$2:$ZZ$883, 67, MATCH($B$2, resultados!$A$1:$ZZ$1, 0))</f>
        <v/>
      </c>
      <c r="C73">
        <f>INDEX(resultados!$A$2:$ZZ$883, 67, MATCH($B$3, resultados!$A$1:$ZZ$1, 0))</f>
        <v/>
      </c>
    </row>
    <row r="74">
      <c r="A74">
        <f>INDEX(resultados!$A$2:$ZZ$883, 68, MATCH($B$1, resultados!$A$1:$ZZ$1, 0))</f>
        <v/>
      </c>
      <c r="B74">
        <f>INDEX(resultados!$A$2:$ZZ$883, 68, MATCH($B$2, resultados!$A$1:$ZZ$1, 0))</f>
        <v/>
      </c>
      <c r="C74">
        <f>INDEX(resultados!$A$2:$ZZ$883, 68, MATCH($B$3, resultados!$A$1:$ZZ$1, 0))</f>
        <v/>
      </c>
    </row>
    <row r="75">
      <c r="A75">
        <f>INDEX(resultados!$A$2:$ZZ$883, 69, MATCH($B$1, resultados!$A$1:$ZZ$1, 0))</f>
        <v/>
      </c>
      <c r="B75">
        <f>INDEX(resultados!$A$2:$ZZ$883, 69, MATCH($B$2, resultados!$A$1:$ZZ$1, 0))</f>
        <v/>
      </c>
      <c r="C75">
        <f>INDEX(resultados!$A$2:$ZZ$883, 69, MATCH($B$3, resultados!$A$1:$ZZ$1, 0))</f>
        <v/>
      </c>
    </row>
    <row r="76">
      <c r="A76">
        <f>INDEX(resultados!$A$2:$ZZ$883, 70, MATCH($B$1, resultados!$A$1:$ZZ$1, 0))</f>
        <v/>
      </c>
      <c r="B76">
        <f>INDEX(resultados!$A$2:$ZZ$883, 70, MATCH($B$2, resultados!$A$1:$ZZ$1, 0))</f>
        <v/>
      </c>
      <c r="C76">
        <f>INDEX(resultados!$A$2:$ZZ$883, 70, MATCH($B$3, resultados!$A$1:$ZZ$1, 0))</f>
        <v/>
      </c>
    </row>
    <row r="77">
      <c r="A77">
        <f>INDEX(resultados!$A$2:$ZZ$883, 71, MATCH($B$1, resultados!$A$1:$ZZ$1, 0))</f>
        <v/>
      </c>
      <c r="B77">
        <f>INDEX(resultados!$A$2:$ZZ$883, 71, MATCH($B$2, resultados!$A$1:$ZZ$1, 0))</f>
        <v/>
      </c>
      <c r="C77">
        <f>INDEX(resultados!$A$2:$ZZ$883, 71, MATCH($B$3, resultados!$A$1:$ZZ$1, 0))</f>
        <v/>
      </c>
    </row>
    <row r="78">
      <c r="A78">
        <f>INDEX(resultados!$A$2:$ZZ$883, 72, MATCH($B$1, resultados!$A$1:$ZZ$1, 0))</f>
        <v/>
      </c>
      <c r="B78">
        <f>INDEX(resultados!$A$2:$ZZ$883, 72, MATCH($B$2, resultados!$A$1:$ZZ$1, 0))</f>
        <v/>
      </c>
      <c r="C78">
        <f>INDEX(resultados!$A$2:$ZZ$883, 72, MATCH($B$3, resultados!$A$1:$ZZ$1, 0))</f>
        <v/>
      </c>
    </row>
    <row r="79">
      <c r="A79">
        <f>INDEX(resultados!$A$2:$ZZ$883, 73, MATCH($B$1, resultados!$A$1:$ZZ$1, 0))</f>
        <v/>
      </c>
      <c r="B79">
        <f>INDEX(resultados!$A$2:$ZZ$883, 73, MATCH($B$2, resultados!$A$1:$ZZ$1, 0))</f>
        <v/>
      </c>
      <c r="C79">
        <f>INDEX(resultados!$A$2:$ZZ$883, 73, MATCH($B$3, resultados!$A$1:$ZZ$1, 0))</f>
        <v/>
      </c>
    </row>
    <row r="80">
      <c r="A80">
        <f>INDEX(resultados!$A$2:$ZZ$883, 74, MATCH($B$1, resultados!$A$1:$ZZ$1, 0))</f>
        <v/>
      </c>
      <c r="B80">
        <f>INDEX(resultados!$A$2:$ZZ$883, 74, MATCH($B$2, resultados!$A$1:$ZZ$1, 0))</f>
        <v/>
      </c>
      <c r="C80">
        <f>INDEX(resultados!$A$2:$ZZ$883, 74, MATCH($B$3, resultados!$A$1:$ZZ$1, 0))</f>
        <v/>
      </c>
    </row>
    <row r="81">
      <c r="A81">
        <f>INDEX(resultados!$A$2:$ZZ$883, 75, MATCH($B$1, resultados!$A$1:$ZZ$1, 0))</f>
        <v/>
      </c>
      <c r="B81">
        <f>INDEX(resultados!$A$2:$ZZ$883, 75, MATCH($B$2, resultados!$A$1:$ZZ$1, 0))</f>
        <v/>
      </c>
      <c r="C81">
        <f>INDEX(resultados!$A$2:$ZZ$883, 75, MATCH($B$3, resultados!$A$1:$ZZ$1, 0))</f>
        <v/>
      </c>
    </row>
    <row r="82">
      <c r="A82">
        <f>INDEX(resultados!$A$2:$ZZ$883, 76, MATCH($B$1, resultados!$A$1:$ZZ$1, 0))</f>
        <v/>
      </c>
      <c r="B82">
        <f>INDEX(resultados!$A$2:$ZZ$883, 76, MATCH($B$2, resultados!$A$1:$ZZ$1, 0))</f>
        <v/>
      </c>
      <c r="C82">
        <f>INDEX(resultados!$A$2:$ZZ$883, 76, MATCH($B$3, resultados!$A$1:$ZZ$1, 0))</f>
        <v/>
      </c>
    </row>
    <row r="83">
      <c r="A83">
        <f>INDEX(resultados!$A$2:$ZZ$883, 77, MATCH($B$1, resultados!$A$1:$ZZ$1, 0))</f>
        <v/>
      </c>
      <c r="B83">
        <f>INDEX(resultados!$A$2:$ZZ$883, 77, MATCH($B$2, resultados!$A$1:$ZZ$1, 0))</f>
        <v/>
      </c>
      <c r="C83">
        <f>INDEX(resultados!$A$2:$ZZ$883, 77, MATCH($B$3, resultados!$A$1:$ZZ$1, 0))</f>
        <v/>
      </c>
    </row>
    <row r="84">
      <c r="A84">
        <f>INDEX(resultados!$A$2:$ZZ$883, 78, MATCH($B$1, resultados!$A$1:$ZZ$1, 0))</f>
        <v/>
      </c>
      <c r="B84">
        <f>INDEX(resultados!$A$2:$ZZ$883, 78, MATCH($B$2, resultados!$A$1:$ZZ$1, 0))</f>
        <v/>
      </c>
      <c r="C84">
        <f>INDEX(resultados!$A$2:$ZZ$883, 78, MATCH($B$3, resultados!$A$1:$ZZ$1, 0))</f>
        <v/>
      </c>
    </row>
    <row r="85">
      <c r="A85">
        <f>INDEX(resultados!$A$2:$ZZ$883, 79, MATCH($B$1, resultados!$A$1:$ZZ$1, 0))</f>
        <v/>
      </c>
      <c r="B85">
        <f>INDEX(resultados!$A$2:$ZZ$883, 79, MATCH($B$2, resultados!$A$1:$ZZ$1, 0))</f>
        <v/>
      </c>
      <c r="C85">
        <f>INDEX(resultados!$A$2:$ZZ$883, 79, MATCH($B$3, resultados!$A$1:$ZZ$1, 0))</f>
        <v/>
      </c>
    </row>
    <row r="86">
      <c r="A86">
        <f>INDEX(resultados!$A$2:$ZZ$883, 80, MATCH($B$1, resultados!$A$1:$ZZ$1, 0))</f>
        <v/>
      </c>
      <c r="B86">
        <f>INDEX(resultados!$A$2:$ZZ$883, 80, MATCH($B$2, resultados!$A$1:$ZZ$1, 0))</f>
        <v/>
      </c>
      <c r="C86">
        <f>INDEX(resultados!$A$2:$ZZ$883, 80, MATCH($B$3, resultados!$A$1:$ZZ$1, 0))</f>
        <v/>
      </c>
    </row>
    <row r="87">
      <c r="A87">
        <f>INDEX(resultados!$A$2:$ZZ$883, 81, MATCH($B$1, resultados!$A$1:$ZZ$1, 0))</f>
        <v/>
      </c>
      <c r="B87">
        <f>INDEX(resultados!$A$2:$ZZ$883, 81, MATCH($B$2, resultados!$A$1:$ZZ$1, 0))</f>
        <v/>
      </c>
      <c r="C87">
        <f>INDEX(resultados!$A$2:$ZZ$883, 81, MATCH($B$3, resultados!$A$1:$ZZ$1, 0))</f>
        <v/>
      </c>
    </row>
    <row r="88">
      <c r="A88">
        <f>INDEX(resultados!$A$2:$ZZ$883, 82, MATCH($B$1, resultados!$A$1:$ZZ$1, 0))</f>
        <v/>
      </c>
      <c r="B88">
        <f>INDEX(resultados!$A$2:$ZZ$883, 82, MATCH($B$2, resultados!$A$1:$ZZ$1, 0))</f>
        <v/>
      </c>
      <c r="C88">
        <f>INDEX(resultados!$A$2:$ZZ$883, 82, MATCH($B$3, resultados!$A$1:$ZZ$1, 0))</f>
        <v/>
      </c>
    </row>
    <row r="89">
      <c r="A89">
        <f>INDEX(resultados!$A$2:$ZZ$883, 83, MATCH($B$1, resultados!$A$1:$ZZ$1, 0))</f>
        <v/>
      </c>
      <c r="B89">
        <f>INDEX(resultados!$A$2:$ZZ$883, 83, MATCH($B$2, resultados!$A$1:$ZZ$1, 0))</f>
        <v/>
      </c>
      <c r="C89">
        <f>INDEX(resultados!$A$2:$ZZ$883, 83, MATCH($B$3, resultados!$A$1:$ZZ$1, 0))</f>
        <v/>
      </c>
    </row>
    <row r="90">
      <c r="A90">
        <f>INDEX(resultados!$A$2:$ZZ$883, 84, MATCH($B$1, resultados!$A$1:$ZZ$1, 0))</f>
        <v/>
      </c>
      <c r="B90">
        <f>INDEX(resultados!$A$2:$ZZ$883, 84, MATCH($B$2, resultados!$A$1:$ZZ$1, 0))</f>
        <v/>
      </c>
      <c r="C90">
        <f>INDEX(resultados!$A$2:$ZZ$883, 84, MATCH($B$3, resultados!$A$1:$ZZ$1, 0))</f>
        <v/>
      </c>
    </row>
    <row r="91">
      <c r="A91">
        <f>INDEX(resultados!$A$2:$ZZ$883, 85, MATCH($B$1, resultados!$A$1:$ZZ$1, 0))</f>
        <v/>
      </c>
      <c r="B91">
        <f>INDEX(resultados!$A$2:$ZZ$883, 85, MATCH($B$2, resultados!$A$1:$ZZ$1, 0))</f>
        <v/>
      </c>
      <c r="C91">
        <f>INDEX(resultados!$A$2:$ZZ$883, 85, MATCH($B$3, resultados!$A$1:$ZZ$1, 0))</f>
        <v/>
      </c>
    </row>
    <row r="92">
      <c r="A92">
        <f>INDEX(resultados!$A$2:$ZZ$883, 86, MATCH($B$1, resultados!$A$1:$ZZ$1, 0))</f>
        <v/>
      </c>
      <c r="B92">
        <f>INDEX(resultados!$A$2:$ZZ$883, 86, MATCH($B$2, resultados!$A$1:$ZZ$1, 0))</f>
        <v/>
      </c>
      <c r="C92">
        <f>INDEX(resultados!$A$2:$ZZ$883, 86, MATCH($B$3, resultados!$A$1:$ZZ$1, 0))</f>
        <v/>
      </c>
    </row>
    <row r="93">
      <c r="A93">
        <f>INDEX(resultados!$A$2:$ZZ$883, 87, MATCH($B$1, resultados!$A$1:$ZZ$1, 0))</f>
        <v/>
      </c>
      <c r="B93">
        <f>INDEX(resultados!$A$2:$ZZ$883, 87, MATCH($B$2, resultados!$A$1:$ZZ$1, 0))</f>
        <v/>
      </c>
      <c r="C93">
        <f>INDEX(resultados!$A$2:$ZZ$883, 87, MATCH($B$3, resultados!$A$1:$ZZ$1, 0))</f>
        <v/>
      </c>
    </row>
    <row r="94">
      <c r="A94">
        <f>INDEX(resultados!$A$2:$ZZ$883, 88, MATCH($B$1, resultados!$A$1:$ZZ$1, 0))</f>
        <v/>
      </c>
      <c r="B94">
        <f>INDEX(resultados!$A$2:$ZZ$883, 88, MATCH($B$2, resultados!$A$1:$ZZ$1, 0))</f>
        <v/>
      </c>
      <c r="C94">
        <f>INDEX(resultados!$A$2:$ZZ$883, 88, MATCH($B$3, resultados!$A$1:$ZZ$1, 0))</f>
        <v/>
      </c>
    </row>
    <row r="95">
      <c r="A95">
        <f>INDEX(resultados!$A$2:$ZZ$883, 89, MATCH($B$1, resultados!$A$1:$ZZ$1, 0))</f>
        <v/>
      </c>
      <c r="B95">
        <f>INDEX(resultados!$A$2:$ZZ$883, 89, MATCH($B$2, resultados!$A$1:$ZZ$1, 0))</f>
        <v/>
      </c>
      <c r="C95">
        <f>INDEX(resultados!$A$2:$ZZ$883, 89, MATCH($B$3, resultados!$A$1:$ZZ$1, 0))</f>
        <v/>
      </c>
    </row>
    <row r="96">
      <c r="A96">
        <f>INDEX(resultados!$A$2:$ZZ$883, 90, MATCH($B$1, resultados!$A$1:$ZZ$1, 0))</f>
        <v/>
      </c>
      <c r="B96">
        <f>INDEX(resultados!$A$2:$ZZ$883, 90, MATCH($B$2, resultados!$A$1:$ZZ$1, 0))</f>
        <v/>
      </c>
      <c r="C96">
        <f>INDEX(resultados!$A$2:$ZZ$883, 90, MATCH($B$3, resultados!$A$1:$ZZ$1, 0))</f>
        <v/>
      </c>
    </row>
    <row r="97">
      <c r="A97">
        <f>INDEX(resultados!$A$2:$ZZ$883, 91, MATCH($B$1, resultados!$A$1:$ZZ$1, 0))</f>
        <v/>
      </c>
      <c r="B97">
        <f>INDEX(resultados!$A$2:$ZZ$883, 91, MATCH($B$2, resultados!$A$1:$ZZ$1, 0))</f>
        <v/>
      </c>
      <c r="C97">
        <f>INDEX(resultados!$A$2:$ZZ$883, 91, MATCH($B$3, resultados!$A$1:$ZZ$1, 0))</f>
        <v/>
      </c>
    </row>
    <row r="98">
      <c r="A98">
        <f>INDEX(resultados!$A$2:$ZZ$883, 92, MATCH($B$1, resultados!$A$1:$ZZ$1, 0))</f>
        <v/>
      </c>
      <c r="B98">
        <f>INDEX(resultados!$A$2:$ZZ$883, 92, MATCH($B$2, resultados!$A$1:$ZZ$1, 0))</f>
        <v/>
      </c>
      <c r="C98">
        <f>INDEX(resultados!$A$2:$ZZ$883, 92, MATCH($B$3, resultados!$A$1:$ZZ$1, 0))</f>
        <v/>
      </c>
    </row>
    <row r="99">
      <c r="A99">
        <f>INDEX(resultados!$A$2:$ZZ$883, 93, MATCH($B$1, resultados!$A$1:$ZZ$1, 0))</f>
        <v/>
      </c>
      <c r="B99">
        <f>INDEX(resultados!$A$2:$ZZ$883, 93, MATCH($B$2, resultados!$A$1:$ZZ$1, 0))</f>
        <v/>
      </c>
      <c r="C99">
        <f>INDEX(resultados!$A$2:$ZZ$883, 93, MATCH($B$3, resultados!$A$1:$ZZ$1, 0))</f>
        <v/>
      </c>
    </row>
    <row r="100">
      <c r="A100">
        <f>INDEX(resultados!$A$2:$ZZ$883, 94, MATCH($B$1, resultados!$A$1:$ZZ$1, 0))</f>
        <v/>
      </c>
      <c r="B100">
        <f>INDEX(resultados!$A$2:$ZZ$883, 94, MATCH($B$2, resultados!$A$1:$ZZ$1, 0))</f>
        <v/>
      </c>
      <c r="C100">
        <f>INDEX(resultados!$A$2:$ZZ$883, 94, MATCH($B$3, resultados!$A$1:$ZZ$1, 0))</f>
        <v/>
      </c>
    </row>
    <row r="101">
      <c r="A101">
        <f>INDEX(resultados!$A$2:$ZZ$883, 95, MATCH($B$1, resultados!$A$1:$ZZ$1, 0))</f>
        <v/>
      </c>
      <c r="B101">
        <f>INDEX(resultados!$A$2:$ZZ$883, 95, MATCH($B$2, resultados!$A$1:$ZZ$1, 0))</f>
        <v/>
      </c>
      <c r="C101">
        <f>INDEX(resultados!$A$2:$ZZ$883, 95, MATCH($B$3, resultados!$A$1:$ZZ$1, 0))</f>
        <v/>
      </c>
    </row>
    <row r="102">
      <c r="A102">
        <f>INDEX(resultados!$A$2:$ZZ$883, 96, MATCH($B$1, resultados!$A$1:$ZZ$1, 0))</f>
        <v/>
      </c>
      <c r="B102">
        <f>INDEX(resultados!$A$2:$ZZ$883, 96, MATCH($B$2, resultados!$A$1:$ZZ$1, 0))</f>
        <v/>
      </c>
      <c r="C102">
        <f>INDEX(resultados!$A$2:$ZZ$883, 96, MATCH($B$3, resultados!$A$1:$ZZ$1, 0))</f>
        <v/>
      </c>
    </row>
    <row r="103">
      <c r="A103">
        <f>INDEX(resultados!$A$2:$ZZ$883, 97, MATCH($B$1, resultados!$A$1:$ZZ$1, 0))</f>
        <v/>
      </c>
      <c r="B103">
        <f>INDEX(resultados!$A$2:$ZZ$883, 97, MATCH($B$2, resultados!$A$1:$ZZ$1, 0))</f>
        <v/>
      </c>
      <c r="C103">
        <f>INDEX(resultados!$A$2:$ZZ$883, 97, MATCH($B$3, resultados!$A$1:$ZZ$1, 0))</f>
        <v/>
      </c>
    </row>
    <row r="104">
      <c r="A104">
        <f>INDEX(resultados!$A$2:$ZZ$883, 98, MATCH($B$1, resultados!$A$1:$ZZ$1, 0))</f>
        <v/>
      </c>
      <c r="B104">
        <f>INDEX(resultados!$A$2:$ZZ$883, 98, MATCH($B$2, resultados!$A$1:$ZZ$1, 0))</f>
        <v/>
      </c>
      <c r="C104">
        <f>INDEX(resultados!$A$2:$ZZ$883, 98, MATCH($B$3, resultados!$A$1:$ZZ$1, 0))</f>
        <v/>
      </c>
    </row>
    <row r="105">
      <c r="A105">
        <f>INDEX(resultados!$A$2:$ZZ$883, 99, MATCH($B$1, resultados!$A$1:$ZZ$1, 0))</f>
        <v/>
      </c>
      <c r="B105">
        <f>INDEX(resultados!$A$2:$ZZ$883, 99, MATCH($B$2, resultados!$A$1:$ZZ$1, 0))</f>
        <v/>
      </c>
      <c r="C105">
        <f>INDEX(resultados!$A$2:$ZZ$883, 99, MATCH($B$3, resultados!$A$1:$ZZ$1, 0))</f>
        <v/>
      </c>
    </row>
    <row r="106">
      <c r="A106">
        <f>INDEX(resultados!$A$2:$ZZ$883, 100, MATCH($B$1, resultados!$A$1:$ZZ$1, 0))</f>
        <v/>
      </c>
      <c r="B106">
        <f>INDEX(resultados!$A$2:$ZZ$883, 100, MATCH($B$2, resultados!$A$1:$ZZ$1, 0))</f>
        <v/>
      </c>
      <c r="C106">
        <f>INDEX(resultados!$A$2:$ZZ$883, 100, MATCH($B$3, resultados!$A$1:$ZZ$1, 0))</f>
        <v/>
      </c>
    </row>
    <row r="107">
      <c r="A107">
        <f>INDEX(resultados!$A$2:$ZZ$883, 101, MATCH($B$1, resultados!$A$1:$ZZ$1, 0))</f>
        <v/>
      </c>
      <c r="B107">
        <f>INDEX(resultados!$A$2:$ZZ$883, 101, MATCH($B$2, resultados!$A$1:$ZZ$1, 0))</f>
        <v/>
      </c>
      <c r="C107">
        <f>INDEX(resultados!$A$2:$ZZ$883, 101, MATCH($B$3, resultados!$A$1:$ZZ$1, 0))</f>
        <v/>
      </c>
    </row>
    <row r="108">
      <c r="A108">
        <f>INDEX(resultados!$A$2:$ZZ$883, 102, MATCH($B$1, resultados!$A$1:$ZZ$1, 0))</f>
        <v/>
      </c>
      <c r="B108">
        <f>INDEX(resultados!$A$2:$ZZ$883, 102, MATCH($B$2, resultados!$A$1:$ZZ$1, 0))</f>
        <v/>
      </c>
      <c r="C108">
        <f>INDEX(resultados!$A$2:$ZZ$883, 102, MATCH($B$3, resultados!$A$1:$ZZ$1, 0))</f>
        <v/>
      </c>
    </row>
    <row r="109">
      <c r="A109">
        <f>INDEX(resultados!$A$2:$ZZ$883, 103, MATCH($B$1, resultados!$A$1:$ZZ$1, 0))</f>
        <v/>
      </c>
      <c r="B109">
        <f>INDEX(resultados!$A$2:$ZZ$883, 103, MATCH($B$2, resultados!$A$1:$ZZ$1, 0))</f>
        <v/>
      </c>
      <c r="C109">
        <f>INDEX(resultados!$A$2:$ZZ$883, 103, MATCH($B$3, resultados!$A$1:$ZZ$1, 0))</f>
        <v/>
      </c>
    </row>
    <row r="110">
      <c r="A110">
        <f>INDEX(resultados!$A$2:$ZZ$883, 104, MATCH($B$1, resultados!$A$1:$ZZ$1, 0))</f>
        <v/>
      </c>
      <c r="B110">
        <f>INDEX(resultados!$A$2:$ZZ$883, 104, MATCH($B$2, resultados!$A$1:$ZZ$1, 0))</f>
        <v/>
      </c>
      <c r="C110">
        <f>INDEX(resultados!$A$2:$ZZ$883, 104, MATCH($B$3, resultados!$A$1:$ZZ$1, 0))</f>
        <v/>
      </c>
    </row>
    <row r="111">
      <c r="A111">
        <f>INDEX(resultados!$A$2:$ZZ$883, 105, MATCH($B$1, resultados!$A$1:$ZZ$1, 0))</f>
        <v/>
      </c>
      <c r="B111">
        <f>INDEX(resultados!$A$2:$ZZ$883, 105, MATCH($B$2, resultados!$A$1:$ZZ$1, 0))</f>
        <v/>
      </c>
      <c r="C111">
        <f>INDEX(resultados!$A$2:$ZZ$883, 105, MATCH($B$3, resultados!$A$1:$ZZ$1, 0))</f>
        <v/>
      </c>
    </row>
    <row r="112">
      <c r="A112">
        <f>INDEX(resultados!$A$2:$ZZ$883, 106, MATCH($B$1, resultados!$A$1:$ZZ$1, 0))</f>
        <v/>
      </c>
      <c r="B112">
        <f>INDEX(resultados!$A$2:$ZZ$883, 106, MATCH($B$2, resultados!$A$1:$ZZ$1, 0))</f>
        <v/>
      </c>
      <c r="C112">
        <f>INDEX(resultados!$A$2:$ZZ$883, 106, MATCH($B$3, resultados!$A$1:$ZZ$1, 0))</f>
        <v/>
      </c>
    </row>
    <row r="113">
      <c r="A113">
        <f>INDEX(resultados!$A$2:$ZZ$883, 107, MATCH($B$1, resultados!$A$1:$ZZ$1, 0))</f>
        <v/>
      </c>
      <c r="B113">
        <f>INDEX(resultados!$A$2:$ZZ$883, 107, MATCH($B$2, resultados!$A$1:$ZZ$1, 0))</f>
        <v/>
      </c>
      <c r="C113">
        <f>INDEX(resultados!$A$2:$ZZ$883, 107, MATCH($B$3, resultados!$A$1:$ZZ$1, 0))</f>
        <v/>
      </c>
    </row>
    <row r="114">
      <c r="A114">
        <f>INDEX(resultados!$A$2:$ZZ$883, 108, MATCH($B$1, resultados!$A$1:$ZZ$1, 0))</f>
        <v/>
      </c>
      <c r="B114">
        <f>INDEX(resultados!$A$2:$ZZ$883, 108, MATCH($B$2, resultados!$A$1:$ZZ$1, 0))</f>
        <v/>
      </c>
      <c r="C114">
        <f>INDEX(resultados!$A$2:$ZZ$883, 108, MATCH($B$3, resultados!$A$1:$ZZ$1, 0))</f>
        <v/>
      </c>
    </row>
    <row r="115">
      <c r="A115">
        <f>INDEX(resultados!$A$2:$ZZ$883, 109, MATCH($B$1, resultados!$A$1:$ZZ$1, 0))</f>
        <v/>
      </c>
      <c r="B115">
        <f>INDEX(resultados!$A$2:$ZZ$883, 109, MATCH($B$2, resultados!$A$1:$ZZ$1, 0))</f>
        <v/>
      </c>
      <c r="C115">
        <f>INDEX(resultados!$A$2:$ZZ$883, 109, MATCH($B$3, resultados!$A$1:$ZZ$1, 0))</f>
        <v/>
      </c>
    </row>
    <row r="116">
      <c r="A116">
        <f>INDEX(resultados!$A$2:$ZZ$883, 110, MATCH($B$1, resultados!$A$1:$ZZ$1, 0))</f>
        <v/>
      </c>
      <c r="B116">
        <f>INDEX(resultados!$A$2:$ZZ$883, 110, MATCH($B$2, resultados!$A$1:$ZZ$1, 0))</f>
        <v/>
      </c>
      <c r="C116">
        <f>INDEX(resultados!$A$2:$ZZ$883, 110, MATCH($B$3, resultados!$A$1:$ZZ$1, 0))</f>
        <v/>
      </c>
    </row>
    <row r="117">
      <c r="A117">
        <f>INDEX(resultados!$A$2:$ZZ$883, 111, MATCH($B$1, resultados!$A$1:$ZZ$1, 0))</f>
        <v/>
      </c>
      <c r="B117">
        <f>INDEX(resultados!$A$2:$ZZ$883, 111, MATCH($B$2, resultados!$A$1:$ZZ$1, 0))</f>
        <v/>
      </c>
      <c r="C117">
        <f>INDEX(resultados!$A$2:$ZZ$883, 111, MATCH($B$3, resultados!$A$1:$ZZ$1, 0))</f>
        <v/>
      </c>
    </row>
    <row r="118">
      <c r="A118">
        <f>INDEX(resultados!$A$2:$ZZ$883, 112, MATCH($B$1, resultados!$A$1:$ZZ$1, 0))</f>
        <v/>
      </c>
      <c r="B118">
        <f>INDEX(resultados!$A$2:$ZZ$883, 112, MATCH($B$2, resultados!$A$1:$ZZ$1, 0))</f>
        <v/>
      </c>
      <c r="C118">
        <f>INDEX(resultados!$A$2:$ZZ$883, 112, MATCH($B$3, resultados!$A$1:$ZZ$1, 0))</f>
        <v/>
      </c>
    </row>
    <row r="119">
      <c r="A119">
        <f>INDEX(resultados!$A$2:$ZZ$883, 113, MATCH($B$1, resultados!$A$1:$ZZ$1, 0))</f>
        <v/>
      </c>
      <c r="B119">
        <f>INDEX(resultados!$A$2:$ZZ$883, 113, MATCH($B$2, resultados!$A$1:$ZZ$1, 0))</f>
        <v/>
      </c>
      <c r="C119">
        <f>INDEX(resultados!$A$2:$ZZ$883, 113, MATCH($B$3, resultados!$A$1:$ZZ$1, 0))</f>
        <v/>
      </c>
    </row>
    <row r="120">
      <c r="A120">
        <f>INDEX(resultados!$A$2:$ZZ$883, 114, MATCH($B$1, resultados!$A$1:$ZZ$1, 0))</f>
        <v/>
      </c>
      <c r="B120">
        <f>INDEX(resultados!$A$2:$ZZ$883, 114, MATCH($B$2, resultados!$A$1:$ZZ$1, 0))</f>
        <v/>
      </c>
      <c r="C120">
        <f>INDEX(resultados!$A$2:$ZZ$883, 114, MATCH($B$3, resultados!$A$1:$ZZ$1, 0))</f>
        <v/>
      </c>
    </row>
    <row r="121">
      <c r="A121">
        <f>INDEX(resultados!$A$2:$ZZ$883, 115, MATCH($B$1, resultados!$A$1:$ZZ$1, 0))</f>
        <v/>
      </c>
      <c r="B121">
        <f>INDEX(resultados!$A$2:$ZZ$883, 115, MATCH($B$2, resultados!$A$1:$ZZ$1, 0))</f>
        <v/>
      </c>
      <c r="C121">
        <f>INDEX(resultados!$A$2:$ZZ$883, 115, MATCH($B$3, resultados!$A$1:$ZZ$1, 0))</f>
        <v/>
      </c>
    </row>
    <row r="122">
      <c r="A122">
        <f>INDEX(resultados!$A$2:$ZZ$883, 116, MATCH($B$1, resultados!$A$1:$ZZ$1, 0))</f>
        <v/>
      </c>
      <c r="B122">
        <f>INDEX(resultados!$A$2:$ZZ$883, 116, MATCH($B$2, resultados!$A$1:$ZZ$1, 0))</f>
        <v/>
      </c>
      <c r="C122">
        <f>INDEX(resultados!$A$2:$ZZ$883, 116, MATCH($B$3, resultados!$A$1:$ZZ$1, 0))</f>
        <v/>
      </c>
    </row>
    <row r="123">
      <c r="A123">
        <f>INDEX(resultados!$A$2:$ZZ$883, 117, MATCH($B$1, resultados!$A$1:$ZZ$1, 0))</f>
        <v/>
      </c>
      <c r="B123">
        <f>INDEX(resultados!$A$2:$ZZ$883, 117, MATCH($B$2, resultados!$A$1:$ZZ$1, 0))</f>
        <v/>
      </c>
      <c r="C123">
        <f>INDEX(resultados!$A$2:$ZZ$883, 117, MATCH($B$3, resultados!$A$1:$ZZ$1, 0))</f>
        <v/>
      </c>
    </row>
    <row r="124">
      <c r="A124">
        <f>INDEX(resultados!$A$2:$ZZ$883, 118, MATCH($B$1, resultados!$A$1:$ZZ$1, 0))</f>
        <v/>
      </c>
      <c r="B124">
        <f>INDEX(resultados!$A$2:$ZZ$883, 118, MATCH($B$2, resultados!$A$1:$ZZ$1, 0))</f>
        <v/>
      </c>
      <c r="C124">
        <f>INDEX(resultados!$A$2:$ZZ$883, 118, MATCH($B$3, resultados!$A$1:$ZZ$1, 0))</f>
        <v/>
      </c>
    </row>
    <row r="125">
      <c r="A125">
        <f>INDEX(resultados!$A$2:$ZZ$883, 119, MATCH($B$1, resultados!$A$1:$ZZ$1, 0))</f>
        <v/>
      </c>
      <c r="B125">
        <f>INDEX(resultados!$A$2:$ZZ$883, 119, MATCH($B$2, resultados!$A$1:$ZZ$1, 0))</f>
        <v/>
      </c>
      <c r="C125">
        <f>INDEX(resultados!$A$2:$ZZ$883, 119, MATCH($B$3, resultados!$A$1:$ZZ$1, 0))</f>
        <v/>
      </c>
    </row>
    <row r="126">
      <c r="A126">
        <f>INDEX(resultados!$A$2:$ZZ$883, 120, MATCH($B$1, resultados!$A$1:$ZZ$1, 0))</f>
        <v/>
      </c>
      <c r="B126">
        <f>INDEX(resultados!$A$2:$ZZ$883, 120, MATCH($B$2, resultados!$A$1:$ZZ$1, 0))</f>
        <v/>
      </c>
      <c r="C126">
        <f>INDEX(resultados!$A$2:$ZZ$883, 120, MATCH($B$3, resultados!$A$1:$ZZ$1, 0))</f>
        <v/>
      </c>
    </row>
    <row r="127">
      <c r="A127">
        <f>INDEX(resultados!$A$2:$ZZ$883, 121, MATCH($B$1, resultados!$A$1:$ZZ$1, 0))</f>
        <v/>
      </c>
      <c r="B127">
        <f>INDEX(resultados!$A$2:$ZZ$883, 121, MATCH($B$2, resultados!$A$1:$ZZ$1, 0))</f>
        <v/>
      </c>
      <c r="C127">
        <f>INDEX(resultados!$A$2:$ZZ$883, 121, MATCH($B$3, resultados!$A$1:$ZZ$1, 0))</f>
        <v/>
      </c>
    </row>
    <row r="128">
      <c r="A128">
        <f>INDEX(resultados!$A$2:$ZZ$883, 122, MATCH($B$1, resultados!$A$1:$ZZ$1, 0))</f>
        <v/>
      </c>
      <c r="B128">
        <f>INDEX(resultados!$A$2:$ZZ$883, 122, MATCH($B$2, resultados!$A$1:$ZZ$1, 0))</f>
        <v/>
      </c>
      <c r="C128">
        <f>INDEX(resultados!$A$2:$ZZ$883, 122, MATCH($B$3, resultados!$A$1:$ZZ$1, 0))</f>
        <v/>
      </c>
    </row>
    <row r="129">
      <c r="A129">
        <f>INDEX(resultados!$A$2:$ZZ$883, 123, MATCH($B$1, resultados!$A$1:$ZZ$1, 0))</f>
        <v/>
      </c>
      <c r="B129">
        <f>INDEX(resultados!$A$2:$ZZ$883, 123, MATCH($B$2, resultados!$A$1:$ZZ$1, 0))</f>
        <v/>
      </c>
      <c r="C129">
        <f>INDEX(resultados!$A$2:$ZZ$883, 123, MATCH($B$3, resultados!$A$1:$ZZ$1, 0))</f>
        <v/>
      </c>
    </row>
    <row r="130">
      <c r="A130">
        <f>INDEX(resultados!$A$2:$ZZ$883, 124, MATCH($B$1, resultados!$A$1:$ZZ$1, 0))</f>
        <v/>
      </c>
      <c r="B130">
        <f>INDEX(resultados!$A$2:$ZZ$883, 124, MATCH($B$2, resultados!$A$1:$ZZ$1, 0))</f>
        <v/>
      </c>
      <c r="C130">
        <f>INDEX(resultados!$A$2:$ZZ$883, 124, MATCH($B$3, resultados!$A$1:$ZZ$1, 0))</f>
        <v/>
      </c>
    </row>
    <row r="131">
      <c r="A131">
        <f>INDEX(resultados!$A$2:$ZZ$883, 125, MATCH($B$1, resultados!$A$1:$ZZ$1, 0))</f>
        <v/>
      </c>
      <c r="B131">
        <f>INDEX(resultados!$A$2:$ZZ$883, 125, MATCH($B$2, resultados!$A$1:$ZZ$1, 0))</f>
        <v/>
      </c>
      <c r="C131">
        <f>INDEX(resultados!$A$2:$ZZ$883, 125, MATCH($B$3, resultados!$A$1:$ZZ$1, 0))</f>
        <v/>
      </c>
    </row>
    <row r="132">
      <c r="A132">
        <f>INDEX(resultados!$A$2:$ZZ$883, 126, MATCH($B$1, resultados!$A$1:$ZZ$1, 0))</f>
        <v/>
      </c>
      <c r="B132">
        <f>INDEX(resultados!$A$2:$ZZ$883, 126, MATCH($B$2, resultados!$A$1:$ZZ$1, 0))</f>
        <v/>
      </c>
      <c r="C132">
        <f>INDEX(resultados!$A$2:$ZZ$883, 126, MATCH($B$3, resultados!$A$1:$ZZ$1, 0))</f>
        <v/>
      </c>
    </row>
    <row r="133">
      <c r="A133">
        <f>INDEX(resultados!$A$2:$ZZ$883, 127, MATCH($B$1, resultados!$A$1:$ZZ$1, 0))</f>
        <v/>
      </c>
      <c r="B133">
        <f>INDEX(resultados!$A$2:$ZZ$883, 127, MATCH($B$2, resultados!$A$1:$ZZ$1, 0))</f>
        <v/>
      </c>
      <c r="C133">
        <f>INDEX(resultados!$A$2:$ZZ$883, 127, MATCH($B$3, resultados!$A$1:$ZZ$1, 0))</f>
        <v/>
      </c>
    </row>
    <row r="134">
      <c r="A134">
        <f>INDEX(resultados!$A$2:$ZZ$883, 128, MATCH($B$1, resultados!$A$1:$ZZ$1, 0))</f>
        <v/>
      </c>
      <c r="B134">
        <f>INDEX(resultados!$A$2:$ZZ$883, 128, MATCH($B$2, resultados!$A$1:$ZZ$1, 0))</f>
        <v/>
      </c>
      <c r="C134">
        <f>INDEX(resultados!$A$2:$ZZ$883, 128, MATCH($B$3, resultados!$A$1:$ZZ$1, 0))</f>
        <v/>
      </c>
    </row>
    <row r="135">
      <c r="A135">
        <f>INDEX(resultados!$A$2:$ZZ$883, 129, MATCH($B$1, resultados!$A$1:$ZZ$1, 0))</f>
        <v/>
      </c>
      <c r="B135">
        <f>INDEX(resultados!$A$2:$ZZ$883, 129, MATCH($B$2, resultados!$A$1:$ZZ$1, 0))</f>
        <v/>
      </c>
      <c r="C135">
        <f>INDEX(resultados!$A$2:$ZZ$883, 129, MATCH($B$3, resultados!$A$1:$ZZ$1, 0))</f>
        <v/>
      </c>
    </row>
    <row r="136">
      <c r="A136">
        <f>INDEX(resultados!$A$2:$ZZ$883, 130, MATCH($B$1, resultados!$A$1:$ZZ$1, 0))</f>
        <v/>
      </c>
      <c r="B136">
        <f>INDEX(resultados!$A$2:$ZZ$883, 130, MATCH($B$2, resultados!$A$1:$ZZ$1, 0))</f>
        <v/>
      </c>
      <c r="C136">
        <f>INDEX(resultados!$A$2:$ZZ$883, 130, MATCH($B$3, resultados!$A$1:$ZZ$1, 0))</f>
        <v/>
      </c>
    </row>
    <row r="137">
      <c r="A137">
        <f>INDEX(resultados!$A$2:$ZZ$883, 131, MATCH($B$1, resultados!$A$1:$ZZ$1, 0))</f>
        <v/>
      </c>
      <c r="B137">
        <f>INDEX(resultados!$A$2:$ZZ$883, 131, MATCH($B$2, resultados!$A$1:$ZZ$1, 0))</f>
        <v/>
      </c>
      <c r="C137">
        <f>INDEX(resultados!$A$2:$ZZ$883, 131, MATCH($B$3, resultados!$A$1:$ZZ$1, 0))</f>
        <v/>
      </c>
    </row>
    <row r="138">
      <c r="A138">
        <f>INDEX(resultados!$A$2:$ZZ$883, 132, MATCH($B$1, resultados!$A$1:$ZZ$1, 0))</f>
        <v/>
      </c>
      <c r="B138">
        <f>INDEX(resultados!$A$2:$ZZ$883, 132, MATCH($B$2, resultados!$A$1:$ZZ$1, 0))</f>
        <v/>
      </c>
      <c r="C138">
        <f>INDEX(resultados!$A$2:$ZZ$883, 132, MATCH($B$3, resultados!$A$1:$ZZ$1, 0))</f>
        <v/>
      </c>
    </row>
    <row r="139">
      <c r="A139">
        <f>INDEX(resultados!$A$2:$ZZ$883, 133, MATCH($B$1, resultados!$A$1:$ZZ$1, 0))</f>
        <v/>
      </c>
      <c r="B139">
        <f>INDEX(resultados!$A$2:$ZZ$883, 133, MATCH($B$2, resultados!$A$1:$ZZ$1, 0))</f>
        <v/>
      </c>
      <c r="C139">
        <f>INDEX(resultados!$A$2:$ZZ$883, 133, MATCH($B$3, resultados!$A$1:$ZZ$1, 0))</f>
        <v/>
      </c>
    </row>
    <row r="140">
      <c r="A140">
        <f>INDEX(resultados!$A$2:$ZZ$883, 134, MATCH($B$1, resultados!$A$1:$ZZ$1, 0))</f>
        <v/>
      </c>
      <c r="B140">
        <f>INDEX(resultados!$A$2:$ZZ$883, 134, MATCH($B$2, resultados!$A$1:$ZZ$1, 0))</f>
        <v/>
      </c>
      <c r="C140">
        <f>INDEX(resultados!$A$2:$ZZ$883, 134, MATCH($B$3, resultados!$A$1:$ZZ$1, 0))</f>
        <v/>
      </c>
    </row>
    <row r="141">
      <c r="A141">
        <f>INDEX(resultados!$A$2:$ZZ$883, 135, MATCH($B$1, resultados!$A$1:$ZZ$1, 0))</f>
        <v/>
      </c>
      <c r="B141">
        <f>INDEX(resultados!$A$2:$ZZ$883, 135, MATCH($B$2, resultados!$A$1:$ZZ$1, 0))</f>
        <v/>
      </c>
      <c r="C141">
        <f>INDEX(resultados!$A$2:$ZZ$883, 135, MATCH($B$3, resultados!$A$1:$ZZ$1, 0))</f>
        <v/>
      </c>
    </row>
    <row r="142">
      <c r="A142">
        <f>INDEX(resultados!$A$2:$ZZ$883, 136, MATCH($B$1, resultados!$A$1:$ZZ$1, 0))</f>
        <v/>
      </c>
      <c r="B142">
        <f>INDEX(resultados!$A$2:$ZZ$883, 136, MATCH($B$2, resultados!$A$1:$ZZ$1, 0))</f>
        <v/>
      </c>
      <c r="C142">
        <f>INDEX(resultados!$A$2:$ZZ$883, 136, MATCH($B$3, resultados!$A$1:$ZZ$1, 0))</f>
        <v/>
      </c>
    </row>
    <row r="143">
      <c r="A143">
        <f>INDEX(resultados!$A$2:$ZZ$883, 137, MATCH($B$1, resultados!$A$1:$ZZ$1, 0))</f>
        <v/>
      </c>
      <c r="B143">
        <f>INDEX(resultados!$A$2:$ZZ$883, 137, MATCH($B$2, resultados!$A$1:$ZZ$1, 0))</f>
        <v/>
      </c>
      <c r="C143">
        <f>INDEX(resultados!$A$2:$ZZ$883, 137, MATCH($B$3, resultados!$A$1:$ZZ$1, 0))</f>
        <v/>
      </c>
    </row>
    <row r="144">
      <c r="A144">
        <f>INDEX(resultados!$A$2:$ZZ$883, 138, MATCH($B$1, resultados!$A$1:$ZZ$1, 0))</f>
        <v/>
      </c>
      <c r="B144">
        <f>INDEX(resultados!$A$2:$ZZ$883, 138, MATCH($B$2, resultados!$A$1:$ZZ$1, 0))</f>
        <v/>
      </c>
      <c r="C144">
        <f>INDEX(resultados!$A$2:$ZZ$883, 138, MATCH($B$3, resultados!$A$1:$ZZ$1, 0))</f>
        <v/>
      </c>
    </row>
    <row r="145">
      <c r="A145">
        <f>INDEX(resultados!$A$2:$ZZ$883, 139, MATCH($B$1, resultados!$A$1:$ZZ$1, 0))</f>
        <v/>
      </c>
      <c r="B145">
        <f>INDEX(resultados!$A$2:$ZZ$883, 139, MATCH($B$2, resultados!$A$1:$ZZ$1, 0))</f>
        <v/>
      </c>
      <c r="C145">
        <f>INDEX(resultados!$A$2:$ZZ$883, 139, MATCH($B$3, resultados!$A$1:$ZZ$1, 0))</f>
        <v/>
      </c>
    </row>
    <row r="146">
      <c r="A146">
        <f>INDEX(resultados!$A$2:$ZZ$883, 140, MATCH($B$1, resultados!$A$1:$ZZ$1, 0))</f>
        <v/>
      </c>
      <c r="B146">
        <f>INDEX(resultados!$A$2:$ZZ$883, 140, MATCH($B$2, resultados!$A$1:$ZZ$1, 0))</f>
        <v/>
      </c>
      <c r="C146">
        <f>INDEX(resultados!$A$2:$ZZ$883, 140, MATCH($B$3, resultados!$A$1:$ZZ$1, 0))</f>
        <v/>
      </c>
    </row>
    <row r="147">
      <c r="A147">
        <f>INDEX(resultados!$A$2:$ZZ$883, 141, MATCH($B$1, resultados!$A$1:$ZZ$1, 0))</f>
        <v/>
      </c>
      <c r="B147">
        <f>INDEX(resultados!$A$2:$ZZ$883, 141, MATCH($B$2, resultados!$A$1:$ZZ$1, 0))</f>
        <v/>
      </c>
      <c r="C147">
        <f>INDEX(resultados!$A$2:$ZZ$883, 141, MATCH($B$3, resultados!$A$1:$ZZ$1, 0))</f>
        <v/>
      </c>
    </row>
    <row r="148">
      <c r="A148">
        <f>INDEX(resultados!$A$2:$ZZ$883, 142, MATCH($B$1, resultados!$A$1:$ZZ$1, 0))</f>
        <v/>
      </c>
      <c r="B148">
        <f>INDEX(resultados!$A$2:$ZZ$883, 142, MATCH($B$2, resultados!$A$1:$ZZ$1, 0))</f>
        <v/>
      </c>
      <c r="C148">
        <f>INDEX(resultados!$A$2:$ZZ$883, 142, MATCH($B$3, resultados!$A$1:$ZZ$1, 0))</f>
        <v/>
      </c>
    </row>
    <row r="149">
      <c r="A149">
        <f>INDEX(resultados!$A$2:$ZZ$883, 143, MATCH($B$1, resultados!$A$1:$ZZ$1, 0))</f>
        <v/>
      </c>
      <c r="B149">
        <f>INDEX(resultados!$A$2:$ZZ$883, 143, MATCH($B$2, resultados!$A$1:$ZZ$1, 0))</f>
        <v/>
      </c>
      <c r="C149">
        <f>INDEX(resultados!$A$2:$ZZ$883, 143, MATCH($B$3, resultados!$A$1:$ZZ$1, 0))</f>
        <v/>
      </c>
    </row>
    <row r="150">
      <c r="A150">
        <f>INDEX(resultados!$A$2:$ZZ$883, 144, MATCH($B$1, resultados!$A$1:$ZZ$1, 0))</f>
        <v/>
      </c>
      <c r="B150">
        <f>INDEX(resultados!$A$2:$ZZ$883, 144, MATCH($B$2, resultados!$A$1:$ZZ$1, 0))</f>
        <v/>
      </c>
      <c r="C150">
        <f>INDEX(resultados!$A$2:$ZZ$883, 144, MATCH($B$3, resultados!$A$1:$ZZ$1, 0))</f>
        <v/>
      </c>
    </row>
    <row r="151">
      <c r="A151">
        <f>INDEX(resultados!$A$2:$ZZ$883, 145, MATCH($B$1, resultados!$A$1:$ZZ$1, 0))</f>
        <v/>
      </c>
      <c r="B151">
        <f>INDEX(resultados!$A$2:$ZZ$883, 145, MATCH($B$2, resultados!$A$1:$ZZ$1, 0))</f>
        <v/>
      </c>
      <c r="C151">
        <f>INDEX(resultados!$A$2:$ZZ$883, 145, MATCH($B$3, resultados!$A$1:$ZZ$1, 0))</f>
        <v/>
      </c>
    </row>
    <row r="152">
      <c r="A152">
        <f>INDEX(resultados!$A$2:$ZZ$883, 146, MATCH($B$1, resultados!$A$1:$ZZ$1, 0))</f>
        <v/>
      </c>
      <c r="B152">
        <f>INDEX(resultados!$A$2:$ZZ$883, 146, MATCH($B$2, resultados!$A$1:$ZZ$1, 0))</f>
        <v/>
      </c>
      <c r="C152">
        <f>INDEX(resultados!$A$2:$ZZ$883, 146, MATCH($B$3, resultados!$A$1:$ZZ$1, 0))</f>
        <v/>
      </c>
    </row>
    <row r="153">
      <c r="A153">
        <f>INDEX(resultados!$A$2:$ZZ$883, 147, MATCH($B$1, resultados!$A$1:$ZZ$1, 0))</f>
        <v/>
      </c>
      <c r="B153">
        <f>INDEX(resultados!$A$2:$ZZ$883, 147, MATCH($B$2, resultados!$A$1:$ZZ$1, 0))</f>
        <v/>
      </c>
      <c r="C153">
        <f>INDEX(resultados!$A$2:$ZZ$883, 147, MATCH($B$3, resultados!$A$1:$ZZ$1, 0))</f>
        <v/>
      </c>
    </row>
    <row r="154">
      <c r="A154">
        <f>INDEX(resultados!$A$2:$ZZ$883, 148, MATCH($B$1, resultados!$A$1:$ZZ$1, 0))</f>
        <v/>
      </c>
      <c r="B154">
        <f>INDEX(resultados!$A$2:$ZZ$883, 148, MATCH($B$2, resultados!$A$1:$ZZ$1, 0))</f>
        <v/>
      </c>
      <c r="C154">
        <f>INDEX(resultados!$A$2:$ZZ$883, 148, MATCH($B$3, resultados!$A$1:$ZZ$1, 0))</f>
        <v/>
      </c>
    </row>
    <row r="155">
      <c r="A155">
        <f>INDEX(resultados!$A$2:$ZZ$883, 149, MATCH($B$1, resultados!$A$1:$ZZ$1, 0))</f>
        <v/>
      </c>
      <c r="B155">
        <f>INDEX(resultados!$A$2:$ZZ$883, 149, MATCH($B$2, resultados!$A$1:$ZZ$1, 0))</f>
        <v/>
      </c>
      <c r="C155">
        <f>INDEX(resultados!$A$2:$ZZ$883, 149, MATCH($B$3, resultados!$A$1:$ZZ$1, 0))</f>
        <v/>
      </c>
    </row>
    <row r="156">
      <c r="A156">
        <f>INDEX(resultados!$A$2:$ZZ$883, 150, MATCH($B$1, resultados!$A$1:$ZZ$1, 0))</f>
        <v/>
      </c>
      <c r="B156">
        <f>INDEX(resultados!$A$2:$ZZ$883, 150, MATCH($B$2, resultados!$A$1:$ZZ$1, 0))</f>
        <v/>
      </c>
      <c r="C156">
        <f>INDEX(resultados!$A$2:$ZZ$883, 150, MATCH($B$3, resultados!$A$1:$ZZ$1, 0))</f>
        <v/>
      </c>
    </row>
    <row r="157">
      <c r="A157">
        <f>INDEX(resultados!$A$2:$ZZ$883, 151, MATCH($B$1, resultados!$A$1:$ZZ$1, 0))</f>
        <v/>
      </c>
      <c r="B157">
        <f>INDEX(resultados!$A$2:$ZZ$883, 151, MATCH($B$2, resultados!$A$1:$ZZ$1, 0))</f>
        <v/>
      </c>
      <c r="C157">
        <f>INDEX(resultados!$A$2:$ZZ$883, 151, MATCH($B$3, resultados!$A$1:$ZZ$1, 0))</f>
        <v/>
      </c>
    </row>
    <row r="158">
      <c r="A158">
        <f>INDEX(resultados!$A$2:$ZZ$883, 152, MATCH($B$1, resultados!$A$1:$ZZ$1, 0))</f>
        <v/>
      </c>
      <c r="B158">
        <f>INDEX(resultados!$A$2:$ZZ$883, 152, MATCH($B$2, resultados!$A$1:$ZZ$1, 0))</f>
        <v/>
      </c>
      <c r="C158">
        <f>INDEX(resultados!$A$2:$ZZ$883, 152, MATCH($B$3, resultados!$A$1:$ZZ$1, 0))</f>
        <v/>
      </c>
    </row>
    <row r="159">
      <c r="A159">
        <f>INDEX(resultados!$A$2:$ZZ$883, 153, MATCH($B$1, resultados!$A$1:$ZZ$1, 0))</f>
        <v/>
      </c>
      <c r="B159">
        <f>INDEX(resultados!$A$2:$ZZ$883, 153, MATCH($B$2, resultados!$A$1:$ZZ$1, 0))</f>
        <v/>
      </c>
      <c r="C159">
        <f>INDEX(resultados!$A$2:$ZZ$883, 153, MATCH($B$3, resultados!$A$1:$ZZ$1, 0))</f>
        <v/>
      </c>
    </row>
    <row r="160">
      <c r="A160">
        <f>INDEX(resultados!$A$2:$ZZ$883, 154, MATCH($B$1, resultados!$A$1:$ZZ$1, 0))</f>
        <v/>
      </c>
      <c r="B160">
        <f>INDEX(resultados!$A$2:$ZZ$883, 154, MATCH($B$2, resultados!$A$1:$ZZ$1, 0))</f>
        <v/>
      </c>
      <c r="C160">
        <f>INDEX(resultados!$A$2:$ZZ$883, 154, MATCH($B$3, resultados!$A$1:$ZZ$1, 0))</f>
        <v/>
      </c>
    </row>
    <row r="161">
      <c r="A161">
        <f>INDEX(resultados!$A$2:$ZZ$883, 155, MATCH($B$1, resultados!$A$1:$ZZ$1, 0))</f>
        <v/>
      </c>
      <c r="B161">
        <f>INDEX(resultados!$A$2:$ZZ$883, 155, MATCH($B$2, resultados!$A$1:$ZZ$1, 0))</f>
        <v/>
      </c>
      <c r="C161">
        <f>INDEX(resultados!$A$2:$ZZ$883, 155, MATCH($B$3, resultados!$A$1:$ZZ$1, 0))</f>
        <v/>
      </c>
    </row>
    <row r="162">
      <c r="A162">
        <f>INDEX(resultados!$A$2:$ZZ$883, 156, MATCH($B$1, resultados!$A$1:$ZZ$1, 0))</f>
        <v/>
      </c>
      <c r="B162">
        <f>INDEX(resultados!$A$2:$ZZ$883, 156, MATCH($B$2, resultados!$A$1:$ZZ$1, 0))</f>
        <v/>
      </c>
      <c r="C162">
        <f>INDEX(resultados!$A$2:$ZZ$883, 156, MATCH($B$3, resultados!$A$1:$ZZ$1, 0))</f>
        <v/>
      </c>
    </row>
    <row r="163">
      <c r="A163">
        <f>INDEX(resultados!$A$2:$ZZ$883, 157, MATCH($B$1, resultados!$A$1:$ZZ$1, 0))</f>
        <v/>
      </c>
      <c r="B163">
        <f>INDEX(resultados!$A$2:$ZZ$883, 157, MATCH($B$2, resultados!$A$1:$ZZ$1, 0))</f>
        <v/>
      </c>
      <c r="C163">
        <f>INDEX(resultados!$A$2:$ZZ$883, 157, MATCH($B$3, resultados!$A$1:$ZZ$1, 0))</f>
        <v/>
      </c>
    </row>
    <row r="164">
      <c r="A164">
        <f>INDEX(resultados!$A$2:$ZZ$883, 158, MATCH($B$1, resultados!$A$1:$ZZ$1, 0))</f>
        <v/>
      </c>
      <c r="B164">
        <f>INDEX(resultados!$A$2:$ZZ$883, 158, MATCH($B$2, resultados!$A$1:$ZZ$1, 0))</f>
        <v/>
      </c>
      <c r="C164">
        <f>INDEX(resultados!$A$2:$ZZ$883, 158, MATCH($B$3, resultados!$A$1:$ZZ$1, 0))</f>
        <v/>
      </c>
    </row>
    <row r="165">
      <c r="A165">
        <f>INDEX(resultados!$A$2:$ZZ$883, 159, MATCH($B$1, resultados!$A$1:$ZZ$1, 0))</f>
        <v/>
      </c>
      <c r="B165">
        <f>INDEX(resultados!$A$2:$ZZ$883, 159, MATCH($B$2, resultados!$A$1:$ZZ$1, 0))</f>
        <v/>
      </c>
      <c r="C165">
        <f>INDEX(resultados!$A$2:$ZZ$883, 159, MATCH($B$3, resultados!$A$1:$ZZ$1, 0))</f>
        <v/>
      </c>
    </row>
    <row r="166">
      <c r="A166">
        <f>INDEX(resultados!$A$2:$ZZ$883, 160, MATCH($B$1, resultados!$A$1:$ZZ$1, 0))</f>
        <v/>
      </c>
      <c r="B166">
        <f>INDEX(resultados!$A$2:$ZZ$883, 160, MATCH($B$2, resultados!$A$1:$ZZ$1, 0))</f>
        <v/>
      </c>
      <c r="C166">
        <f>INDEX(resultados!$A$2:$ZZ$883, 160, MATCH($B$3, resultados!$A$1:$ZZ$1, 0))</f>
        <v/>
      </c>
    </row>
    <row r="167">
      <c r="A167">
        <f>INDEX(resultados!$A$2:$ZZ$883, 161, MATCH($B$1, resultados!$A$1:$ZZ$1, 0))</f>
        <v/>
      </c>
      <c r="B167">
        <f>INDEX(resultados!$A$2:$ZZ$883, 161, MATCH($B$2, resultados!$A$1:$ZZ$1, 0))</f>
        <v/>
      </c>
      <c r="C167">
        <f>INDEX(resultados!$A$2:$ZZ$883, 161, MATCH($B$3, resultados!$A$1:$ZZ$1, 0))</f>
        <v/>
      </c>
    </row>
    <row r="168">
      <c r="A168">
        <f>INDEX(resultados!$A$2:$ZZ$883, 162, MATCH($B$1, resultados!$A$1:$ZZ$1, 0))</f>
        <v/>
      </c>
      <c r="B168">
        <f>INDEX(resultados!$A$2:$ZZ$883, 162, MATCH($B$2, resultados!$A$1:$ZZ$1, 0))</f>
        <v/>
      </c>
      <c r="C168">
        <f>INDEX(resultados!$A$2:$ZZ$883, 162, MATCH($B$3, resultados!$A$1:$ZZ$1, 0))</f>
        <v/>
      </c>
    </row>
    <row r="169">
      <c r="A169">
        <f>INDEX(resultados!$A$2:$ZZ$883, 163, MATCH($B$1, resultados!$A$1:$ZZ$1, 0))</f>
        <v/>
      </c>
      <c r="B169">
        <f>INDEX(resultados!$A$2:$ZZ$883, 163, MATCH($B$2, resultados!$A$1:$ZZ$1, 0))</f>
        <v/>
      </c>
      <c r="C169">
        <f>INDEX(resultados!$A$2:$ZZ$883, 163, MATCH($B$3, resultados!$A$1:$ZZ$1, 0))</f>
        <v/>
      </c>
    </row>
    <row r="170">
      <c r="A170">
        <f>INDEX(resultados!$A$2:$ZZ$883, 164, MATCH($B$1, resultados!$A$1:$ZZ$1, 0))</f>
        <v/>
      </c>
      <c r="B170">
        <f>INDEX(resultados!$A$2:$ZZ$883, 164, MATCH($B$2, resultados!$A$1:$ZZ$1, 0))</f>
        <v/>
      </c>
      <c r="C170">
        <f>INDEX(resultados!$A$2:$ZZ$883, 164, MATCH($B$3, resultados!$A$1:$ZZ$1, 0))</f>
        <v/>
      </c>
    </row>
    <row r="171">
      <c r="A171">
        <f>INDEX(resultados!$A$2:$ZZ$883, 165, MATCH($B$1, resultados!$A$1:$ZZ$1, 0))</f>
        <v/>
      </c>
      <c r="B171">
        <f>INDEX(resultados!$A$2:$ZZ$883, 165, MATCH($B$2, resultados!$A$1:$ZZ$1, 0))</f>
        <v/>
      </c>
      <c r="C171">
        <f>INDEX(resultados!$A$2:$ZZ$883, 165, MATCH($B$3, resultados!$A$1:$ZZ$1, 0))</f>
        <v/>
      </c>
    </row>
    <row r="172">
      <c r="A172">
        <f>INDEX(resultados!$A$2:$ZZ$883, 166, MATCH($B$1, resultados!$A$1:$ZZ$1, 0))</f>
        <v/>
      </c>
      <c r="B172">
        <f>INDEX(resultados!$A$2:$ZZ$883, 166, MATCH($B$2, resultados!$A$1:$ZZ$1, 0))</f>
        <v/>
      </c>
      <c r="C172">
        <f>INDEX(resultados!$A$2:$ZZ$883, 166, MATCH($B$3, resultados!$A$1:$ZZ$1, 0))</f>
        <v/>
      </c>
    </row>
    <row r="173">
      <c r="A173">
        <f>INDEX(resultados!$A$2:$ZZ$883, 167, MATCH($B$1, resultados!$A$1:$ZZ$1, 0))</f>
        <v/>
      </c>
      <c r="B173">
        <f>INDEX(resultados!$A$2:$ZZ$883, 167, MATCH($B$2, resultados!$A$1:$ZZ$1, 0))</f>
        <v/>
      </c>
      <c r="C173">
        <f>INDEX(resultados!$A$2:$ZZ$883, 167, MATCH($B$3, resultados!$A$1:$ZZ$1, 0))</f>
        <v/>
      </c>
    </row>
    <row r="174">
      <c r="A174">
        <f>INDEX(resultados!$A$2:$ZZ$883, 168, MATCH($B$1, resultados!$A$1:$ZZ$1, 0))</f>
        <v/>
      </c>
      <c r="B174">
        <f>INDEX(resultados!$A$2:$ZZ$883, 168, MATCH($B$2, resultados!$A$1:$ZZ$1, 0))</f>
        <v/>
      </c>
      <c r="C174">
        <f>INDEX(resultados!$A$2:$ZZ$883, 168, MATCH($B$3, resultados!$A$1:$ZZ$1, 0))</f>
        <v/>
      </c>
    </row>
    <row r="175">
      <c r="A175">
        <f>INDEX(resultados!$A$2:$ZZ$883, 169, MATCH($B$1, resultados!$A$1:$ZZ$1, 0))</f>
        <v/>
      </c>
      <c r="B175">
        <f>INDEX(resultados!$A$2:$ZZ$883, 169, MATCH($B$2, resultados!$A$1:$ZZ$1, 0))</f>
        <v/>
      </c>
      <c r="C175">
        <f>INDEX(resultados!$A$2:$ZZ$883, 169, MATCH($B$3, resultados!$A$1:$ZZ$1, 0))</f>
        <v/>
      </c>
    </row>
    <row r="176">
      <c r="A176">
        <f>INDEX(resultados!$A$2:$ZZ$883, 170, MATCH($B$1, resultados!$A$1:$ZZ$1, 0))</f>
        <v/>
      </c>
      <c r="B176">
        <f>INDEX(resultados!$A$2:$ZZ$883, 170, MATCH($B$2, resultados!$A$1:$ZZ$1, 0))</f>
        <v/>
      </c>
      <c r="C176">
        <f>INDEX(resultados!$A$2:$ZZ$883, 170, MATCH($B$3, resultados!$A$1:$ZZ$1, 0))</f>
        <v/>
      </c>
    </row>
    <row r="177">
      <c r="A177">
        <f>INDEX(resultados!$A$2:$ZZ$883, 171, MATCH($B$1, resultados!$A$1:$ZZ$1, 0))</f>
        <v/>
      </c>
      <c r="B177">
        <f>INDEX(resultados!$A$2:$ZZ$883, 171, MATCH($B$2, resultados!$A$1:$ZZ$1, 0))</f>
        <v/>
      </c>
      <c r="C177">
        <f>INDEX(resultados!$A$2:$ZZ$883, 171, MATCH($B$3, resultados!$A$1:$ZZ$1, 0))</f>
        <v/>
      </c>
    </row>
    <row r="178">
      <c r="A178">
        <f>INDEX(resultados!$A$2:$ZZ$883, 172, MATCH($B$1, resultados!$A$1:$ZZ$1, 0))</f>
        <v/>
      </c>
      <c r="B178">
        <f>INDEX(resultados!$A$2:$ZZ$883, 172, MATCH($B$2, resultados!$A$1:$ZZ$1, 0))</f>
        <v/>
      </c>
      <c r="C178">
        <f>INDEX(resultados!$A$2:$ZZ$883, 172, MATCH($B$3, resultados!$A$1:$ZZ$1, 0))</f>
        <v/>
      </c>
    </row>
    <row r="179">
      <c r="A179">
        <f>INDEX(resultados!$A$2:$ZZ$883, 173, MATCH($B$1, resultados!$A$1:$ZZ$1, 0))</f>
        <v/>
      </c>
      <c r="B179">
        <f>INDEX(resultados!$A$2:$ZZ$883, 173, MATCH($B$2, resultados!$A$1:$ZZ$1, 0))</f>
        <v/>
      </c>
      <c r="C179">
        <f>INDEX(resultados!$A$2:$ZZ$883, 173, MATCH($B$3, resultados!$A$1:$ZZ$1, 0))</f>
        <v/>
      </c>
    </row>
    <row r="180">
      <c r="A180">
        <f>INDEX(resultados!$A$2:$ZZ$883, 174, MATCH($B$1, resultados!$A$1:$ZZ$1, 0))</f>
        <v/>
      </c>
      <c r="B180">
        <f>INDEX(resultados!$A$2:$ZZ$883, 174, MATCH($B$2, resultados!$A$1:$ZZ$1, 0))</f>
        <v/>
      </c>
      <c r="C180">
        <f>INDEX(resultados!$A$2:$ZZ$883, 174, MATCH($B$3, resultados!$A$1:$ZZ$1, 0))</f>
        <v/>
      </c>
    </row>
    <row r="181">
      <c r="A181">
        <f>INDEX(resultados!$A$2:$ZZ$883, 175, MATCH($B$1, resultados!$A$1:$ZZ$1, 0))</f>
        <v/>
      </c>
      <c r="B181">
        <f>INDEX(resultados!$A$2:$ZZ$883, 175, MATCH($B$2, resultados!$A$1:$ZZ$1, 0))</f>
        <v/>
      </c>
      <c r="C181">
        <f>INDEX(resultados!$A$2:$ZZ$883, 175, MATCH($B$3, resultados!$A$1:$ZZ$1, 0))</f>
        <v/>
      </c>
    </row>
    <row r="182">
      <c r="A182">
        <f>INDEX(resultados!$A$2:$ZZ$883, 176, MATCH($B$1, resultados!$A$1:$ZZ$1, 0))</f>
        <v/>
      </c>
      <c r="B182">
        <f>INDEX(resultados!$A$2:$ZZ$883, 176, MATCH($B$2, resultados!$A$1:$ZZ$1, 0))</f>
        <v/>
      </c>
      <c r="C182">
        <f>INDEX(resultados!$A$2:$ZZ$883, 176, MATCH($B$3, resultados!$A$1:$ZZ$1, 0))</f>
        <v/>
      </c>
    </row>
    <row r="183">
      <c r="A183">
        <f>INDEX(resultados!$A$2:$ZZ$883, 177, MATCH($B$1, resultados!$A$1:$ZZ$1, 0))</f>
        <v/>
      </c>
      <c r="B183">
        <f>INDEX(resultados!$A$2:$ZZ$883, 177, MATCH($B$2, resultados!$A$1:$ZZ$1, 0))</f>
        <v/>
      </c>
      <c r="C183">
        <f>INDEX(resultados!$A$2:$ZZ$883, 177, MATCH($B$3, resultados!$A$1:$ZZ$1, 0))</f>
        <v/>
      </c>
    </row>
    <row r="184">
      <c r="A184">
        <f>INDEX(resultados!$A$2:$ZZ$883, 178, MATCH($B$1, resultados!$A$1:$ZZ$1, 0))</f>
        <v/>
      </c>
      <c r="B184">
        <f>INDEX(resultados!$A$2:$ZZ$883, 178, MATCH($B$2, resultados!$A$1:$ZZ$1, 0))</f>
        <v/>
      </c>
      <c r="C184">
        <f>INDEX(resultados!$A$2:$ZZ$883, 178, MATCH($B$3, resultados!$A$1:$ZZ$1, 0))</f>
        <v/>
      </c>
    </row>
    <row r="185">
      <c r="A185">
        <f>INDEX(resultados!$A$2:$ZZ$883, 179, MATCH($B$1, resultados!$A$1:$ZZ$1, 0))</f>
        <v/>
      </c>
      <c r="B185">
        <f>INDEX(resultados!$A$2:$ZZ$883, 179, MATCH($B$2, resultados!$A$1:$ZZ$1, 0))</f>
        <v/>
      </c>
      <c r="C185">
        <f>INDEX(resultados!$A$2:$ZZ$883, 179, MATCH($B$3, resultados!$A$1:$ZZ$1, 0))</f>
        <v/>
      </c>
    </row>
    <row r="186">
      <c r="A186">
        <f>INDEX(resultados!$A$2:$ZZ$883, 180, MATCH($B$1, resultados!$A$1:$ZZ$1, 0))</f>
        <v/>
      </c>
      <c r="B186">
        <f>INDEX(resultados!$A$2:$ZZ$883, 180, MATCH($B$2, resultados!$A$1:$ZZ$1, 0))</f>
        <v/>
      </c>
      <c r="C186">
        <f>INDEX(resultados!$A$2:$ZZ$883, 180, MATCH($B$3, resultados!$A$1:$ZZ$1, 0))</f>
        <v/>
      </c>
    </row>
    <row r="187">
      <c r="A187">
        <f>INDEX(resultados!$A$2:$ZZ$883, 181, MATCH($B$1, resultados!$A$1:$ZZ$1, 0))</f>
        <v/>
      </c>
      <c r="B187">
        <f>INDEX(resultados!$A$2:$ZZ$883, 181, MATCH($B$2, resultados!$A$1:$ZZ$1, 0))</f>
        <v/>
      </c>
      <c r="C187">
        <f>INDEX(resultados!$A$2:$ZZ$883, 181, MATCH($B$3, resultados!$A$1:$ZZ$1, 0))</f>
        <v/>
      </c>
    </row>
    <row r="188">
      <c r="A188">
        <f>INDEX(resultados!$A$2:$ZZ$883, 182, MATCH($B$1, resultados!$A$1:$ZZ$1, 0))</f>
        <v/>
      </c>
      <c r="B188">
        <f>INDEX(resultados!$A$2:$ZZ$883, 182, MATCH($B$2, resultados!$A$1:$ZZ$1, 0))</f>
        <v/>
      </c>
      <c r="C188">
        <f>INDEX(resultados!$A$2:$ZZ$883, 182, MATCH($B$3, resultados!$A$1:$ZZ$1, 0))</f>
        <v/>
      </c>
    </row>
    <row r="189">
      <c r="A189">
        <f>INDEX(resultados!$A$2:$ZZ$883, 183, MATCH($B$1, resultados!$A$1:$ZZ$1, 0))</f>
        <v/>
      </c>
      <c r="B189">
        <f>INDEX(resultados!$A$2:$ZZ$883, 183, MATCH($B$2, resultados!$A$1:$ZZ$1, 0))</f>
        <v/>
      </c>
      <c r="C189">
        <f>INDEX(resultados!$A$2:$ZZ$883, 183, MATCH($B$3, resultados!$A$1:$ZZ$1, 0))</f>
        <v/>
      </c>
    </row>
    <row r="190">
      <c r="A190">
        <f>INDEX(resultados!$A$2:$ZZ$883, 184, MATCH($B$1, resultados!$A$1:$ZZ$1, 0))</f>
        <v/>
      </c>
      <c r="B190">
        <f>INDEX(resultados!$A$2:$ZZ$883, 184, MATCH($B$2, resultados!$A$1:$ZZ$1, 0))</f>
        <v/>
      </c>
      <c r="C190">
        <f>INDEX(resultados!$A$2:$ZZ$883, 184, MATCH($B$3, resultados!$A$1:$ZZ$1, 0))</f>
        <v/>
      </c>
    </row>
    <row r="191">
      <c r="A191">
        <f>INDEX(resultados!$A$2:$ZZ$883, 185, MATCH($B$1, resultados!$A$1:$ZZ$1, 0))</f>
        <v/>
      </c>
      <c r="B191">
        <f>INDEX(resultados!$A$2:$ZZ$883, 185, MATCH($B$2, resultados!$A$1:$ZZ$1, 0))</f>
        <v/>
      </c>
      <c r="C191">
        <f>INDEX(resultados!$A$2:$ZZ$883, 185, MATCH($B$3, resultados!$A$1:$ZZ$1, 0))</f>
        <v/>
      </c>
    </row>
    <row r="192">
      <c r="A192">
        <f>INDEX(resultados!$A$2:$ZZ$883, 186, MATCH($B$1, resultados!$A$1:$ZZ$1, 0))</f>
        <v/>
      </c>
      <c r="B192">
        <f>INDEX(resultados!$A$2:$ZZ$883, 186, MATCH($B$2, resultados!$A$1:$ZZ$1, 0))</f>
        <v/>
      </c>
      <c r="C192">
        <f>INDEX(resultados!$A$2:$ZZ$883, 186, MATCH($B$3, resultados!$A$1:$ZZ$1, 0))</f>
        <v/>
      </c>
    </row>
    <row r="193">
      <c r="A193">
        <f>INDEX(resultados!$A$2:$ZZ$883, 187, MATCH($B$1, resultados!$A$1:$ZZ$1, 0))</f>
        <v/>
      </c>
      <c r="B193">
        <f>INDEX(resultados!$A$2:$ZZ$883, 187, MATCH($B$2, resultados!$A$1:$ZZ$1, 0))</f>
        <v/>
      </c>
      <c r="C193">
        <f>INDEX(resultados!$A$2:$ZZ$883, 187, MATCH($B$3, resultados!$A$1:$ZZ$1, 0))</f>
        <v/>
      </c>
    </row>
    <row r="194">
      <c r="A194">
        <f>INDEX(resultados!$A$2:$ZZ$883, 188, MATCH($B$1, resultados!$A$1:$ZZ$1, 0))</f>
        <v/>
      </c>
      <c r="B194">
        <f>INDEX(resultados!$A$2:$ZZ$883, 188, MATCH($B$2, resultados!$A$1:$ZZ$1, 0))</f>
        <v/>
      </c>
      <c r="C194">
        <f>INDEX(resultados!$A$2:$ZZ$883, 188, MATCH($B$3, resultados!$A$1:$ZZ$1, 0))</f>
        <v/>
      </c>
    </row>
    <row r="195">
      <c r="A195">
        <f>INDEX(resultados!$A$2:$ZZ$883, 189, MATCH($B$1, resultados!$A$1:$ZZ$1, 0))</f>
        <v/>
      </c>
      <c r="B195">
        <f>INDEX(resultados!$A$2:$ZZ$883, 189, MATCH($B$2, resultados!$A$1:$ZZ$1, 0))</f>
        <v/>
      </c>
      <c r="C195">
        <f>INDEX(resultados!$A$2:$ZZ$883, 189, MATCH($B$3, resultados!$A$1:$ZZ$1, 0))</f>
        <v/>
      </c>
    </row>
    <row r="196">
      <c r="A196">
        <f>INDEX(resultados!$A$2:$ZZ$883, 190, MATCH($B$1, resultados!$A$1:$ZZ$1, 0))</f>
        <v/>
      </c>
      <c r="B196">
        <f>INDEX(resultados!$A$2:$ZZ$883, 190, MATCH($B$2, resultados!$A$1:$ZZ$1, 0))</f>
        <v/>
      </c>
      <c r="C196">
        <f>INDEX(resultados!$A$2:$ZZ$883, 190, MATCH($B$3, resultados!$A$1:$ZZ$1, 0))</f>
        <v/>
      </c>
    </row>
    <row r="197">
      <c r="A197">
        <f>INDEX(resultados!$A$2:$ZZ$883, 191, MATCH($B$1, resultados!$A$1:$ZZ$1, 0))</f>
        <v/>
      </c>
      <c r="B197">
        <f>INDEX(resultados!$A$2:$ZZ$883, 191, MATCH($B$2, resultados!$A$1:$ZZ$1, 0))</f>
        <v/>
      </c>
      <c r="C197">
        <f>INDEX(resultados!$A$2:$ZZ$883, 191, MATCH($B$3, resultados!$A$1:$ZZ$1, 0))</f>
        <v/>
      </c>
    </row>
    <row r="198">
      <c r="A198">
        <f>INDEX(resultados!$A$2:$ZZ$883, 192, MATCH($B$1, resultados!$A$1:$ZZ$1, 0))</f>
        <v/>
      </c>
      <c r="B198">
        <f>INDEX(resultados!$A$2:$ZZ$883, 192, MATCH($B$2, resultados!$A$1:$ZZ$1, 0))</f>
        <v/>
      </c>
      <c r="C198">
        <f>INDEX(resultados!$A$2:$ZZ$883, 192, MATCH($B$3, resultados!$A$1:$ZZ$1, 0))</f>
        <v/>
      </c>
    </row>
    <row r="199">
      <c r="A199">
        <f>INDEX(resultados!$A$2:$ZZ$883, 193, MATCH($B$1, resultados!$A$1:$ZZ$1, 0))</f>
        <v/>
      </c>
      <c r="B199">
        <f>INDEX(resultados!$A$2:$ZZ$883, 193, MATCH($B$2, resultados!$A$1:$ZZ$1, 0))</f>
        <v/>
      </c>
      <c r="C199">
        <f>INDEX(resultados!$A$2:$ZZ$883, 193, MATCH($B$3, resultados!$A$1:$ZZ$1, 0))</f>
        <v/>
      </c>
    </row>
    <row r="200">
      <c r="A200">
        <f>INDEX(resultados!$A$2:$ZZ$883, 194, MATCH($B$1, resultados!$A$1:$ZZ$1, 0))</f>
        <v/>
      </c>
      <c r="B200">
        <f>INDEX(resultados!$A$2:$ZZ$883, 194, MATCH($B$2, resultados!$A$1:$ZZ$1, 0))</f>
        <v/>
      </c>
      <c r="C200">
        <f>INDEX(resultados!$A$2:$ZZ$883, 194, MATCH($B$3, resultados!$A$1:$ZZ$1, 0))</f>
        <v/>
      </c>
    </row>
    <row r="201">
      <c r="A201">
        <f>INDEX(resultados!$A$2:$ZZ$883, 195, MATCH($B$1, resultados!$A$1:$ZZ$1, 0))</f>
        <v/>
      </c>
      <c r="B201">
        <f>INDEX(resultados!$A$2:$ZZ$883, 195, MATCH($B$2, resultados!$A$1:$ZZ$1, 0))</f>
        <v/>
      </c>
      <c r="C201">
        <f>INDEX(resultados!$A$2:$ZZ$883, 195, MATCH($B$3, resultados!$A$1:$ZZ$1, 0))</f>
        <v/>
      </c>
    </row>
    <row r="202">
      <c r="A202">
        <f>INDEX(resultados!$A$2:$ZZ$883, 196, MATCH($B$1, resultados!$A$1:$ZZ$1, 0))</f>
        <v/>
      </c>
      <c r="B202">
        <f>INDEX(resultados!$A$2:$ZZ$883, 196, MATCH($B$2, resultados!$A$1:$ZZ$1, 0))</f>
        <v/>
      </c>
      <c r="C202">
        <f>INDEX(resultados!$A$2:$ZZ$883, 196, MATCH($B$3, resultados!$A$1:$ZZ$1, 0))</f>
        <v/>
      </c>
    </row>
    <row r="203">
      <c r="A203">
        <f>INDEX(resultados!$A$2:$ZZ$883, 197, MATCH($B$1, resultados!$A$1:$ZZ$1, 0))</f>
        <v/>
      </c>
      <c r="B203">
        <f>INDEX(resultados!$A$2:$ZZ$883, 197, MATCH($B$2, resultados!$A$1:$ZZ$1, 0))</f>
        <v/>
      </c>
      <c r="C203">
        <f>INDEX(resultados!$A$2:$ZZ$883, 197, MATCH($B$3, resultados!$A$1:$ZZ$1, 0))</f>
        <v/>
      </c>
    </row>
    <row r="204">
      <c r="A204">
        <f>INDEX(resultados!$A$2:$ZZ$883, 198, MATCH($B$1, resultados!$A$1:$ZZ$1, 0))</f>
        <v/>
      </c>
      <c r="B204">
        <f>INDEX(resultados!$A$2:$ZZ$883, 198, MATCH($B$2, resultados!$A$1:$ZZ$1, 0))</f>
        <v/>
      </c>
      <c r="C204">
        <f>INDEX(resultados!$A$2:$ZZ$883, 198, MATCH($B$3, resultados!$A$1:$ZZ$1, 0))</f>
        <v/>
      </c>
    </row>
    <row r="205">
      <c r="A205">
        <f>INDEX(resultados!$A$2:$ZZ$883, 199, MATCH($B$1, resultados!$A$1:$ZZ$1, 0))</f>
        <v/>
      </c>
      <c r="B205">
        <f>INDEX(resultados!$A$2:$ZZ$883, 199, MATCH($B$2, resultados!$A$1:$ZZ$1, 0))</f>
        <v/>
      </c>
      <c r="C205">
        <f>INDEX(resultados!$A$2:$ZZ$883, 199, MATCH($B$3, resultados!$A$1:$ZZ$1, 0))</f>
        <v/>
      </c>
    </row>
    <row r="206">
      <c r="A206">
        <f>INDEX(resultados!$A$2:$ZZ$883, 200, MATCH($B$1, resultados!$A$1:$ZZ$1, 0))</f>
        <v/>
      </c>
      <c r="B206">
        <f>INDEX(resultados!$A$2:$ZZ$883, 200, MATCH($B$2, resultados!$A$1:$ZZ$1, 0))</f>
        <v/>
      </c>
      <c r="C206">
        <f>INDEX(resultados!$A$2:$ZZ$883, 200, MATCH($B$3, resultados!$A$1:$ZZ$1, 0))</f>
        <v/>
      </c>
    </row>
    <row r="207">
      <c r="A207">
        <f>INDEX(resultados!$A$2:$ZZ$883, 201, MATCH($B$1, resultados!$A$1:$ZZ$1, 0))</f>
        <v/>
      </c>
      <c r="B207">
        <f>INDEX(resultados!$A$2:$ZZ$883, 201, MATCH($B$2, resultados!$A$1:$ZZ$1, 0))</f>
        <v/>
      </c>
      <c r="C207">
        <f>INDEX(resultados!$A$2:$ZZ$883, 201, MATCH($B$3, resultados!$A$1:$ZZ$1, 0))</f>
        <v/>
      </c>
    </row>
    <row r="208">
      <c r="A208">
        <f>INDEX(resultados!$A$2:$ZZ$883, 202, MATCH($B$1, resultados!$A$1:$ZZ$1, 0))</f>
        <v/>
      </c>
      <c r="B208">
        <f>INDEX(resultados!$A$2:$ZZ$883, 202, MATCH($B$2, resultados!$A$1:$ZZ$1, 0))</f>
        <v/>
      </c>
      <c r="C208">
        <f>INDEX(resultados!$A$2:$ZZ$883, 202, MATCH($B$3, resultados!$A$1:$ZZ$1, 0))</f>
        <v/>
      </c>
    </row>
    <row r="209">
      <c r="A209">
        <f>INDEX(resultados!$A$2:$ZZ$883, 203, MATCH($B$1, resultados!$A$1:$ZZ$1, 0))</f>
        <v/>
      </c>
      <c r="B209">
        <f>INDEX(resultados!$A$2:$ZZ$883, 203, MATCH($B$2, resultados!$A$1:$ZZ$1, 0))</f>
        <v/>
      </c>
      <c r="C209">
        <f>INDEX(resultados!$A$2:$ZZ$883, 203, MATCH($B$3, resultados!$A$1:$ZZ$1, 0))</f>
        <v/>
      </c>
    </row>
    <row r="210">
      <c r="A210">
        <f>INDEX(resultados!$A$2:$ZZ$883, 204, MATCH($B$1, resultados!$A$1:$ZZ$1, 0))</f>
        <v/>
      </c>
      <c r="B210">
        <f>INDEX(resultados!$A$2:$ZZ$883, 204, MATCH($B$2, resultados!$A$1:$ZZ$1, 0))</f>
        <v/>
      </c>
      <c r="C210">
        <f>INDEX(resultados!$A$2:$ZZ$883, 204, MATCH($B$3, resultados!$A$1:$ZZ$1, 0))</f>
        <v/>
      </c>
    </row>
    <row r="211">
      <c r="A211">
        <f>INDEX(resultados!$A$2:$ZZ$883, 205, MATCH($B$1, resultados!$A$1:$ZZ$1, 0))</f>
        <v/>
      </c>
      <c r="B211">
        <f>INDEX(resultados!$A$2:$ZZ$883, 205, MATCH($B$2, resultados!$A$1:$ZZ$1, 0))</f>
        <v/>
      </c>
      <c r="C211">
        <f>INDEX(resultados!$A$2:$ZZ$883, 205, MATCH($B$3, resultados!$A$1:$ZZ$1, 0))</f>
        <v/>
      </c>
    </row>
    <row r="212">
      <c r="A212">
        <f>INDEX(resultados!$A$2:$ZZ$883, 206, MATCH($B$1, resultados!$A$1:$ZZ$1, 0))</f>
        <v/>
      </c>
      <c r="B212">
        <f>INDEX(resultados!$A$2:$ZZ$883, 206, MATCH($B$2, resultados!$A$1:$ZZ$1, 0))</f>
        <v/>
      </c>
      <c r="C212">
        <f>INDEX(resultados!$A$2:$ZZ$883, 206, MATCH($B$3, resultados!$A$1:$ZZ$1, 0))</f>
        <v/>
      </c>
    </row>
    <row r="213">
      <c r="A213">
        <f>INDEX(resultados!$A$2:$ZZ$883, 207, MATCH($B$1, resultados!$A$1:$ZZ$1, 0))</f>
        <v/>
      </c>
      <c r="B213">
        <f>INDEX(resultados!$A$2:$ZZ$883, 207, MATCH($B$2, resultados!$A$1:$ZZ$1, 0))</f>
        <v/>
      </c>
      <c r="C213">
        <f>INDEX(resultados!$A$2:$ZZ$883, 207, MATCH($B$3, resultados!$A$1:$ZZ$1, 0))</f>
        <v/>
      </c>
    </row>
    <row r="214">
      <c r="A214">
        <f>INDEX(resultados!$A$2:$ZZ$883, 208, MATCH($B$1, resultados!$A$1:$ZZ$1, 0))</f>
        <v/>
      </c>
      <c r="B214">
        <f>INDEX(resultados!$A$2:$ZZ$883, 208, MATCH($B$2, resultados!$A$1:$ZZ$1, 0))</f>
        <v/>
      </c>
      <c r="C214">
        <f>INDEX(resultados!$A$2:$ZZ$883, 208, MATCH($B$3, resultados!$A$1:$ZZ$1, 0))</f>
        <v/>
      </c>
    </row>
    <row r="215">
      <c r="A215">
        <f>INDEX(resultados!$A$2:$ZZ$883, 209, MATCH($B$1, resultados!$A$1:$ZZ$1, 0))</f>
        <v/>
      </c>
      <c r="B215">
        <f>INDEX(resultados!$A$2:$ZZ$883, 209, MATCH($B$2, resultados!$A$1:$ZZ$1, 0))</f>
        <v/>
      </c>
      <c r="C215">
        <f>INDEX(resultados!$A$2:$ZZ$883, 209, MATCH($B$3, resultados!$A$1:$ZZ$1, 0))</f>
        <v/>
      </c>
    </row>
    <row r="216">
      <c r="A216">
        <f>INDEX(resultados!$A$2:$ZZ$883, 210, MATCH($B$1, resultados!$A$1:$ZZ$1, 0))</f>
        <v/>
      </c>
      <c r="B216">
        <f>INDEX(resultados!$A$2:$ZZ$883, 210, MATCH($B$2, resultados!$A$1:$ZZ$1, 0))</f>
        <v/>
      </c>
      <c r="C216">
        <f>INDEX(resultados!$A$2:$ZZ$883, 210, MATCH($B$3, resultados!$A$1:$ZZ$1, 0))</f>
        <v/>
      </c>
    </row>
    <row r="217">
      <c r="A217">
        <f>INDEX(resultados!$A$2:$ZZ$883, 211, MATCH($B$1, resultados!$A$1:$ZZ$1, 0))</f>
        <v/>
      </c>
      <c r="B217">
        <f>INDEX(resultados!$A$2:$ZZ$883, 211, MATCH($B$2, resultados!$A$1:$ZZ$1, 0))</f>
        <v/>
      </c>
      <c r="C217">
        <f>INDEX(resultados!$A$2:$ZZ$883, 211, MATCH($B$3, resultados!$A$1:$ZZ$1, 0))</f>
        <v/>
      </c>
    </row>
    <row r="218">
      <c r="A218">
        <f>INDEX(resultados!$A$2:$ZZ$883, 212, MATCH($B$1, resultados!$A$1:$ZZ$1, 0))</f>
        <v/>
      </c>
      <c r="B218">
        <f>INDEX(resultados!$A$2:$ZZ$883, 212, MATCH($B$2, resultados!$A$1:$ZZ$1, 0))</f>
        <v/>
      </c>
      <c r="C218">
        <f>INDEX(resultados!$A$2:$ZZ$883, 212, MATCH($B$3, resultados!$A$1:$ZZ$1, 0))</f>
        <v/>
      </c>
    </row>
    <row r="219">
      <c r="A219">
        <f>INDEX(resultados!$A$2:$ZZ$883, 213, MATCH($B$1, resultados!$A$1:$ZZ$1, 0))</f>
        <v/>
      </c>
      <c r="B219">
        <f>INDEX(resultados!$A$2:$ZZ$883, 213, MATCH($B$2, resultados!$A$1:$ZZ$1, 0))</f>
        <v/>
      </c>
      <c r="C219">
        <f>INDEX(resultados!$A$2:$ZZ$883, 213, MATCH($B$3, resultados!$A$1:$ZZ$1, 0))</f>
        <v/>
      </c>
    </row>
    <row r="220">
      <c r="A220">
        <f>INDEX(resultados!$A$2:$ZZ$883, 214, MATCH($B$1, resultados!$A$1:$ZZ$1, 0))</f>
        <v/>
      </c>
      <c r="B220">
        <f>INDEX(resultados!$A$2:$ZZ$883, 214, MATCH($B$2, resultados!$A$1:$ZZ$1, 0))</f>
        <v/>
      </c>
      <c r="C220">
        <f>INDEX(resultados!$A$2:$ZZ$883, 214, MATCH($B$3, resultados!$A$1:$ZZ$1, 0))</f>
        <v/>
      </c>
    </row>
    <row r="221">
      <c r="A221">
        <f>INDEX(resultados!$A$2:$ZZ$883, 215, MATCH($B$1, resultados!$A$1:$ZZ$1, 0))</f>
        <v/>
      </c>
      <c r="B221">
        <f>INDEX(resultados!$A$2:$ZZ$883, 215, MATCH($B$2, resultados!$A$1:$ZZ$1, 0))</f>
        <v/>
      </c>
      <c r="C221">
        <f>INDEX(resultados!$A$2:$ZZ$883, 215, MATCH($B$3, resultados!$A$1:$ZZ$1, 0))</f>
        <v/>
      </c>
    </row>
    <row r="222">
      <c r="A222">
        <f>INDEX(resultados!$A$2:$ZZ$883, 216, MATCH($B$1, resultados!$A$1:$ZZ$1, 0))</f>
        <v/>
      </c>
      <c r="B222">
        <f>INDEX(resultados!$A$2:$ZZ$883, 216, MATCH($B$2, resultados!$A$1:$ZZ$1, 0))</f>
        <v/>
      </c>
      <c r="C222">
        <f>INDEX(resultados!$A$2:$ZZ$883, 216, MATCH($B$3, resultados!$A$1:$ZZ$1, 0))</f>
        <v/>
      </c>
    </row>
    <row r="223">
      <c r="A223">
        <f>INDEX(resultados!$A$2:$ZZ$883, 217, MATCH($B$1, resultados!$A$1:$ZZ$1, 0))</f>
        <v/>
      </c>
      <c r="B223">
        <f>INDEX(resultados!$A$2:$ZZ$883, 217, MATCH($B$2, resultados!$A$1:$ZZ$1, 0))</f>
        <v/>
      </c>
      <c r="C223">
        <f>INDEX(resultados!$A$2:$ZZ$883, 217, MATCH($B$3, resultados!$A$1:$ZZ$1, 0))</f>
        <v/>
      </c>
    </row>
    <row r="224">
      <c r="A224">
        <f>INDEX(resultados!$A$2:$ZZ$883, 218, MATCH($B$1, resultados!$A$1:$ZZ$1, 0))</f>
        <v/>
      </c>
      <c r="B224">
        <f>INDEX(resultados!$A$2:$ZZ$883, 218, MATCH($B$2, resultados!$A$1:$ZZ$1, 0))</f>
        <v/>
      </c>
      <c r="C224">
        <f>INDEX(resultados!$A$2:$ZZ$883, 218, MATCH($B$3, resultados!$A$1:$ZZ$1, 0))</f>
        <v/>
      </c>
    </row>
    <row r="225">
      <c r="A225">
        <f>INDEX(resultados!$A$2:$ZZ$883, 219, MATCH($B$1, resultados!$A$1:$ZZ$1, 0))</f>
        <v/>
      </c>
      <c r="B225">
        <f>INDEX(resultados!$A$2:$ZZ$883, 219, MATCH($B$2, resultados!$A$1:$ZZ$1, 0))</f>
        <v/>
      </c>
      <c r="C225">
        <f>INDEX(resultados!$A$2:$ZZ$883, 219, MATCH($B$3, resultados!$A$1:$ZZ$1, 0))</f>
        <v/>
      </c>
    </row>
    <row r="226">
      <c r="A226">
        <f>INDEX(resultados!$A$2:$ZZ$883, 220, MATCH($B$1, resultados!$A$1:$ZZ$1, 0))</f>
        <v/>
      </c>
      <c r="B226">
        <f>INDEX(resultados!$A$2:$ZZ$883, 220, MATCH($B$2, resultados!$A$1:$ZZ$1, 0))</f>
        <v/>
      </c>
      <c r="C226">
        <f>INDEX(resultados!$A$2:$ZZ$883, 220, MATCH($B$3, resultados!$A$1:$ZZ$1, 0))</f>
        <v/>
      </c>
    </row>
    <row r="227">
      <c r="A227">
        <f>INDEX(resultados!$A$2:$ZZ$883, 221, MATCH($B$1, resultados!$A$1:$ZZ$1, 0))</f>
        <v/>
      </c>
      <c r="B227">
        <f>INDEX(resultados!$A$2:$ZZ$883, 221, MATCH($B$2, resultados!$A$1:$ZZ$1, 0))</f>
        <v/>
      </c>
      <c r="C227">
        <f>INDEX(resultados!$A$2:$ZZ$883, 221, MATCH($B$3, resultados!$A$1:$ZZ$1, 0))</f>
        <v/>
      </c>
    </row>
    <row r="228">
      <c r="A228">
        <f>INDEX(resultados!$A$2:$ZZ$883, 222, MATCH($B$1, resultados!$A$1:$ZZ$1, 0))</f>
        <v/>
      </c>
      <c r="B228">
        <f>INDEX(resultados!$A$2:$ZZ$883, 222, MATCH($B$2, resultados!$A$1:$ZZ$1, 0))</f>
        <v/>
      </c>
      <c r="C228">
        <f>INDEX(resultados!$A$2:$ZZ$883, 222, MATCH($B$3, resultados!$A$1:$ZZ$1, 0))</f>
        <v/>
      </c>
    </row>
    <row r="229">
      <c r="A229">
        <f>INDEX(resultados!$A$2:$ZZ$883, 223, MATCH($B$1, resultados!$A$1:$ZZ$1, 0))</f>
        <v/>
      </c>
      <c r="B229">
        <f>INDEX(resultados!$A$2:$ZZ$883, 223, MATCH($B$2, resultados!$A$1:$ZZ$1, 0))</f>
        <v/>
      </c>
      <c r="C229">
        <f>INDEX(resultados!$A$2:$ZZ$883, 223, MATCH($B$3, resultados!$A$1:$ZZ$1, 0))</f>
        <v/>
      </c>
    </row>
    <row r="230">
      <c r="A230">
        <f>INDEX(resultados!$A$2:$ZZ$883, 224, MATCH($B$1, resultados!$A$1:$ZZ$1, 0))</f>
        <v/>
      </c>
      <c r="B230">
        <f>INDEX(resultados!$A$2:$ZZ$883, 224, MATCH($B$2, resultados!$A$1:$ZZ$1, 0))</f>
        <v/>
      </c>
      <c r="C230">
        <f>INDEX(resultados!$A$2:$ZZ$883, 224, MATCH($B$3, resultados!$A$1:$ZZ$1, 0))</f>
        <v/>
      </c>
    </row>
    <row r="231">
      <c r="A231">
        <f>INDEX(resultados!$A$2:$ZZ$883, 225, MATCH($B$1, resultados!$A$1:$ZZ$1, 0))</f>
        <v/>
      </c>
      <c r="B231">
        <f>INDEX(resultados!$A$2:$ZZ$883, 225, MATCH($B$2, resultados!$A$1:$ZZ$1, 0))</f>
        <v/>
      </c>
      <c r="C231">
        <f>INDEX(resultados!$A$2:$ZZ$883, 225, MATCH($B$3, resultados!$A$1:$ZZ$1, 0))</f>
        <v/>
      </c>
    </row>
    <row r="232">
      <c r="A232">
        <f>INDEX(resultados!$A$2:$ZZ$883, 226, MATCH($B$1, resultados!$A$1:$ZZ$1, 0))</f>
        <v/>
      </c>
      <c r="B232">
        <f>INDEX(resultados!$A$2:$ZZ$883, 226, MATCH($B$2, resultados!$A$1:$ZZ$1, 0))</f>
        <v/>
      </c>
      <c r="C232">
        <f>INDEX(resultados!$A$2:$ZZ$883, 226, MATCH($B$3, resultados!$A$1:$ZZ$1, 0))</f>
        <v/>
      </c>
    </row>
    <row r="233">
      <c r="A233">
        <f>INDEX(resultados!$A$2:$ZZ$883, 227, MATCH($B$1, resultados!$A$1:$ZZ$1, 0))</f>
        <v/>
      </c>
      <c r="B233">
        <f>INDEX(resultados!$A$2:$ZZ$883, 227, MATCH($B$2, resultados!$A$1:$ZZ$1, 0))</f>
        <v/>
      </c>
      <c r="C233">
        <f>INDEX(resultados!$A$2:$ZZ$883, 227, MATCH($B$3, resultados!$A$1:$ZZ$1, 0))</f>
        <v/>
      </c>
    </row>
    <row r="234">
      <c r="A234">
        <f>INDEX(resultados!$A$2:$ZZ$883, 228, MATCH($B$1, resultados!$A$1:$ZZ$1, 0))</f>
        <v/>
      </c>
      <c r="B234">
        <f>INDEX(resultados!$A$2:$ZZ$883, 228, MATCH($B$2, resultados!$A$1:$ZZ$1, 0))</f>
        <v/>
      </c>
      <c r="C234">
        <f>INDEX(resultados!$A$2:$ZZ$883, 228, MATCH($B$3, resultados!$A$1:$ZZ$1, 0))</f>
        <v/>
      </c>
    </row>
    <row r="235">
      <c r="A235">
        <f>INDEX(resultados!$A$2:$ZZ$883, 229, MATCH($B$1, resultados!$A$1:$ZZ$1, 0))</f>
        <v/>
      </c>
      <c r="B235">
        <f>INDEX(resultados!$A$2:$ZZ$883, 229, MATCH($B$2, resultados!$A$1:$ZZ$1, 0))</f>
        <v/>
      </c>
      <c r="C235">
        <f>INDEX(resultados!$A$2:$ZZ$883, 229, MATCH($B$3, resultados!$A$1:$ZZ$1, 0))</f>
        <v/>
      </c>
    </row>
    <row r="236">
      <c r="A236">
        <f>INDEX(resultados!$A$2:$ZZ$883, 230, MATCH($B$1, resultados!$A$1:$ZZ$1, 0))</f>
        <v/>
      </c>
      <c r="B236">
        <f>INDEX(resultados!$A$2:$ZZ$883, 230, MATCH($B$2, resultados!$A$1:$ZZ$1, 0))</f>
        <v/>
      </c>
      <c r="C236">
        <f>INDEX(resultados!$A$2:$ZZ$883, 230, MATCH($B$3, resultados!$A$1:$ZZ$1, 0))</f>
        <v/>
      </c>
    </row>
    <row r="237">
      <c r="A237">
        <f>INDEX(resultados!$A$2:$ZZ$883, 231, MATCH($B$1, resultados!$A$1:$ZZ$1, 0))</f>
        <v/>
      </c>
      <c r="B237">
        <f>INDEX(resultados!$A$2:$ZZ$883, 231, MATCH($B$2, resultados!$A$1:$ZZ$1, 0))</f>
        <v/>
      </c>
      <c r="C237">
        <f>INDEX(resultados!$A$2:$ZZ$883, 231, MATCH($B$3, resultados!$A$1:$ZZ$1, 0))</f>
        <v/>
      </c>
    </row>
    <row r="238">
      <c r="A238">
        <f>INDEX(resultados!$A$2:$ZZ$883, 232, MATCH($B$1, resultados!$A$1:$ZZ$1, 0))</f>
        <v/>
      </c>
      <c r="B238">
        <f>INDEX(resultados!$A$2:$ZZ$883, 232, MATCH($B$2, resultados!$A$1:$ZZ$1, 0))</f>
        <v/>
      </c>
      <c r="C238">
        <f>INDEX(resultados!$A$2:$ZZ$883, 232, MATCH($B$3, resultados!$A$1:$ZZ$1, 0))</f>
        <v/>
      </c>
    </row>
    <row r="239">
      <c r="A239">
        <f>INDEX(resultados!$A$2:$ZZ$883, 233, MATCH($B$1, resultados!$A$1:$ZZ$1, 0))</f>
        <v/>
      </c>
      <c r="B239">
        <f>INDEX(resultados!$A$2:$ZZ$883, 233, MATCH($B$2, resultados!$A$1:$ZZ$1, 0))</f>
        <v/>
      </c>
      <c r="C239">
        <f>INDEX(resultados!$A$2:$ZZ$883, 233, MATCH($B$3, resultados!$A$1:$ZZ$1, 0))</f>
        <v/>
      </c>
    </row>
    <row r="240">
      <c r="A240">
        <f>INDEX(resultados!$A$2:$ZZ$883, 234, MATCH($B$1, resultados!$A$1:$ZZ$1, 0))</f>
        <v/>
      </c>
      <c r="B240">
        <f>INDEX(resultados!$A$2:$ZZ$883, 234, MATCH($B$2, resultados!$A$1:$ZZ$1, 0))</f>
        <v/>
      </c>
      <c r="C240">
        <f>INDEX(resultados!$A$2:$ZZ$883, 234, MATCH($B$3, resultados!$A$1:$ZZ$1, 0))</f>
        <v/>
      </c>
    </row>
    <row r="241">
      <c r="A241">
        <f>INDEX(resultados!$A$2:$ZZ$883, 235, MATCH($B$1, resultados!$A$1:$ZZ$1, 0))</f>
        <v/>
      </c>
      <c r="B241">
        <f>INDEX(resultados!$A$2:$ZZ$883, 235, MATCH($B$2, resultados!$A$1:$ZZ$1, 0))</f>
        <v/>
      </c>
      <c r="C241">
        <f>INDEX(resultados!$A$2:$ZZ$883, 235, MATCH($B$3, resultados!$A$1:$ZZ$1, 0))</f>
        <v/>
      </c>
    </row>
    <row r="242">
      <c r="A242">
        <f>INDEX(resultados!$A$2:$ZZ$883, 236, MATCH($B$1, resultados!$A$1:$ZZ$1, 0))</f>
        <v/>
      </c>
      <c r="B242">
        <f>INDEX(resultados!$A$2:$ZZ$883, 236, MATCH($B$2, resultados!$A$1:$ZZ$1, 0))</f>
        <v/>
      </c>
      <c r="C242">
        <f>INDEX(resultados!$A$2:$ZZ$883, 236, MATCH($B$3, resultados!$A$1:$ZZ$1, 0))</f>
        <v/>
      </c>
    </row>
    <row r="243">
      <c r="A243">
        <f>INDEX(resultados!$A$2:$ZZ$883, 237, MATCH($B$1, resultados!$A$1:$ZZ$1, 0))</f>
        <v/>
      </c>
      <c r="B243">
        <f>INDEX(resultados!$A$2:$ZZ$883, 237, MATCH($B$2, resultados!$A$1:$ZZ$1, 0))</f>
        <v/>
      </c>
      <c r="C243">
        <f>INDEX(resultados!$A$2:$ZZ$883, 237, MATCH($B$3, resultados!$A$1:$ZZ$1, 0))</f>
        <v/>
      </c>
    </row>
    <row r="244">
      <c r="A244">
        <f>INDEX(resultados!$A$2:$ZZ$883, 238, MATCH($B$1, resultados!$A$1:$ZZ$1, 0))</f>
        <v/>
      </c>
      <c r="B244">
        <f>INDEX(resultados!$A$2:$ZZ$883, 238, MATCH($B$2, resultados!$A$1:$ZZ$1, 0))</f>
        <v/>
      </c>
      <c r="C244">
        <f>INDEX(resultados!$A$2:$ZZ$883, 238, MATCH($B$3, resultados!$A$1:$ZZ$1, 0))</f>
        <v/>
      </c>
    </row>
    <row r="245">
      <c r="A245">
        <f>INDEX(resultados!$A$2:$ZZ$883, 239, MATCH($B$1, resultados!$A$1:$ZZ$1, 0))</f>
        <v/>
      </c>
      <c r="B245">
        <f>INDEX(resultados!$A$2:$ZZ$883, 239, MATCH($B$2, resultados!$A$1:$ZZ$1, 0))</f>
        <v/>
      </c>
      <c r="C245">
        <f>INDEX(resultados!$A$2:$ZZ$883, 239, MATCH($B$3, resultados!$A$1:$ZZ$1, 0))</f>
        <v/>
      </c>
    </row>
    <row r="246">
      <c r="A246">
        <f>INDEX(resultados!$A$2:$ZZ$883, 240, MATCH($B$1, resultados!$A$1:$ZZ$1, 0))</f>
        <v/>
      </c>
      <c r="B246">
        <f>INDEX(resultados!$A$2:$ZZ$883, 240, MATCH($B$2, resultados!$A$1:$ZZ$1, 0))</f>
        <v/>
      </c>
      <c r="C246">
        <f>INDEX(resultados!$A$2:$ZZ$883, 240, MATCH($B$3, resultados!$A$1:$ZZ$1, 0))</f>
        <v/>
      </c>
    </row>
    <row r="247">
      <c r="A247">
        <f>INDEX(resultados!$A$2:$ZZ$883, 241, MATCH($B$1, resultados!$A$1:$ZZ$1, 0))</f>
        <v/>
      </c>
      <c r="B247">
        <f>INDEX(resultados!$A$2:$ZZ$883, 241, MATCH($B$2, resultados!$A$1:$ZZ$1, 0))</f>
        <v/>
      </c>
      <c r="C247">
        <f>INDEX(resultados!$A$2:$ZZ$883, 241, MATCH($B$3, resultados!$A$1:$ZZ$1, 0))</f>
        <v/>
      </c>
    </row>
    <row r="248">
      <c r="A248">
        <f>INDEX(resultados!$A$2:$ZZ$883, 242, MATCH($B$1, resultados!$A$1:$ZZ$1, 0))</f>
        <v/>
      </c>
      <c r="B248">
        <f>INDEX(resultados!$A$2:$ZZ$883, 242, MATCH($B$2, resultados!$A$1:$ZZ$1, 0))</f>
        <v/>
      </c>
      <c r="C248">
        <f>INDEX(resultados!$A$2:$ZZ$883, 242, MATCH($B$3, resultados!$A$1:$ZZ$1, 0))</f>
        <v/>
      </c>
    </row>
    <row r="249">
      <c r="A249">
        <f>INDEX(resultados!$A$2:$ZZ$883, 243, MATCH($B$1, resultados!$A$1:$ZZ$1, 0))</f>
        <v/>
      </c>
      <c r="B249">
        <f>INDEX(resultados!$A$2:$ZZ$883, 243, MATCH($B$2, resultados!$A$1:$ZZ$1, 0))</f>
        <v/>
      </c>
      <c r="C249">
        <f>INDEX(resultados!$A$2:$ZZ$883, 243, MATCH($B$3, resultados!$A$1:$ZZ$1, 0))</f>
        <v/>
      </c>
    </row>
    <row r="250">
      <c r="A250">
        <f>INDEX(resultados!$A$2:$ZZ$883, 244, MATCH($B$1, resultados!$A$1:$ZZ$1, 0))</f>
        <v/>
      </c>
      <c r="B250">
        <f>INDEX(resultados!$A$2:$ZZ$883, 244, MATCH($B$2, resultados!$A$1:$ZZ$1, 0))</f>
        <v/>
      </c>
      <c r="C250">
        <f>INDEX(resultados!$A$2:$ZZ$883, 244, MATCH($B$3, resultados!$A$1:$ZZ$1, 0))</f>
        <v/>
      </c>
    </row>
    <row r="251">
      <c r="A251">
        <f>INDEX(resultados!$A$2:$ZZ$883, 245, MATCH($B$1, resultados!$A$1:$ZZ$1, 0))</f>
        <v/>
      </c>
      <c r="B251">
        <f>INDEX(resultados!$A$2:$ZZ$883, 245, MATCH($B$2, resultados!$A$1:$ZZ$1, 0))</f>
        <v/>
      </c>
      <c r="C251">
        <f>INDEX(resultados!$A$2:$ZZ$883, 245, MATCH($B$3, resultados!$A$1:$ZZ$1, 0))</f>
        <v/>
      </c>
    </row>
    <row r="252">
      <c r="A252">
        <f>INDEX(resultados!$A$2:$ZZ$883, 246, MATCH($B$1, resultados!$A$1:$ZZ$1, 0))</f>
        <v/>
      </c>
      <c r="B252">
        <f>INDEX(resultados!$A$2:$ZZ$883, 246, MATCH($B$2, resultados!$A$1:$ZZ$1, 0))</f>
        <v/>
      </c>
      <c r="C252">
        <f>INDEX(resultados!$A$2:$ZZ$883, 246, MATCH($B$3, resultados!$A$1:$ZZ$1, 0))</f>
        <v/>
      </c>
    </row>
    <row r="253">
      <c r="A253">
        <f>INDEX(resultados!$A$2:$ZZ$883, 247, MATCH($B$1, resultados!$A$1:$ZZ$1, 0))</f>
        <v/>
      </c>
      <c r="B253">
        <f>INDEX(resultados!$A$2:$ZZ$883, 247, MATCH($B$2, resultados!$A$1:$ZZ$1, 0))</f>
        <v/>
      </c>
      <c r="C253">
        <f>INDEX(resultados!$A$2:$ZZ$883, 247, MATCH($B$3, resultados!$A$1:$ZZ$1, 0))</f>
        <v/>
      </c>
    </row>
    <row r="254">
      <c r="A254">
        <f>INDEX(resultados!$A$2:$ZZ$883, 248, MATCH($B$1, resultados!$A$1:$ZZ$1, 0))</f>
        <v/>
      </c>
      <c r="B254">
        <f>INDEX(resultados!$A$2:$ZZ$883, 248, MATCH($B$2, resultados!$A$1:$ZZ$1, 0))</f>
        <v/>
      </c>
      <c r="C254">
        <f>INDEX(resultados!$A$2:$ZZ$883, 248, MATCH($B$3, resultados!$A$1:$ZZ$1, 0))</f>
        <v/>
      </c>
    </row>
    <row r="255">
      <c r="A255">
        <f>INDEX(resultados!$A$2:$ZZ$883, 249, MATCH($B$1, resultados!$A$1:$ZZ$1, 0))</f>
        <v/>
      </c>
      <c r="B255">
        <f>INDEX(resultados!$A$2:$ZZ$883, 249, MATCH($B$2, resultados!$A$1:$ZZ$1, 0))</f>
        <v/>
      </c>
      <c r="C255">
        <f>INDEX(resultados!$A$2:$ZZ$883, 249, MATCH($B$3, resultados!$A$1:$ZZ$1, 0))</f>
        <v/>
      </c>
    </row>
    <row r="256">
      <c r="A256">
        <f>INDEX(resultados!$A$2:$ZZ$883, 250, MATCH($B$1, resultados!$A$1:$ZZ$1, 0))</f>
        <v/>
      </c>
      <c r="B256">
        <f>INDEX(resultados!$A$2:$ZZ$883, 250, MATCH($B$2, resultados!$A$1:$ZZ$1, 0))</f>
        <v/>
      </c>
      <c r="C256">
        <f>INDEX(resultados!$A$2:$ZZ$883, 250, MATCH($B$3, resultados!$A$1:$ZZ$1, 0))</f>
        <v/>
      </c>
    </row>
    <row r="257">
      <c r="A257">
        <f>INDEX(resultados!$A$2:$ZZ$883, 251, MATCH($B$1, resultados!$A$1:$ZZ$1, 0))</f>
        <v/>
      </c>
      <c r="B257">
        <f>INDEX(resultados!$A$2:$ZZ$883, 251, MATCH($B$2, resultados!$A$1:$ZZ$1, 0))</f>
        <v/>
      </c>
      <c r="C257">
        <f>INDEX(resultados!$A$2:$ZZ$883, 251, MATCH($B$3, resultados!$A$1:$ZZ$1, 0))</f>
        <v/>
      </c>
    </row>
    <row r="258">
      <c r="A258">
        <f>INDEX(resultados!$A$2:$ZZ$883, 252, MATCH($B$1, resultados!$A$1:$ZZ$1, 0))</f>
        <v/>
      </c>
      <c r="B258">
        <f>INDEX(resultados!$A$2:$ZZ$883, 252, MATCH($B$2, resultados!$A$1:$ZZ$1, 0))</f>
        <v/>
      </c>
      <c r="C258">
        <f>INDEX(resultados!$A$2:$ZZ$883, 252, MATCH($B$3, resultados!$A$1:$ZZ$1, 0))</f>
        <v/>
      </c>
    </row>
    <row r="259">
      <c r="A259">
        <f>INDEX(resultados!$A$2:$ZZ$883, 253, MATCH($B$1, resultados!$A$1:$ZZ$1, 0))</f>
        <v/>
      </c>
      <c r="B259">
        <f>INDEX(resultados!$A$2:$ZZ$883, 253, MATCH($B$2, resultados!$A$1:$ZZ$1, 0))</f>
        <v/>
      </c>
      <c r="C259">
        <f>INDEX(resultados!$A$2:$ZZ$883, 253, MATCH($B$3, resultados!$A$1:$ZZ$1, 0))</f>
        <v/>
      </c>
    </row>
    <row r="260">
      <c r="A260">
        <f>INDEX(resultados!$A$2:$ZZ$883, 254, MATCH($B$1, resultados!$A$1:$ZZ$1, 0))</f>
        <v/>
      </c>
      <c r="B260">
        <f>INDEX(resultados!$A$2:$ZZ$883, 254, MATCH($B$2, resultados!$A$1:$ZZ$1, 0))</f>
        <v/>
      </c>
      <c r="C260">
        <f>INDEX(resultados!$A$2:$ZZ$883, 254, MATCH($B$3, resultados!$A$1:$ZZ$1, 0))</f>
        <v/>
      </c>
    </row>
    <row r="261">
      <c r="A261">
        <f>INDEX(resultados!$A$2:$ZZ$883, 255, MATCH($B$1, resultados!$A$1:$ZZ$1, 0))</f>
        <v/>
      </c>
      <c r="B261">
        <f>INDEX(resultados!$A$2:$ZZ$883, 255, MATCH($B$2, resultados!$A$1:$ZZ$1, 0))</f>
        <v/>
      </c>
      <c r="C261">
        <f>INDEX(resultados!$A$2:$ZZ$883, 255, MATCH($B$3, resultados!$A$1:$ZZ$1, 0))</f>
        <v/>
      </c>
    </row>
    <row r="262">
      <c r="A262">
        <f>INDEX(resultados!$A$2:$ZZ$883, 256, MATCH($B$1, resultados!$A$1:$ZZ$1, 0))</f>
        <v/>
      </c>
      <c r="B262">
        <f>INDEX(resultados!$A$2:$ZZ$883, 256, MATCH($B$2, resultados!$A$1:$ZZ$1, 0))</f>
        <v/>
      </c>
      <c r="C262">
        <f>INDEX(resultados!$A$2:$ZZ$883, 256, MATCH($B$3, resultados!$A$1:$ZZ$1, 0))</f>
        <v/>
      </c>
    </row>
    <row r="263">
      <c r="A263">
        <f>INDEX(resultados!$A$2:$ZZ$883, 257, MATCH($B$1, resultados!$A$1:$ZZ$1, 0))</f>
        <v/>
      </c>
      <c r="B263">
        <f>INDEX(resultados!$A$2:$ZZ$883, 257, MATCH($B$2, resultados!$A$1:$ZZ$1, 0))</f>
        <v/>
      </c>
      <c r="C263">
        <f>INDEX(resultados!$A$2:$ZZ$883, 257, MATCH($B$3, resultados!$A$1:$ZZ$1, 0))</f>
        <v/>
      </c>
    </row>
    <row r="264">
      <c r="A264">
        <f>INDEX(resultados!$A$2:$ZZ$883, 258, MATCH($B$1, resultados!$A$1:$ZZ$1, 0))</f>
        <v/>
      </c>
      <c r="B264">
        <f>INDEX(resultados!$A$2:$ZZ$883, 258, MATCH($B$2, resultados!$A$1:$ZZ$1, 0))</f>
        <v/>
      </c>
      <c r="C264">
        <f>INDEX(resultados!$A$2:$ZZ$883, 258, MATCH($B$3, resultados!$A$1:$ZZ$1, 0))</f>
        <v/>
      </c>
    </row>
    <row r="265">
      <c r="A265">
        <f>INDEX(resultados!$A$2:$ZZ$883, 259, MATCH($B$1, resultados!$A$1:$ZZ$1, 0))</f>
        <v/>
      </c>
      <c r="B265">
        <f>INDEX(resultados!$A$2:$ZZ$883, 259, MATCH($B$2, resultados!$A$1:$ZZ$1, 0))</f>
        <v/>
      </c>
      <c r="C265">
        <f>INDEX(resultados!$A$2:$ZZ$883, 259, MATCH($B$3, resultados!$A$1:$ZZ$1, 0))</f>
        <v/>
      </c>
    </row>
    <row r="266">
      <c r="A266">
        <f>INDEX(resultados!$A$2:$ZZ$883, 260, MATCH($B$1, resultados!$A$1:$ZZ$1, 0))</f>
        <v/>
      </c>
      <c r="B266">
        <f>INDEX(resultados!$A$2:$ZZ$883, 260, MATCH($B$2, resultados!$A$1:$ZZ$1, 0))</f>
        <v/>
      </c>
      <c r="C266">
        <f>INDEX(resultados!$A$2:$ZZ$883, 260, MATCH($B$3, resultados!$A$1:$ZZ$1, 0))</f>
        <v/>
      </c>
    </row>
    <row r="267">
      <c r="A267">
        <f>INDEX(resultados!$A$2:$ZZ$883, 261, MATCH($B$1, resultados!$A$1:$ZZ$1, 0))</f>
        <v/>
      </c>
      <c r="B267">
        <f>INDEX(resultados!$A$2:$ZZ$883, 261, MATCH($B$2, resultados!$A$1:$ZZ$1, 0))</f>
        <v/>
      </c>
      <c r="C267">
        <f>INDEX(resultados!$A$2:$ZZ$883, 261, MATCH($B$3, resultados!$A$1:$ZZ$1, 0))</f>
        <v/>
      </c>
    </row>
    <row r="268">
      <c r="A268">
        <f>INDEX(resultados!$A$2:$ZZ$883, 262, MATCH($B$1, resultados!$A$1:$ZZ$1, 0))</f>
        <v/>
      </c>
      <c r="B268">
        <f>INDEX(resultados!$A$2:$ZZ$883, 262, MATCH($B$2, resultados!$A$1:$ZZ$1, 0))</f>
        <v/>
      </c>
      <c r="C268">
        <f>INDEX(resultados!$A$2:$ZZ$883, 262, MATCH($B$3, resultados!$A$1:$ZZ$1, 0))</f>
        <v/>
      </c>
    </row>
    <row r="269">
      <c r="A269">
        <f>INDEX(resultados!$A$2:$ZZ$883, 263, MATCH($B$1, resultados!$A$1:$ZZ$1, 0))</f>
        <v/>
      </c>
      <c r="B269">
        <f>INDEX(resultados!$A$2:$ZZ$883, 263, MATCH($B$2, resultados!$A$1:$ZZ$1, 0))</f>
        <v/>
      </c>
      <c r="C269">
        <f>INDEX(resultados!$A$2:$ZZ$883, 263, MATCH($B$3, resultados!$A$1:$ZZ$1, 0))</f>
        <v/>
      </c>
    </row>
    <row r="270">
      <c r="A270">
        <f>INDEX(resultados!$A$2:$ZZ$883, 264, MATCH($B$1, resultados!$A$1:$ZZ$1, 0))</f>
        <v/>
      </c>
      <c r="B270">
        <f>INDEX(resultados!$A$2:$ZZ$883, 264, MATCH($B$2, resultados!$A$1:$ZZ$1, 0))</f>
        <v/>
      </c>
      <c r="C270">
        <f>INDEX(resultados!$A$2:$ZZ$883, 264, MATCH($B$3, resultados!$A$1:$ZZ$1, 0))</f>
        <v/>
      </c>
    </row>
    <row r="271">
      <c r="A271">
        <f>INDEX(resultados!$A$2:$ZZ$883, 265, MATCH($B$1, resultados!$A$1:$ZZ$1, 0))</f>
        <v/>
      </c>
      <c r="B271">
        <f>INDEX(resultados!$A$2:$ZZ$883, 265, MATCH($B$2, resultados!$A$1:$ZZ$1, 0))</f>
        <v/>
      </c>
      <c r="C271">
        <f>INDEX(resultados!$A$2:$ZZ$883, 265, MATCH($B$3, resultados!$A$1:$ZZ$1, 0))</f>
        <v/>
      </c>
    </row>
    <row r="272">
      <c r="A272">
        <f>INDEX(resultados!$A$2:$ZZ$883, 266, MATCH($B$1, resultados!$A$1:$ZZ$1, 0))</f>
        <v/>
      </c>
      <c r="B272">
        <f>INDEX(resultados!$A$2:$ZZ$883, 266, MATCH($B$2, resultados!$A$1:$ZZ$1, 0))</f>
        <v/>
      </c>
      <c r="C272">
        <f>INDEX(resultados!$A$2:$ZZ$883, 266, MATCH($B$3, resultados!$A$1:$ZZ$1, 0))</f>
        <v/>
      </c>
    </row>
    <row r="273">
      <c r="A273">
        <f>INDEX(resultados!$A$2:$ZZ$883, 267, MATCH($B$1, resultados!$A$1:$ZZ$1, 0))</f>
        <v/>
      </c>
      <c r="B273">
        <f>INDEX(resultados!$A$2:$ZZ$883, 267, MATCH($B$2, resultados!$A$1:$ZZ$1, 0))</f>
        <v/>
      </c>
      <c r="C273">
        <f>INDEX(resultados!$A$2:$ZZ$883, 267, MATCH($B$3, resultados!$A$1:$ZZ$1, 0))</f>
        <v/>
      </c>
    </row>
    <row r="274">
      <c r="A274">
        <f>INDEX(resultados!$A$2:$ZZ$883, 268, MATCH($B$1, resultados!$A$1:$ZZ$1, 0))</f>
        <v/>
      </c>
      <c r="B274">
        <f>INDEX(resultados!$A$2:$ZZ$883, 268, MATCH($B$2, resultados!$A$1:$ZZ$1, 0))</f>
        <v/>
      </c>
      <c r="C274">
        <f>INDEX(resultados!$A$2:$ZZ$883, 268, MATCH($B$3, resultados!$A$1:$ZZ$1, 0))</f>
        <v/>
      </c>
    </row>
    <row r="275">
      <c r="A275">
        <f>INDEX(resultados!$A$2:$ZZ$883, 269, MATCH($B$1, resultados!$A$1:$ZZ$1, 0))</f>
        <v/>
      </c>
      <c r="B275">
        <f>INDEX(resultados!$A$2:$ZZ$883, 269, MATCH($B$2, resultados!$A$1:$ZZ$1, 0))</f>
        <v/>
      </c>
      <c r="C275">
        <f>INDEX(resultados!$A$2:$ZZ$883, 269, MATCH($B$3, resultados!$A$1:$ZZ$1, 0))</f>
        <v/>
      </c>
    </row>
    <row r="276">
      <c r="A276">
        <f>INDEX(resultados!$A$2:$ZZ$883, 270, MATCH($B$1, resultados!$A$1:$ZZ$1, 0))</f>
        <v/>
      </c>
      <c r="B276">
        <f>INDEX(resultados!$A$2:$ZZ$883, 270, MATCH($B$2, resultados!$A$1:$ZZ$1, 0))</f>
        <v/>
      </c>
      <c r="C276">
        <f>INDEX(resultados!$A$2:$ZZ$883, 270, MATCH($B$3, resultados!$A$1:$ZZ$1, 0))</f>
        <v/>
      </c>
    </row>
    <row r="277">
      <c r="A277">
        <f>INDEX(resultados!$A$2:$ZZ$883, 271, MATCH($B$1, resultados!$A$1:$ZZ$1, 0))</f>
        <v/>
      </c>
      <c r="B277">
        <f>INDEX(resultados!$A$2:$ZZ$883, 271, MATCH($B$2, resultados!$A$1:$ZZ$1, 0))</f>
        <v/>
      </c>
      <c r="C277">
        <f>INDEX(resultados!$A$2:$ZZ$883, 271, MATCH($B$3, resultados!$A$1:$ZZ$1, 0))</f>
        <v/>
      </c>
    </row>
    <row r="278">
      <c r="A278">
        <f>INDEX(resultados!$A$2:$ZZ$883, 272, MATCH($B$1, resultados!$A$1:$ZZ$1, 0))</f>
        <v/>
      </c>
      <c r="B278">
        <f>INDEX(resultados!$A$2:$ZZ$883, 272, MATCH($B$2, resultados!$A$1:$ZZ$1, 0))</f>
        <v/>
      </c>
      <c r="C278">
        <f>INDEX(resultados!$A$2:$ZZ$883, 272, MATCH($B$3, resultados!$A$1:$ZZ$1, 0))</f>
        <v/>
      </c>
    </row>
    <row r="279">
      <c r="A279">
        <f>INDEX(resultados!$A$2:$ZZ$883, 273, MATCH($B$1, resultados!$A$1:$ZZ$1, 0))</f>
        <v/>
      </c>
      <c r="B279">
        <f>INDEX(resultados!$A$2:$ZZ$883, 273, MATCH($B$2, resultados!$A$1:$ZZ$1, 0))</f>
        <v/>
      </c>
      <c r="C279">
        <f>INDEX(resultados!$A$2:$ZZ$883, 273, MATCH($B$3, resultados!$A$1:$ZZ$1, 0))</f>
        <v/>
      </c>
    </row>
    <row r="280">
      <c r="A280">
        <f>INDEX(resultados!$A$2:$ZZ$883, 274, MATCH($B$1, resultados!$A$1:$ZZ$1, 0))</f>
        <v/>
      </c>
      <c r="B280">
        <f>INDEX(resultados!$A$2:$ZZ$883, 274, MATCH($B$2, resultados!$A$1:$ZZ$1, 0))</f>
        <v/>
      </c>
      <c r="C280">
        <f>INDEX(resultados!$A$2:$ZZ$883, 274, MATCH($B$3, resultados!$A$1:$ZZ$1, 0))</f>
        <v/>
      </c>
    </row>
    <row r="281">
      <c r="A281">
        <f>INDEX(resultados!$A$2:$ZZ$883, 275, MATCH($B$1, resultados!$A$1:$ZZ$1, 0))</f>
        <v/>
      </c>
      <c r="B281">
        <f>INDEX(resultados!$A$2:$ZZ$883, 275, MATCH($B$2, resultados!$A$1:$ZZ$1, 0))</f>
        <v/>
      </c>
      <c r="C281">
        <f>INDEX(resultados!$A$2:$ZZ$883, 275, MATCH($B$3, resultados!$A$1:$ZZ$1, 0))</f>
        <v/>
      </c>
    </row>
    <row r="282">
      <c r="A282">
        <f>INDEX(resultados!$A$2:$ZZ$883, 276, MATCH($B$1, resultados!$A$1:$ZZ$1, 0))</f>
        <v/>
      </c>
      <c r="B282">
        <f>INDEX(resultados!$A$2:$ZZ$883, 276, MATCH($B$2, resultados!$A$1:$ZZ$1, 0))</f>
        <v/>
      </c>
      <c r="C282">
        <f>INDEX(resultados!$A$2:$ZZ$883, 276, MATCH($B$3, resultados!$A$1:$ZZ$1, 0))</f>
        <v/>
      </c>
    </row>
    <row r="283">
      <c r="A283">
        <f>INDEX(resultados!$A$2:$ZZ$883, 277, MATCH($B$1, resultados!$A$1:$ZZ$1, 0))</f>
        <v/>
      </c>
      <c r="B283">
        <f>INDEX(resultados!$A$2:$ZZ$883, 277, MATCH($B$2, resultados!$A$1:$ZZ$1, 0))</f>
        <v/>
      </c>
      <c r="C283">
        <f>INDEX(resultados!$A$2:$ZZ$883, 277, MATCH($B$3, resultados!$A$1:$ZZ$1, 0))</f>
        <v/>
      </c>
    </row>
    <row r="284">
      <c r="A284">
        <f>INDEX(resultados!$A$2:$ZZ$883, 278, MATCH($B$1, resultados!$A$1:$ZZ$1, 0))</f>
        <v/>
      </c>
      <c r="B284">
        <f>INDEX(resultados!$A$2:$ZZ$883, 278, MATCH($B$2, resultados!$A$1:$ZZ$1, 0))</f>
        <v/>
      </c>
      <c r="C284">
        <f>INDEX(resultados!$A$2:$ZZ$883, 278, MATCH($B$3, resultados!$A$1:$ZZ$1, 0))</f>
        <v/>
      </c>
    </row>
    <row r="285">
      <c r="A285">
        <f>INDEX(resultados!$A$2:$ZZ$883, 279, MATCH($B$1, resultados!$A$1:$ZZ$1, 0))</f>
        <v/>
      </c>
      <c r="B285">
        <f>INDEX(resultados!$A$2:$ZZ$883, 279, MATCH($B$2, resultados!$A$1:$ZZ$1, 0))</f>
        <v/>
      </c>
      <c r="C285">
        <f>INDEX(resultados!$A$2:$ZZ$883, 279, MATCH($B$3, resultados!$A$1:$ZZ$1, 0))</f>
        <v/>
      </c>
    </row>
    <row r="286">
      <c r="A286">
        <f>INDEX(resultados!$A$2:$ZZ$883, 280, MATCH($B$1, resultados!$A$1:$ZZ$1, 0))</f>
        <v/>
      </c>
      <c r="B286">
        <f>INDEX(resultados!$A$2:$ZZ$883, 280, MATCH($B$2, resultados!$A$1:$ZZ$1, 0))</f>
        <v/>
      </c>
      <c r="C286">
        <f>INDEX(resultados!$A$2:$ZZ$883, 280, MATCH($B$3, resultados!$A$1:$ZZ$1, 0))</f>
        <v/>
      </c>
    </row>
    <row r="287">
      <c r="A287">
        <f>INDEX(resultados!$A$2:$ZZ$883, 281, MATCH($B$1, resultados!$A$1:$ZZ$1, 0))</f>
        <v/>
      </c>
      <c r="B287">
        <f>INDEX(resultados!$A$2:$ZZ$883, 281, MATCH($B$2, resultados!$A$1:$ZZ$1, 0))</f>
        <v/>
      </c>
      <c r="C287">
        <f>INDEX(resultados!$A$2:$ZZ$883, 281, MATCH($B$3, resultados!$A$1:$ZZ$1, 0))</f>
        <v/>
      </c>
    </row>
    <row r="288">
      <c r="A288">
        <f>INDEX(resultados!$A$2:$ZZ$883, 282, MATCH($B$1, resultados!$A$1:$ZZ$1, 0))</f>
        <v/>
      </c>
      <c r="B288">
        <f>INDEX(resultados!$A$2:$ZZ$883, 282, MATCH($B$2, resultados!$A$1:$ZZ$1, 0))</f>
        <v/>
      </c>
      <c r="C288">
        <f>INDEX(resultados!$A$2:$ZZ$883, 282, MATCH($B$3, resultados!$A$1:$ZZ$1, 0))</f>
        <v/>
      </c>
    </row>
    <row r="289">
      <c r="A289">
        <f>INDEX(resultados!$A$2:$ZZ$883, 283, MATCH($B$1, resultados!$A$1:$ZZ$1, 0))</f>
        <v/>
      </c>
      <c r="B289">
        <f>INDEX(resultados!$A$2:$ZZ$883, 283, MATCH($B$2, resultados!$A$1:$ZZ$1, 0))</f>
        <v/>
      </c>
      <c r="C289">
        <f>INDEX(resultados!$A$2:$ZZ$883, 283, MATCH($B$3, resultados!$A$1:$ZZ$1, 0))</f>
        <v/>
      </c>
    </row>
    <row r="290">
      <c r="A290">
        <f>INDEX(resultados!$A$2:$ZZ$883, 284, MATCH($B$1, resultados!$A$1:$ZZ$1, 0))</f>
        <v/>
      </c>
      <c r="B290">
        <f>INDEX(resultados!$A$2:$ZZ$883, 284, MATCH($B$2, resultados!$A$1:$ZZ$1, 0))</f>
        <v/>
      </c>
      <c r="C290">
        <f>INDEX(resultados!$A$2:$ZZ$883, 284, MATCH($B$3, resultados!$A$1:$ZZ$1, 0))</f>
        <v/>
      </c>
    </row>
    <row r="291">
      <c r="A291">
        <f>INDEX(resultados!$A$2:$ZZ$883, 285, MATCH($B$1, resultados!$A$1:$ZZ$1, 0))</f>
        <v/>
      </c>
      <c r="B291">
        <f>INDEX(resultados!$A$2:$ZZ$883, 285, MATCH($B$2, resultados!$A$1:$ZZ$1, 0))</f>
        <v/>
      </c>
      <c r="C291">
        <f>INDEX(resultados!$A$2:$ZZ$883, 285, MATCH($B$3, resultados!$A$1:$ZZ$1, 0))</f>
        <v/>
      </c>
    </row>
    <row r="292">
      <c r="A292">
        <f>INDEX(resultados!$A$2:$ZZ$883, 286, MATCH($B$1, resultados!$A$1:$ZZ$1, 0))</f>
        <v/>
      </c>
      <c r="B292">
        <f>INDEX(resultados!$A$2:$ZZ$883, 286, MATCH($B$2, resultados!$A$1:$ZZ$1, 0))</f>
        <v/>
      </c>
      <c r="C292">
        <f>INDEX(resultados!$A$2:$ZZ$883, 286, MATCH($B$3, resultados!$A$1:$ZZ$1, 0))</f>
        <v/>
      </c>
    </row>
    <row r="293">
      <c r="A293">
        <f>INDEX(resultados!$A$2:$ZZ$883, 287, MATCH($B$1, resultados!$A$1:$ZZ$1, 0))</f>
        <v/>
      </c>
      <c r="B293">
        <f>INDEX(resultados!$A$2:$ZZ$883, 287, MATCH($B$2, resultados!$A$1:$ZZ$1, 0))</f>
        <v/>
      </c>
      <c r="C293">
        <f>INDEX(resultados!$A$2:$ZZ$883, 287, MATCH($B$3, resultados!$A$1:$ZZ$1, 0))</f>
        <v/>
      </c>
    </row>
    <row r="294">
      <c r="A294">
        <f>INDEX(resultados!$A$2:$ZZ$883, 288, MATCH($B$1, resultados!$A$1:$ZZ$1, 0))</f>
        <v/>
      </c>
      <c r="B294">
        <f>INDEX(resultados!$A$2:$ZZ$883, 288, MATCH($B$2, resultados!$A$1:$ZZ$1, 0))</f>
        <v/>
      </c>
      <c r="C294">
        <f>INDEX(resultados!$A$2:$ZZ$883, 288, MATCH($B$3, resultados!$A$1:$ZZ$1, 0))</f>
        <v/>
      </c>
    </row>
    <row r="295">
      <c r="A295">
        <f>INDEX(resultados!$A$2:$ZZ$883, 289, MATCH($B$1, resultados!$A$1:$ZZ$1, 0))</f>
        <v/>
      </c>
      <c r="B295">
        <f>INDEX(resultados!$A$2:$ZZ$883, 289, MATCH($B$2, resultados!$A$1:$ZZ$1, 0))</f>
        <v/>
      </c>
      <c r="C295">
        <f>INDEX(resultados!$A$2:$ZZ$883, 289, MATCH($B$3, resultados!$A$1:$ZZ$1, 0))</f>
        <v/>
      </c>
    </row>
    <row r="296">
      <c r="A296">
        <f>INDEX(resultados!$A$2:$ZZ$883, 290, MATCH($B$1, resultados!$A$1:$ZZ$1, 0))</f>
        <v/>
      </c>
      <c r="B296">
        <f>INDEX(resultados!$A$2:$ZZ$883, 290, MATCH($B$2, resultados!$A$1:$ZZ$1, 0))</f>
        <v/>
      </c>
      <c r="C296">
        <f>INDEX(resultados!$A$2:$ZZ$883, 290, MATCH($B$3, resultados!$A$1:$ZZ$1, 0))</f>
        <v/>
      </c>
    </row>
    <row r="297">
      <c r="A297">
        <f>INDEX(resultados!$A$2:$ZZ$883, 291, MATCH($B$1, resultados!$A$1:$ZZ$1, 0))</f>
        <v/>
      </c>
      <c r="B297">
        <f>INDEX(resultados!$A$2:$ZZ$883, 291, MATCH($B$2, resultados!$A$1:$ZZ$1, 0))</f>
        <v/>
      </c>
      <c r="C297">
        <f>INDEX(resultados!$A$2:$ZZ$883, 291, MATCH($B$3, resultados!$A$1:$ZZ$1, 0))</f>
        <v/>
      </c>
    </row>
    <row r="298">
      <c r="A298">
        <f>INDEX(resultados!$A$2:$ZZ$883, 292, MATCH($B$1, resultados!$A$1:$ZZ$1, 0))</f>
        <v/>
      </c>
      <c r="B298">
        <f>INDEX(resultados!$A$2:$ZZ$883, 292, MATCH($B$2, resultados!$A$1:$ZZ$1, 0))</f>
        <v/>
      </c>
      <c r="C298">
        <f>INDEX(resultados!$A$2:$ZZ$883, 292, MATCH($B$3, resultados!$A$1:$ZZ$1, 0))</f>
        <v/>
      </c>
    </row>
    <row r="299">
      <c r="A299">
        <f>INDEX(resultados!$A$2:$ZZ$883, 293, MATCH($B$1, resultados!$A$1:$ZZ$1, 0))</f>
        <v/>
      </c>
      <c r="B299">
        <f>INDEX(resultados!$A$2:$ZZ$883, 293, MATCH($B$2, resultados!$A$1:$ZZ$1, 0))</f>
        <v/>
      </c>
      <c r="C299">
        <f>INDEX(resultados!$A$2:$ZZ$883, 293, MATCH($B$3, resultados!$A$1:$ZZ$1, 0))</f>
        <v/>
      </c>
    </row>
    <row r="300">
      <c r="A300">
        <f>INDEX(resultados!$A$2:$ZZ$883, 294, MATCH($B$1, resultados!$A$1:$ZZ$1, 0))</f>
        <v/>
      </c>
      <c r="B300">
        <f>INDEX(resultados!$A$2:$ZZ$883, 294, MATCH($B$2, resultados!$A$1:$ZZ$1, 0))</f>
        <v/>
      </c>
      <c r="C300">
        <f>INDEX(resultados!$A$2:$ZZ$883, 294, MATCH($B$3, resultados!$A$1:$ZZ$1, 0))</f>
        <v/>
      </c>
    </row>
    <row r="301">
      <c r="A301">
        <f>INDEX(resultados!$A$2:$ZZ$883, 295, MATCH($B$1, resultados!$A$1:$ZZ$1, 0))</f>
        <v/>
      </c>
      <c r="B301">
        <f>INDEX(resultados!$A$2:$ZZ$883, 295, MATCH($B$2, resultados!$A$1:$ZZ$1, 0))</f>
        <v/>
      </c>
      <c r="C301">
        <f>INDEX(resultados!$A$2:$ZZ$883, 295, MATCH($B$3, resultados!$A$1:$ZZ$1, 0))</f>
        <v/>
      </c>
    </row>
    <row r="302">
      <c r="A302">
        <f>INDEX(resultados!$A$2:$ZZ$883, 296, MATCH($B$1, resultados!$A$1:$ZZ$1, 0))</f>
        <v/>
      </c>
      <c r="B302">
        <f>INDEX(resultados!$A$2:$ZZ$883, 296, MATCH($B$2, resultados!$A$1:$ZZ$1, 0))</f>
        <v/>
      </c>
      <c r="C302">
        <f>INDEX(resultados!$A$2:$ZZ$883, 296, MATCH($B$3, resultados!$A$1:$ZZ$1, 0))</f>
        <v/>
      </c>
    </row>
    <row r="303">
      <c r="A303">
        <f>INDEX(resultados!$A$2:$ZZ$883, 297, MATCH($B$1, resultados!$A$1:$ZZ$1, 0))</f>
        <v/>
      </c>
      <c r="B303">
        <f>INDEX(resultados!$A$2:$ZZ$883, 297, MATCH($B$2, resultados!$A$1:$ZZ$1, 0))</f>
        <v/>
      </c>
      <c r="C303">
        <f>INDEX(resultados!$A$2:$ZZ$883, 297, MATCH($B$3, resultados!$A$1:$ZZ$1, 0))</f>
        <v/>
      </c>
    </row>
    <row r="304">
      <c r="A304">
        <f>INDEX(resultados!$A$2:$ZZ$883, 298, MATCH($B$1, resultados!$A$1:$ZZ$1, 0))</f>
        <v/>
      </c>
      <c r="B304">
        <f>INDEX(resultados!$A$2:$ZZ$883, 298, MATCH($B$2, resultados!$A$1:$ZZ$1, 0))</f>
        <v/>
      </c>
      <c r="C304">
        <f>INDEX(resultados!$A$2:$ZZ$883, 298, MATCH($B$3, resultados!$A$1:$ZZ$1, 0))</f>
        <v/>
      </c>
    </row>
    <row r="305">
      <c r="A305">
        <f>INDEX(resultados!$A$2:$ZZ$883, 299, MATCH($B$1, resultados!$A$1:$ZZ$1, 0))</f>
        <v/>
      </c>
      <c r="B305">
        <f>INDEX(resultados!$A$2:$ZZ$883, 299, MATCH($B$2, resultados!$A$1:$ZZ$1, 0))</f>
        <v/>
      </c>
      <c r="C305">
        <f>INDEX(resultados!$A$2:$ZZ$883, 299, MATCH($B$3, resultados!$A$1:$ZZ$1, 0))</f>
        <v/>
      </c>
    </row>
    <row r="306">
      <c r="A306">
        <f>INDEX(resultados!$A$2:$ZZ$883, 300, MATCH($B$1, resultados!$A$1:$ZZ$1, 0))</f>
        <v/>
      </c>
      <c r="B306">
        <f>INDEX(resultados!$A$2:$ZZ$883, 300, MATCH($B$2, resultados!$A$1:$ZZ$1, 0))</f>
        <v/>
      </c>
      <c r="C306">
        <f>INDEX(resultados!$A$2:$ZZ$883, 300, MATCH($B$3, resultados!$A$1:$ZZ$1, 0))</f>
        <v/>
      </c>
    </row>
    <row r="307">
      <c r="A307">
        <f>INDEX(resultados!$A$2:$ZZ$883, 301, MATCH($B$1, resultados!$A$1:$ZZ$1, 0))</f>
        <v/>
      </c>
      <c r="B307">
        <f>INDEX(resultados!$A$2:$ZZ$883, 301, MATCH($B$2, resultados!$A$1:$ZZ$1, 0))</f>
        <v/>
      </c>
      <c r="C307">
        <f>INDEX(resultados!$A$2:$ZZ$883, 301, MATCH($B$3, resultados!$A$1:$ZZ$1, 0))</f>
        <v/>
      </c>
    </row>
    <row r="308">
      <c r="A308">
        <f>INDEX(resultados!$A$2:$ZZ$883, 302, MATCH($B$1, resultados!$A$1:$ZZ$1, 0))</f>
        <v/>
      </c>
      <c r="B308">
        <f>INDEX(resultados!$A$2:$ZZ$883, 302, MATCH($B$2, resultados!$A$1:$ZZ$1, 0))</f>
        <v/>
      </c>
      <c r="C308">
        <f>INDEX(resultados!$A$2:$ZZ$883, 302, MATCH($B$3, resultados!$A$1:$ZZ$1, 0))</f>
        <v/>
      </c>
    </row>
    <row r="309">
      <c r="A309">
        <f>INDEX(resultados!$A$2:$ZZ$883, 303, MATCH($B$1, resultados!$A$1:$ZZ$1, 0))</f>
        <v/>
      </c>
      <c r="B309">
        <f>INDEX(resultados!$A$2:$ZZ$883, 303, MATCH($B$2, resultados!$A$1:$ZZ$1, 0))</f>
        <v/>
      </c>
      <c r="C309">
        <f>INDEX(resultados!$A$2:$ZZ$883, 303, MATCH($B$3, resultados!$A$1:$ZZ$1, 0))</f>
        <v/>
      </c>
    </row>
    <row r="310">
      <c r="A310">
        <f>INDEX(resultados!$A$2:$ZZ$883, 304, MATCH($B$1, resultados!$A$1:$ZZ$1, 0))</f>
        <v/>
      </c>
      <c r="B310">
        <f>INDEX(resultados!$A$2:$ZZ$883, 304, MATCH($B$2, resultados!$A$1:$ZZ$1, 0))</f>
        <v/>
      </c>
      <c r="C310">
        <f>INDEX(resultados!$A$2:$ZZ$883, 304, MATCH($B$3, resultados!$A$1:$ZZ$1, 0))</f>
        <v/>
      </c>
    </row>
    <row r="311">
      <c r="A311">
        <f>INDEX(resultados!$A$2:$ZZ$883, 305, MATCH($B$1, resultados!$A$1:$ZZ$1, 0))</f>
        <v/>
      </c>
      <c r="B311">
        <f>INDEX(resultados!$A$2:$ZZ$883, 305, MATCH($B$2, resultados!$A$1:$ZZ$1, 0))</f>
        <v/>
      </c>
      <c r="C311">
        <f>INDEX(resultados!$A$2:$ZZ$883, 305, MATCH($B$3, resultados!$A$1:$ZZ$1, 0))</f>
        <v/>
      </c>
    </row>
    <row r="312">
      <c r="A312">
        <f>INDEX(resultados!$A$2:$ZZ$883, 306, MATCH($B$1, resultados!$A$1:$ZZ$1, 0))</f>
        <v/>
      </c>
      <c r="B312">
        <f>INDEX(resultados!$A$2:$ZZ$883, 306, MATCH($B$2, resultados!$A$1:$ZZ$1, 0))</f>
        <v/>
      </c>
      <c r="C312">
        <f>INDEX(resultados!$A$2:$ZZ$883, 306, MATCH($B$3, resultados!$A$1:$ZZ$1, 0))</f>
        <v/>
      </c>
    </row>
    <row r="313">
      <c r="A313">
        <f>INDEX(resultados!$A$2:$ZZ$883, 307, MATCH($B$1, resultados!$A$1:$ZZ$1, 0))</f>
        <v/>
      </c>
      <c r="B313">
        <f>INDEX(resultados!$A$2:$ZZ$883, 307, MATCH($B$2, resultados!$A$1:$ZZ$1, 0))</f>
        <v/>
      </c>
      <c r="C313">
        <f>INDEX(resultados!$A$2:$ZZ$883, 307, MATCH($B$3, resultados!$A$1:$ZZ$1, 0))</f>
        <v/>
      </c>
    </row>
    <row r="314">
      <c r="A314">
        <f>INDEX(resultados!$A$2:$ZZ$883, 308, MATCH($B$1, resultados!$A$1:$ZZ$1, 0))</f>
        <v/>
      </c>
      <c r="B314">
        <f>INDEX(resultados!$A$2:$ZZ$883, 308, MATCH($B$2, resultados!$A$1:$ZZ$1, 0))</f>
        <v/>
      </c>
      <c r="C314">
        <f>INDEX(resultados!$A$2:$ZZ$883, 308, MATCH($B$3, resultados!$A$1:$ZZ$1, 0))</f>
        <v/>
      </c>
    </row>
    <row r="315">
      <c r="A315">
        <f>INDEX(resultados!$A$2:$ZZ$883, 309, MATCH($B$1, resultados!$A$1:$ZZ$1, 0))</f>
        <v/>
      </c>
      <c r="B315">
        <f>INDEX(resultados!$A$2:$ZZ$883, 309, MATCH($B$2, resultados!$A$1:$ZZ$1, 0))</f>
        <v/>
      </c>
      <c r="C315">
        <f>INDEX(resultados!$A$2:$ZZ$883, 309, MATCH($B$3, resultados!$A$1:$ZZ$1, 0))</f>
        <v/>
      </c>
    </row>
    <row r="316">
      <c r="A316">
        <f>INDEX(resultados!$A$2:$ZZ$883, 310, MATCH($B$1, resultados!$A$1:$ZZ$1, 0))</f>
        <v/>
      </c>
      <c r="B316">
        <f>INDEX(resultados!$A$2:$ZZ$883, 310, MATCH($B$2, resultados!$A$1:$ZZ$1, 0))</f>
        <v/>
      </c>
      <c r="C316">
        <f>INDEX(resultados!$A$2:$ZZ$883, 310, MATCH($B$3, resultados!$A$1:$ZZ$1, 0))</f>
        <v/>
      </c>
    </row>
    <row r="317">
      <c r="A317">
        <f>INDEX(resultados!$A$2:$ZZ$883, 311, MATCH($B$1, resultados!$A$1:$ZZ$1, 0))</f>
        <v/>
      </c>
      <c r="B317">
        <f>INDEX(resultados!$A$2:$ZZ$883, 311, MATCH($B$2, resultados!$A$1:$ZZ$1, 0))</f>
        <v/>
      </c>
      <c r="C317">
        <f>INDEX(resultados!$A$2:$ZZ$883, 311, MATCH($B$3, resultados!$A$1:$ZZ$1, 0))</f>
        <v/>
      </c>
    </row>
    <row r="318">
      <c r="A318">
        <f>INDEX(resultados!$A$2:$ZZ$883, 312, MATCH($B$1, resultados!$A$1:$ZZ$1, 0))</f>
        <v/>
      </c>
      <c r="B318">
        <f>INDEX(resultados!$A$2:$ZZ$883, 312, MATCH($B$2, resultados!$A$1:$ZZ$1, 0))</f>
        <v/>
      </c>
      <c r="C318">
        <f>INDEX(resultados!$A$2:$ZZ$883, 312, MATCH($B$3, resultados!$A$1:$ZZ$1, 0))</f>
        <v/>
      </c>
    </row>
    <row r="319">
      <c r="A319">
        <f>INDEX(resultados!$A$2:$ZZ$883, 313, MATCH($B$1, resultados!$A$1:$ZZ$1, 0))</f>
        <v/>
      </c>
      <c r="B319">
        <f>INDEX(resultados!$A$2:$ZZ$883, 313, MATCH($B$2, resultados!$A$1:$ZZ$1, 0))</f>
        <v/>
      </c>
      <c r="C319">
        <f>INDEX(resultados!$A$2:$ZZ$883, 313, MATCH($B$3, resultados!$A$1:$ZZ$1, 0))</f>
        <v/>
      </c>
    </row>
    <row r="320">
      <c r="A320">
        <f>INDEX(resultados!$A$2:$ZZ$883, 314, MATCH($B$1, resultados!$A$1:$ZZ$1, 0))</f>
        <v/>
      </c>
      <c r="B320">
        <f>INDEX(resultados!$A$2:$ZZ$883, 314, MATCH($B$2, resultados!$A$1:$ZZ$1, 0))</f>
        <v/>
      </c>
      <c r="C320">
        <f>INDEX(resultados!$A$2:$ZZ$883, 314, MATCH($B$3, resultados!$A$1:$ZZ$1, 0))</f>
        <v/>
      </c>
    </row>
    <row r="321">
      <c r="A321">
        <f>INDEX(resultados!$A$2:$ZZ$883, 315, MATCH($B$1, resultados!$A$1:$ZZ$1, 0))</f>
        <v/>
      </c>
      <c r="B321">
        <f>INDEX(resultados!$A$2:$ZZ$883, 315, MATCH($B$2, resultados!$A$1:$ZZ$1, 0))</f>
        <v/>
      </c>
      <c r="C321">
        <f>INDEX(resultados!$A$2:$ZZ$883, 315, MATCH($B$3, resultados!$A$1:$ZZ$1, 0))</f>
        <v/>
      </c>
    </row>
    <row r="322">
      <c r="A322">
        <f>INDEX(resultados!$A$2:$ZZ$883, 316, MATCH($B$1, resultados!$A$1:$ZZ$1, 0))</f>
        <v/>
      </c>
      <c r="B322">
        <f>INDEX(resultados!$A$2:$ZZ$883, 316, MATCH($B$2, resultados!$A$1:$ZZ$1, 0))</f>
        <v/>
      </c>
      <c r="C322">
        <f>INDEX(resultados!$A$2:$ZZ$883, 316, MATCH($B$3, resultados!$A$1:$ZZ$1, 0))</f>
        <v/>
      </c>
    </row>
    <row r="323">
      <c r="A323">
        <f>INDEX(resultados!$A$2:$ZZ$883, 317, MATCH($B$1, resultados!$A$1:$ZZ$1, 0))</f>
        <v/>
      </c>
      <c r="B323">
        <f>INDEX(resultados!$A$2:$ZZ$883, 317, MATCH($B$2, resultados!$A$1:$ZZ$1, 0))</f>
        <v/>
      </c>
      <c r="C323">
        <f>INDEX(resultados!$A$2:$ZZ$883, 317, MATCH($B$3, resultados!$A$1:$ZZ$1, 0))</f>
        <v/>
      </c>
    </row>
    <row r="324">
      <c r="A324">
        <f>INDEX(resultados!$A$2:$ZZ$883, 318, MATCH($B$1, resultados!$A$1:$ZZ$1, 0))</f>
        <v/>
      </c>
      <c r="B324">
        <f>INDEX(resultados!$A$2:$ZZ$883, 318, MATCH($B$2, resultados!$A$1:$ZZ$1, 0))</f>
        <v/>
      </c>
      <c r="C324">
        <f>INDEX(resultados!$A$2:$ZZ$883, 318, MATCH($B$3, resultados!$A$1:$ZZ$1, 0))</f>
        <v/>
      </c>
    </row>
    <row r="325">
      <c r="A325">
        <f>INDEX(resultados!$A$2:$ZZ$883, 319, MATCH($B$1, resultados!$A$1:$ZZ$1, 0))</f>
        <v/>
      </c>
      <c r="B325">
        <f>INDEX(resultados!$A$2:$ZZ$883, 319, MATCH($B$2, resultados!$A$1:$ZZ$1, 0))</f>
        <v/>
      </c>
      <c r="C325">
        <f>INDEX(resultados!$A$2:$ZZ$883, 319, MATCH($B$3, resultados!$A$1:$ZZ$1, 0))</f>
        <v/>
      </c>
    </row>
    <row r="326">
      <c r="A326">
        <f>INDEX(resultados!$A$2:$ZZ$883, 320, MATCH($B$1, resultados!$A$1:$ZZ$1, 0))</f>
        <v/>
      </c>
      <c r="B326">
        <f>INDEX(resultados!$A$2:$ZZ$883, 320, MATCH($B$2, resultados!$A$1:$ZZ$1, 0))</f>
        <v/>
      </c>
      <c r="C326">
        <f>INDEX(resultados!$A$2:$ZZ$883, 320, MATCH($B$3, resultados!$A$1:$ZZ$1, 0))</f>
        <v/>
      </c>
    </row>
    <row r="327">
      <c r="A327">
        <f>INDEX(resultados!$A$2:$ZZ$883, 321, MATCH($B$1, resultados!$A$1:$ZZ$1, 0))</f>
        <v/>
      </c>
      <c r="B327">
        <f>INDEX(resultados!$A$2:$ZZ$883, 321, MATCH($B$2, resultados!$A$1:$ZZ$1, 0))</f>
        <v/>
      </c>
      <c r="C327">
        <f>INDEX(resultados!$A$2:$ZZ$883, 321, MATCH($B$3, resultados!$A$1:$ZZ$1, 0))</f>
        <v/>
      </c>
    </row>
    <row r="328">
      <c r="A328">
        <f>INDEX(resultados!$A$2:$ZZ$883, 322, MATCH($B$1, resultados!$A$1:$ZZ$1, 0))</f>
        <v/>
      </c>
      <c r="B328">
        <f>INDEX(resultados!$A$2:$ZZ$883, 322, MATCH($B$2, resultados!$A$1:$ZZ$1, 0))</f>
        <v/>
      </c>
      <c r="C328">
        <f>INDEX(resultados!$A$2:$ZZ$883, 322, MATCH($B$3, resultados!$A$1:$ZZ$1, 0))</f>
        <v/>
      </c>
    </row>
    <row r="329">
      <c r="A329">
        <f>INDEX(resultados!$A$2:$ZZ$883, 323, MATCH($B$1, resultados!$A$1:$ZZ$1, 0))</f>
        <v/>
      </c>
      <c r="B329">
        <f>INDEX(resultados!$A$2:$ZZ$883, 323, MATCH($B$2, resultados!$A$1:$ZZ$1, 0))</f>
        <v/>
      </c>
      <c r="C329">
        <f>INDEX(resultados!$A$2:$ZZ$883, 323, MATCH($B$3, resultados!$A$1:$ZZ$1, 0))</f>
        <v/>
      </c>
    </row>
    <row r="330">
      <c r="A330">
        <f>INDEX(resultados!$A$2:$ZZ$883, 324, MATCH($B$1, resultados!$A$1:$ZZ$1, 0))</f>
        <v/>
      </c>
      <c r="B330">
        <f>INDEX(resultados!$A$2:$ZZ$883, 324, MATCH($B$2, resultados!$A$1:$ZZ$1, 0))</f>
        <v/>
      </c>
      <c r="C330">
        <f>INDEX(resultados!$A$2:$ZZ$883, 324, MATCH($B$3, resultados!$A$1:$ZZ$1, 0))</f>
        <v/>
      </c>
    </row>
    <row r="331">
      <c r="A331">
        <f>INDEX(resultados!$A$2:$ZZ$883, 325, MATCH($B$1, resultados!$A$1:$ZZ$1, 0))</f>
        <v/>
      </c>
      <c r="B331">
        <f>INDEX(resultados!$A$2:$ZZ$883, 325, MATCH($B$2, resultados!$A$1:$ZZ$1, 0))</f>
        <v/>
      </c>
      <c r="C331">
        <f>INDEX(resultados!$A$2:$ZZ$883, 325, MATCH($B$3, resultados!$A$1:$ZZ$1, 0))</f>
        <v/>
      </c>
    </row>
    <row r="332">
      <c r="A332">
        <f>INDEX(resultados!$A$2:$ZZ$883, 326, MATCH($B$1, resultados!$A$1:$ZZ$1, 0))</f>
        <v/>
      </c>
      <c r="B332">
        <f>INDEX(resultados!$A$2:$ZZ$883, 326, MATCH($B$2, resultados!$A$1:$ZZ$1, 0))</f>
        <v/>
      </c>
      <c r="C332">
        <f>INDEX(resultados!$A$2:$ZZ$883, 326, MATCH($B$3, resultados!$A$1:$ZZ$1, 0))</f>
        <v/>
      </c>
    </row>
    <row r="333">
      <c r="A333">
        <f>INDEX(resultados!$A$2:$ZZ$883, 327, MATCH($B$1, resultados!$A$1:$ZZ$1, 0))</f>
        <v/>
      </c>
      <c r="B333">
        <f>INDEX(resultados!$A$2:$ZZ$883, 327, MATCH($B$2, resultados!$A$1:$ZZ$1, 0))</f>
        <v/>
      </c>
      <c r="C333">
        <f>INDEX(resultados!$A$2:$ZZ$883, 327, MATCH($B$3, resultados!$A$1:$ZZ$1, 0))</f>
        <v/>
      </c>
    </row>
    <row r="334">
      <c r="A334">
        <f>INDEX(resultados!$A$2:$ZZ$883, 328, MATCH($B$1, resultados!$A$1:$ZZ$1, 0))</f>
        <v/>
      </c>
      <c r="B334">
        <f>INDEX(resultados!$A$2:$ZZ$883, 328, MATCH($B$2, resultados!$A$1:$ZZ$1, 0))</f>
        <v/>
      </c>
      <c r="C334">
        <f>INDEX(resultados!$A$2:$ZZ$883, 328, MATCH($B$3, resultados!$A$1:$ZZ$1, 0))</f>
        <v/>
      </c>
    </row>
    <row r="335">
      <c r="A335">
        <f>INDEX(resultados!$A$2:$ZZ$883, 329, MATCH($B$1, resultados!$A$1:$ZZ$1, 0))</f>
        <v/>
      </c>
      <c r="B335">
        <f>INDEX(resultados!$A$2:$ZZ$883, 329, MATCH($B$2, resultados!$A$1:$ZZ$1, 0))</f>
        <v/>
      </c>
      <c r="C335">
        <f>INDEX(resultados!$A$2:$ZZ$883, 329, MATCH($B$3, resultados!$A$1:$ZZ$1, 0))</f>
        <v/>
      </c>
    </row>
    <row r="336">
      <c r="A336">
        <f>INDEX(resultados!$A$2:$ZZ$883, 330, MATCH($B$1, resultados!$A$1:$ZZ$1, 0))</f>
        <v/>
      </c>
      <c r="B336">
        <f>INDEX(resultados!$A$2:$ZZ$883, 330, MATCH($B$2, resultados!$A$1:$ZZ$1, 0))</f>
        <v/>
      </c>
      <c r="C336">
        <f>INDEX(resultados!$A$2:$ZZ$883, 330, MATCH($B$3, resultados!$A$1:$ZZ$1, 0))</f>
        <v/>
      </c>
    </row>
    <row r="337">
      <c r="A337">
        <f>INDEX(resultados!$A$2:$ZZ$883, 331, MATCH($B$1, resultados!$A$1:$ZZ$1, 0))</f>
        <v/>
      </c>
      <c r="B337">
        <f>INDEX(resultados!$A$2:$ZZ$883, 331, MATCH($B$2, resultados!$A$1:$ZZ$1, 0))</f>
        <v/>
      </c>
      <c r="C337">
        <f>INDEX(resultados!$A$2:$ZZ$883, 331, MATCH($B$3, resultados!$A$1:$ZZ$1, 0))</f>
        <v/>
      </c>
    </row>
    <row r="338">
      <c r="A338">
        <f>INDEX(resultados!$A$2:$ZZ$883, 332, MATCH($B$1, resultados!$A$1:$ZZ$1, 0))</f>
        <v/>
      </c>
      <c r="B338">
        <f>INDEX(resultados!$A$2:$ZZ$883, 332, MATCH($B$2, resultados!$A$1:$ZZ$1, 0))</f>
        <v/>
      </c>
      <c r="C338">
        <f>INDEX(resultados!$A$2:$ZZ$883, 332, MATCH($B$3, resultados!$A$1:$ZZ$1, 0))</f>
        <v/>
      </c>
    </row>
    <row r="339">
      <c r="A339">
        <f>INDEX(resultados!$A$2:$ZZ$883, 333, MATCH($B$1, resultados!$A$1:$ZZ$1, 0))</f>
        <v/>
      </c>
      <c r="B339">
        <f>INDEX(resultados!$A$2:$ZZ$883, 333, MATCH($B$2, resultados!$A$1:$ZZ$1, 0))</f>
        <v/>
      </c>
      <c r="C339">
        <f>INDEX(resultados!$A$2:$ZZ$883, 333, MATCH($B$3, resultados!$A$1:$ZZ$1, 0))</f>
        <v/>
      </c>
    </row>
    <row r="340">
      <c r="A340">
        <f>INDEX(resultados!$A$2:$ZZ$883, 334, MATCH($B$1, resultados!$A$1:$ZZ$1, 0))</f>
        <v/>
      </c>
      <c r="B340">
        <f>INDEX(resultados!$A$2:$ZZ$883, 334, MATCH($B$2, resultados!$A$1:$ZZ$1, 0))</f>
        <v/>
      </c>
      <c r="C340">
        <f>INDEX(resultados!$A$2:$ZZ$883, 334, MATCH($B$3, resultados!$A$1:$ZZ$1, 0))</f>
        <v/>
      </c>
    </row>
    <row r="341">
      <c r="A341">
        <f>INDEX(resultados!$A$2:$ZZ$883, 335, MATCH($B$1, resultados!$A$1:$ZZ$1, 0))</f>
        <v/>
      </c>
      <c r="B341">
        <f>INDEX(resultados!$A$2:$ZZ$883, 335, MATCH($B$2, resultados!$A$1:$ZZ$1, 0))</f>
        <v/>
      </c>
      <c r="C341">
        <f>INDEX(resultados!$A$2:$ZZ$883, 335, MATCH($B$3, resultados!$A$1:$ZZ$1, 0))</f>
        <v/>
      </c>
    </row>
    <row r="342">
      <c r="A342">
        <f>INDEX(resultados!$A$2:$ZZ$883, 336, MATCH($B$1, resultados!$A$1:$ZZ$1, 0))</f>
        <v/>
      </c>
      <c r="B342">
        <f>INDEX(resultados!$A$2:$ZZ$883, 336, MATCH($B$2, resultados!$A$1:$ZZ$1, 0))</f>
        <v/>
      </c>
      <c r="C342">
        <f>INDEX(resultados!$A$2:$ZZ$883, 336, MATCH($B$3, resultados!$A$1:$ZZ$1, 0))</f>
        <v/>
      </c>
    </row>
    <row r="343">
      <c r="A343">
        <f>INDEX(resultados!$A$2:$ZZ$883, 337, MATCH($B$1, resultados!$A$1:$ZZ$1, 0))</f>
        <v/>
      </c>
      <c r="B343">
        <f>INDEX(resultados!$A$2:$ZZ$883, 337, MATCH($B$2, resultados!$A$1:$ZZ$1, 0))</f>
        <v/>
      </c>
      <c r="C343">
        <f>INDEX(resultados!$A$2:$ZZ$883, 337, MATCH($B$3, resultados!$A$1:$ZZ$1, 0))</f>
        <v/>
      </c>
    </row>
    <row r="344">
      <c r="A344">
        <f>INDEX(resultados!$A$2:$ZZ$883, 338, MATCH($B$1, resultados!$A$1:$ZZ$1, 0))</f>
        <v/>
      </c>
      <c r="B344">
        <f>INDEX(resultados!$A$2:$ZZ$883, 338, MATCH($B$2, resultados!$A$1:$ZZ$1, 0))</f>
        <v/>
      </c>
      <c r="C344">
        <f>INDEX(resultados!$A$2:$ZZ$883, 338, MATCH($B$3, resultados!$A$1:$ZZ$1, 0))</f>
        <v/>
      </c>
    </row>
    <row r="345">
      <c r="A345">
        <f>INDEX(resultados!$A$2:$ZZ$883, 339, MATCH($B$1, resultados!$A$1:$ZZ$1, 0))</f>
        <v/>
      </c>
      <c r="B345">
        <f>INDEX(resultados!$A$2:$ZZ$883, 339, MATCH($B$2, resultados!$A$1:$ZZ$1, 0))</f>
        <v/>
      </c>
      <c r="C345">
        <f>INDEX(resultados!$A$2:$ZZ$883, 339, MATCH($B$3, resultados!$A$1:$ZZ$1, 0))</f>
        <v/>
      </c>
    </row>
    <row r="346">
      <c r="A346">
        <f>INDEX(resultados!$A$2:$ZZ$883, 340, MATCH($B$1, resultados!$A$1:$ZZ$1, 0))</f>
        <v/>
      </c>
      <c r="B346">
        <f>INDEX(resultados!$A$2:$ZZ$883, 340, MATCH($B$2, resultados!$A$1:$ZZ$1, 0))</f>
        <v/>
      </c>
      <c r="C346">
        <f>INDEX(resultados!$A$2:$ZZ$883, 340, MATCH($B$3, resultados!$A$1:$ZZ$1, 0))</f>
        <v/>
      </c>
    </row>
    <row r="347">
      <c r="A347">
        <f>INDEX(resultados!$A$2:$ZZ$883, 341, MATCH($B$1, resultados!$A$1:$ZZ$1, 0))</f>
        <v/>
      </c>
      <c r="B347">
        <f>INDEX(resultados!$A$2:$ZZ$883, 341, MATCH($B$2, resultados!$A$1:$ZZ$1, 0))</f>
        <v/>
      </c>
      <c r="C347">
        <f>INDEX(resultados!$A$2:$ZZ$883, 341, MATCH($B$3, resultados!$A$1:$ZZ$1, 0))</f>
        <v/>
      </c>
    </row>
    <row r="348">
      <c r="A348">
        <f>INDEX(resultados!$A$2:$ZZ$883, 342, MATCH($B$1, resultados!$A$1:$ZZ$1, 0))</f>
        <v/>
      </c>
      <c r="B348">
        <f>INDEX(resultados!$A$2:$ZZ$883, 342, MATCH($B$2, resultados!$A$1:$ZZ$1, 0))</f>
        <v/>
      </c>
      <c r="C348">
        <f>INDEX(resultados!$A$2:$ZZ$883, 342, MATCH($B$3, resultados!$A$1:$ZZ$1, 0))</f>
        <v/>
      </c>
    </row>
    <row r="349">
      <c r="A349">
        <f>INDEX(resultados!$A$2:$ZZ$883, 343, MATCH($B$1, resultados!$A$1:$ZZ$1, 0))</f>
        <v/>
      </c>
      <c r="B349">
        <f>INDEX(resultados!$A$2:$ZZ$883, 343, MATCH($B$2, resultados!$A$1:$ZZ$1, 0))</f>
        <v/>
      </c>
      <c r="C349">
        <f>INDEX(resultados!$A$2:$ZZ$883, 343, MATCH($B$3, resultados!$A$1:$ZZ$1, 0))</f>
        <v/>
      </c>
    </row>
    <row r="350">
      <c r="A350">
        <f>INDEX(resultados!$A$2:$ZZ$883, 344, MATCH($B$1, resultados!$A$1:$ZZ$1, 0))</f>
        <v/>
      </c>
      <c r="B350">
        <f>INDEX(resultados!$A$2:$ZZ$883, 344, MATCH($B$2, resultados!$A$1:$ZZ$1, 0))</f>
        <v/>
      </c>
      <c r="C350">
        <f>INDEX(resultados!$A$2:$ZZ$883, 344, MATCH($B$3, resultados!$A$1:$ZZ$1, 0))</f>
        <v/>
      </c>
    </row>
    <row r="351">
      <c r="A351">
        <f>INDEX(resultados!$A$2:$ZZ$883, 345, MATCH($B$1, resultados!$A$1:$ZZ$1, 0))</f>
        <v/>
      </c>
      <c r="B351">
        <f>INDEX(resultados!$A$2:$ZZ$883, 345, MATCH($B$2, resultados!$A$1:$ZZ$1, 0))</f>
        <v/>
      </c>
      <c r="C351">
        <f>INDEX(resultados!$A$2:$ZZ$883, 345, MATCH($B$3, resultados!$A$1:$ZZ$1, 0))</f>
        <v/>
      </c>
    </row>
    <row r="352">
      <c r="A352">
        <f>INDEX(resultados!$A$2:$ZZ$883, 346, MATCH($B$1, resultados!$A$1:$ZZ$1, 0))</f>
        <v/>
      </c>
      <c r="B352">
        <f>INDEX(resultados!$A$2:$ZZ$883, 346, MATCH($B$2, resultados!$A$1:$ZZ$1, 0))</f>
        <v/>
      </c>
      <c r="C352">
        <f>INDEX(resultados!$A$2:$ZZ$883, 346, MATCH($B$3, resultados!$A$1:$ZZ$1, 0))</f>
        <v/>
      </c>
    </row>
    <row r="353">
      <c r="A353">
        <f>INDEX(resultados!$A$2:$ZZ$883, 347, MATCH($B$1, resultados!$A$1:$ZZ$1, 0))</f>
        <v/>
      </c>
      <c r="B353">
        <f>INDEX(resultados!$A$2:$ZZ$883, 347, MATCH($B$2, resultados!$A$1:$ZZ$1, 0))</f>
        <v/>
      </c>
      <c r="C353">
        <f>INDEX(resultados!$A$2:$ZZ$883, 347, MATCH($B$3, resultados!$A$1:$ZZ$1, 0))</f>
        <v/>
      </c>
    </row>
    <row r="354">
      <c r="A354">
        <f>INDEX(resultados!$A$2:$ZZ$883, 348, MATCH($B$1, resultados!$A$1:$ZZ$1, 0))</f>
        <v/>
      </c>
      <c r="B354">
        <f>INDEX(resultados!$A$2:$ZZ$883, 348, MATCH($B$2, resultados!$A$1:$ZZ$1, 0))</f>
        <v/>
      </c>
      <c r="C354">
        <f>INDEX(resultados!$A$2:$ZZ$883, 348, MATCH($B$3, resultados!$A$1:$ZZ$1, 0))</f>
        <v/>
      </c>
    </row>
    <row r="355">
      <c r="A355">
        <f>INDEX(resultados!$A$2:$ZZ$883, 349, MATCH($B$1, resultados!$A$1:$ZZ$1, 0))</f>
        <v/>
      </c>
      <c r="B355">
        <f>INDEX(resultados!$A$2:$ZZ$883, 349, MATCH($B$2, resultados!$A$1:$ZZ$1, 0))</f>
        <v/>
      </c>
      <c r="C355">
        <f>INDEX(resultados!$A$2:$ZZ$883, 349, MATCH($B$3, resultados!$A$1:$ZZ$1, 0))</f>
        <v/>
      </c>
    </row>
    <row r="356">
      <c r="A356">
        <f>INDEX(resultados!$A$2:$ZZ$883, 350, MATCH($B$1, resultados!$A$1:$ZZ$1, 0))</f>
        <v/>
      </c>
      <c r="B356">
        <f>INDEX(resultados!$A$2:$ZZ$883, 350, MATCH($B$2, resultados!$A$1:$ZZ$1, 0))</f>
        <v/>
      </c>
      <c r="C356">
        <f>INDEX(resultados!$A$2:$ZZ$883, 350, MATCH($B$3, resultados!$A$1:$ZZ$1, 0))</f>
        <v/>
      </c>
    </row>
    <row r="357">
      <c r="A357">
        <f>INDEX(resultados!$A$2:$ZZ$883, 351, MATCH($B$1, resultados!$A$1:$ZZ$1, 0))</f>
        <v/>
      </c>
      <c r="B357">
        <f>INDEX(resultados!$A$2:$ZZ$883, 351, MATCH($B$2, resultados!$A$1:$ZZ$1, 0))</f>
        <v/>
      </c>
      <c r="C357">
        <f>INDEX(resultados!$A$2:$ZZ$883, 351, MATCH($B$3, resultados!$A$1:$ZZ$1, 0))</f>
        <v/>
      </c>
    </row>
    <row r="358">
      <c r="A358">
        <f>INDEX(resultados!$A$2:$ZZ$883, 352, MATCH($B$1, resultados!$A$1:$ZZ$1, 0))</f>
        <v/>
      </c>
      <c r="B358">
        <f>INDEX(resultados!$A$2:$ZZ$883, 352, MATCH($B$2, resultados!$A$1:$ZZ$1, 0))</f>
        <v/>
      </c>
      <c r="C358">
        <f>INDEX(resultados!$A$2:$ZZ$883, 352, MATCH($B$3, resultados!$A$1:$ZZ$1, 0))</f>
        <v/>
      </c>
    </row>
    <row r="359">
      <c r="A359">
        <f>INDEX(resultados!$A$2:$ZZ$883, 353, MATCH($B$1, resultados!$A$1:$ZZ$1, 0))</f>
        <v/>
      </c>
      <c r="B359">
        <f>INDEX(resultados!$A$2:$ZZ$883, 353, MATCH($B$2, resultados!$A$1:$ZZ$1, 0))</f>
        <v/>
      </c>
      <c r="C359">
        <f>INDEX(resultados!$A$2:$ZZ$883, 353, MATCH($B$3, resultados!$A$1:$ZZ$1, 0))</f>
        <v/>
      </c>
    </row>
    <row r="360">
      <c r="A360">
        <f>INDEX(resultados!$A$2:$ZZ$883, 354, MATCH($B$1, resultados!$A$1:$ZZ$1, 0))</f>
        <v/>
      </c>
      <c r="B360">
        <f>INDEX(resultados!$A$2:$ZZ$883, 354, MATCH($B$2, resultados!$A$1:$ZZ$1, 0))</f>
        <v/>
      </c>
      <c r="C360">
        <f>INDEX(resultados!$A$2:$ZZ$883, 354, MATCH($B$3, resultados!$A$1:$ZZ$1, 0))</f>
        <v/>
      </c>
    </row>
    <row r="361">
      <c r="A361">
        <f>INDEX(resultados!$A$2:$ZZ$883, 355, MATCH($B$1, resultados!$A$1:$ZZ$1, 0))</f>
        <v/>
      </c>
      <c r="B361">
        <f>INDEX(resultados!$A$2:$ZZ$883, 355, MATCH($B$2, resultados!$A$1:$ZZ$1, 0))</f>
        <v/>
      </c>
      <c r="C361">
        <f>INDEX(resultados!$A$2:$ZZ$883, 355, MATCH($B$3, resultados!$A$1:$ZZ$1, 0))</f>
        <v/>
      </c>
    </row>
    <row r="362">
      <c r="A362">
        <f>INDEX(resultados!$A$2:$ZZ$883, 356, MATCH($B$1, resultados!$A$1:$ZZ$1, 0))</f>
        <v/>
      </c>
      <c r="B362">
        <f>INDEX(resultados!$A$2:$ZZ$883, 356, MATCH($B$2, resultados!$A$1:$ZZ$1, 0))</f>
        <v/>
      </c>
      <c r="C362">
        <f>INDEX(resultados!$A$2:$ZZ$883, 356, MATCH($B$3, resultados!$A$1:$ZZ$1, 0))</f>
        <v/>
      </c>
    </row>
    <row r="363">
      <c r="A363">
        <f>INDEX(resultados!$A$2:$ZZ$883, 357, MATCH($B$1, resultados!$A$1:$ZZ$1, 0))</f>
        <v/>
      </c>
      <c r="B363">
        <f>INDEX(resultados!$A$2:$ZZ$883, 357, MATCH($B$2, resultados!$A$1:$ZZ$1, 0))</f>
        <v/>
      </c>
      <c r="C363">
        <f>INDEX(resultados!$A$2:$ZZ$883, 357, MATCH($B$3, resultados!$A$1:$ZZ$1, 0))</f>
        <v/>
      </c>
    </row>
    <row r="364">
      <c r="A364">
        <f>INDEX(resultados!$A$2:$ZZ$883, 358, MATCH($B$1, resultados!$A$1:$ZZ$1, 0))</f>
        <v/>
      </c>
      <c r="B364">
        <f>INDEX(resultados!$A$2:$ZZ$883, 358, MATCH($B$2, resultados!$A$1:$ZZ$1, 0))</f>
        <v/>
      </c>
      <c r="C364">
        <f>INDEX(resultados!$A$2:$ZZ$883, 358, MATCH($B$3, resultados!$A$1:$ZZ$1, 0))</f>
        <v/>
      </c>
    </row>
    <row r="365">
      <c r="A365">
        <f>INDEX(resultados!$A$2:$ZZ$883, 359, MATCH($B$1, resultados!$A$1:$ZZ$1, 0))</f>
        <v/>
      </c>
      <c r="B365">
        <f>INDEX(resultados!$A$2:$ZZ$883, 359, MATCH($B$2, resultados!$A$1:$ZZ$1, 0))</f>
        <v/>
      </c>
      <c r="C365">
        <f>INDEX(resultados!$A$2:$ZZ$883, 359, MATCH($B$3, resultados!$A$1:$ZZ$1, 0))</f>
        <v/>
      </c>
    </row>
    <row r="366">
      <c r="A366">
        <f>INDEX(resultados!$A$2:$ZZ$883, 360, MATCH($B$1, resultados!$A$1:$ZZ$1, 0))</f>
        <v/>
      </c>
      <c r="B366">
        <f>INDEX(resultados!$A$2:$ZZ$883, 360, MATCH($B$2, resultados!$A$1:$ZZ$1, 0))</f>
        <v/>
      </c>
      <c r="C366">
        <f>INDEX(resultados!$A$2:$ZZ$883, 360, MATCH($B$3, resultados!$A$1:$ZZ$1, 0))</f>
        <v/>
      </c>
    </row>
    <row r="367">
      <c r="A367">
        <f>INDEX(resultados!$A$2:$ZZ$883, 361, MATCH($B$1, resultados!$A$1:$ZZ$1, 0))</f>
        <v/>
      </c>
      <c r="B367">
        <f>INDEX(resultados!$A$2:$ZZ$883, 361, MATCH($B$2, resultados!$A$1:$ZZ$1, 0))</f>
        <v/>
      </c>
      <c r="C367">
        <f>INDEX(resultados!$A$2:$ZZ$883, 361, MATCH($B$3, resultados!$A$1:$ZZ$1, 0))</f>
        <v/>
      </c>
    </row>
    <row r="368">
      <c r="A368">
        <f>INDEX(resultados!$A$2:$ZZ$883, 362, MATCH($B$1, resultados!$A$1:$ZZ$1, 0))</f>
        <v/>
      </c>
      <c r="B368">
        <f>INDEX(resultados!$A$2:$ZZ$883, 362, MATCH($B$2, resultados!$A$1:$ZZ$1, 0))</f>
        <v/>
      </c>
      <c r="C368">
        <f>INDEX(resultados!$A$2:$ZZ$883, 362, MATCH($B$3, resultados!$A$1:$ZZ$1, 0))</f>
        <v/>
      </c>
    </row>
    <row r="369">
      <c r="A369">
        <f>INDEX(resultados!$A$2:$ZZ$883, 363, MATCH($B$1, resultados!$A$1:$ZZ$1, 0))</f>
        <v/>
      </c>
      <c r="B369">
        <f>INDEX(resultados!$A$2:$ZZ$883, 363, MATCH($B$2, resultados!$A$1:$ZZ$1, 0))</f>
        <v/>
      </c>
      <c r="C369">
        <f>INDEX(resultados!$A$2:$ZZ$883, 363, MATCH($B$3, resultados!$A$1:$ZZ$1, 0))</f>
        <v/>
      </c>
    </row>
    <row r="370">
      <c r="A370">
        <f>INDEX(resultados!$A$2:$ZZ$883, 364, MATCH($B$1, resultados!$A$1:$ZZ$1, 0))</f>
        <v/>
      </c>
      <c r="B370">
        <f>INDEX(resultados!$A$2:$ZZ$883, 364, MATCH($B$2, resultados!$A$1:$ZZ$1, 0))</f>
        <v/>
      </c>
      <c r="C370">
        <f>INDEX(resultados!$A$2:$ZZ$883, 364, MATCH($B$3, resultados!$A$1:$ZZ$1, 0))</f>
        <v/>
      </c>
    </row>
    <row r="371">
      <c r="A371">
        <f>INDEX(resultados!$A$2:$ZZ$883, 365, MATCH($B$1, resultados!$A$1:$ZZ$1, 0))</f>
        <v/>
      </c>
      <c r="B371">
        <f>INDEX(resultados!$A$2:$ZZ$883, 365, MATCH($B$2, resultados!$A$1:$ZZ$1, 0))</f>
        <v/>
      </c>
      <c r="C371">
        <f>INDEX(resultados!$A$2:$ZZ$883, 365, MATCH($B$3, resultados!$A$1:$ZZ$1, 0))</f>
        <v/>
      </c>
    </row>
    <row r="372">
      <c r="A372">
        <f>INDEX(resultados!$A$2:$ZZ$883, 366, MATCH($B$1, resultados!$A$1:$ZZ$1, 0))</f>
        <v/>
      </c>
      <c r="B372">
        <f>INDEX(resultados!$A$2:$ZZ$883, 366, MATCH($B$2, resultados!$A$1:$ZZ$1, 0))</f>
        <v/>
      </c>
      <c r="C372">
        <f>INDEX(resultados!$A$2:$ZZ$883, 366, MATCH($B$3, resultados!$A$1:$ZZ$1, 0))</f>
        <v/>
      </c>
    </row>
    <row r="373">
      <c r="A373">
        <f>INDEX(resultados!$A$2:$ZZ$883, 367, MATCH($B$1, resultados!$A$1:$ZZ$1, 0))</f>
        <v/>
      </c>
      <c r="B373">
        <f>INDEX(resultados!$A$2:$ZZ$883, 367, MATCH($B$2, resultados!$A$1:$ZZ$1, 0))</f>
        <v/>
      </c>
      <c r="C373">
        <f>INDEX(resultados!$A$2:$ZZ$883, 367, MATCH($B$3, resultados!$A$1:$ZZ$1, 0))</f>
        <v/>
      </c>
    </row>
    <row r="374">
      <c r="A374">
        <f>INDEX(resultados!$A$2:$ZZ$883, 368, MATCH($B$1, resultados!$A$1:$ZZ$1, 0))</f>
        <v/>
      </c>
      <c r="B374">
        <f>INDEX(resultados!$A$2:$ZZ$883, 368, MATCH($B$2, resultados!$A$1:$ZZ$1, 0))</f>
        <v/>
      </c>
      <c r="C374">
        <f>INDEX(resultados!$A$2:$ZZ$883, 368, MATCH($B$3, resultados!$A$1:$ZZ$1, 0))</f>
        <v/>
      </c>
    </row>
    <row r="375">
      <c r="A375">
        <f>INDEX(resultados!$A$2:$ZZ$883, 369, MATCH($B$1, resultados!$A$1:$ZZ$1, 0))</f>
        <v/>
      </c>
      <c r="B375">
        <f>INDEX(resultados!$A$2:$ZZ$883, 369, MATCH($B$2, resultados!$A$1:$ZZ$1, 0))</f>
        <v/>
      </c>
      <c r="C375">
        <f>INDEX(resultados!$A$2:$ZZ$883, 369, MATCH($B$3, resultados!$A$1:$ZZ$1, 0))</f>
        <v/>
      </c>
    </row>
    <row r="376">
      <c r="A376">
        <f>INDEX(resultados!$A$2:$ZZ$883, 370, MATCH($B$1, resultados!$A$1:$ZZ$1, 0))</f>
        <v/>
      </c>
      <c r="B376">
        <f>INDEX(resultados!$A$2:$ZZ$883, 370, MATCH($B$2, resultados!$A$1:$ZZ$1, 0))</f>
        <v/>
      </c>
      <c r="C376">
        <f>INDEX(resultados!$A$2:$ZZ$883, 370, MATCH($B$3, resultados!$A$1:$ZZ$1, 0))</f>
        <v/>
      </c>
    </row>
    <row r="377">
      <c r="A377">
        <f>INDEX(resultados!$A$2:$ZZ$883, 371, MATCH($B$1, resultados!$A$1:$ZZ$1, 0))</f>
        <v/>
      </c>
      <c r="B377">
        <f>INDEX(resultados!$A$2:$ZZ$883, 371, MATCH($B$2, resultados!$A$1:$ZZ$1, 0))</f>
        <v/>
      </c>
      <c r="C377">
        <f>INDEX(resultados!$A$2:$ZZ$883, 371, MATCH($B$3, resultados!$A$1:$ZZ$1, 0))</f>
        <v/>
      </c>
    </row>
    <row r="378">
      <c r="A378">
        <f>INDEX(resultados!$A$2:$ZZ$883, 372, MATCH($B$1, resultados!$A$1:$ZZ$1, 0))</f>
        <v/>
      </c>
      <c r="B378">
        <f>INDEX(resultados!$A$2:$ZZ$883, 372, MATCH($B$2, resultados!$A$1:$ZZ$1, 0))</f>
        <v/>
      </c>
      <c r="C378">
        <f>INDEX(resultados!$A$2:$ZZ$883, 372, MATCH($B$3, resultados!$A$1:$ZZ$1, 0))</f>
        <v/>
      </c>
    </row>
    <row r="379">
      <c r="A379">
        <f>INDEX(resultados!$A$2:$ZZ$883, 373, MATCH($B$1, resultados!$A$1:$ZZ$1, 0))</f>
        <v/>
      </c>
      <c r="B379">
        <f>INDEX(resultados!$A$2:$ZZ$883, 373, MATCH($B$2, resultados!$A$1:$ZZ$1, 0))</f>
        <v/>
      </c>
      <c r="C379">
        <f>INDEX(resultados!$A$2:$ZZ$883, 373, MATCH($B$3, resultados!$A$1:$ZZ$1, 0))</f>
        <v/>
      </c>
    </row>
    <row r="380">
      <c r="A380">
        <f>INDEX(resultados!$A$2:$ZZ$883, 374, MATCH($B$1, resultados!$A$1:$ZZ$1, 0))</f>
        <v/>
      </c>
      <c r="B380">
        <f>INDEX(resultados!$A$2:$ZZ$883, 374, MATCH($B$2, resultados!$A$1:$ZZ$1, 0))</f>
        <v/>
      </c>
      <c r="C380">
        <f>INDEX(resultados!$A$2:$ZZ$883, 374, MATCH($B$3, resultados!$A$1:$ZZ$1, 0))</f>
        <v/>
      </c>
    </row>
    <row r="381">
      <c r="A381">
        <f>INDEX(resultados!$A$2:$ZZ$883, 375, MATCH($B$1, resultados!$A$1:$ZZ$1, 0))</f>
        <v/>
      </c>
      <c r="B381">
        <f>INDEX(resultados!$A$2:$ZZ$883, 375, MATCH($B$2, resultados!$A$1:$ZZ$1, 0))</f>
        <v/>
      </c>
      <c r="C381">
        <f>INDEX(resultados!$A$2:$ZZ$883, 375, MATCH($B$3, resultados!$A$1:$ZZ$1, 0))</f>
        <v/>
      </c>
    </row>
    <row r="382">
      <c r="A382">
        <f>INDEX(resultados!$A$2:$ZZ$883, 376, MATCH($B$1, resultados!$A$1:$ZZ$1, 0))</f>
        <v/>
      </c>
      <c r="B382">
        <f>INDEX(resultados!$A$2:$ZZ$883, 376, MATCH($B$2, resultados!$A$1:$ZZ$1, 0))</f>
        <v/>
      </c>
      <c r="C382">
        <f>INDEX(resultados!$A$2:$ZZ$883, 376, MATCH($B$3, resultados!$A$1:$ZZ$1, 0))</f>
        <v/>
      </c>
    </row>
    <row r="383">
      <c r="A383">
        <f>INDEX(resultados!$A$2:$ZZ$883, 377, MATCH($B$1, resultados!$A$1:$ZZ$1, 0))</f>
        <v/>
      </c>
      <c r="B383">
        <f>INDEX(resultados!$A$2:$ZZ$883, 377, MATCH($B$2, resultados!$A$1:$ZZ$1, 0))</f>
        <v/>
      </c>
      <c r="C383">
        <f>INDEX(resultados!$A$2:$ZZ$883, 377, MATCH($B$3, resultados!$A$1:$ZZ$1, 0))</f>
        <v/>
      </c>
    </row>
    <row r="384">
      <c r="A384">
        <f>INDEX(resultados!$A$2:$ZZ$883, 378, MATCH($B$1, resultados!$A$1:$ZZ$1, 0))</f>
        <v/>
      </c>
      <c r="B384">
        <f>INDEX(resultados!$A$2:$ZZ$883, 378, MATCH($B$2, resultados!$A$1:$ZZ$1, 0))</f>
        <v/>
      </c>
      <c r="C384">
        <f>INDEX(resultados!$A$2:$ZZ$883, 378, MATCH($B$3, resultados!$A$1:$ZZ$1, 0))</f>
        <v/>
      </c>
    </row>
    <row r="385">
      <c r="A385">
        <f>INDEX(resultados!$A$2:$ZZ$883, 379, MATCH($B$1, resultados!$A$1:$ZZ$1, 0))</f>
        <v/>
      </c>
      <c r="B385">
        <f>INDEX(resultados!$A$2:$ZZ$883, 379, MATCH($B$2, resultados!$A$1:$ZZ$1, 0))</f>
        <v/>
      </c>
      <c r="C385">
        <f>INDEX(resultados!$A$2:$ZZ$883, 379, MATCH($B$3, resultados!$A$1:$ZZ$1, 0))</f>
        <v/>
      </c>
    </row>
    <row r="386">
      <c r="A386">
        <f>INDEX(resultados!$A$2:$ZZ$883, 380, MATCH($B$1, resultados!$A$1:$ZZ$1, 0))</f>
        <v/>
      </c>
      <c r="B386">
        <f>INDEX(resultados!$A$2:$ZZ$883, 380, MATCH($B$2, resultados!$A$1:$ZZ$1, 0))</f>
        <v/>
      </c>
      <c r="C386">
        <f>INDEX(resultados!$A$2:$ZZ$883, 380, MATCH($B$3, resultados!$A$1:$ZZ$1, 0))</f>
        <v/>
      </c>
    </row>
    <row r="387">
      <c r="A387">
        <f>INDEX(resultados!$A$2:$ZZ$883, 381, MATCH($B$1, resultados!$A$1:$ZZ$1, 0))</f>
        <v/>
      </c>
      <c r="B387">
        <f>INDEX(resultados!$A$2:$ZZ$883, 381, MATCH($B$2, resultados!$A$1:$ZZ$1, 0))</f>
        <v/>
      </c>
      <c r="C387">
        <f>INDEX(resultados!$A$2:$ZZ$883, 381, MATCH($B$3, resultados!$A$1:$ZZ$1, 0))</f>
        <v/>
      </c>
    </row>
    <row r="388">
      <c r="A388">
        <f>INDEX(resultados!$A$2:$ZZ$883, 382, MATCH($B$1, resultados!$A$1:$ZZ$1, 0))</f>
        <v/>
      </c>
      <c r="B388">
        <f>INDEX(resultados!$A$2:$ZZ$883, 382, MATCH($B$2, resultados!$A$1:$ZZ$1, 0))</f>
        <v/>
      </c>
      <c r="C388">
        <f>INDEX(resultados!$A$2:$ZZ$883, 382, MATCH($B$3, resultados!$A$1:$ZZ$1, 0))</f>
        <v/>
      </c>
    </row>
    <row r="389">
      <c r="A389">
        <f>INDEX(resultados!$A$2:$ZZ$883, 383, MATCH($B$1, resultados!$A$1:$ZZ$1, 0))</f>
        <v/>
      </c>
      <c r="B389">
        <f>INDEX(resultados!$A$2:$ZZ$883, 383, MATCH($B$2, resultados!$A$1:$ZZ$1, 0))</f>
        <v/>
      </c>
      <c r="C389">
        <f>INDEX(resultados!$A$2:$ZZ$883, 383, MATCH($B$3, resultados!$A$1:$ZZ$1, 0))</f>
        <v/>
      </c>
    </row>
    <row r="390">
      <c r="A390">
        <f>INDEX(resultados!$A$2:$ZZ$883, 384, MATCH($B$1, resultados!$A$1:$ZZ$1, 0))</f>
        <v/>
      </c>
      <c r="B390">
        <f>INDEX(resultados!$A$2:$ZZ$883, 384, MATCH($B$2, resultados!$A$1:$ZZ$1, 0))</f>
        <v/>
      </c>
      <c r="C390">
        <f>INDEX(resultados!$A$2:$ZZ$883, 384, MATCH($B$3, resultados!$A$1:$ZZ$1, 0))</f>
        <v/>
      </c>
    </row>
    <row r="391">
      <c r="A391">
        <f>INDEX(resultados!$A$2:$ZZ$883, 385, MATCH($B$1, resultados!$A$1:$ZZ$1, 0))</f>
        <v/>
      </c>
      <c r="B391">
        <f>INDEX(resultados!$A$2:$ZZ$883, 385, MATCH($B$2, resultados!$A$1:$ZZ$1, 0))</f>
        <v/>
      </c>
      <c r="C391">
        <f>INDEX(resultados!$A$2:$ZZ$883, 385, MATCH($B$3, resultados!$A$1:$ZZ$1, 0))</f>
        <v/>
      </c>
    </row>
    <row r="392">
      <c r="A392">
        <f>INDEX(resultados!$A$2:$ZZ$883, 386, MATCH($B$1, resultados!$A$1:$ZZ$1, 0))</f>
        <v/>
      </c>
      <c r="B392">
        <f>INDEX(resultados!$A$2:$ZZ$883, 386, MATCH($B$2, resultados!$A$1:$ZZ$1, 0))</f>
        <v/>
      </c>
      <c r="C392">
        <f>INDEX(resultados!$A$2:$ZZ$883, 386, MATCH($B$3, resultados!$A$1:$ZZ$1, 0))</f>
        <v/>
      </c>
    </row>
    <row r="393">
      <c r="A393">
        <f>INDEX(resultados!$A$2:$ZZ$883, 387, MATCH($B$1, resultados!$A$1:$ZZ$1, 0))</f>
        <v/>
      </c>
      <c r="B393">
        <f>INDEX(resultados!$A$2:$ZZ$883, 387, MATCH($B$2, resultados!$A$1:$ZZ$1, 0))</f>
        <v/>
      </c>
      <c r="C393">
        <f>INDEX(resultados!$A$2:$ZZ$883, 387, MATCH($B$3, resultados!$A$1:$ZZ$1, 0))</f>
        <v/>
      </c>
    </row>
    <row r="394">
      <c r="A394">
        <f>INDEX(resultados!$A$2:$ZZ$883, 388, MATCH($B$1, resultados!$A$1:$ZZ$1, 0))</f>
        <v/>
      </c>
      <c r="B394">
        <f>INDEX(resultados!$A$2:$ZZ$883, 388, MATCH($B$2, resultados!$A$1:$ZZ$1, 0))</f>
        <v/>
      </c>
      <c r="C394">
        <f>INDEX(resultados!$A$2:$ZZ$883, 388, MATCH($B$3, resultados!$A$1:$ZZ$1, 0))</f>
        <v/>
      </c>
    </row>
    <row r="395">
      <c r="A395">
        <f>INDEX(resultados!$A$2:$ZZ$883, 389, MATCH($B$1, resultados!$A$1:$ZZ$1, 0))</f>
        <v/>
      </c>
      <c r="B395">
        <f>INDEX(resultados!$A$2:$ZZ$883, 389, MATCH($B$2, resultados!$A$1:$ZZ$1, 0))</f>
        <v/>
      </c>
      <c r="C395">
        <f>INDEX(resultados!$A$2:$ZZ$883, 389, MATCH($B$3, resultados!$A$1:$ZZ$1, 0))</f>
        <v/>
      </c>
    </row>
    <row r="396">
      <c r="A396">
        <f>INDEX(resultados!$A$2:$ZZ$883, 390, MATCH($B$1, resultados!$A$1:$ZZ$1, 0))</f>
        <v/>
      </c>
      <c r="B396">
        <f>INDEX(resultados!$A$2:$ZZ$883, 390, MATCH($B$2, resultados!$A$1:$ZZ$1, 0))</f>
        <v/>
      </c>
      <c r="C396">
        <f>INDEX(resultados!$A$2:$ZZ$883, 390, MATCH($B$3, resultados!$A$1:$ZZ$1, 0))</f>
        <v/>
      </c>
    </row>
    <row r="397">
      <c r="A397">
        <f>INDEX(resultados!$A$2:$ZZ$883, 391, MATCH($B$1, resultados!$A$1:$ZZ$1, 0))</f>
        <v/>
      </c>
      <c r="B397">
        <f>INDEX(resultados!$A$2:$ZZ$883, 391, MATCH($B$2, resultados!$A$1:$ZZ$1, 0))</f>
        <v/>
      </c>
      <c r="C397">
        <f>INDEX(resultados!$A$2:$ZZ$883, 391, MATCH($B$3, resultados!$A$1:$ZZ$1, 0))</f>
        <v/>
      </c>
    </row>
    <row r="398">
      <c r="A398">
        <f>INDEX(resultados!$A$2:$ZZ$883, 392, MATCH($B$1, resultados!$A$1:$ZZ$1, 0))</f>
        <v/>
      </c>
      <c r="B398">
        <f>INDEX(resultados!$A$2:$ZZ$883, 392, MATCH($B$2, resultados!$A$1:$ZZ$1, 0))</f>
        <v/>
      </c>
      <c r="C398">
        <f>INDEX(resultados!$A$2:$ZZ$883, 392, MATCH($B$3, resultados!$A$1:$ZZ$1, 0))</f>
        <v/>
      </c>
    </row>
    <row r="399">
      <c r="A399">
        <f>INDEX(resultados!$A$2:$ZZ$883, 393, MATCH($B$1, resultados!$A$1:$ZZ$1, 0))</f>
        <v/>
      </c>
      <c r="B399">
        <f>INDEX(resultados!$A$2:$ZZ$883, 393, MATCH($B$2, resultados!$A$1:$ZZ$1, 0))</f>
        <v/>
      </c>
      <c r="C399">
        <f>INDEX(resultados!$A$2:$ZZ$883, 393, MATCH($B$3, resultados!$A$1:$ZZ$1, 0))</f>
        <v/>
      </c>
    </row>
    <row r="400">
      <c r="A400">
        <f>INDEX(resultados!$A$2:$ZZ$883, 394, MATCH($B$1, resultados!$A$1:$ZZ$1, 0))</f>
        <v/>
      </c>
      <c r="B400">
        <f>INDEX(resultados!$A$2:$ZZ$883, 394, MATCH($B$2, resultados!$A$1:$ZZ$1, 0))</f>
        <v/>
      </c>
      <c r="C400">
        <f>INDEX(resultados!$A$2:$ZZ$883, 394, MATCH($B$3, resultados!$A$1:$ZZ$1, 0))</f>
        <v/>
      </c>
    </row>
    <row r="401">
      <c r="A401">
        <f>INDEX(resultados!$A$2:$ZZ$883, 395, MATCH($B$1, resultados!$A$1:$ZZ$1, 0))</f>
        <v/>
      </c>
      <c r="B401">
        <f>INDEX(resultados!$A$2:$ZZ$883, 395, MATCH($B$2, resultados!$A$1:$ZZ$1, 0))</f>
        <v/>
      </c>
      <c r="C401">
        <f>INDEX(resultados!$A$2:$ZZ$883, 395, MATCH($B$3, resultados!$A$1:$ZZ$1, 0))</f>
        <v/>
      </c>
    </row>
    <row r="402">
      <c r="A402">
        <f>INDEX(resultados!$A$2:$ZZ$883, 396, MATCH($B$1, resultados!$A$1:$ZZ$1, 0))</f>
        <v/>
      </c>
      <c r="B402">
        <f>INDEX(resultados!$A$2:$ZZ$883, 396, MATCH($B$2, resultados!$A$1:$ZZ$1, 0))</f>
        <v/>
      </c>
      <c r="C402">
        <f>INDEX(resultados!$A$2:$ZZ$883, 396, MATCH($B$3, resultados!$A$1:$ZZ$1, 0))</f>
        <v/>
      </c>
    </row>
    <row r="403">
      <c r="A403">
        <f>INDEX(resultados!$A$2:$ZZ$883, 397, MATCH($B$1, resultados!$A$1:$ZZ$1, 0))</f>
        <v/>
      </c>
      <c r="B403">
        <f>INDEX(resultados!$A$2:$ZZ$883, 397, MATCH($B$2, resultados!$A$1:$ZZ$1, 0))</f>
        <v/>
      </c>
      <c r="C403">
        <f>INDEX(resultados!$A$2:$ZZ$883, 397, MATCH($B$3, resultados!$A$1:$ZZ$1, 0))</f>
        <v/>
      </c>
    </row>
    <row r="404">
      <c r="A404">
        <f>INDEX(resultados!$A$2:$ZZ$883, 398, MATCH($B$1, resultados!$A$1:$ZZ$1, 0))</f>
        <v/>
      </c>
      <c r="B404">
        <f>INDEX(resultados!$A$2:$ZZ$883, 398, MATCH($B$2, resultados!$A$1:$ZZ$1, 0))</f>
        <v/>
      </c>
      <c r="C404">
        <f>INDEX(resultados!$A$2:$ZZ$883, 398, MATCH($B$3, resultados!$A$1:$ZZ$1, 0))</f>
        <v/>
      </c>
    </row>
    <row r="405">
      <c r="A405">
        <f>INDEX(resultados!$A$2:$ZZ$883, 399, MATCH($B$1, resultados!$A$1:$ZZ$1, 0))</f>
        <v/>
      </c>
      <c r="B405">
        <f>INDEX(resultados!$A$2:$ZZ$883, 399, MATCH($B$2, resultados!$A$1:$ZZ$1, 0))</f>
        <v/>
      </c>
      <c r="C405">
        <f>INDEX(resultados!$A$2:$ZZ$883, 399, MATCH($B$3, resultados!$A$1:$ZZ$1, 0))</f>
        <v/>
      </c>
    </row>
    <row r="406">
      <c r="A406">
        <f>INDEX(resultados!$A$2:$ZZ$883, 400, MATCH($B$1, resultados!$A$1:$ZZ$1, 0))</f>
        <v/>
      </c>
      <c r="B406">
        <f>INDEX(resultados!$A$2:$ZZ$883, 400, MATCH($B$2, resultados!$A$1:$ZZ$1, 0))</f>
        <v/>
      </c>
      <c r="C406">
        <f>INDEX(resultados!$A$2:$ZZ$883, 400, MATCH($B$3, resultados!$A$1:$ZZ$1, 0))</f>
        <v/>
      </c>
    </row>
    <row r="407">
      <c r="A407">
        <f>INDEX(resultados!$A$2:$ZZ$883, 401, MATCH($B$1, resultados!$A$1:$ZZ$1, 0))</f>
        <v/>
      </c>
      <c r="B407">
        <f>INDEX(resultados!$A$2:$ZZ$883, 401, MATCH($B$2, resultados!$A$1:$ZZ$1, 0))</f>
        <v/>
      </c>
      <c r="C407">
        <f>INDEX(resultados!$A$2:$ZZ$883, 401, MATCH($B$3, resultados!$A$1:$ZZ$1, 0))</f>
        <v/>
      </c>
    </row>
    <row r="408">
      <c r="A408">
        <f>INDEX(resultados!$A$2:$ZZ$883, 402, MATCH($B$1, resultados!$A$1:$ZZ$1, 0))</f>
        <v/>
      </c>
      <c r="B408">
        <f>INDEX(resultados!$A$2:$ZZ$883, 402, MATCH($B$2, resultados!$A$1:$ZZ$1, 0))</f>
        <v/>
      </c>
      <c r="C408">
        <f>INDEX(resultados!$A$2:$ZZ$883, 402, MATCH($B$3, resultados!$A$1:$ZZ$1, 0))</f>
        <v/>
      </c>
    </row>
    <row r="409">
      <c r="A409">
        <f>INDEX(resultados!$A$2:$ZZ$883, 403, MATCH($B$1, resultados!$A$1:$ZZ$1, 0))</f>
        <v/>
      </c>
      <c r="B409">
        <f>INDEX(resultados!$A$2:$ZZ$883, 403, MATCH($B$2, resultados!$A$1:$ZZ$1, 0))</f>
        <v/>
      </c>
      <c r="C409">
        <f>INDEX(resultados!$A$2:$ZZ$883, 403, MATCH($B$3, resultados!$A$1:$ZZ$1, 0))</f>
        <v/>
      </c>
    </row>
    <row r="410">
      <c r="A410">
        <f>INDEX(resultados!$A$2:$ZZ$883, 404, MATCH($B$1, resultados!$A$1:$ZZ$1, 0))</f>
        <v/>
      </c>
      <c r="B410">
        <f>INDEX(resultados!$A$2:$ZZ$883, 404, MATCH($B$2, resultados!$A$1:$ZZ$1, 0))</f>
        <v/>
      </c>
      <c r="C410">
        <f>INDEX(resultados!$A$2:$ZZ$883, 404, MATCH($B$3, resultados!$A$1:$ZZ$1, 0))</f>
        <v/>
      </c>
    </row>
    <row r="411">
      <c r="A411">
        <f>INDEX(resultados!$A$2:$ZZ$883, 405, MATCH($B$1, resultados!$A$1:$ZZ$1, 0))</f>
        <v/>
      </c>
      <c r="B411">
        <f>INDEX(resultados!$A$2:$ZZ$883, 405, MATCH($B$2, resultados!$A$1:$ZZ$1, 0))</f>
        <v/>
      </c>
      <c r="C411">
        <f>INDEX(resultados!$A$2:$ZZ$883, 405, MATCH($B$3, resultados!$A$1:$ZZ$1, 0))</f>
        <v/>
      </c>
    </row>
    <row r="412">
      <c r="A412">
        <f>INDEX(resultados!$A$2:$ZZ$883, 406, MATCH($B$1, resultados!$A$1:$ZZ$1, 0))</f>
        <v/>
      </c>
      <c r="B412">
        <f>INDEX(resultados!$A$2:$ZZ$883, 406, MATCH($B$2, resultados!$A$1:$ZZ$1, 0))</f>
        <v/>
      </c>
      <c r="C412">
        <f>INDEX(resultados!$A$2:$ZZ$883, 406, MATCH($B$3, resultados!$A$1:$ZZ$1, 0))</f>
        <v/>
      </c>
    </row>
    <row r="413">
      <c r="A413">
        <f>INDEX(resultados!$A$2:$ZZ$883, 407, MATCH($B$1, resultados!$A$1:$ZZ$1, 0))</f>
        <v/>
      </c>
      <c r="B413">
        <f>INDEX(resultados!$A$2:$ZZ$883, 407, MATCH($B$2, resultados!$A$1:$ZZ$1, 0))</f>
        <v/>
      </c>
      <c r="C413">
        <f>INDEX(resultados!$A$2:$ZZ$883, 407, MATCH($B$3, resultados!$A$1:$ZZ$1, 0))</f>
        <v/>
      </c>
    </row>
    <row r="414">
      <c r="A414">
        <f>INDEX(resultados!$A$2:$ZZ$883, 408, MATCH($B$1, resultados!$A$1:$ZZ$1, 0))</f>
        <v/>
      </c>
      <c r="B414">
        <f>INDEX(resultados!$A$2:$ZZ$883, 408, MATCH($B$2, resultados!$A$1:$ZZ$1, 0))</f>
        <v/>
      </c>
      <c r="C414">
        <f>INDEX(resultados!$A$2:$ZZ$883, 408, MATCH($B$3, resultados!$A$1:$ZZ$1, 0))</f>
        <v/>
      </c>
    </row>
    <row r="415">
      <c r="A415">
        <f>INDEX(resultados!$A$2:$ZZ$883, 409, MATCH($B$1, resultados!$A$1:$ZZ$1, 0))</f>
        <v/>
      </c>
      <c r="B415">
        <f>INDEX(resultados!$A$2:$ZZ$883, 409, MATCH($B$2, resultados!$A$1:$ZZ$1, 0))</f>
        <v/>
      </c>
      <c r="C415">
        <f>INDEX(resultados!$A$2:$ZZ$883, 409, MATCH($B$3, resultados!$A$1:$ZZ$1, 0))</f>
        <v/>
      </c>
    </row>
    <row r="416">
      <c r="A416">
        <f>INDEX(resultados!$A$2:$ZZ$883, 410, MATCH($B$1, resultados!$A$1:$ZZ$1, 0))</f>
        <v/>
      </c>
      <c r="B416">
        <f>INDEX(resultados!$A$2:$ZZ$883, 410, MATCH($B$2, resultados!$A$1:$ZZ$1, 0))</f>
        <v/>
      </c>
      <c r="C416">
        <f>INDEX(resultados!$A$2:$ZZ$883, 410, MATCH($B$3, resultados!$A$1:$ZZ$1, 0))</f>
        <v/>
      </c>
    </row>
    <row r="417">
      <c r="A417">
        <f>INDEX(resultados!$A$2:$ZZ$883, 411, MATCH($B$1, resultados!$A$1:$ZZ$1, 0))</f>
        <v/>
      </c>
      <c r="B417">
        <f>INDEX(resultados!$A$2:$ZZ$883, 411, MATCH($B$2, resultados!$A$1:$ZZ$1, 0))</f>
        <v/>
      </c>
      <c r="C417">
        <f>INDEX(resultados!$A$2:$ZZ$883, 411, MATCH($B$3, resultados!$A$1:$ZZ$1, 0))</f>
        <v/>
      </c>
    </row>
    <row r="418">
      <c r="A418">
        <f>INDEX(resultados!$A$2:$ZZ$883, 412, MATCH($B$1, resultados!$A$1:$ZZ$1, 0))</f>
        <v/>
      </c>
      <c r="B418">
        <f>INDEX(resultados!$A$2:$ZZ$883, 412, MATCH($B$2, resultados!$A$1:$ZZ$1, 0))</f>
        <v/>
      </c>
      <c r="C418">
        <f>INDEX(resultados!$A$2:$ZZ$883, 412, MATCH($B$3, resultados!$A$1:$ZZ$1, 0))</f>
        <v/>
      </c>
    </row>
    <row r="419">
      <c r="A419">
        <f>INDEX(resultados!$A$2:$ZZ$883, 413, MATCH($B$1, resultados!$A$1:$ZZ$1, 0))</f>
        <v/>
      </c>
      <c r="B419">
        <f>INDEX(resultados!$A$2:$ZZ$883, 413, MATCH($B$2, resultados!$A$1:$ZZ$1, 0))</f>
        <v/>
      </c>
      <c r="C419">
        <f>INDEX(resultados!$A$2:$ZZ$883, 413, MATCH($B$3, resultados!$A$1:$ZZ$1, 0))</f>
        <v/>
      </c>
    </row>
    <row r="420">
      <c r="A420">
        <f>INDEX(resultados!$A$2:$ZZ$883, 414, MATCH($B$1, resultados!$A$1:$ZZ$1, 0))</f>
        <v/>
      </c>
      <c r="B420">
        <f>INDEX(resultados!$A$2:$ZZ$883, 414, MATCH($B$2, resultados!$A$1:$ZZ$1, 0))</f>
        <v/>
      </c>
      <c r="C420">
        <f>INDEX(resultados!$A$2:$ZZ$883, 414, MATCH($B$3, resultados!$A$1:$ZZ$1, 0))</f>
        <v/>
      </c>
    </row>
    <row r="421">
      <c r="A421">
        <f>INDEX(resultados!$A$2:$ZZ$883, 415, MATCH($B$1, resultados!$A$1:$ZZ$1, 0))</f>
        <v/>
      </c>
      <c r="B421">
        <f>INDEX(resultados!$A$2:$ZZ$883, 415, MATCH($B$2, resultados!$A$1:$ZZ$1, 0))</f>
        <v/>
      </c>
      <c r="C421">
        <f>INDEX(resultados!$A$2:$ZZ$883, 415, MATCH($B$3, resultados!$A$1:$ZZ$1, 0))</f>
        <v/>
      </c>
    </row>
    <row r="422">
      <c r="A422">
        <f>INDEX(resultados!$A$2:$ZZ$883, 416, MATCH($B$1, resultados!$A$1:$ZZ$1, 0))</f>
        <v/>
      </c>
      <c r="B422">
        <f>INDEX(resultados!$A$2:$ZZ$883, 416, MATCH($B$2, resultados!$A$1:$ZZ$1, 0))</f>
        <v/>
      </c>
      <c r="C422">
        <f>INDEX(resultados!$A$2:$ZZ$883, 416, MATCH($B$3, resultados!$A$1:$ZZ$1, 0))</f>
        <v/>
      </c>
    </row>
    <row r="423">
      <c r="A423">
        <f>INDEX(resultados!$A$2:$ZZ$883, 417, MATCH($B$1, resultados!$A$1:$ZZ$1, 0))</f>
        <v/>
      </c>
      <c r="B423">
        <f>INDEX(resultados!$A$2:$ZZ$883, 417, MATCH($B$2, resultados!$A$1:$ZZ$1, 0))</f>
        <v/>
      </c>
      <c r="C423">
        <f>INDEX(resultados!$A$2:$ZZ$883, 417, MATCH($B$3, resultados!$A$1:$ZZ$1, 0))</f>
        <v/>
      </c>
    </row>
    <row r="424">
      <c r="A424">
        <f>INDEX(resultados!$A$2:$ZZ$883, 418, MATCH($B$1, resultados!$A$1:$ZZ$1, 0))</f>
        <v/>
      </c>
      <c r="B424">
        <f>INDEX(resultados!$A$2:$ZZ$883, 418, MATCH($B$2, resultados!$A$1:$ZZ$1, 0))</f>
        <v/>
      </c>
      <c r="C424">
        <f>INDEX(resultados!$A$2:$ZZ$883, 418, MATCH($B$3, resultados!$A$1:$ZZ$1, 0))</f>
        <v/>
      </c>
    </row>
    <row r="425">
      <c r="A425">
        <f>INDEX(resultados!$A$2:$ZZ$883, 419, MATCH($B$1, resultados!$A$1:$ZZ$1, 0))</f>
        <v/>
      </c>
      <c r="B425">
        <f>INDEX(resultados!$A$2:$ZZ$883, 419, MATCH($B$2, resultados!$A$1:$ZZ$1, 0))</f>
        <v/>
      </c>
      <c r="C425">
        <f>INDEX(resultados!$A$2:$ZZ$883, 419, MATCH($B$3, resultados!$A$1:$ZZ$1, 0))</f>
        <v/>
      </c>
    </row>
    <row r="426">
      <c r="A426">
        <f>INDEX(resultados!$A$2:$ZZ$883, 420, MATCH($B$1, resultados!$A$1:$ZZ$1, 0))</f>
        <v/>
      </c>
      <c r="B426">
        <f>INDEX(resultados!$A$2:$ZZ$883, 420, MATCH($B$2, resultados!$A$1:$ZZ$1, 0))</f>
        <v/>
      </c>
      <c r="C426">
        <f>INDEX(resultados!$A$2:$ZZ$883, 420, MATCH($B$3, resultados!$A$1:$ZZ$1, 0))</f>
        <v/>
      </c>
    </row>
    <row r="427">
      <c r="A427">
        <f>INDEX(resultados!$A$2:$ZZ$883, 421, MATCH($B$1, resultados!$A$1:$ZZ$1, 0))</f>
        <v/>
      </c>
      <c r="B427">
        <f>INDEX(resultados!$A$2:$ZZ$883, 421, MATCH($B$2, resultados!$A$1:$ZZ$1, 0))</f>
        <v/>
      </c>
      <c r="C427">
        <f>INDEX(resultados!$A$2:$ZZ$883, 421, MATCH($B$3, resultados!$A$1:$ZZ$1, 0))</f>
        <v/>
      </c>
    </row>
    <row r="428">
      <c r="A428">
        <f>INDEX(resultados!$A$2:$ZZ$883, 422, MATCH($B$1, resultados!$A$1:$ZZ$1, 0))</f>
        <v/>
      </c>
      <c r="B428">
        <f>INDEX(resultados!$A$2:$ZZ$883, 422, MATCH($B$2, resultados!$A$1:$ZZ$1, 0))</f>
        <v/>
      </c>
      <c r="C428">
        <f>INDEX(resultados!$A$2:$ZZ$883, 422, MATCH($B$3, resultados!$A$1:$ZZ$1, 0))</f>
        <v/>
      </c>
    </row>
    <row r="429">
      <c r="A429">
        <f>INDEX(resultados!$A$2:$ZZ$883, 423, MATCH($B$1, resultados!$A$1:$ZZ$1, 0))</f>
        <v/>
      </c>
      <c r="B429">
        <f>INDEX(resultados!$A$2:$ZZ$883, 423, MATCH($B$2, resultados!$A$1:$ZZ$1, 0))</f>
        <v/>
      </c>
      <c r="C429">
        <f>INDEX(resultados!$A$2:$ZZ$883, 423, MATCH($B$3, resultados!$A$1:$ZZ$1, 0))</f>
        <v/>
      </c>
    </row>
    <row r="430">
      <c r="A430">
        <f>INDEX(resultados!$A$2:$ZZ$883, 424, MATCH($B$1, resultados!$A$1:$ZZ$1, 0))</f>
        <v/>
      </c>
      <c r="B430">
        <f>INDEX(resultados!$A$2:$ZZ$883, 424, MATCH($B$2, resultados!$A$1:$ZZ$1, 0))</f>
        <v/>
      </c>
      <c r="C430">
        <f>INDEX(resultados!$A$2:$ZZ$883, 424, MATCH($B$3, resultados!$A$1:$ZZ$1, 0))</f>
        <v/>
      </c>
    </row>
    <row r="431">
      <c r="A431">
        <f>INDEX(resultados!$A$2:$ZZ$883, 425, MATCH($B$1, resultados!$A$1:$ZZ$1, 0))</f>
        <v/>
      </c>
      <c r="B431">
        <f>INDEX(resultados!$A$2:$ZZ$883, 425, MATCH($B$2, resultados!$A$1:$ZZ$1, 0))</f>
        <v/>
      </c>
      <c r="C431">
        <f>INDEX(resultados!$A$2:$ZZ$883, 425, MATCH($B$3, resultados!$A$1:$ZZ$1, 0))</f>
        <v/>
      </c>
    </row>
    <row r="432">
      <c r="A432">
        <f>INDEX(resultados!$A$2:$ZZ$883, 426, MATCH($B$1, resultados!$A$1:$ZZ$1, 0))</f>
        <v/>
      </c>
      <c r="B432">
        <f>INDEX(resultados!$A$2:$ZZ$883, 426, MATCH($B$2, resultados!$A$1:$ZZ$1, 0))</f>
        <v/>
      </c>
      <c r="C432">
        <f>INDEX(resultados!$A$2:$ZZ$883, 426, MATCH($B$3, resultados!$A$1:$ZZ$1, 0))</f>
        <v/>
      </c>
    </row>
    <row r="433">
      <c r="A433">
        <f>INDEX(resultados!$A$2:$ZZ$883, 427, MATCH($B$1, resultados!$A$1:$ZZ$1, 0))</f>
        <v/>
      </c>
      <c r="B433">
        <f>INDEX(resultados!$A$2:$ZZ$883, 427, MATCH($B$2, resultados!$A$1:$ZZ$1, 0))</f>
        <v/>
      </c>
      <c r="C433">
        <f>INDEX(resultados!$A$2:$ZZ$883, 427, MATCH($B$3, resultados!$A$1:$ZZ$1, 0))</f>
        <v/>
      </c>
    </row>
    <row r="434">
      <c r="A434">
        <f>INDEX(resultados!$A$2:$ZZ$883, 428, MATCH($B$1, resultados!$A$1:$ZZ$1, 0))</f>
        <v/>
      </c>
      <c r="B434">
        <f>INDEX(resultados!$A$2:$ZZ$883, 428, MATCH($B$2, resultados!$A$1:$ZZ$1, 0))</f>
        <v/>
      </c>
      <c r="C434">
        <f>INDEX(resultados!$A$2:$ZZ$883, 428, MATCH($B$3, resultados!$A$1:$ZZ$1, 0))</f>
        <v/>
      </c>
    </row>
    <row r="435">
      <c r="A435">
        <f>INDEX(resultados!$A$2:$ZZ$883, 429, MATCH($B$1, resultados!$A$1:$ZZ$1, 0))</f>
        <v/>
      </c>
      <c r="B435">
        <f>INDEX(resultados!$A$2:$ZZ$883, 429, MATCH($B$2, resultados!$A$1:$ZZ$1, 0))</f>
        <v/>
      </c>
      <c r="C435">
        <f>INDEX(resultados!$A$2:$ZZ$883, 429, MATCH($B$3, resultados!$A$1:$ZZ$1, 0))</f>
        <v/>
      </c>
    </row>
    <row r="436">
      <c r="A436">
        <f>INDEX(resultados!$A$2:$ZZ$883, 430, MATCH($B$1, resultados!$A$1:$ZZ$1, 0))</f>
        <v/>
      </c>
      <c r="B436">
        <f>INDEX(resultados!$A$2:$ZZ$883, 430, MATCH($B$2, resultados!$A$1:$ZZ$1, 0))</f>
        <v/>
      </c>
      <c r="C436">
        <f>INDEX(resultados!$A$2:$ZZ$883, 430, MATCH($B$3, resultados!$A$1:$ZZ$1, 0))</f>
        <v/>
      </c>
    </row>
    <row r="437">
      <c r="A437">
        <f>INDEX(resultados!$A$2:$ZZ$883, 431, MATCH($B$1, resultados!$A$1:$ZZ$1, 0))</f>
        <v/>
      </c>
      <c r="B437">
        <f>INDEX(resultados!$A$2:$ZZ$883, 431, MATCH($B$2, resultados!$A$1:$ZZ$1, 0))</f>
        <v/>
      </c>
      <c r="C437">
        <f>INDEX(resultados!$A$2:$ZZ$883, 431, MATCH($B$3, resultados!$A$1:$ZZ$1, 0))</f>
        <v/>
      </c>
    </row>
    <row r="438">
      <c r="A438">
        <f>INDEX(resultados!$A$2:$ZZ$883, 432, MATCH($B$1, resultados!$A$1:$ZZ$1, 0))</f>
        <v/>
      </c>
      <c r="B438">
        <f>INDEX(resultados!$A$2:$ZZ$883, 432, MATCH($B$2, resultados!$A$1:$ZZ$1, 0))</f>
        <v/>
      </c>
      <c r="C438">
        <f>INDEX(resultados!$A$2:$ZZ$883, 432, MATCH($B$3, resultados!$A$1:$ZZ$1, 0))</f>
        <v/>
      </c>
    </row>
    <row r="439">
      <c r="A439">
        <f>INDEX(resultados!$A$2:$ZZ$883, 433, MATCH($B$1, resultados!$A$1:$ZZ$1, 0))</f>
        <v/>
      </c>
      <c r="B439">
        <f>INDEX(resultados!$A$2:$ZZ$883, 433, MATCH($B$2, resultados!$A$1:$ZZ$1, 0))</f>
        <v/>
      </c>
      <c r="C439">
        <f>INDEX(resultados!$A$2:$ZZ$883, 433, MATCH($B$3, resultados!$A$1:$ZZ$1, 0))</f>
        <v/>
      </c>
    </row>
    <row r="440">
      <c r="A440">
        <f>INDEX(resultados!$A$2:$ZZ$883, 434, MATCH($B$1, resultados!$A$1:$ZZ$1, 0))</f>
        <v/>
      </c>
      <c r="B440">
        <f>INDEX(resultados!$A$2:$ZZ$883, 434, MATCH($B$2, resultados!$A$1:$ZZ$1, 0))</f>
        <v/>
      </c>
      <c r="C440">
        <f>INDEX(resultados!$A$2:$ZZ$883, 434, MATCH($B$3, resultados!$A$1:$ZZ$1, 0))</f>
        <v/>
      </c>
    </row>
    <row r="441">
      <c r="A441">
        <f>INDEX(resultados!$A$2:$ZZ$883, 435, MATCH($B$1, resultados!$A$1:$ZZ$1, 0))</f>
        <v/>
      </c>
      <c r="B441">
        <f>INDEX(resultados!$A$2:$ZZ$883, 435, MATCH($B$2, resultados!$A$1:$ZZ$1, 0))</f>
        <v/>
      </c>
      <c r="C441">
        <f>INDEX(resultados!$A$2:$ZZ$883, 435, MATCH($B$3, resultados!$A$1:$ZZ$1, 0))</f>
        <v/>
      </c>
    </row>
    <row r="442">
      <c r="A442">
        <f>INDEX(resultados!$A$2:$ZZ$883, 436, MATCH($B$1, resultados!$A$1:$ZZ$1, 0))</f>
        <v/>
      </c>
      <c r="B442">
        <f>INDEX(resultados!$A$2:$ZZ$883, 436, MATCH($B$2, resultados!$A$1:$ZZ$1, 0))</f>
        <v/>
      </c>
      <c r="C442">
        <f>INDEX(resultados!$A$2:$ZZ$883, 436, MATCH($B$3, resultados!$A$1:$ZZ$1, 0))</f>
        <v/>
      </c>
    </row>
    <row r="443">
      <c r="A443">
        <f>INDEX(resultados!$A$2:$ZZ$883, 437, MATCH($B$1, resultados!$A$1:$ZZ$1, 0))</f>
        <v/>
      </c>
      <c r="B443">
        <f>INDEX(resultados!$A$2:$ZZ$883, 437, MATCH($B$2, resultados!$A$1:$ZZ$1, 0))</f>
        <v/>
      </c>
      <c r="C443">
        <f>INDEX(resultados!$A$2:$ZZ$883, 437, MATCH($B$3, resultados!$A$1:$ZZ$1, 0))</f>
        <v/>
      </c>
    </row>
    <row r="444">
      <c r="A444">
        <f>INDEX(resultados!$A$2:$ZZ$883, 438, MATCH($B$1, resultados!$A$1:$ZZ$1, 0))</f>
        <v/>
      </c>
      <c r="B444">
        <f>INDEX(resultados!$A$2:$ZZ$883, 438, MATCH($B$2, resultados!$A$1:$ZZ$1, 0))</f>
        <v/>
      </c>
      <c r="C444">
        <f>INDEX(resultados!$A$2:$ZZ$883, 438, MATCH($B$3, resultados!$A$1:$ZZ$1, 0))</f>
        <v/>
      </c>
    </row>
    <row r="445">
      <c r="A445">
        <f>INDEX(resultados!$A$2:$ZZ$883, 439, MATCH($B$1, resultados!$A$1:$ZZ$1, 0))</f>
        <v/>
      </c>
      <c r="B445">
        <f>INDEX(resultados!$A$2:$ZZ$883, 439, MATCH($B$2, resultados!$A$1:$ZZ$1, 0))</f>
        <v/>
      </c>
      <c r="C445">
        <f>INDEX(resultados!$A$2:$ZZ$883, 439, MATCH($B$3, resultados!$A$1:$ZZ$1, 0))</f>
        <v/>
      </c>
    </row>
    <row r="446">
      <c r="A446">
        <f>INDEX(resultados!$A$2:$ZZ$883, 440, MATCH($B$1, resultados!$A$1:$ZZ$1, 0))</f>
        <v/>
      </c>
      <c r="B446">
        <f>INDEX(resultados!$A$2:$ZZ$883, 440, MATCH($B$2, resultados!$A$1:$ZZ$1, 0))</f>
        <v/>
      </c>
      <c r="C446">
        <f>INDEX(resultados!$A$2:$ZZ$883, 440, MATCH($B$3, resultados!$A$1:$ZZ$1, 0))</f>
        <v/>
      </c>
    </row>
    <row r="447">
      <c r="A447">
        <f>INDEX(resultados!$A$2:$ZZ$883, 441, MATCH($B$1, resultados!$A$1:$ZZ$1, 0))</f>
        <v/>
      </c>
      <c r="B447">
        <f>INDEX(resultados!$A$2:$ZZ$883, 441, MATCH($B$2, resultados!$A$1:$ZZ$1, 0))</f>
        <v/>
      </c>
      <c r="C447">
        <f>INDEX(resultados!$A$2:$ZZ$883, 441, MATCH($B$3, resultados!$A$1:$ZZ$1, 0))</f>
        <v/>
      </c>
    </row>
    <row r="448">
      <c r="A448">
        <f>INDEX(resultados!$A$2:$ZZ$883, 442, MATCH($B$1, resultados!$A$1:$ZZ$1, 0))</f>
        <v/>
      </c>
      <c r="B448">
        <f>INDEX(resultados!$A$2:$ZZ$883, 442, MATCH($B$2, resultados!$A$1:$ZZ$1, 0))</f>
        <v/>
      </c>
      <c r="C448">
        <f>INDEX(resultados!$A$2:$ZZ$883, 442, MATCH($B$3, resultados!$A$1:$ZZ$1, 0))</f>
        <v/>
      </c>
    </row>
    <row r="449">
      <c r="A449">
        <f>INDEX(resultados!$A$2:$ZZ$883, 443, MATCH($B$1, resultados!$A$1:$ZZ$1, 0))</f>
        <v/>
      </c>
      <c r="B449">
        <f>INDEX(resultados!$A$2:$ZZ$883, 443, MATCH($B$2, resultados!$A$1:$ZZ$1, 0))</f>
        <v/>
      </c>
      <c r="C449">
        <f>INDEX(resultados!$A$2:$ZZ$883, 443, MATCH($B$3, resultados!$A$1:$ZZ$1, 0))</f>
        <v/>
      </c>
    </row>
    <row r="450">
      <c r="A450">
        <f>INDEX(resultados!$A$2:$ZZ$883, 444, MATCH($B$1, resultados!$A$1:$ZZ$1, 0))</f>
        <v/>
      </c>
      <c r="B450">
        <f>INDEX(resultados!$A$2:$ZZ$883, 444, MATCH($B$2, resultados!$A$1:$ZZ$1, 0))</f>
        <v/>
      </c>
      <c r="C450">
        <f>INDEX(resultados!$A$2:$ZZ$883, 444, MATCH($B$3, resultados!$A$1:$ZZ$1, 0))</f>
        <v/>
      </c>
    </row>
    <row r="451">
      <c r="A451">
        <f>INDEX(resultados!$A$2:$ZZ$883, 445, MATCH($B$1, resultados!$A$1:$ZZ$1, 0))</f>
        <v/>
      </c>
      <c r="B451">
        <f>INDEX(resultados!$A$2:$ZZ$883, 445, MATCH($B$2, resultados!$A$1:$ZZ$1, 0))</f>
        <v/>
      </c>
      <c r="C451">
        <f>INDEX(resultados!$A$2:$ZZ$883, 445, MATCH($B$3, resultados!$A$1:$ZZ$1, 0))</f>
        <v/>
      </c>
    </row>
    <row r="452">
      <c r="A452">
        <f>INDEX(resultados!$A$2:$ZZ$883, 446, MATCH($B$1, resultados!$A$1:$ZZ$1, 0))</f>
        <v/>
      </c>
      <c r="B452">
        <f>INDEX(resultados!$A$2:$ZZ$883, 446, MATCH($B$2, resultados!$A$1:$ZZ$1, 0))</f>
        <v/>
      </c>
      <c r="C452">
        <f>INDEX(resultados!$A$2:$ZZ$883, 446, MATCH($B$3, resultados!$A$1:$ZZ$1, 0))</f>
        <v/>
      </c>
    </row>
    <row r="453">
      <c r="A453">
        <f>INDEX(resultados!$A$2:$ZZ$883, 447, MATCH($B$1, resultados!$A$1:$ZZ$1, 0))</f>
        <v/>
      </c>
      <c r="B453">
        <f>INDEX(resultados!$A$2:$ZZ$883, 447, MATCH($B$2, resultados!$A$1:$ZZ$1, 0))</f>
        <v/>
      </c>
      <c r="C453">
        <f>INDEX(resultados!$A$2:$ZZ$883, 447, MATCH($B$3, resultados!$A$1:$ZZ$1, 0))</f>
        <v/>
      </c>
    </row>
    <row r="454">
      <c r="A454">
        <f>INDEX(resultados!$A$2:$ZZ$883, 448, MATCH($B$1, resultados!$A$1:$ZZ$1, 0))</f>
        <v/>
      </c>
      <c r="B454">
        <f>INDEX(resultados!$A$2:$ZZ$883, 448, MATCH($B$2, resultados!$A$1:$ZZ$1, 0))</f>
        <v/>
      </c>
      <c r="C454">
        <f>INDEX(resultados!$A$2:$ZZ$883, 448, MATCH($B$3, resultados!$A$1:$ZZ$1, 0))</f>
        <v/>
      </c>
    </row>
    <row r="455">
      <c r="A455">
        <f>INDEX(resultados!$A$2:$ZZ$883, 449, MATCH($B$1, resultados!$A$1:$ZZ$1, 0))</f>
        <v/>
      </c>
      <c r="B455">
        <f>INDEX(resultados!$A$2:$ZZ$883, 449, MATCH($B$2, resultados!$A$1:$ZZ$1, 0))</f>
        <v/>
      </c>
      <c r="C455">
        <f>INDEX(resultados!$A$2:$ZZ$883, 449, MATCH($B$3, resultados!$A$1:$ZZ$1, 0))</f>
        <v/>
      </c>
    </row>
    <row r="456">
      <c r="A456">
        <f>INDEX(resultados!$A$2:$ZZ$883, 450, MATCH($B$1, resultados!$A$1:$ZZ$1, 0))</f>
        <v/>
      </c>
      <c r="B456">
        <f>INDEX(resultados!$A$2:$ZZ$883, 450, MATCH($B$2, resultados!$A$1:$ZZ$1, 0))</f>
        <v/>
      </c>
      <c r="C456">
        <f>INDEX(resultados!$A$2:$ZZ$883, 450, MATCH($B$3, resultados!$A$1:$ZZ$1, 0))</f>
        <v/>
      </c>
    </row>
    <row r="457">
      <c r="A457">
        <f>INDEX(resultados!$A$2:$ZZ$883, 451, MATCH($B$1, resultados!$A$1:$ZZ$1, 0))</f>
        <v/>
      </c>
      <c r="B457">
        <f>INDEX(resultados!$A$2:$ZZ$883, 451, MATCH($B$2, resultados!$A$1:$ZZ$1, 0))</f>
        <v/>
      </c>
      <c r="C457">
        <f>INDEX(resultados!$A$2:$ZZ$883, 451, MATCH($B$3, resultados!$A$1:$ZZ$1, 0))</f>
        <v/>
      </c>
    </row>
    <row r="458">
      <c r="A458">
        <f>INDEX(resultados!$A$2:$ZZ$883, 452, MATCH($B$1, resultados!$A$1:$ZZ$1, 0))</f>
        <v/>
      </c>
      <c r="B458">
        <f>INDEX(resultados!$A$2:$ZZ$883, 452, MATCH($B$2, resultados!$A$1:$ZZ$1, 0))</f>
        <v/>
      </c>
      <c r="C458">
        <f>INDEX(resultados!$A$2:$ZZ$883, 452, MATCH($B$3, resultados!$A$1:$ZZ$1, 0))</f>
        <v/>
      </c>
    </row>
    <row r="459">
      <c r="A459">
        <f>INDEX(resultados!$A$2:$ZZ$883, 453, MATCH($B$1, resultados!$A$1:$ZZ$1, 0))</f>
        <v/>
      </c>
      <c r="B459">
        <f>INDEX(resultados!$A$2:$ZZ$883, 453, MATCH($B$2, resultados!$A$1:$ZZ$1, 0))</f>
        <v/>
      </c>
      <c r="C459">
        <f>INDEX(resultados!$A$2:$ZZ$883, 453, MATCH($B$3, resultados!$A$1:$ZZ$1, 0))</f>
        <v/>
      </c>
    </row>
    <row r="460">
      <c r="A460">
        <f>INDEX(resultados!$A$2:$ZZ$883, 454, MATCH($B$1, resultados!$A$1:$ZZ$1, 0))</f>
        <v/>
      </c>
      <c r="B460">
        <f>INDEX(resultados!$A$2:$ZZ$883, 454, MATCH($B$2, resultados!$A$1:$ZZ$1, 0))</f>
        <v/>
      </c>
      <c r="C460">
        <f>INDEX(resultados!$A$2:$ZZ$883, 454, MATCH($B$3, resultados!$A$1:$ZZ$1, 0))</f>
        <v/>
      </c>
    </row>
    <row r="461">
      <c r="A461">
        <f>INDEX(resultados!$A$2:$ZZ$883, 455, MATCH($B$1, resultados!$A$1:$ZZ$1, 0))</f>
        <v/>
      </c>
      <c r="B461">
        <f>INDEX(resultados!$A$2:$ZZ$883, 455, MATCH($B$2, resultados!$A$1:$ZZ$1, 0))</f>
        <v/>
      </c>
      <c r="C461">
        <f>INDEX(resultados!$A$2:$ZZ$883, 455, MATCH($B$3, resultados!$A$1:$ZZ$1, 0))</f>
        <v/>
      </c>
    </row>
    <row r="462">
      <c r="A462">
        <f>INDEX(resultados!$A$2:$ZZ$883, 456, MATCH($B$1, resultados!$A$1:$ZZ$1, 0))</f>
        <v/>
      </c>
      <c r="B462">
        <f>INDEX(resultados!$A$2:$ZZ$883, 456, MATCH($B$2, resultados!$A$1:$ZZ$1, 0))</f>
        <v/>
      </c>
      <c r="C462">
        <f>INDEX(resultados!$A$2:$ZZ$883, 456, MATCH($B$3, resultados!$A$1:$ZZ$1, 0))</f>
        <v/>
      </c>
    </row>
    <row r="463">
      <c r="A463">
        <f>INDEX(resultados!$A$2:$ZZ$883, 457, MATCH($B$1, resultados!$A$1:$ZZ$1, 0))</f>
        <v/>
      </c>
      <c r="B463">
        <f>INDEX(resultados!$A$2:$ZZ$883, 457, MATCH($B$2, resultados!$A$1:$ZZ$1, 0))</f>
        <v/>
      </c>
      <c r="C463">
        <f>INDEX(resultados!$A$2:$ZZ$883, 457, MATCH($B$3, resultados!$A$1:$ZZ$1, 0))</f>
        <v/>
      </c>
    </row>
    <row r="464">
      <c r="A464">
        <f>INDEX(resultados!$A$2:$ZZ$883, 458, MATCH($B$1, resultados!$A$1:$ZZ$1, 0))</f>
        <v/>
      </c>
      <c r="B464">
        <f>INDEX(resultados!$A$2:$ZZ$883, 458, MATCH($B$2, resultados!$A$1:$ZZ$1, 0))</f>
        <v/>
      </c>
      <c r="C464">
        <f>INDEX(resultados!$A$2:$ZZ$883, 458, MATCH($B$3, resultados!$A$1:$ZZ$1, 0))</f>
        <v/>
      </c>
    </row>
    <row r="465">
      <c r="A465">
        <f>INDEX(resultados!$A$2:$ZZ$883, 459, MATCH($B$1, resultados!$A$1:$ZZ$1, 0))</f>
        <v/>
      </c>
      <c r="B465">
        <f>INDEX(resultados!$A$2:$ZZ$883, 459, MATCH($B$2, resultados!$A$1:$ZZ$1, 0))</f>
        <v/>
      </c>
      <c r="C465">
        <f>INDEX(resultados!$A$2:$ZZ$883, 459, MATCH($B$3, resultados!$A$1:$ZZ$1, 0))</f>
        <v/>
      </c>
    </row>
    <row r="466">
      <c r="A466">
        <f>INDEX(resultados!$A$2:$ZZ$883, 460, MATCH($B$1, resultados!$A$1:$ZZ$1, 0))</f>
        <v/>
      </c>
      <c r="B466">
        <f>INDEX(resultados!$A$2:$ZZ$883, 460, MATCH($B$2, resultados!$A$1:$ZZ$1, 0))</f>
        <v/>
      </c>
      <c r="C466">
        <f>INDEX(resultados!$A$2:$ZZ$883, 460, MATCH($B$3, resultados!$A$1:$ZZ$1, 0))</f>
        <v/>
      </c>
    </row>
    <row r="467">
      <c r="A467">
        <f>INDEX(resultados!$A$2:$ZZ$883, 461, MATCH($B$1, resultados!$A$1:$ZZ$1, 0))</f>
        <v/>
      </c>
      <c r="B467">
        <f>INDEX(resultados!$A$2:$ZZ$883, 461, MATCH($B$2, resultados!$A$1:$ZZ$1, 0))</f>
        <v/>
      </c>
      <c r="C467">
        <f>INDEX(resultados!$A$2:$ZZ$883, 461, MATCH($B$3, resultados!$A$1:$ZZ$1, 0))</f>
        <v/>
      </c>
    </row>
    <row r="468">
      <c r="A468">
        <f>INDEX(resultados!$A$2:$ZZ$883, 462, MATCH($B$1, resultados!$A$1:$ZZ$1, 0))</f>
        <v/>
      </c>
      <c r="B468">
        <f>INDEX(resultados!$A$2:$ZZ$883, 462, MATCH($B$2, resultados!$A$1:$ZZ$1, 0))</f>
        <v/>
      </c>
      <c r="C468">
        <f>INDEX(resultados!$A$2:$ZZ$883, 462, MATCH($B$3, resultados!$A$1:$ZZ$1, 0))</f>
        <v/>
      </c>
    </row>
    <row r="469">
      <c r="A469">
        <f>INDEX(resultados!$A$2:$ZZ$883, 463, MATCH($B$1, resultados!$A$1:$ZZ$1, 0))</f>
        <v/>
      </c>
      <c r="B469">
        <f>INDEX(resultados!$A$2:$ZZ$883, 463, MATCH($B$2, resultados!$A$1:$ZZ$1, 0))</f>
        <v/>
      </c>
      <c r="C469">
        <f>INDEX(resultados!$A$2:$ZZ$883, 463, MATCH($B$3, resultados!$A$1:$ZZ$1, 0))</f>
        <v/>
      </c>
    </row>
    <row r="470">
      <c r="A470">
        <f>INDEX(resultados!$A$2:$ZZ$883, 464, MATCH($B$1, resultados!$A$1:$ZZ$1, 0))</f>
        <v/>
      </c>
      <c r="B470">
        <f>INDEX(resultados!$A$2:$ZZ$883, 464, MATCH($B$2, resultados!$A$1:$ZZ$1, 0))</f>
        <v/>
      </c>
      <c r="C470">
        <f>INDEX(resultados!$A$2:$ZZ$883, 464, MATCH($B$3, resultados!$A$1:$ZZ$1, 0))</f>
        <v/>
      </c>
    </row>
    <row r="471">
      <c r="A471">
        <f>INDEX(resultados!$A$2:$ZZ$883, 465, MATCH($B$1, resultados!$A$1:$ZZ$1, 0))</f>
        <v/>
      </c>
      <c r="B471">
        <f>INDEX(resultados!$A$2:$ZZ$883, 465, MATCH($B$2, resultados!$A$1:$ZZ$1, 0))</f>
        <v/>
      </c>
      <c r="C471">
        <f>INDEX(resultados!$A$2:$ZZ$883, 465, MATCH($B$3, resultados!$A$1:$ZZ$1, 0))</f>
        <v/>
      </c>
    </row>
    <row r="472">
      <c r="A472">
        <f>INDEX(resultados!$A$2:$ZZ$883, 466, MATCH($B$1, resultados!$A$1:$ZZ$1, 0))</f>
        <v/>
      </c>
      <c r="B472">
        <f>INDEX(resultados!$A$2:$ZZ$883, 466, MATCH($B$2, resultados!$A$1:$ZZ$1, 0))</f>
        <v/>
      </c>
      <c r="C472">
        <f>INDEX(resultados!$A$2:$ZZ$883, 466, MATCH($B$3, resultados!$A$1:$ZZ$1, 0))</f>
        <v/>
      </c>
    </row>
    <row r="473">
      <c r="A473">
        <f>INDEX(resultados!$A$2:$ZZ$883, 467, MATCH($B$1, resultados!$A$1:$ZZ$1, 0))</f>
        <v/>
      </c>
      <c r="B473">
        <f>INDEX(resultados!$A$2:$ZZ$883, 467, MATCH($B$2, resultados!$A$1:$ZZ$1, 0))</f>
        <v/>
      </c>
      <c r="C473">
        <f>INDEX(resultados!$A$2:$ZZ$883, 467, MATCH($B$3, resultados!$A$1:$ZZ$1, 0))</f>
        <v/>
      </c>
    </row>
    <row r="474">
      <c r="A474">
        <f>INDEX(resultados!$A$2:$ZZ$883, 468, MATCH($B$1, resultados!$A$1:$ZZ$1, 0))</f>
        <v/>
      </c>
      <c r="B474">
        <f>INDEX(resultados!$A$2:$ZZ$883, 468, MATCH($B$2, resultados!$A$1:$ZZ$1, 0))</f>
        <v/>
      </c>
      <c r="C474">
        <f>INDEX(resultados!$A$2:$ZZ$883, 468, MATCH($B$3, resultados!$A$1:$ZZ$1, 0))</f>
        <v/>
      </c>
    </row>
    <row r="475">
      <c r="A475">
        <f>INDEX(resultados!$A$2:$ZZ$883, 469, MATCH($B$1, resultados!$A$1:$ZZ$1, 0))</f>
        <v/>
      </c>
      <c r="B475">
        <f>INDEX(resultados!$A$2:$ZZ$883, 469, MATCH($B$2, resultados!$A$1:$ZZ$1, 0))</f>
        <v/>
      </c>
      <c r="C475">
        <f>INDEX(resultados!$A$2:$ZZ$883, 469, MATCH($B$3, resultados!$A$1:$ZZ$1, 0))</f>
        <v/>
      </c>
    </row>
    <row r="476">
      <c r="A476">
        <f>INDEX(resultados!$A$2:$ZZ$883, 470, MATCH($B$1, resultados!$A$1:$ZZ$1, 0))</f>
        <v/>
      </c>
      <c r="B476">
        <f>INDEX(resultados!$A$2:$ZZ$883, 470, MATCH($B$2, resultados!$A$1:$ZZ$1, 0))</f>
        <v/>
      </c>
      <c r="C476">
        <f>INDEX(resultados!$A$2:$ZZ$883, 470, MATCH($B$3, resultados!$A$1:$ZZ$1, 0))</f>
        <v/>
      </c>
    </row>
    <row r="477">
      <c r="A477">
        <f>INDEX(resultados!$A$2:$ZZ$883, 471, MATCH($B$1, resultados!$A$1:$ZZ$1, 0))</f>
        <v/>
      </c>
      <c r="B477">
        <f>INDEX(resultados!$A$2:$ZZ$883, 471, MATCH($B$2, resultados!$A$1:$ZZ$1, 0))</f>
        <v/>
      </c>
      <c r="C477">
        <f>INDEX(resultados!$A$2:$ZZ$883, 471, MATCH($B$3, resultados!$A$1:$ZZ$1, 0))</f>
        <v/>
      </c>
    </row>
    <row r="478">
      <c r="A478">
        <f>INDEX(resultados!$A$2:$ZZ$883, 472, MATCH($B$1, resultados!$A$1:$ZZ$1, 0))</f>
        <v/>
      </c>
      <c r="B478">
        <f>INDEX(resultados!$A$2:$ZZ$883, 472, MATCH($B$2, resultados!$A$1:$ZZ$1, 0))</f>
        <v/>
      </c>
      <c r="C478">
        <f>INDEX(resultados!$A$2:$ZZ$883, 472, MATCH($B$3, resultados!$A$1:$ZZ$1, 0))</f>
        <v/>
      </c>
    </row>
    <row r="479">
      <c r="A479">
        <f>INDEX(resultados!$A$2:$ZZ$883, 473, MATCH($B$1, resultados!$A$1:$ZZ$1, 0))</f>
        <v/>
      </c>
      <c r="B479">
        <f>INDEX(resultados!$A$2:$ZZ$883, 473, MATCH($B$2, resultados!$A$1:$ZZ$1, 0))</f>
        <v/>
      </c>
      <c r="C479">
        <f>INDEX(resultados!$A$2:$ZZ$883, 473, MATCH($B$3, resultados!$A$1:$ZZ$1, 0))</f>
        <v/>
      </c>
    </row>
    <row r="480">
      <c r="A480">
        <f>INDEX(resultados!$A$2:$ZZ$883, 474, MATCH($B$1, resultados!$A$1:$ZZ$1, 0))</f>
        <v/>
      </c>
      <c r="B480">
        <f>INDEX(resultados!$A$2:$ZZ$883, 474, MATCH($B$2, resultados!$A$1:$ZZ$1, 0))</f>
        <v/>
      </c>
      <c r="C480">
        <f>INDEX(resultados!$A$2:$ZZ$883, 474, MATCH($B$3, resultados!$A$1:$ZZ$1, 0))</f>
        <v/>
      </c>
    </row>
    <row r="481">
      <c r="A481">
        <f>INDEX(resultados!$A$2:$ZZ$883, 475, MATCH($B$1, resultados!$A$1:$ZZ$1, 0))</f>
        <v/>
      </c>
      <c r="B481">
        <f>INDEX(resultados!$A$2:$ZZ$883, 475, MATCH($B$2, resultados!$A$1:$ZZ$1, 0))</f>
        <v/>
      </c>
      <c r="C481">
        <f>INDEX(resultados!$A$2:$ZZ$883, 475, MATCH($B$3, resultados!$A$1:$ZZ$1, 0))</f>
        <v/>
      </c>
    </row>
    <row r="482">
      <c r="A482">
        <f>INDEX(resultados!$A$2:$ZZ$883, 476, MATCH($B$1, resultados!$A$1:$ZZ$1, 0))</f>
        <v/>
      </c>
      <c r="B482">
        <f>INDEX(resultados!$A$2:$ZZ$883, 476, MATCH($B$2, resultados!$A$1:$ZZ$1, 0))</f>
        <v/>
      </c>
      <c r="C482">
        <f>INDEX(resultados!$A$2:$ZZ$883, 476, MATCH($B$3, resultados!$A$1:$ZZ$1, 0))</f>
        <v/>
      </c>
    </row>
    <row r="483">
      <c r="A483">
        <f>INDEX(resultados!$A$2:$ZZ$883, 477, MATCH($B$1, resultados!$A$1:$ZZ$1, 0))</f>
        <v/>
      </c>
      <c r="B483">
        <f>INDEX(resultados!$A$2:$ZZ$883, 477, MATCH($B$2, resultados!$A$1:$ZZ$1, 0))</f>
        <v/>
      </c>
      <c r="C483">
        <f>INDEX(resultados!$A$2:$ZZ$883, 477, MATCH($B$3, resultados!$A$1:$ZZ$1, 0))</f>
        <v/>
      </c>
    </row>
    <row r="484">
      <c r="A484">
        <f>INDEX(resultados!$A$2:$ZZ$883, 478, MATCH($B$1, resultados!$A$1:$ZZ$1, 0))</f>
        <v/>
      </c>
      <c r="B484">
        <f>INDEX(resultados!$A$2:$ZZ$883, 478, MATCH($B$2, resultados!$A$1:$ZZ$1, 0))</f>
        <v/>
      </c>
      <c r="C484">
        <f>INDEX(resultados!$A$2:$ZZ$883, 478, MATCH($B$3, resultados!$A$1:$ZZ$1, 0))</f>
        <v/>
      </c>
    </row>
    <row r="485">
      <c r="A485">
        <f>INDEX(resultados!$A$2:$ZZ$883, 479, MATCH($B$1, resultados!$A$1:$ZZ$1, 0))</f>
        <v/>
      </c>
      <c r="B485">
        <f>INDEX(resultados!$A$2:$ZZ$883, 479, MATCH($B$2, resultados!$A$1:$ZZ$1, 0))</f>
        <v/>
      </c>
      <c r="C485">
        <f>INDEX(resultados!$A$2:$ZZ$883, 479, MATCH($B$3, resultados!$A$1:$ZZ$1, 0))</f>
        <v/>
      </c>
    </row>
    <row r="486">
      <c r="A486">
        <f>INDEX(resultados!$A$2:$ZZ$883, 480, MATCH($B$1, resultados!$A$1:$ZZ$1, 0))</f>
        <v/>
      </c>
      <c r="B486">
        <f>INDEX(resultados!$A$2:$ZZ$883, 480, MATCH($B$2, resultados!$A$1:$ZZ$1, 0))</f>
        <v/>
      </c>
      <c r="C486">
        <f>INDEX(resultados!$A$2:$ZZ$883, 480, MATCH($B$3, resultados!$A$1:$ZZ$1, 0))</f>
        <v/>
      </c>
    </row>
    <row r="487">
      <c r="A487">
        <f>INDEX(resultados!$A$2:$ZZ$883, 481, MATCH($B$1, resultados!$A$1:$ZZ$1, 0))</f>
        <v/>
      </c>
      <c r="B487">
        <f>INDEX(resultados!$A$2:$ZZ$883, 481, MATCH($B$2, resultados!$A$1:$ZZ$1, 0))</f>
        <v/>
      </c>
      <c r="C487">
        <f>INDEX(resultados!$A$2:$ZZ$883, 481, MATCH($B$3, resultados!$A$1:$ZZ$1, 0))</f>
        <v/>
      </c>
    </row>
    <row r="488">
      <c r="A488">
        <f>INDEX(resultados!$A$2:$ZZ$883, 482, MATCH($B$1, resultados!$A$1:$ZZ$1, 0))</f>
        <v/>
      </c>
      <c r="B488">
        <f>INDEX(resultados!$A$2:$ZZ$883, 482, MATCH($B$2, resultados!$A$1:$ZZ$1, 0))</f>
        <v/>
      </c>
      <c r="C488">
        <f>INDEX(resultados!$A$2:$ZZ$883, 482, MATCH($B$3, resultados!$A$1:$ZZ$1, 0))</f>
        <v/>
      </c>
    </row>
    <row r="489">
      <c r="A489">
        <f>INDEX(resultados!$A$2:$ZZ$883, 483, MATCH($B$1, resultados!$A$1:$ZZ$1, 0))</f>
        <v/>
      </c>
      <c r="B489">
        <f>INDEX(resultados!$A$2:$ZZ$883, 483, MATCH($B$2, resultados!$A$1:$ZZ$1, 0))</f>
        <v/>
      </c>
      <c r="C489">
        <f>INDEX(resultados!$A$2:$ZZ$883, 483, MATCH($B$3, resultados!$A$1:$ZZ$1, 0))</f>
        <v/>
      </c>
    </row>
    <row r="490">
      <c r="A490">
        <f>INDEX(resultados!$A$2:$ZZ$883, 484, MATCH($B$1, resultados!$A$1:$ZZ$1, 0))</f>
        <v/>
      </c>
      <c r="B490">
        <f>INDEX(resultados!$A$2:$ZZ$883, 484, MATCH($B$2, resultados!$A$1:$ZZ$1, 0))</f>
        <v/>
      </c>
      <c r="C490">
        <f>INDEX(resultados!$A$2:$ZZ$883, 484, MATCH($B$3, resultados!$A$1:$ZZ$1, 0))</f>
        <v/>
      </c>
    </row>
    <row r="491">
      <c r="A491">
        <f>INDEX(resultados!$A$2:$ZZ$883, 485, MATCH($B$1, resultados!$A$1:$ZZ$1, 0))</f>
        <v/>
      </c>
      <c r="B491">
        <f>INDEX(resultados!$A$2:$ZZ$883, 485, MATCH($B$2, resultados!$A$1:$ZZ$1, 0))</f>
        <v/>
      </c>
      <c r="C491">
        <f>INDEX(resultados!$A$2:$ZZ$883, 485, MATCH($B$3, resultados!$A$1:$ZZ$1, 0))</f>
        <v/>
      </c>
    </row>
    <row r="492">
      <c r="A492">
        <f>INDEX(resultados!$A$2:$ZZ$883, 486, MATCH($B$1, resultados!$A$1:$ZZ$1, 0))</f>
        <v/>
      </c>
      <c r="B492">
        <f>INDEX(resultados!$A$2:$ZZ$883, 486, MATCH($B$2, resultados!$A$1:$ZZ$1, 0))</f>
        <v/>
      </c>
      <c r="C492">
        <f>INDEX(resultados!$A$2:$ZZ$883, 486, MATCH($B$3, resultados!$A$1:$ZZ$1, 0))</f>
        <v/>
      </c>
    </row>
    <row r="493">
      <c r="A493">
        <f>INDEX(resultados!$A$2:$ZZ$883, 487, MATCH($B$1, resultados!$A$1:$ZZ$1, 0))</f>
        <v/>
      </c>
      <c r="B493">
        <f>INDEX(resultados!$A$2:$ZZ$883, 487, MATCH($B$2, resultados!$A$1:$ZZ$1, 0))</f>
        <v/>
      </c>
      <c r="C493">
        <f>INDEX(resultados!$A$2:$ZZ$883, 487, MATCH($B$3, resultados!$A$1:$ZZ$1, 0))</f>
        <v/>
      </c>
    </row>
    <row r="494">
      <c r="A494">
        <f>INDEX(resultados!$A$2:$ZZ$883, 488, MATCH($B$1, resultados!$A$1:$ZZ$1, 0))</f>
        <v/>
      </c>
      <c r="B494">
        <f>INDEX(resultados!$A$2:$ZZ$883, 488, MATCH($B$2, resultados!$A$1:$ZZ$1, 0))</f>
        <v/>
      </c>
      <c r="C494">
        <f>INDEX(resultados!$A$2:$ZZ$883, 488, MATCH($B$3, resultados!$A$1:$ZZ$1, 0))</f>
        <v/>
      </c>
    </row>
    <row r="495">
      <c r="A495">
        <f>INDEX(resultados!$A$2:$ZZ$883, 489, MATCH($B$1, resultados!$A$1:$ZZ$1, 0))</f>
        <v/>
      </c>
      <c r="B495">
        <f>INDEX(resultados!$A$2:$ZZ$883, 489, MATCH($B$2, resultados!$A$1:$ZZ$1, 0))</f>
        <v/>
      </c>
      <c r="C495">
        <f>INDEX(resultados!$A$2:$ZZ$883, 489, MATCH($B$3, resultados!$A$1:$ZZ$1, 0))</f>
        <v/>
      </c>
    </row>
    <row r="496">
      <c r="A496">
        <f>INDEX(resultados!$A$2:$ZZ$883, 490, MATCH($B$1, resultados!$A$1:$ZZ$1, 0))</f>
        <v/>
      </c>
      <c r="B496">
        <f>INDEX(resultados!$A$2:$ZZ$883, 490, MATCH($B$2, resultados!$A$1:$ZZ$1, 0))</f>
        <v/>
      </c>
      <c r="C496">
        <f>INDEX(resultados!$A$2:$ZZ$883, 490, MATCH($B$3, resultados!$A$1:$ZZ$1, 0))</f>
        <v/>
      </c>
    </row>
    <row r="497">
      <c r="A497">
        <f>INDEX(resultados!$A$2:$ZZ$883, 491, MATCH($B$1, resultados!$A$1:$ZZ$1, 0))</f>
        <v/>
      </c>
      <c r="B497">
        <f>INDEX(resultados!$A$2:$ZZ$883, 491, MATCH($B$2, resultados!$A$1:$ZZ$1, 0))</f>
        <v/>
      </c>
      <c r="C497">
        <f>INDEX(resultados!$A$2:$ZZ$883, 491, MATCH($B$3, resultados!$A$1:$ZZ$1, 0))</f>
        <v/>
      </c>
    </row>
    <row r="498">
      <c r="A498">
        <f>INDEX(resultados!$A$2:$ZZ$883, 492, MATCH($B$1, resultados!$A$1:$ZZ$1, 0))</f>
        <v/>
      </c>
      <c r="B498">
        <f>INDEX(resultados!$A$2:$ZZ$883, 492, MATCH($B$2, resultados!$A$1:$ZZ$1, 0))</f>
        <v/>
      </c>
      <c r="C498">
        <f>INDEX(resultados!$A$2:$ZZ$883, 492, MATCH($B$3, resultados!$A$1:$ZZ$1, 0))</f>
        <v/>
      </c>
    </row>
    <row r="499">
      <c r="A499">
        <f>INDEX(resultados!$A$2:$ZZ$883, 493, MATCH($B$1, resultados!$A$1:$ZZ$1, 0))</f>
        <v/>
      </c>
      <c r="B499">
        <f>INDEX(resultados!$A$2:$ZZ$883, 493, MATCH($B$2, resultados!$A$1:$ZZ$1, 0))</f>
        <v/>
      </c>
      <c r="C499">
        <f>INDEX(resultados!$A$2:$ZZ$883, 493, MATCH($B$3, resultados!$A$1:$ZZ$1, 0))</f>
        <v/>
      </c>
    </row>
    <row r="500">
      <c r="A500">
        <f>INDEX(resultados!$A$2:$ZZ$883, 494, MATCH($B$1, resultados!$A$1:$ZZ$1, 0))</f>
        <v/>
      </c>
      <c r="B500">
        <f>INDEX(resultados!$A$2:$ZZ$883, 494, MATCH($B$2, resultados!$A$1:$ZZ$1, 0))</f>
        <v/>
      </c>
      <c r="C500">
        <f>INDEX(resultados!$A$2:$ZZ$883, 494, MATCH($B$3, resultados!$A$1:$ZZ$1, 0))</f>
        <v/>
      </c>
    </row>
    <row r="501">
      <c r="A501">
        <f>INDEX(resultados!$A$2:$ZZ$883, 495, MATCH($B$1, resultados!$A$1:$ZZ$1, 0))</f>
        <v/>
      </c>
      <c r="B501">
        <f>INDEX(resultados!$A$2:$ZZ$883, 495, MATCH($B$2, resultados!$A$1:$ZZ$1, 0))</f>
        <v/>
      </c>
      <c r="C501">
        <f>INDEX(resultados!$A$2:$ZZ$883, 495, MATCH($B$3, resultados!$A$1:$ZZ$1, 0))</f>
        <v/>
      </c>
    </row>
    <row r="502">
      <c r="A502">
        <f>INDEX(resultados!$A$2:$ZZ$883, 496, MATCH($B$1, resultados!$A$1:$ZZ$1, 0))</f>
        <v/>
      </c>
      <c r="B502">
        <f>INDEX(resultados!$A$2:$ZZ$883, 496, MATCH($B$2, resultados!$A$1:$ZZ$1, 0))</f>
        <v/>
      </c>
      <c r="C502">
        <f>INDEX(resultados!$A$2:$ZZ$883, 496, MATCH($B$3, resultados!$A$1:$ZZ$1, 0))</f>
        <v/>
      </c>
    </row>
    <row r="503">
      <c r="A503">
        <f>INDEX(resultados!$A$2:$ZZ$883, 497, MATCH($B$1, resultados!$A$1:$ZZ$1, 0))</f>
        <v/>
      </c>
      <c r="B503">
        <f>INDEX(resultados!$A$2:$ZZ$883, 497, MATCH($B$2, resultados!$A$1:$ZZ$1, 0))</f>
        <v/>
      </c>
      <c r="C503">
        <f>INDEX(resultados!$A$2:$ZZ$883, 497, MATCH($B$3, resultados!$A$1:$ZZ$1, 0))</f>
        <v/>
      </c>
    </row>
    <row r="504">
      <c r="A504">
        <f>INDEX(resultados!$A$2:$ZZ$883, 498, MATCH($B$1, resultados!$A$1:$ZZ$1, 0))</f>
        <v/>
      </c>
      <c r="B504">
        <f>INDEX(resultados!$A$2:$ZZ$883, 498, MATCH($B$2, resultados!$A$1:$ZZ$1, 0))</f>
        <v/>
      </c>
      <c r="C504">
        <f>INDEX(resultados!$A$2:$ZZ$883, 498, MATCH($B$3, resultados!$A$1:$ZZ$1, 0))</f>
        <v/>
      </c>
    </row>
    <row r="505">
      <c r="A505">
        <f>INDEX(resultados!$A$2:$ZZ$883, 499, MATCH($B$1, resultados!$A$1:$ZZ$1, 0))</f>
        <v/>
      </c>
      <c r="B505">
        <f>INDEX(resultados!$A$2:$ZZ$883, 499, MATCH($B$2, resultados!$A$1:$ZZ$1, 0))</f>
        <v/>
      </c>
      <c r="C505">
        <f>INDEX(resultados!$A$2:$ZZ$883, 499, MATCH($B$3, resultados!$A$1:$ZZ$1, 0))</f>
        <v/>
      </c>
    </row>
    <row r="506">
      <c r="A506">
        <f>INDEX(resultados!$A$2:$ZZ$883, 500, MATCH($B$1, resultados!$A$1:$ZZ$1, 0))</f>
        <v/>
      </c>
      <c r="B506">
        <f>INDEX(resultados!$A$2:$ZZ$883, 500, MATCH($B$2, resultados!$A$1:$ZZ$1, 0))</f>
        <v/>
      </c>
      <c r="C506">
        <f>INDEX(resultados!$A$2:$ZZ$883, 500, MATCH($B$3, resultados!$A$1:$ZZ$1, 0))</f>
        <v/>
      </c>
    </row>
    <row r="507">
      <c r="A507">
        <f>INDEX(resultados!$A$2:$ZZ$883, 501, MATCH($B$1, resultados!$A$1:$ZZ$1, 0))</f>
        <v/>
      </c>
      <c r="B507">
        <f>INDEX(resultados!$A$2:$ZZ$883, 501, MATCH($B$2, resultados!$A$1:$ZZ$1, 0))</f>
        <v/>
      </c>
      <c r="C507">
        <f>INDEX(resultados!$A$2:$ZZ$883, 501, MATCH($B$3, resultados!$A$1:$ZZ$1, 0))</f>
        <v/>
      </c>
    </row>
    <row r="508">
      <c r="A508">
        <f>INDEX(resultados!$A$2:$ZZ$883, 502, MATCH($B$1, resultados!$A$1:$ZZ$1, 0))</f>
        <v/>
      </c>
      <c r="B508">
        <f>INDEX(resultados!$A$2:$ZZ$883, 502, MATCH($B$2, resultados!$A$1:$ZZ$1, 0))</f>
        <v/>
      </c>
      <c r="C508">
        <f>INDEX(resultados!$A$2:$ZZ$883, 502, MATCH($B$3, resultados!$A$1:$ZZ$1, 0))</f>
        <v/>
      </c>
    </row>
    <row r="509">
      <c r="A509">
        <f>INDEX(resultados!$A$2:$ZZ$883, 503, MATCH($B$1, resultados!$A$1:$ZZ$1, 0))</f>
        <v/>
      </c>
      <c r="B509">
        <f>INDEX(resultados!$A$2:$ZZ$883, 503, MATCH($B$2, resultados!$A$1:$ZZ$1, 0))</f>
        <v/>
      </c>
      <c r="C509">
        <f>INDEX(resultados!$A$2:$ZZ$883, 503, MATCH($B$3, resultados!$A$1:$ZZ$1, 0))</f>
        <v/>
      </c>
    </row>
    <row r="510">
      <c r="A510">
        <f>INDEX(resultados!$A$2:$ZZ$883, 504, MATCH($B$1, resultados!$A$1:$ZZ$1, 0))</f>
        <v/>
      </c>
      <c r="B510">
        <f>INDEX(resultados!$A$2:$ZZ$883, 504, MATCH($B$2, resultados!$A$1:$ZZ$1, 0))</f>
        <v/>
      </c>
      <c r="C510">
        <f>INDEX(resultados!$A$2:$ZZ$883, 504, MATCH($B$3, resultados!$A$1:$ZZ$1, 0))</f>
        <v/>
      </c>
    </row>
    <row r="511">
      <c r="A511">
        <f>INDEX(resultados!$A$2:$ZZ$883, 505, MATCH($B$1, resultados!$A$1:$ZZ$1, 0))</f>
        <v/>
      </c>
      <c r="B511">
        <f>INDEX(resultados!$A$2:$ZZ$883, 505, MATCH($B$2, resultados!$A$1:$ZZ$1, 0))</f>
        <v/>
      </c>
      <c r="C511">
        <f>INDEX(resultados!$A$2:$ZZ$883, 505, MATCH($B$3, resultados!$A$1:$ZZ$1, 0))</f>
        <v/>
      </c>
    </row>
    <row r="512">
      <c r="A512">
        <f>INDEX(resultados!$A$2:$ZZ$883, 506, MATCH($B$1, resultados!$A$1:$ZZ$1, 0))</f>
        <v/>
      </c>
      <c r="B512">
        <f>INDEX(resultados!$A$2:$ZZ$883, 506, MATCH($B$2, resultados!$A$1:$ZZ$1, 0))</f>
        <v/>
      </c>
      <c r="C512">
        <f>INDEX(resultados!$A$2:$ZZ$883, 506, MATCH($B$3, resultados!$A$1:$ZZ$1, 0))</f>
        <v/>
      </c>
    </row>
    <row r="513">
      <c r="A513">
        <f>INDEX(resultados!$A$2:$ZZ$883, 507, MATCH($B$1, resultados!$A$1:$ZZ$1, 0))</f>
        <v/>
      </c>
      <c r="B513">
        <f>INDEX(resultados!$A$2:$ZZ$883, 507, MATCH($B$2, resultados!$A$1:$ZZ$1, 0))</f>
        <v/>
      </c>
      <c r="C513">
        <f>INDEX(resultados!$A$2:$ZZ$883, 507, MATCH($B$3, resultados!$A$1:$ZZ$1, 0))</f>
        <v/>
      </c>
    </row>
    <row r="514">
      <c r="A514">
        <f>INDEX(resultados!$A$2:$ZZ$883, 508, MATCH($B$1, resultados!$A$1:$ZZ$1, 0))</f>
        <v/>
      </c>
      <c r="B514">
        <f>INDEX(resultados!$A$2:$ZZ$883, 508, MATCH($B$2, resultados!$A$1:$ZZ$1, 0))</f>
        <v/>
      </c>
      <c r="C514">
        <f>INDEX(resultados!$A$2:$ZZ$883, 508, MATCH($B$3, resultados!$A$1:$ZZ$1, 0))</f>
        <v/>
      </c>
    </row>
    <row r="515">
      <c r="A515">
        <f>INDEX(resultados!$A$2:$ZZ$883, 509, MATCH($B$1, resultados!$A$1:$ZZ$1, 0))</f>
        <v/>
      </c>
      <c r="B515">
        <f>INDEX(resultados!$A$2:$ZZ$883, 509, MATCH($B$2, resultados!$A$1:$ZZ$1, 0))</f>
        <v/>
      </c>
      <c r="C515">
        <f>INDEX(resultados!$A$2:$ZZ$883, 509, MATCH($B$3, resultados!$A$1:$ZZ$1, 0))</f>
        <v/>
      </c>
    </row>
    <row r="516">
      <c r="A516">
        <f>INDEX(resultados!$A$2:$ZZ$883, 510, MATCH($B$1, resultados!$A$1:$ZZ$1, 0))</f>
        <v/>
      </c>
      <c r="B516">
        <f>INDEX(resultados!$A$2:$ZZ$883, 510, MATCH($B$2, resultados!$A$1:$ZZ$1, 0))</f>
        <v/>
      </c>
      <c r="C516">
        <f>INDEX(resultados!$A$2:$ZZ$883, 510, MATCH($B$3, resultados!$A$1:$ZZ$1, 0))</f>
        <v/>
      </c>
    </row>
    <row r="517">
      <c r="A517">
        <f>INDEX(resultados!$A$2:$ZZ$883, 511, MATCH($B$1, resultados!$A$1:$ZZ$1, 0))</f>
        <v/>
      </c>
      <c r="B517">
        <f>INDEX(resultados!$A$2:$ZZ$883, 511, MATCH($B$2, resultados!$A$1:$ZZ$1, 0))</f>
        <v/>
      </c>
      <c r="C517">
        <f>INDEX(resultados!$A$2:$ZZ$883, 511, MATCH($B$3, resultados!$A$1:$ZZ$1, 0))</f>
        <v/>
      </c>
    </row>
    <row r="518">
      <c r="A518">
        <f>INDEX(resultados!$A$2:$ZZ$883, 512, MATCH($B$1, resultados!$A$1:$ZZ$1, 0))</f>
        <v/>
      </c>
      <c r="B518">
        <f>INDEX(resultados!$A$2:$ZZ$883, 512, MATCH($B$2, resultados!$A$1:$ZZ$1, 0))</f>
        <v/>
      </c>
      <c r="C518">
        <f>INDEX(resultados!$A$2:$ZZ$883, 512, MATCH($B$3, resultados!$A$1:$ZZ$1, 0))</f>
        <v/>
      </c>
    </row>
    <row r="519">
      <c r="A519">
        <f>INDEX(resultados!$A$2:$ZZ$883, 513, MATCH($B$1, resultados!$A$1:$ZZ$1, 0))</f>
        <v/>
      </c>
      <c r="B519">
        <f>INDEX(resultados!$A$2:$ZZ$883, 513, MATCH($B$2, resultados!$A$1:$ZZ$1, 0))</f>
        <v/>
      </c>
      <c r="C519">
        <f>INDEX(resultados!$A$2:$ZZ$883, 513, MATCH($B$3, resultados!$A$1:$ZZ$1, 0))</f>
        <v/>
      </c>
    </row>
    <row r="520">
      <c r="A520">
        <f>INDEX(resultados!$A$2:$ZZ$883, 514, MATCH($B$1, resultados!$A$1:$ZZ$1, 0))</f>
        <v/>
      </c>
      <c r="B520">
        <f>INDEX(resultados!$A$2:$ZZ$883, 514, MATCH($B$2, resultados!$A$1:$ZZ$1, 0))</f>
        <v/>
      </c>
      <c r="C520">
        <f>INDEX(resultados!$A$2:$ZZ$883, 514, MATCH($B$3, resultados!$A$1:$ZZ$1, 0))</f>
        <v/>
      </c>
    </row>
    <row r="521">
      <c r="A521">
        <f>INDEX(resultados!$A$2:$ZZ$883, 515, MATCH($B$1, resultados!$A$1:$ZZ$1, 0))</f>
        <v/>
      </c>
      <c r="B521">
        <f>INDEX(resultados!$A$2:$ZZ$883, 515, MATCH($B$2, resultados!$A$1:$ZZ$1, 0))</f>
        <v/>
      </c>
      <c r="C521">
        <f>INDEX(resultados!$A$2:$ZZ$883, 515, MATCH($B$3, resultados!$A$1:$ZZ$1, 0))</f>
        <v/>
      </c>
    </row>
    <row r="522">
      <c r="A522">
        <f>INDEX(resultados!$A$2:$ZZ$883, 516, MATCH($B$1, resultados!$A$1:$ZZ$1, 0))</f>
        <v/>
      </c>
      <c r="B522">
        <f>INDEX(resultados!$A$2:$ZZ$883, 516, MATCH($B$2, resultados!$A$1:$ZZ$1, 0))</f>
        <v/>
      </c>
      <c r="C522">
        <f>INDEX(resultados!$A$2:$ZZ$883, 516, MATCH($B$3, resultados!$A$1:$ZZ$1, 0))</f>
        <v/>
      </c>
    </row>
    <row r="523">
      <c r="A523">
        <f>INDEX(resultados!$A$2:$ZZ$883, 517, MATCH($B$1, resultados!$A$1:$ZZ$1, 0))</f>
        <v/>
      </c>
      <c r="B523">
        <f>INDEX(resultados!$A$2:$ZZ$883, 517, MATCH($B$2, resultados!$A$1:$ZZ$1, 0))</f>
        <v/>
      </c>
      <c r="C523">
        <f>INDEX(resultados!$A$2:$ZZ$883, 517, MATCH($B$3, resultados!$A$1:$ZZ$1, 0))</f>
        <v/>
      </c>
    </row>
    <row r="524">
      <c r="A524">
        <f>INDEX(resultados!$A$2:$ZZ$883, 518, MATCH($B$1, resultados!$A$1:$ZZ$1, 0))</f>
        <v/>
      </c>
      <c r="B524">
        <f>INDEX(resultados!$A$2:$ZZ$883, 518, MATCH($B$2, resultados!$A$1:$ZZ$1, 0))</f>
        <v/>
      </c>
      <c r="C524">
        <f>INDEX(resultados!$A$2:$ZZ$883, 518, MATCH($B$3, resultados!$A$1:$ZZ$1, 0))</f>
        <v/>
      </c>
    </row>
    <row r="525">
      <c r="A525">
        <f>INDEX(resultados!$A$2:$ZZ$883, 519, MATCH($B$1, resultados!$A$1:$ZZ$1, 0))</f>
        <v/>
      </c>
      <c r="B525">
        <f>INDEX(resultados!$A$2:$ZZ$883, 519, MATCH($B$2, resultados!$A$1:$ZZ$1, 0))</f>
        <v/>
      </c>
      <c r="C525">
        <f>INDEX(resultados!$A$2:$ZZ$883, 519, MATCH($B$3, resultados!$A$1:$ZZ$1, 0))</f>
        <v/>
      </c>
    </row>
    <row r="526">
      <c r="A526">
        <f>INDEX(resultados!$A$2:$ZZ$883, 520, MATCH($B$1, resultados!$A$1:$ZZ$1, 0))</f>
        <v/>
      </c>
      <c r="B526">
        <f>INDEX(resultados!$A$2:$ZZ$883, 520, MATCH($B$2, resultados!$A$1:$ZZ$1, 0))</f>
        <v/>
      </c>
      <c r="C526">
        <f>INDEX(resultados!$A$2:$ZZ$883, 520, MATCH($B$3, resultados!$A$1:$ZZ$1, 0))</f>
        <v/>
      </c>
    </row>
    <row r="527">
      <c r="A527">
        <f>INDEX(resultados!$A$2:$ZZ$883, 521, MATCH($B$1, resultados!$A$1:$ZZ$1, 0))</f>
        <v/>
      </c>
      <c r="B527">
        <f>INDEX(resultados!$A$2:$ZZ$883, 521, MATCH($B$2, resultados!$A$1:$ZZ$1, 0))</f>
        <v/>
      </c>
      <c r="C527">
        <f>INDEX(resultados!$A$2:$ZZ$883, 521, MATCH($B$3, resultados!$A$1:$ZZ$1, 0))</f>
        <v/>
      </c>
    </row>
    <row r="528">
      <c r="A528">
        <f>INDEX(resultados!$A$2:$ZZ$883, 522, MATCH($B$1, resultados!$A$1:$ZZ$1, 0))</f>
        <v/>
      </c>
      <c r="B528">
        <f>INDEX(resultados!$A$2:$ZZ$883, 522, MATCH($B$2, resultados!$A$1:$ZZ$1, 0))</f>
        <v/>
      </c>
      <c r="C528">
        <f>INDEX(resultados!$A$2:$ZZ$883, 522, MATCH($B$3, resultados!$A$1:$ZZ$1, 0))</f>
        <v/>
      </c>
    </row>
    <row r="529">
      <c r="A529">
        <f>INDEX(resultados!$A$2:$ZZ$883, 523, MATCH($B$1, resultados!$A$1:$ZZ$1, 0))</f>
        <v/>
      </c>
      <c r="B529">
        <f>INDEX(resultados!$A$2:$ZZ$883, 523, MATCH($B$2, resultados!$A$1:$ZZ$1, 0))</f>
        <v/>
      </c>
      <c r="C529">
        <f>INDEX(resultados!$A$2:$ZZ$883, 523, MATCH($B$3, resultados!$A$1:$ZZ$1, 0))</f>
        <v/>
      </c>
    </row>
    <row r="530">
      <c r="A530">
        <f>INDEX(resultados!$A$2:$ZZ$883, 524, MATCH($B$1, resultados!$A$1:$ZZ$1, 0))</f>
        <v/>
      </c>
      <c r="B530">
        <f>INDEX(resultados!$A$2:$ZZ$883, 524, MATCH($B$2, resultados!$A$1:$ZZ$1, 0))</f>
        <v/>
      </c>
      <c r="C530">
        <f>INDEX(resultados!$A$2:$ZZ$883, 524, MATCH($B$3, resultados!$A$1:$ZZ$1, 0))</f>
        <v/>
      </c>
    </row>
    <row r="531">
      <c r="A531">
        <f>INDEX(resultados!$A$2:$ZZ$883, 525, MATCH($B$1, resultados!$A$1:$ZZ$1, 0))</f>
        <v/>
      </c>
      <c r="B531">
        <f>INDEX(resultados!$A$2:$ZZ$883, 525, MATCH($B$2, resultados!$A$1:$ZZ$1, 0))</f>
        <v/>
      </c>
      <c r="C531">
        <f>INDEX(resultados!$A$2:$ZZ$883, 525, MATCH($B$3, resultados!$A$1:$ZZ$1, 0))</f>
        <v/>
      </c>
    </row>
    <row r="532">
      <c r="A532">
        <f>INDEX(resultados!$A$2:$ZZ$883, 526, MATCH($B$1, resultados!$A$1:$ZZ$1, 0))</f>
        <v/>
      </c>
      <c r="B532">
        <f>INDEX(resultados!$A$2:$ZZ$883, 526, MATCH($B$2, resultados!$A$1:$ZZ$1, 0))</f>
        <v/>
      </c>
      <c r="C532">
        <f>INDEX(resultados!$A$2:$ZZ$883, 526, MATCH($B$3, resultados!$A$1:$ZZ$1, 0))</f>
        <v/>
      </c>
    </row>
    <row r="533">
      <c r="A533">
        <f>INDEX(resultados!$A$2:$ZZ$883, 527, MATCH($B$1, resultados!$A$1:$ZZ$1, 0))</f>
        <v/>
      </c>
      <c r="B533">
        <f>INDEX(resultados!$A$2:$ZZ$883, 527, MATCH($B$2, resultados!$A$1:$ZZ$1, 0))</f>
        <v/>
      </c>
      <c r="C533">
        <f>INDEX(resultados!$A$2:$ZZ$883, 527, MATCH($B$3, resultados!$A$1:$ZZ$1, 0))</f>
        <v/>
      </c>
    </row>
    <row r="534">
      <c r="A534">
        <f>INDEX(resultados!$A$2:$ZZ$883, 528, MATCH($B$1, resultados!$A$1:$ZZ$1, 0))</f>
        <v/>
      </c>
      <c r="B534">
        <f>INDEX(resultados!$A$2:$ZZ$883, 528, MATCH($B$2, resultados!$A$1:$ZZ$1, 0))</f>
        <v/>
      </c>
      <c r="C534">
        <f>INDEX(resultados!$A$2:$ZZ$883, 528, MATCH($B$3, resultados!$A$1:$ZZ$1, 0))</f>
        <v/>
      </c>
    </row>
    <row r="535">
      <c r="A535">
        <f>INDEX(resultados!$A$2:$ZZ$883, 529, MATCH($B$1, resultados!$A$1:$ZZ$1, 0))</f>
        <v/>
      </c>
      <c r="B535">
        <f>INDEX(resultados!$A$2:$ZZ$883, 529, MATCH($B$2, resultados!$A$1:$ZZ$1, 0))</f>
        <v/>
      </c>
      <c r="C535">
        <f>INDEX(resultados!$A$2:$ZZ$883, 529, MATCH($B$3, resultados!$A$1:$ZZ$1, 0))</f>
        <v/>
      </c>
    </row>
    <row r="536">
      <c r="A536">
        <f>INDEX(resultados!$A$2:$ZZ$883, 530, MATCH($B$1, resultados!$A$1:$ZZ$1, 0))</f>
        <v/>
      </c>
      <c r="B536">
        <f>INDEX(resultados!$A$2:$ZZ$883, 530, MATCH($B$2, resultados!$A$1:$ZZ$1, 0))</f>
        <v/>
      </c>
      <c r="C536">
        <f>INDEX(resultados!$A$2:$ZZ$883, 530, MATCH($B$3, resultados!$A$1:$ZZ$1, 0))</f>
        <v/>
      </c>
    </row>
    <row r="537">
      <c r="A537">
        <f>INDEX(resultados!$A$2:$ZZ$883, 531, MATCH($B$1, resultados!$A$1:$ZZ$1, 0))</f>
        <v/>
      </c>
      <c r="B537">
        <f>INDEX(resultados!$A$2:$ZZ$883, 531, MATCH($B$2, resultados!$A$1:$ZZ$1, 0))</f>
        <v/>
      </c>
      <c r="C537">
        <f>INDEX(resultados!$A$2:$ZZ$883, 531, MATCH($B$3, resultados!$A$1:$ZZ$1, 0))</f>
        <v/>
      </c>
    </row>
    <row r="538">
      <c r="A538">
        <f>INDEX(resultados!$A$2:$ZZ$883, 532, MATCH($B$1, resultados!$A$1:$ZZ$1, 0))</f>
        <v/>
      </c>
      <c r="B538">
        <f>INDEX(resultados!$A$2:$ZZ$883, 532, MATCH($B$2, resultados!$A$1:$ZZ$1, 0))</f>
        <v/>
      </c>
      <c r="C538">
        <f>INDEX(resultados!$A$2:$ZZ$883, 532, MATCH($B$3, resultados!$A$1:$ZZ$1, 0))</f>
        <v/>
      </c>
    </row>
    <row r="539">
      <c r="A539">
        <f>INDEX(resultados!$A$2:$ZZ$883, 533, MATCH($B$1, resultados!$A$1:$ZZ$1, 0))</f>
        <v/>
      </c>
      <c r="B539">
        <f>INDEX(resultados!$A$2:$ZZ$883, 533, MATCH($B$2, resultados!$A$1:$ZZ$1, 0))</f>
        <v/>
      </c>
      <c r="C539">
        <f>INDEX(resultados!$A$2:$ZZ$883, 533, MATCH($B$3, resultados!$A$1:$ZZ$1, 0))</f>
        <v/>
      </c>
    </row>
    <row r="540">
      <c r="A540">
        <f>INDEX(resultados!$A$2:$ZZ$883, 534, MATCH($B$1, resultados!$A$1:$ZZ$1, 0))</f>
        <v/>
      </c>
      <c r="B540">
        <f>INDEX(resultados!$A$2:$ZZ$883, 534, MATCH($B$2, resultados!$A$1:$ZZ$1, 0))</f>
        <v/>
      </c>
      <c r="C540">
        <f>INDEX(resultados!$A$2:$ZZ$883, 534, MATCH($B$3, resultados!$A$1:$ZZ$1, 0))</f>
        <v/>
      </c>
    </row>
    <row r="541">
      <c r="A541">
        <f>INDEX(resultados!$A$2:$ZZ$883, 535, MATCH($B$1, resultados!$A$1:$ZZ$1, 0))</f>
        <v/>
      </c>
      <c r="B541">
        <f>INDEX(resultados!$A$2:$ZZ$883, 535, MATCH($B$2, resultados!$A$1:$ZZ$1, 0))</f>
        <v/>
      </c>
      <c r="C541">
        <f>INDEX(resultados!$A$2:$ZZ$883, 535, MATCH($B$3, resultados!$A$1:$ZZ$1, 0))</f>
        <v/>
      </c>
    </row>
    <row r="542">
      <c r="A542">
        <f>INDEX(resultados!$A$2:$ZZ$883, 536, MATCH($B$1, resultados!$A$1:$ZZ$1, 0))</f>
        <v/>
      </c>
      <c r="B542">
        <f>INDEX(resultados!$A$2:$ZZ$883, 536, MATCH($B$2, resultados!$A$1:$ZZ$1, 0))</f>
        <v/>
      </c>
      <c r="C542">
        <f>INDEX(resultados!$A$2:$ZZ$883, 536, MATCH($B$3, resultados!$A$1:$ZZ$1, 0))</f>
        <v/>
      </c>
    </row>
    <row r="543">
      <c r="A543">
        <f>INDEX(resultados!$A$2:$ZZ$883, 537, MATCH($B$1, resultados!$A$1:$ZZ$1, 0))</f>
        <v/>
      </c>
      <c r="B543">
        <f>INDEX(resultados!$A$2:$ZZ$883, 537, MATCH($B$2, resultados!$A$1:$ZZ$1, 0))</f>
        <v/>
      </c>
      <c r="C543">
        <f>INDEX(resultados!$A$2:$ZZ$883, 537, MATCH($B$3, resultados!$A$1:$ZZ$1, 0))</f>
        <v/>
      </c>
    </row>
    <row r="544">
      <c r="A544">
        <f>INDEX(resultados!$A$2:$ZZ$883, 538, MATCH($B$1, resultados!$A$1:$ZZ$1, 0))</f>
        <v/>
      </c>
      <c r="B544">
        <f>INDEX(resultados!$A$2:$ZZ$883, 538, MATCH($B$2, resultados!$A$1:$ZZ$1, 0))</f>
        <v/>
      </c>
      <c r="C544">
        <f>INDEX(resultados!$A$2:$ZZ$883, 538, MATCH($B$3, resultados!$A$1:$ZZ$1, 0))</f>
        <v/>
      </c>
    </row>
    <row r="545">
      <c r="A545">
        <f>INDEX(resultados!$A$2:$ZZ$883, 539, MATCH($B$1, resultados!$A$1:$ZZ$1, 0))</f>
        <v/>
      </c>
      <c r="B545">
        <f>INDEX(resultados!$A$2:$ZZ$883, 539, MATCH($B$2, resultados!$A$1:$ZZ$1, 0))</f>
        <v/>
      </c>
      <c r="C545">
        <f>INDEX(resultados!$A$2:$ZZ$883, 539, MATCH($B$3, resultados!$A$1:$ZZ$1, 0))</f>
        <v/>
      </c>
    </row>
    <row r="546">
      <c r="A546">
        <f>INDEX(resultados!$A$2:$ZZ$883, 540, MATCH($B$1, resultados!$A$1:$ZZ$1, 0))</f>
        <v/>
      </c>
      <c r="B546">
        <f>INDEX(resultados!$A$2:$ZZ$883, 540, MATCH($B$2, resultados!$A$1:$ZZ$1, 0))</f>
        <v/>
      </c>
      <c r="C546">
        <f>INDEX(resultados!$A$2:$ZZ$883, 540, MATCH($B$3, resultados!$A$1:$ZZ$1, 0))</f>
        <v/>
      </c>
    </row>
    <row r="547">
      <c r="A547">
        <f>INDEX(resultados!$A$2:$ZZ$883, 541, MATCH($B$1, resultados!$A$1:$ZZ$1, 0))</f>
        <v/>
      </c>
      <c r="B547">
        <f>INDEX(resultados!$A$2:$ZZ$883, 541, MATCH($B$2, resultados!$A$1:$ZZ$1, 0))</f>
        <v/>
      </c>
      <c r="C547">
        <f>INDEX(resultados!$A$2:$ZZ$883, 541, MATCH($B$3, resultados!$A$1:$ZZ$1, 0))</f>
        <v/>
      </c>
    </row>
    <row r="548">
      <c r="A548">
        <f>INDEX(resultados!$A$2:$ZZ$883, 542, MATCH($B$1, resultados!$A$1:$ZZ$1, 0))</f>
        <v/>
      </c>
      <c r="B548">
        <f>INDEX(resultados!$A$2:$ZZ$883, 542, MATCH($B$2, resultados!$A$1:$ZZ$1, 0))</f>
        <v/>
      </c>
      <c r="C548">
        <f>INDEX(resultados!$A$2:$ZZ$883, 542, MATCH($B$3, resultados!$A$1:$ZZ$1, 0))</f>
        <v/>
      </c>
    </row>
    <row r="549">
      <c r="A549">
        <f>INDEX(resultados!$A$2:$ZZ$883, 543, MATCH($B$1, resultados!$A$1:$ZZ$1, 0))</f>
        <v/>
      </c>
      <c r="B549">
        <f>INDEX(resultados!$A$2:$ZZ$883, 543, MATCH($B$2, resultados!$A$1:$ZZ$1, 0))</f>
        <v/>
      </c>
      <c r="C549">
        <f>INDEX(resultados!$A$2:$ZZ$883, 543, MATCH($B$3, resultados!$A$1:$ZZ$1, 0))</f>
        <v/>
      </c>
    </row>
    <row r="550">
      <c r="A550">
        <f>INDEX(resultados!$A$2:$ZZ$883, 544, MATCH($B$1, resultados!$A$1:$ZZ$1, 0))</f>
        <v/>
      </c>
      <c r="B550">
        <f>INDEX(resultados!$A$2:$ZZ$883, 544, MATCH($B$2, resultados!$A$1:$ZZ$1, 0))</f>
        <v/>
      </c>
      <c r="C550">
        <f>INDEX(resultados!$A$2:$ZZ$883, 544, MATCH($B$3, resultados!$A$1:$ZZ$1, 0))</f>
        <v/>
      </c>
    </row>
    <row r="551">
      <c r="A551">
        <f>INDEX(resultados!$A$2:$ZZ$883, 545, MATCH($B$1, resultados!$A$1:$ZZ$1, 0))</f>
        <v/>
      </c>
      <c r="B551">
        <f>INDEX(resultados!$A$2:$ZZ$883, 545, MATCH($B$2, resultados!$A$1:$ZZ$1, 0))</f>
        <v/>
      </c>
      <c r="C551">
        <f>INDEX(resultados!$A$2:$ZZ$883, 545, MATCH($B$3, resultados!$A$1:$ZZ$1, 0))</f>
        <v/>
      </c>
    </row>
    <row r="552">
      <c r="A552">
        <f>INDEX(resultados!$A$2:$ZZ$883, 546, MATCH($B$1, resultados!$A$1:$ZZ$1, 0))</f>
        <v/>
      </c>
      <c r="B552">
        <f>INDEX(resultados!$A$2:$ZZ$883, 546, MATCH($B$2, resultados!$A$1:$ZZ$1, 0))</f>
        <v/>
      </c>
      <c r="C552">
        <f>INDEX(resultados!$A$2:$ZZ$883, 546, MATCH($B$3, resultados!$A$1:$ZZ$1, 0))</f>
        <v/>
      </c>
    </row>
    <row r="553">
      <c r="A553">
        <f>INDEX(resultados!$A$2:$ZZ$883, 547, MATCH($B$1, resultados!$A$1:$ZZ$1, 0))</f>
        <v/>
      </c>
      <c r="B553">
        <f>INDEX(resultados!$A$2:$ZZ$883, 547, MATCH($B$2, resultados!$A$1:$ZZ$1, 0))</f>
        <v/>
      </c>
      <c r="C553">
        <f>INDEX(resultados!$A$2:$ZZ$883, 547, MATCH($B$3, resultados!$A$1:$ZZ$1, 0))</f>
        <v/>
      </c>
    </row>
    <row r="554">
      <c r="A554">
        <f>INDEX(resultados!$A$2:$ZZ$883, 548, MATCH($B$1, resultados!$A$1:$ZZ$1, 0))</f>
        <v/>
      </c>
      <c r="B554">
        <f>INDEX(resultados!$A$2:$ZZ$883, 548, MATCH($B$2, resultados!$A$1:$ZZ$1, 0))</f>
        <v/>
      </c>
      <c r="C554">
        <f>INDEX(resultados!$A$2:$ZZ$883, 548, MATCH($B$3, resultados!$A$1:$ZZ$1, 0))</f>
        <v/>
      </c>
    </row>
    <row r="555">
      <c r="A555">
        <f>INDEX(resultados!$A$2:$ZZ$883, 549, MATCH($B$1, resultados!$A$1:$ZZ$1, 0))</f>
        <v/>
      </c>
      <c r="B555">
        <f>INDEX(resultados!$A$2:$ZZ$883, 549, MATCH($B$2, resultados!$A$1:$ZZ$1, 0))</f>
        <v/>
      </c>
      <c r="C555">
        <f>INDEX(resultados!$A$2:$ZZ$883, 549, MATCH($B$3, resultados!$A$1:$ZZ$1, 0))</f>
        <v/>
      </c>
    </row>
    <row r="556">
      <c r="A556">
        <f>INDEX(resultados!$A$2:$ZZ$883, 550, MATCH($B$1, resultados!$A$1:$ZZ$1, 0))</f>
        <v/>
      </c>
      <c r="B556">
        <f>INDEX(resultados!$A$2:$ZZ$883, 550, MATCH($B$2, resultados!$A$1:$ZZ$1, 0))</f>
        <v/>
      </c>
      <c r="C556">
        <f>INDEX(resultados!$A$2:$ZZ$883, 550, MATCH($B$3, resultados!$A$1:$ZZ$1, 0))</f>
        <v/>
      </c>
    </row>
    <row r="557">
      <c r="A557">
        <f>INDEX(resultados!$A$2:$ZZ$883, 551, MATCH($B$1, resultados!$A$1:$ZZ$1, 0))</f>
        <v/>
      </c>
      <c r="B557">
        <f>INDEX(resultados!$A$2:$ZZ$883, 551, MATCH($B$2, resultados!$A$1:$ZZ$1, 0))</f>
        <v/>
      </c>
      <c r="C557">
        <f>INDEX(resultados!$A$2:$ZZ$883, 551, MATCH($B$3, resultados!$A$1:$ZZ$1, 0))</f>
        <v/>
      </c>
    </row>
    <row r="558">
      <c r="A558">
        <f>INDEX(resultados!$A$2:$ZZ$883, 552, MATCH($B$1, resultados!$A$1:$ZZ$1, 0))</f>
        <v/>
      </c>
      <c r="B558">
        <f>INDEX(resultados!$A$2:$ZZ$883, 552, MATCH($B$2, resultados!$A$1:$ZZ$1, 0))</f>
        <v/>
      </c>
      <c r="C558">
        <f>INDEX(resultados!$A$2:$ZZ$883, 552, MATCH($B$3, resultados!$A$1:$ZZ$1, 0))</f>
        <v/>
      </c>
    </row>
    <row r="559">
      <c r="A559">
        <f>INDEX(resultados!$A$2:$ZZ$883, 553, MATCH($B$1, resultados!$A$1:$ZZ$1, 0))</f>
        <v/>
      </c>
      <c r="B559">
        <f>INDEX(resultados!$A$2:$ZZ$883, 553, MATCH($B$2, resultados!$A$1:$ZZ$1, 0))</f>
        <v/>
      </c>
      <c r="C559">
        <f>INDEX(resultados!$A$2:$ZZ$883, 553, MATCH($B$3, resultados!$A$1:$ZZ$1, 0))</f>
        <v/>
      </c>
    </row>
    <row r="560">
      <c r="A560">
        <f>INDEX(resultados!$A$2:$ZZ$883, 554, MATCH($B$1, resultados!$A$1:$ZZ$1, 0))</f>
        <v/>
      </c>
      <c r="B560">
        <f>INDEX(resultados!$A$2:$ZZ$883, 554, MATCH($B$2, resultados!$A$1:$ZZ$1, 0))</f>
        <v/>
      </c>
      <c r="C560">
        <f>INDEX(resultados!$A$2:$ZZ$883, 554, MATCH($B$3, resultados!$A$1:$ZZ$1, 0))</f>
        <v/>
      </c>
    </row>
    <row r="561">
      <c r="A561">
        <f>INDEX(resultados!$A$2:$ZZ$883, 555, MATCH($B$1, resultados!$A$1:$ZZ$1, 0))</f>
        <v/>
      </c>
      <c r="B561">
        <f>INDEX(resultados!$A$2:$ZZ$883, 555, MATCH($B$2, resultados!$A$1:$ZZ$1, 0))</f>
        <v/>
      </c>
      <c r="C561">
        <f>INDEX(resultados!$A$2:$ZZ$883, 555, MATCH($B$3, resultados!$A$1:$ZZ$1, 0))</f>
        <v/>
      </c>
    </row>
    <row r="562">
      <c r="A562">
        <f>INDEX(resultados!$A$2:$ZZ$883, 556, MATCH($B$1, resultados!$A$1:$ZZ$1, 0))</f>
        <v/>
      </c>
      <c r="B562">
        <f>INDEX(resultados!$A$2:$ZZ$883, 556, MATCH($B$2, resultados!$A$1:$ZZ$1, 0))</f>
        <v/>
      </c>
      <c r="C562">
        <f>INDEX(resultados!$A$2:$ZZ$883, 556, MATCH($B$3, resultados!$A$1:$ZZ$1, 0))</f>
        <v/>
      </c>
    </row>
    <row r="563">
      <c r="A563">
        <f>INDEX(resultados!$A$2:$ZZ$883, 557, MATCH($B$1, resultados!$A$1:$ZZ$1, 0))</f>
        <v/>
      </c>
      <c r="B563">
        <f>INDEX(resultados!$A$2:$ZZ$883, 557, MATCH($B$2, resultados!$A$1:$ZZ$1, 0))</f>
        <v/>
      </c>
      <c r="C563">
        <f>INDEX(resultados!$A$2:$ZZ$883, 557, MATCH($B$3, resultados!$A$1:$ZZ$1, 0))</f>
        <v/>
      </c>
    </row>
    <row r="564">
      <c r="A564">
        <f>INDEX(resultados!$A$2:$ZZ$883, 558, MATCH($B$1, resultados!$A$1:$ZZ$1, 0))</f>
        <v/>
      </c>
      <c r="B564">
        <f>INDEX(resultados!$A$2:$ZZ$883, 558, MATCH($B$2, resultados!$A$1:$ZZ$1, 0))</f>
        <v/>
      </c>
      <c r="C564">
        <f>INDEX(resultados!$A$2:$ZZ$883, 558, MATCH($B$3, resultados!$A$1:$ZZ$1, 0))</f>
        <v/>
      </c>
    </row>
    <row r="565">
      <c r="A565">
        <f>INDEX(resultados!$A$2:$ZZ$883, 559, MATCH($B$1, resultados!$A$1:$ZZ$1, 0))</f>
        <v/>
      </c>
      <c r="B565">
        <f>INDEX(resultados!$A$2:$ZZ$883, 559, MATCH($B$2, resultados!$A$1:$ZZ$1, 0))</f>
        <v/>
      </c>
      <c r="C565">
        <f>INDEX(resultados!$A$2:$ZZ$883, 559, MATCH($B$3, resultados!$A$1:$ZZ$1, 0))</f>
        <v/>
      </c>
    </row>
    <row r="566">
      <c r="A566">
        <f>INDEX(resultados!$A$2:$ZZ$883, 560, MATCH($B$1, resultados!$A$1:$ZZ$1, 0))</f>
        <v/>
      </c>
      <c r="B566">
        <f>INDEX(resultados!$A$2:$ZZ$883, 560, MATCH($B$2, resultados!$A$1:$ZZ$1, 0))</f>
        <v/>
      </c>
      <c r="C566">
        <f>INDEX(resultados!$A$2:$ZZ$883, 560, MATCH($B$3, resultados!$A$1:$ZZ$1, 0))</f>
        <v/>
      </c>
    </row>
    <row r="567">
      <c r="A567">
        <f>INDEX(resultados!$A$2:$ZZ$883, 561, MATCH($B$1, resultados!$A$1:$ZZ$1, 0))</f>
        <v/>
      </c>
      <c r="B567">
        <f>INDEX(resultados!$A$2:$ZZ$883, 561, MATCH($B$2, resultados!$A$1:$ZZ$1, 0))</f>
        <v/>
      </c>
      <c r="C567">
        <f>INDEX(resultados!$A$2:$ZZ$883, 561, MATCH($B$3, resultados!$A$1:$ZZ$1, 0))</f>
        <v/>
      </c>
    </row>
    <row r="568">
      <c r="A568">
        <f>INDEX(resultados!$A$2:$ZZ$883, 562, MATCH($B$1, resultados!$A$1:$ZZ$1, 0))</f>
        <v/>
      </c>
      <c r="B568">
        <f>INDEX(resultados!$A$2:$ZZ$883, 562, MATCH($B$2, resultados!$A$1:$ZZ$1, 0))</f>
        <v/>
      </c>
      <c r="C568">
        <f>INDEX(resultados!$A$2:$ZZ$883, 562, MATCH($B$3, resultados!$A$1:$ZZ$1, 0))</f>
        <v/>
      </c>
    </row>
    <row r="569">
      <c r="A569">
        <f>INDEX(resultados!$A$2:$ZZ$883, 563, MATCH($B$1, resultados!$A$1:$ZZ$1, 0))</f>
        <v/>
      </c>
      <c r="B569">
        <f>INDEX(resultados!$A$2:$ZZ$883, 563, MATCH($B$2, resultados!$A$1:$ZZ$1, 0))</f>
        <v/>
      </c>
      <c r="C569">
        <f>INDEX(resultados!$A$2:$ZZ$883, 563, MATCH($B$3, resultados!$A$1:$ZZ$1, 0))</f>
        <v/>
      </c>
    </row>
    <row r="570">
      <c r="A570">
        <f>INDEX(resultados!$A$2:$ZZ$883, 564, MATCH($B$1, resultados!$A$1:$ZZ$1, 0))</f>
        <v/>
      </c>
      <c r="B570">
        <f>INDEX(resultados!$A$2:$ZZ$883, 564, MATCH($B$2, resultados!$A$1:$ZZ$1, 0))</f>
        <v/>
      </c>
      <c r="C570">
        <f>INDEX(resultados!$A$2:$ZZ$883, 564, MATCH($B$3, resultados!$A$1:$ZZ$1, 0))</f>
        <v/>
      </c>
    </row>
    <row r="571">
      <c r="A571">
        <f>INDEX(resultados!$A$2:$ZZ$883, 565, MATCH($B$1, resultados!$A$1:$ZZ$1, 0))</f>
        <v/>
      </c>
      <c r="B571">
        <f>INDEX(resultados!$A$2:$ZZ$883, 565, MATCH($B$2, resultados!$A$1:$ZZ$1, 0))</f>
        <v/>
      </c>
      <c r="C571">
        <f>INDEX(resultados!$A$2:$ZZ$883, 565, MATCH($B$3, resultados!$A$1:$ZZ$1, 0))</f>
        <v/>
      </c>
    </row>
    <row r="572">
      <c r="A572">
        <f>INDEX(resultados!$A$2:$ZZ$883, 566, MATCH($B$1, resultados!$A$1:$ZZ$1, 0))</f>
        <v/>
      </c>
      <c r="B572">
        <f>INDEX(resultados!$A$2:$ZZ$883, 566, MATCH($B$2, resultados!$A$1:$ZZ$1, 0))</f>
        <v/>
      </c>
      <c r="C572">
        <f>INDEX(resultados!$A$2:$ZZ$883, 566, MATCH($B$3, resultados!$A$1:$ZZ$1, 0))</f>
        <v/>
      </c>
    </row>
    <row r="573">
      <c r="A573">
        <f>INDEX(resultados!$A$2:$ZZ$883, 567, MATCH($B$1, resultados!$A$1:$ZZ$1, 0))</f>
        <v/>
      </c>
      <c r="B573">
        <f>INDEX(resultados!$A$2:$ZZ$883, 567, MATCH($B$2, resultados!$A$1:$ZZ$1, 0))</f>
        <v/>
      </c>
      <c r="C573">
        <f>INDEX(resultados!$A$2:$ZZ$883, 567, MATCH($B$3, resultados!$A$1:$ZZ$1, 0))</f>
        <v/>
      </c>
    </row>
    <row r="574">
      <c r="A574">
        <f>INDEX(resultados!$A$2:$ZZ$883, 568, MATCH($B$1, resultados!$A$1:$ZZ$1, 0))</f>
        <v/>
      </c>
      <c r="B574">
        <f>INDEX(resultados!$A$2:$ZZ$883, 568, MATCH($B$2, resultados!$A$1:$ZZ$1, 0))</f>
        <v/>
      </c>
      <c r="C574">
        <f>INDEX(resultados!$A$2:$ZZ$883, 568, MATCH($B$3, resultados!$A$1:$ZZ$1, 0))</f>
        <v/>
      </c>
    </row>
    <row r="575">
      <c r="A575">
        <f>INDEX(resultados!$A$2:$ZZ$883, 569, MATCH($B$1, resultados!$A$1:$ZZ$1, 0))</f>
        <v/>
      </c>
      <c r="B575">
        <f>INDEX(resultados!$A$2:$ZZ$883, 569, MATCH($B$2, resultados!$A$1:$ZZ$1, 0))</f>
        <v/>
      </c>
      <c r="C575">
        <f>INDEX(resultados!$A$2:$ZZ$883, 569, MATCH($B$3, resultados!$A$1:$ZZ$1, 0))</f>
        <v/>
      </c>
    </row>
    <row r="576">
      <c r="A576">
        <f>INDEX(resultados!$A$2:$ZZ$883, 570, MATCH($B$1, resultados!$A$1:$ZZ$1, 0))</f>
        <v/>
      </c>
      <c r="B576">
        <f>INDEX(resultados!$A$2:$ZZ$883, 570, MATCH($B$2, resultados!$A$1:$ZZ$1, 0))</f>
        <v/>
      </c>
      <c r="C576">
        <f>INDEX(resultados!$A$2:$ZZ$883, 570, MATCH($B$3, resultados!$A$1:$ZZ$1, 0))</f>
        <v/>
      </c>
    </row>
    <row r="577">
      <c r="A577">
        <f>INDEX(resultados!$A$2:$ZZ$883, 571, MATCH($B$1, resultados!$A$1:$ZZ$1, 0))</f>
        <v/>
      </c>
      <c r="B577">
        <f>INDEX(resultados!$A$2:$ZZ$883, 571, MATCH($B$2, resultados!$A$1:$ZZ$1, 0))</f>
        <v/>
      </c>
      <c r="C577">
        <f>INDEX(resultados!$A$2:$ZZ$883, 571, MATCH($B$3, resultados!$A$1:$ZZ$1, 0))</f>
        <v/>
      </c>
    </row>
    <row r="578">
      <c r="A578">
        <f>INDEX(resultados!$A$2:$ZZ$883, 572, MATCH($B$1, resultados!$A$1:$ZZ$1, 0))</f>
        <v/>
      </c>
      <c r="B578">
        <f>INDEX(resultados!$A$2:$ZZ$883, 572, MATCH($B$2, resultados!$A$1:$ZZ$1, 0))</f>
        <v/>
      </c>
      <c r="C578">
        <f>INDEX(resultados!$A$2:$ZZ$883, 572, MATCH($B$3, resultados!$A$1:$ZZ$1, 0))</f>
        <v/>
      </c>
    </row>
    <row r="579">
      <c r="A579">
        <f>INDEX(resultados!$A$2:$ZZ$883, 573, MATCH($B$1, resultados!$A$1:$ZZ$1, 0))</f>
        <v/>
      </c>
      <c r="B579">
        <f>INDEX(resultados!$A$2:$ZZ$883, 573, MATCH($B$2, resultados!$A$1:$ZZ$1, 0))</f>
        <v/>
      </c>
      <c r="C579">
        <f>INDEX(resultados!$A$2:$ZZ$883, 573, MATCH($B$3, resultados!$A$1:$ZZ$1, 0))</f>
        <v/>
      </c>
    </row>
    <row r="580">
      <c r="A580">
        <f>INDEX(resultados!$A$2:$ZZ$883, 574, MATCH($B$1, resultados!$A$1:$ZZ$1, 0))</f>
        <v/>
      </c>
      <c r="B580">
        <f>INDEX(resultados!$A$2:$ZZ$883, 574, MATCH($B$2, resultados!$A$1:$ZZ$1, 0))</f>
        <v/>
      </c>
      <c r="C580">
        <f>INDEX(resultados!$A$2:$ZZ$883, 574, MATCH($B$3, resultados!$A$1:$ZZ$1, 0))</f>
        <v/>
      </c>
    </row>
    <row r="581">
      <c r="A581">
        <f>INDEX(resultados!$A$2:$ZZ$883, 575, MATCH($B$1, resultados!$A$1:$ZZ$1, 0))</f>
        <v/>
      </c>
      <c r="B581">
        <f>INDEX(resultados!$A$2:$ZZ$883, 575, MATCH($B$2, resultados!$A$1:$ZZ$1, 0))</f>
        <v/>
      </c>
      <c r="C581">
        <f>INDEX(resultados!$A$2:$ZZ$883, 575, MATCH($B$3, resultados!$A$1:$ZZ$1, 0))</f>
        <v/>
      </c>
    </row>
    <row r="582">
      <c r="A582">
        <f>INDEX(resultados!$A$2:$ZZ$883, 576, MATCH($B$1, resultados!$A$1:$ZZ$1, 0))</f>
        <v/>
      </c>
      <c r="B582">
        <f>INDEX(resultados!$A$2:$ZZ$883, 576, MATCH($B$2, resultados!$A$1:$ZZ$1, 0))</f>
        <v/>
      </c>
      <c r="C582">
        <f>INDEX(resultados!$A$2:$ZZ$883, 576, MATCH($B$3, resultados!$A$1:$ZZ$1, 0))</f>
        <v/>
      </c>
    </row>
    <row r="583">
      <c r="A583">
        <f>INDEX(resultados!$A$2:$ZZ$883, 577, MATCH($B$1, resultados!$A$1:$ZZ$1, 0))</f>
        <v/>
      </c>
      <c r="B583">
        <f>INDEX(resultados!$A$2:$ZZ$883, 577, MATCH($B$2, resultados!$A$1:$ZZ$1, 0))</f>
        <v/>
      </c>
      <c r="C583">
        <f>INDEX(resultados!$A$2:$ZZ$883, 577, MATCH($B$3, resultados!$A$1:$ZZ$1, 0))</f>
        <v/>
      </c>
    </row>
    <row r="584">
      <c r="A584">
        <f>INDEX(resultados!$A$2:$ZZ$883, 578, MATCH($B$1, resultados!$A$1:$ZZ$1, 0))</f>
        <v/>
      </c>
      <c r="B584">
        <f>INDEX(resultados!$A$2:$ZZ$883, 578, MATCH($B$2, resultados!$A$1:$ZZ$1, 0))</f>
        <v/>
      </c>
      <c r="C584">
        <f>INDEX(resultados!$A$2:$ZZ$883, 578, MATCH($B$3, resultados!$A$1:$ZZ$1, 0))</f>
        <v/>
      </c>
    </row>
    <row r="585">
      <c r="A585">
        <f>INDEX(resultados!$A$2:$ZZ$883, 579, MATCH($B$1, resultados!$A$1:$ZZ$1, 0))</f>
        <v/>
      </c>
      <c r="B585">
        <f>INDEX(resultados!$A$2:$ZZ$883, 579, MATCH($B$2, resultados!$A$1:$ZZ$1, 0))</f>
        <v/>
      </c>
      <c r="C585">
        <f>INDEX(resultados!$A$2:$ZZ$883, 579, MATCH($B$3, resultados!$A$1:$ZZ$1, 0))</f>
        <v/>
      </c>
    </row>
    <row r="586">
      <c r="A586">
        <f>INDEX(resultados!$A$2:$ZZ$883, 580, MATCH($B$1, resultados!$A$1:$ZZ$1, 0))</f>
        <v/>
      </c>
      <c r="B586">
        <f>INDEX(resultados!$A$2:$ZZ$883, 580, MATCH($B$2, resultados!$A$1:$ZZ$1, 0))</f>
        <v/>
      </c>
      <c r="C586">
        <f>INDEX(resultados!$A$2:$ZZ$883, 580, MATCH($B$3, resultados!$A$1:$ZZ$1, 0))</f>
        <v/>
      </c>
    </row>
    <row r="587">
      <c r="A587">
        <f>INDEX(resultados!$A$2:$ZZ$883, 581, MATCH($B$1, resultados!$A$1:$ZZ$1, 0))</f>
        <v/>
      </c>
      <c r="B587">
        <f>INDEX(resultados!$A$2:$ZZ$883, 581, MATCH($B$2, resultados!$A$1:$ZZ$1, 0))</f>
        <v/>
      </c>
      <c r="C587">
        <f>INDEX(resultados!$A$2:$ZZ$883, 581, MATCH($B$3, resultados!$A$1:$ZZ$1, 0))</f>
        <v/>
      </c>
    </row>
    <row r="588">
      <c r="A588">
        <f>INDEX(resultados!$A$2:$ZZ$883, 582, MATCH($B$1, resultados!$A$1:$ZZ$1, 0))</f>
        <v/>
      </c>
      <c r="B588">
        <f>INDEX(resultados!$A$2:$ZZ$883, 582, MATCH($B$2, resultados!$A$1:$ZZ$1, 0))</f>
        <v/>
      </c>
      <c r="C588">
        <f>INDEX(resultados!$A$2:$ZZ$883, 582, MATCH($B$3, resultados!$A$1:$ZZ$1, 0))</f>
        <v/>
      </c>
    </row>
    <row r="589">
      <c r="A589">
        <f>INDEX(resultados!$A$2:$ZZ$883, 583, MATCH($B$1, resultados!$A$1:$ZZ$1, 0))</f>
        <v/>
      </c>
      <c r="B589">
        <f>INDEX(resultados!$A$2:$ZZ$883, 583, MATCH($B$2, resultados!$A$1:$ZZ$1, 0))</f>
        <v/>
      </c>
      <c r="C589">
        <f>INDEX(resultados!$A$2:$ZZ$883, 583, MATCH($B$3, resultados!$A$1:$ZZ$1, 0))</f>
        <v/>
      </c>
    </row>
    <row r="590">
      <c r="A590">
        <f>INDEX(resultados!$A$2:$ZZ$883, 584, MATCH($B$1, resultados!$A$1:$ZZ$1, 0))</f>
        <v/>
      </c>
      <c r="B590">
        <f>INDEX(resultados!$A$2:$ZZ$883, 584, MATCH($B$2, resultados!$A$1:$ZZ$1, 0))</f>
        <v/>
      </c>
      <c r="C590">
        <f>INDEX(resultados!$A$2:$ZZ$883, 584, MATCH($B$3, resultados!$A$1:$ZZ$1, 0))</f>
        <v/>
      </c>
    </row>
    <row r="591">
      <c r="A591">
        <f>INDEX(resultados!$A$2:$ZZ$883, 585, MATCH($B$1, resultados!$A$1:$ZZ$1, 0))</f>
        <v/>
      </c>
      <c r="B591">
        <f>INDEX(resultados!$A$2:$ZZ$883, 585, MATCH($B$2, resultados!$A$1:$ZZ$1, 0))</f>
        <v/>
      </c>
      <c r="C591">
        <f>INDEX(resultados!$A$2:$ZZ$883, 585, MATCH($B$3, resultados!$A$1:$ZZ$1, 0))</f>
        <v/>
      </c>
    </row>
    <row r="592">
      <c r="A592">
        <f>INDEX(resultados!$A$2:$ZZ$883, 586, MATCH($B$1, resultados!$A$1:$ZZ$1, 0))</f>
        <v/>
      </c>
      <c r="B592">
        <f>INDEX(resultados!$A$2:$ZZ$883, 586, MATCH($B$2, resultados!$A$1:$ZZ$1, 0))</f>
        <v/>
      </c>
      <c r="C592">
        <f>INDEX(resultados!$A$2:$ZZ$883, 586, MATCH($B$3, resultados!$A$1:$ZZ$1, 0))</f>
        <v/>
      </c>
    </row>
    <row r="593">
      <c r="A593">
        <f>INDEX(resultados!$A$2:$ZZ$883, 587, MATCH($B$1, resultados!$A$1:$ZZ$1, 0))</f>
        <v/>
      </c>
      <c r="B593">
        <f>INDEX(resultados!$A$2:$ZZ$883, 587, MATCH($B$2, resultados!$A$1:$ZZ$1, 0))</f>
        <v/>
      </c>
      <c r="C593">
        <f>INDEX(resultados!$A$2:$ZZ$883, 587, MATCH($B$3, resultados!$A$1:$ZZ$1, 0))</f>
        <v/>
      </c>
    </row>
    <row r="594">
      <c r="A594">
        <f>INDEX(resultados!$A$2:$ZZ$883, 588, MATCH($B$1, resultados!$A$1:$ZZ$1, 0))</f>
        <v/>
      </c>
      <c r="B594">
        <f>INDEX(resultados!$A$2:$ZZ$883, 588, MATCH($B$2, resultados!$A$1:$ZZ$1, 0))</f>
        <v/>
      </c>
      <c r="C594">
        <f>INDEX(resultados!$A$2:$ZZ$883, 588, MATCH($B$3, resultados!$A$1:$ZZ$1, 0))</f>
        <v/>
      </c>
    </row>
    <row r="595">
      <c r="A595">
        <f>INDEX(resultados!$A$2:$ZZ$883, 589, MATCH($B$1, resultados!$A$1:$ZZ$1, 0))</f>
        <v/>
      </c>
      <c r="B595">
        <f>INDEX(resultados!$A$2:$ZZ$883, 589, MATCH($B$2, resultados!$A$1:$ZZ$1, 0))</f>
        <v/>
      </c>
      <c r="C595">
        <f>INDEX(resultados!$A$2:$ZZ$883, 589, MATCH($B$3, resultados!$A$1:$ZZ$1, 0))</f>
        <v/>
      </c>
    </row>
    <row r="596">
      <c r="A596">
        <f>INDEX(resultados!$A$2:$ZZ$883, 590, MATCH($B$1, resultados!$A$1:$ZZ$1, 0))</f>
        <v/>
      </c>
      <c r="B596">
        <f>INDEX(resultados!$A$2:$ZZ$883, 590, MATCH($B$2, resultados!$A$1:$ZZ$1, 0))</f>
        <v/>
      </c>
      <c r="C596">
        <f>INDEX(resultados!$A$2:$ZZ$883, 590, MATCH($B$3, resultados!$A$1:$ZZ$1, 0))</f>
        <v/>
      </c>
    </row>
    <row r="597">
      <c r="A597">
        <f>INDEX(resultados!$A$2:$ZZ$883, 591, MATCH($B$1, resultados!$A$1:$ZZ$1, 0))</f>
        <v/>
      </c>
      <c r="B597">
        <f>INDEX(resultados!$A$2:$ZZ$883, 591, MATCH($B$2, resultados!$A$1:$ZZ$1, 0))</f>
        <v/>
      </c>
      <c r="C597">
        <f>INDEX(resultados!$A$2:$ZZ$883, 591, MATCH($B$3, resultados!$A$1:$ZZ$1, 0))</f>
        <v/>
      </c>
    </row>
    <row r="598">
      <c r="A598">
        <f>INDEX(resultados!$A$2:$ZZ$883, 592, MATCH($B$1, resultados!$A$1:$ZZ$1, 0))</f>
        <v/>
      </c>
      <c r="B598">
        <f>INDEX(resultados!$A$2:$ZZ$883, 592, MATCH($B$2, resultados!$A$1:$ZZ$1, 0))</f>
        <v/>
      </c>
      <c r="C598">
        <f>INDEX(resultados!$A$2:$ZZ$883, 592, MATCH($B$3, resultados!$A$1:$ZZ$1, 0))</f>
        <v/>
      </c>
    </row>
    <row r="599">
      <c r="A599">
        <f>INDEX(resultados!$A$2:$ZZ$883, 593, MATCH($B$1, resultados!$A$1:$ZZ$1, 0))</f>
        <v/>
      </c>
      <c r="B599">
        <f>INDEX(resultados!$A$2:$ZZ$883, 593, MATCH($B$2, resultados!$A$1:$ZZ$1, 0))</f>
        <v/>
      </c>
      <c r="C599">
        <f>INDEX(resultados!$A$2:$ZZ$883, 593, MATCH($B$3, resultados!$A$1:$ZZ$1, 0))</f>
        <v/>
      </c>
    </row>
    <row r="600">
      <c r="A600">
        <f>INDEX(resultados!$A$2:$ZZ$883, 594, MATCH($B$1, resultados!$A$1:$ZZ$1, 0))</f>
        <v/>
      </c>
      <c r="B600">
        <f>INDEX(resultados!$A$2:$ZZ$883, 594, MATCH($B$2, resultados!$A$1:$ZZ$1, 0))</f>
        <v/>
      </c>
      <c r="C600">
        <f>INDEX(resultados!$A$2:$ZZ$883, 594, MATCH($B$3, resultados!$A$1:$ZZ$1, 0))</f>
        <v/>
      </c>
    </row>
    <row r="601">
      <c r="A601">
        <f>INDEX(resultados!$A$2:$ZZ$883, 595, MATCH($B$1, resultados!$A$1:$ZZ$1, 0))</f>
        <v/>
      </c>
      <c r="B601">
        <f>INDEX(resultados!$A$2:$ZZ$883, 595, MATCH($B$2, resultados!$A$1:$ZZ$1, 0))</f>
        <v/>
      </c>
      <c r="C601">
        <f>INDEX(resultados!$A$2:$ZZ$883, 595, MATCH($B$3, resultados!$A$1:$ZZ$1, 0))</f>
        <v/>
      </c>
    </row>
    <row r="602">
      <c r="A602">
        <f>INDEX(resultados!$A$2:$ZZ$883, 596, MATCH($B$1, resultados!$A$1:$ZZ$1, 0))</f>
        <v/>
      </c>
      <c r="B602">
        <f>INDEX(resultados!$A$2:$ZZ$883, 596, MATCH($B$2, resultados!$A$1:$ZZ$1, 0))</f>
        <v/>
      </c>
      <c r="C602">
        <f>INDEX(resultados!$A$2:$ZZ$883, 596, MATCH($B$3, resultados!$A$1:$ZZ$1, 0))</f>
        <v/>
      </c>
    </row>
    <row r="603">
      <c r="A603">
        <f>INDEX(resultados!$A$2:$ZZ$883, 597, MATCH($B$1, resultados!$A$1:$ZZ$1, 0))</f>
        <v/>
      </c>
      <c r="B603">
        <f>INDEX(resultados!$A$2:$ZZ$883, 597, MATCH($B$2, resultados!$A$1:$ZZ$1, 0))</f>
        <v/>
      </c>
      <c r="C603">
        <f>INDEX(resultados!$A$2:$ZZ$883, 597, MATCH($B$3, resultados!$A$1:$ZZ$1, 0))</f>
        <v/>
      </c>
    </row>
    <row r="604">
      <c r="A604">
        <f>INDEX(resultados!$A$2:$ZZ$883, 598, MATCH($B$1, resultados!$A$1:$ZZ$1, 0))</f>
        <v/>
      </c>
      <c r="B604">
        <f>INDEX(resultados!$A$2:$ZZ$883, 598, MATCH($B$2, resultados!$A$1:$ZZ$1, 0))</f>
        <v/>
      </c>
      <c r="C604">
        <f>INDEX(resultados!$A$2:$ZZ$883, 598, MATCH($B$3, resultados!$A$1:$ZZ$1, 0))</f>
        <v/>
      </c>
    </row>
    <row r="605">
      <c r="A605">
        <f>INDEX(resultados!$A$2:$ZZ$883, 599, MATCH($B$1, resultados!$A$1:$ZZ$1, 0))</f>
        <v/>
      </c>
      <c r="B605">
        <f>INDEX(resultados!$A$2:$ZZ$883, 599, MATCH($B$2, resultados!$A$1:$ZZ$1, 0))</f>
        <v/>
      </c>
      <c r="C605">
        <f>INDEX(resultados!$A$2:$ZZ$883, 599, MATCH($B$3, resultados!$A$1:$ZZ$1, 0))</f>
        <v/>
      </c>
    </row>
    <row r="606">
      <c r="A606">
        <f>INDEX(resultados!$A$2:$ZZ$883, 600, MATCH($B$1, resultados!$A$1:$ZZ$1, 0))</f>
        <v/>
      </c>
      <c r="B606">
        <f>INDEX(resultados!$A$2:$ZZ$883, 600, MATCH($B$2, resultados!$A$1:$ZZ$1, 0))</f>
        <v/>
      </c>
      <c r="C606">
        <f>INDEX(resultados!$A$2:$ZZ$883, 600, MATCH($B$3, resultados!$A$1:$ZZ$1, 0))</f>
        <v/>
      </c>
    </row>
    <row r="607">
      <c r="A607">
        <f>INDEX(resultados!$A$2:$ZZ$883, 601, MATCH($B$1, resultados!$A$1:$ZZ$1, 0))</f>
        <v/>
      </c>
      <c r="B607">
        <f>INDEX(resultados!$A$2:$ZZ$883, 601, MATCH($B$2, resultados!$A$1:$ZZ$1, 0))</f>
        <v/>
      </c>
      <c r="C607">
        <f>INDEX(resultados!$A$2:$ZZ$883, 601, MATCH($B$3, resultados!$A$1:$ZZ$1, 0))</f>
        <v/>
      </c>
    </row>
    <row r="608">
      <c r="A608">
        <f>INDEX(resultados!$A$2:$ZZ$883, 602, MATCH($B$1, resultados!$A$1:$ZZ$1, 0))</f>
        <v/>
      </c>
      <c r="B608">
        <f>INDEX(resultados!$A$2:$ZZ$883, 602, MATCH($B$2, resultados!$A$1:$ZZ$1, 0))</f>
        <v/>
      </c>
      <c r="C608">
        <f>INDEX(resultados!$A$2:$ZZ$883, 602, MATCH($B$3, resultados!$A$1:$ZZ$1, 0))</f>
        <v/>
      </c>
    </row>
    <row r="609">
      <c r="A609">
        <f>INDEX(resultados!$A$2:$ZZ$883, 603, MATCH($B$1, resultados!$A$1:$ZZ$1, 0))</f>
        <v/>
      </c>
      <c r="B609">
        <f>INDEX(resultados!$A$2:$ZZ$883, 603, MATCH($B$2, resultados!$A$1:$ZZ$1, 0))</f>
        <v/>
      </c>
      <c r="C609">
        <f>INDEX(resultados!$A$2:$ZZ$883, 603, MATCH($B$3, resultados!$A$1:$ZZ$1, 0))</f>
        <v/>
      </c>
    </row>
    <row r="610">
      <c r="A610">
        <f>INDEX(resultados!$A$2:$ZZ$883, 604, MATCH($B$1, resultados!$A$1:$ZZ$1, 0))</f>
        <v/>
      </c>
      <c r="B610">
        <f>INDEX(resultados!$A$2:$ZZ$883, 604, MATCH($B$2, resultados!$A$1:$ZZ$1, 0))</f>
        <v/>
      </c>
      <c r="C610">
        <f>INDEX(resultados!$A$2:$ZZ$883, 604, MATCH($B$3, resultados!$A$1:$ZZ$1, 0))</f>
        <v/>
      </c>
    </row>
    <row r="611">
      <c r="A611">
        <f>INDEX(resultados!$A$2:$ZZ$883, 605, MATCH($B$1, resultados!$A$1:$ZZ$1, 0))</f>
        <v/>
      </c>
      <c r="B611">
        <f>INDEX(resultados!$A$2:$ZZ$883, 605, MATCH($B$2, resultados!$A$1:$ZZ$1, 0))</f>
        <v/>
      </c>
      <c r="C611">
        <f>INDEX(resultados!$A$2:$ZZ$883, 605, MATCH($B$3, resultados!$A$1:$ZZ$1, 0))</f>
        <v/>
      </c>
    </row>
    <row r="612">
      <c r="A612">
        <f>INDEX(resultados!$A$2:$ZZ$883, 606, MATCH($B$1, resultados!$A$1:$ZZ$1, 0))</f>
        <v/>
      </c>
      <c r="B612">
        <f>INDEX(resultados!$A$2:$ZZ$883, 606, MATCH($B$2, resultados!$A$1:$ZZ$1, 0))</f>
        <v/>
      </c>
      <c r="C612">
        <f>INDEX(resultados!$A$2:$ZZ$883, 606, MATCH($B$3, resultados!$A$1:$ZZ$1, 0))</f>
        <v/>
      </c>
    </row>
    <row r="613">
      <c r="A613">
        <f>INDEX(resultados!$A$2:$ZZ$883, 607, MATCH($B$1, resultados!$A$1:$ZZ$1, 0))</f>
        <v/>
      </c>
      <c r="B613">
        <f>INDEX(resultados!$A$2:$ZZ$883, 607, MATCH($B$2, resultados!$A$1:$ZZ$1, 0))</f>
        <v/>
      </c>
      <c r="C613">
        <f>INDEX(resultados!$A$2:$ZZ$883, 607, MATCH($B$3, resultados!$A$1:$ZZ$1, 0))</f>
        <v/>
      </c>
    </row>
    <row r="614">
      <c r="A614">
        <f>INDEX(resultados!$A$2:$ZZ$883, 608, MATCH($B$1, resultados!$A$1:$ZZ$1, 0))</f>
        <v/>
      </c>
      <c r="B614">
        <f>INDEX(resultados!$A$2:$ZZ$883, 608, MATCH($B$2, resultados!$A$1:$ZZ$1, 0))</f>
        <v/>
      </c>
      <c r="C614">
        <f>INDEX(resultados!$A$2:$ZZ$883, 608, MATCH($B$3, resultados!$A$1:$ZZ$1, 0))</f>
        <v/>
      </c>
    </row>
    <row r="615">
      <c r="A615">
        <f>INDEX(resultados!$A$2:$ZZ$883, 609, MATCH($B$1, resultados!$A$1:$ZZ$1, 0))</f>
        <v/>
      </c>
      <c r="B615">
        <f>INDEX(resultados!$A$2:$ZZ$883, 609, MATCH($B$2, resultados!$A$1:$ZZ$1, 0))</f>
        <v/>
      </c>
      <c r="C615">
        <f>INDEX(resultados!$A$2:$ZZ$883, 609, MATCH($B$3, resultados!$A$1:$ZZ$1, 0))</f>
        <v/>
      </c>
    </row>
    <row r="616">
      <c r="A616">
        <f>INDEX(resultados!$A$2:$ZZ$883, 610, MATCH($B$1, resultados!$A$1:$ZZ$1, 0))</f>
        <v/>
      </c>
      <c r="B616">
        <f>INDEX(resultados!$A$2:$ZZ$883, 610, MATCH($B$2, resultados!$A$1:$ZZ$1, 0))</f>
        <v/>
      </c>
      <c r="C616">
        <f>INDEX(resultados!$A$2:$ZZ$883, 610, MATCH($B$3, resultados!$A$1:$ZZ$1, 0))</f>
        <v/>
      </c>
    </row>
    <row r="617">
      <c r="A617">
        <f>INDEX(resultados!$A$2:$ZZ$883, 611, MATCH($B$1, resultados!$A$1:$ZZ$1, 0))</f>
        <v/>
      </c>
      <c r="B617">
        <f>INDEX(resultados!$A$2:$ZZ$883, 611, MATCH($B$2, resultados!$A$1:$ZZ$1, 0))</f>
        <v/>
      </c>
      <c r="C617">
        <f>INDEX(resultados!$A$2:$ZZ$883, 611, MATCH($B$3, resultados!$A$1:$ZZ$1, 0))</f>
        <v/>
      </c>
    </row>
    <row r="618">
      <c r="A618">
        <f>INDEX(resultados!$A$2:$ZZ$883, 612, MATCH($B$1, resultados!$A$1:$ZZ$1, 0))</f>
        <v/>
      </c>
      <c r="B618">
        <f>INDEX(resultados!$A$2:$ZZ$883, 612, MATCH($B$2, resultados!$A$1:$ZZ$1, 0))</f>
        <v/>
      </c>
      <c r="C618">
        <f>INDEX(resultados!$A$2:$ZZ$883, 612, MATCH($B$3, resultados!$A$1:$ZZ$1, 0))</f>
        <v/>
      </c>
    </row>
    <row r="619">
      <c r="A619">
        <f>INDEX(resultados!$A$2:$ZZ$883, 613, MATCH($B$1, resultados!$A$1:$ZZ$1, 0))</f>
        <v/>
      </c>
      <c r="B619">
        <f>INDEX(resultados!$A$2:$ZZ$883, 613, MATCH($B$2, resultados!$A$1:$ZZ$1, 0))</f>
        <v/>
      </c>
      <c r="C619">
        <f>INDEX(resultados!$A$2:$ZZ$883, 613, MATCH($B$3, resultados!$A$1:$ZZ$1, 0))</f>
        <v/>
      </c>
    </row>
    <row r="620">
      <c r="A620">
        <f>INDEX(resultados!$A$2:$ZZ$883, 614, MATCH($B$1, resultados!$A$1:$ZZ$1, 0))</f>
        <v/>
      </c>
      <c r="B620">
        <f>INDEX(resultados!$A$2:$ZZ$883, 614, MATCH($B$2, resultados!$A$1:$ZZ$1, 0))</f>
        <v/>
      </c>
      <c r="C620">
        <f>INDEX(resultados!$A$2:$ZZ$883, 614, MATCH($B$3, resultados!$A$1:$ZZ$1, 0))</f>
        <v/>
      </c>
    </row>
    <row r="621">
      <c r="A621">
        <f>INDEX(resultados!$A$2:$ZZ$883, 615, MATCH($B$1, resultados!$A$1:$ZZ$1, 0))</f>
        <v/>
      </c>
      <c r="B621">
        <f>INDEX(resultados!$A$2:$ZZ$883, 615, MATCH($B$2, resultados!$A$1:$ZZ$1, 0))</f>
        <v/>
      </c>
      <c r="C621">
        <f>INDEX(resultados!$A$2:$ZZ$883, 615, MATCH($B$3, resultados!$A$1:$ZZ$1, 0))</f>
        <v/>
      </c>
    </row>
    <row r="622">
      <c r="A622">
        <f>INDEX(resultados!$A$2:$ZZ$883, 616, MATCH($B$1, resultados!$A$1:$ZZ$1, 0))</f>
        <v/>
      </c>
      <c r="B622">
        <f>INDEX(resultados!$A$2:$ZZ$883, 616, MATCH($B$2, resultados!$A$1:$ZZ$1, 0))</f>
        <v/>
      </c>
      <c r="C622">
        <f>INDEX(resultados!$A$2:$ZZ$883, 616, MATCH($B$3, resultados!$A$1:$ZZ$1, 0))</f>
        <v/>
      </c>
    </row>
    <row r="623">
      <c r="A623">
        <f>INDEX(resultados!$A$2:$ZZ$883, 617, MATCH($B$1, resultados!$A$1:$ZZ$1, 0))</f>
        <v/>
      </c>
      <c r="B623">
        <f>INDEX(resultados!$A$2:$ZZ$883, 617, MATCH($B$2, resultados!$A$1:$ZZ$1, 0))</f>
        <v/>
      </c>
      <c r="C623">
        <f>INDEX(resultados!$A$2:$ZZ$883, 617, MATCH($B$3, resultados!$A$1:$ZZ$1, 0))</f>
        <v/>
      </c>
    </row>
    <row r="624">
      <c r="A624">
        <f>INDEX(resultados!$A$2:$ZZ$883, 618, MATCH($B$1, resultados!$A$1:$ZZ$1, 0))</f>
        <v/>
      </c>
      <c r="B624">
        <f>INDEX(resultados!$A$2:$ZZ$883, 618, MATCH($B$2, resultados!$A$1:$ZZ$1, 0))</f>
        <v/>
      </c>
      <c r="C624">
        <f>INDEX(resultados!$A$2:$ZZ$883, 618, MATCH($B$3, resultados!$A$1:$ZZ$1, 0))</f>
        <v/>
      </c>
    </row>
    <row r="625">
      <c r="A625">
        <f>INDEX(resultados!$A$2:$ZZ$883, 619, MATCH($B$1, resultados!$A$1:$ZZ$1, 0))</f>
        <v/>
      </c>
      <c r="B625">
        <f>INDEX(resultados!$A$2:$ZZ$883, 619, MATCH($B$2, resultados!$A$1:$ZZ$1, 0))</f>
        <v/>
      </c>
      <c r="C625">
        <f>INDEX(resultados!$A$2:$ZZ$883, 619, MATCH($B$3, resultados!$A$1:$ZZ$1, 0))</f>
        <v/>
      </c>
    </row>
    <row r="626">
      <c r="A626">
        <f>INDEX(resultados!$A$2:$ZZ$883, 620, MATCH($B$1, resultados!$A$1:$ZZ$1, 0))</f>
        <v/>
      </c>
      <c r="B626">
        <f>INDEX(resultados!$A$2:$ZZ$883, 620, MATCH($B$2, resultados!$A$1:$ZZ$1, 0))</f>
        <v/>
      </c>
      <c r="C626">
        <f>INDEX(resultados!$A$2:$ZZ$883, 620, MATCH($B$3, resultados!$A$1:$ZZ$1, 0))</f>
        <v/>
      </c>
    </row>
    <row r="627">
      <c r="A627">
        <f>INDEX(resultados!$A$2:$ZZ$883, 621, MATCH($B$1, resultados!$A$1:$ZZ$1, 0))</f>
        <v/>
      </c>
      <c r="B627">
        <f>INDEX(resultados!$A$2:$ZZ$883, 621, MATCH($B$2, resultados!$A$1:$ZZ$1, 0))</f>
        <v/>
      </c>
      <c r="C627">
        <f>INDEX(resultados!$A$2:$ZZ$883, 621, MATCH($B$3, resultados!$A$1:$ZZ$1, 0))</f>
        <v/>
      </c>
    </row>
    <row r="628">
      <c r="A628">
        <f>INDEX(resultados!$A$2:$ZZ$883, 622, MATCH($B$1, resultados!$A$1:$ZZ$1, 0))</f>
        <v/>
      </c>
      <c r="B628">
        <f>INDEX(resultados!$A$2:$ZZ$883, 622, MATCH($B$2, resultados!$A$1:$ZZ$1, 0))</f>
        <v/>
      </c>
      <c r="C628">
        <f>INDEX(resultados!$A$2:$ZZ$883, 622, MATCH($B$3, resultados!$A$1:$ZZ$1, 0))</f>
        <v/>
      </c>
    </row>
    <row r="629">
      <c r="A629">
        <f>INDEX(resultados!$A$2:$ZZ$883, 623, MATCH($B$1, resultados!$A$1:$ZZ$1, 0))</f>
        <v/>
      </c>
      <c r="B629">
        <f>INDEX(resultados!$A$2:$ZZ$883, 623, MATCH($B$2, resultados!$A$1:$ZZ$1, 0))</f>
        <v/>
      </c>
      <c r="C629">
        <f>INDEX(resultados!$A$2:$ZZ$883, 623, MATCH($B$3, resultados!$A$1:$ZZ$1, 0))</f>
        <v/>
      </c>
    </row>
    <row r="630">
      <c r="A630">
        <f>INDEX(resultados!$A$2:$ZZ$883, 624, MATCH($B$1, resultados!$A$1:$ZZ$1, 0))</f>
        <v/>
      </c>
      <c r="B630">
        <f>INDEX(resultados!$A$2:$ZZ$883, 624, MATCH($B$2, resultados!$A$1:$ZZ$1, 0))</f>
        <v/>
      </c>
      <c r="C630">
        <f>INDEX(resultados!$A$2:$ZZ$883, 624, MATCH($B$3, resultados!$A$1:$ZZ$1, 0))</f>
        <v/>
      </c>
    </row>
    <row r="631">
      <c r="A631">
        <f>INDEX(resultados!$A$2:$ZZ$883, 625, MATCH($B$1, resultados!$A$1:$ZZ$1, 0))</f>
        <v/>
      </c>
      <c r="B631">
        <f>INDEX(resultados!$A$2:$ZZ$883, 625, MATCH($B$2, resultados!$A$1:$ZZ$1, 0))</f>
        <v/>
      </c>
      <c r="C631">
        <f>INDEX(resultados!$A$2:$ZZ$883, 625, MATCH($B$3, resultados!$A$1:$ZZ$1, 0))</f>
        <v/>
      </c>
    </row>
    <row r="632">
      <c r="A632">
        <f>INDEX(resultados!$A$2:$ZZ$883, 626, MATCH($B$1, resultados!$A$1:$ZZ$1, 0))</f>
        <v/>
      </c>
      <c r="B632">
        <f>INDEX(resultados!$A$2:$ZZ$883, 626, MATCH($B$2, resultados!$A$1:$ZZ$1, 0))</f>
        <v/>
      </c>
      <c r="C632">
        <f>INDEX(resultados!$A$2:$ZZ$883, 626, MATCH($B$3, resultados!$A$1:$ZZ$1, 0))</f>
        <v/>
      </c>
    </row>
    <row r="633">
      <c r="A633">
        <f>INDEX(resultados!$A$2:$ZZ$883, 627, MATCH($B$1, resultados!$A$1:$ZZ$1, 0))</f>
        <v/>
      </c>
      <c r="B633">
        <f>INDEX(resultados!$A$2:$ZZ$883, 627, MATCH($B$2, resultados!$A$1:$ZZ$1, 0))</f>
        <v/>
      </c>
      <c r="C633">
        <f>INDEX(resultados!$A$2:$ZZ$883, 627, MATCH($B$3, resultados!$A$1:$ZZ$1, 0))</f>
        <v/>
      </c>
    </row>
    <row r="634">
      <c r="A634">
        <f>INDEX(resultados!$A$2:$ZZ$883, 628, MATCH($B$1, resultados!$A$1:$ZZ$1, 0))</f>
        <v/>
      </c>
      <c r="B634">
        <f>INDEX(resultados!$A$2:$ZZ$883, 628, MATCH($B$2, resultados!$A$1:$ZZ$1, 0))</f>
        <v/>
      </c>
      <c r="C634">
        <f>INDEX(resultados!$A$2:$ZZ$883, 628, MATCH($B$3, resultados!$A$1:$ZZ$1, 0))</f>
        <v/>
      </c>
    </row>
    <row r="635">
      <c r="A635">
        <f>INDEX(resultados!$A$2:$ZZ$883, 629, MATCH($B$1, resultados!$A$1:$ZZ$1, 0))</f>
        <v/>
      </c>
      <c r="B635">
        <f>INDEX(resultados!$A$2:$ZZ$883, 629, MATCH($B$2, resultados!$A$1:$ZZ$1, 0))</f>
        <v/>
      </c>
      <c r="C635">
        <f>INDEX(resultados!$A$2:$ZZ$883, 629, MATCH($B$3, resultados!$A$1:$ZZ$1, 0))</f>
        <v/>
      </c>
    </row>
    <row r="636">
      <c r="A636">
        <f>INDEX(resultados!$A$2:$ZZ$883, 630, MATCH($B$1, resultados!$A$1:$ZZ$1, 0))</f>
        <v/>
      </c>
      <c r="B636">
        <f>INDEX(resultados!$A$2:$ZZ$883, 630, MATCH($B$2, resultados!$A$1:$ZZ$1, 0))</f>
        <v/>
      </c>
      <c r="C636">
        <f>INDEX(resultados!$A$2:$ZZ$883, 630, MATCH($B$3, resultados!$A$1:$ZZ$1, 0))</f>
        <v/>
      </c>
    </row>
    <row r="637">
      <c r="A637">
        <f>INDEX(resultados!$A$2:$ZZ$883, 631, MATCH($B$1, resultados!$A$1:$ZZ$1, 0))</f>
        <v/>
      </c>
      <c r="B637">
        <f>INDEX(resultados!$A$2:$ZZ$883, 631, MATCH($B$2, resultados!$A$1:$ZZ$1, 0))</f>
        <v/>
      </c>
      <c r="C637">
        <f>INDEX(resultados!$A$2:$ZZ$883, 631, MATCH($B$3, resultados!$A$1:$ZZ$1, 0))</f>
        <v/>
      </c>
    </row>
    <row r="638">
      <c r="A638">
        <f>INDEX(resultados!$A$2:$ZZ$883, 632, MATCH($B$1, resultados!$A$1:$ZZ$1, 0))</f>
        <v/>
      </c>
      <c r="B638">
        <f>INDEX(resultados!$A$2:$ZZ$883, 632, MATCH($B$2, resultados!$A$1:$ZZ$1, 0))</f>
        <v/>
      </c>
      <c r="C638">
        <f>INDEX(resultados!$A$2:$ZZ$883, 632, MATCH($B$3, resultados!$A$1:$ZZ$1, 0))</f>
        <v/>
      </c>
    </row>
    <row r="639">
      <c r="A639">
        <f>INDEX(resultados!$A$2:$ZZ$883, 633, MATCH($B$1, resultados!$A$1:$ZZ$1, 0))</f>
        <v/>
      </c>
      <c r="B639">
        <f>INDEX(resultados!$A$2:$ZZ$883, 633, MATCH($B$2, resultados!$A$1:$ZZ$1, 0))</f>
        <v/>
      </c>
      <c r="C639">
        <f>INDEX(resultados!$A$2:$ZZ$883, 633, MATCH($B$3, resultados!$A$1:$ZZ$1, 0))</f>
        <v/>
      </c>
    </row>
    <row r="640">
      <c r="A640">
        <f>INDEX(resultados!$A$2:$ZZ$883, 634, MATCH($B$1, resultados!$A$1:$ZZ$1, 0))</f>
        <v/>
      </c>
      <c r="B640">
        <f>INDEX(resultados!$A$2:$ZZ$883, 634, MATCH($B$2, resultados!$A$1:$ZZ$1, 0))</f>
        <v/>
      </c>
      <c r="C640">
        <f>INDEX(resultados!$A$2:$ZZ$883, 634, MATCH($B$3, resultados!$A$1:$ZZ$1, 0))</f>
        <v/>
      </c>
    </row>
    <row r="641">
      <c r="A641">
        <f>INDEX(resultados!$A$2:$ZZ$883, 635, MATCH($B$1, resultados!$A$1:$ZZ$1, 0))</f>
        <v/>
      </c>
      <c r="B641">
        <f>INDEX(resultados!$A$2:$ZZ$883, 635, MATCH($B$2, resultados!$A$1:$ZZ$1, 0))</f>
        <v/>
      </c>
      <c r="C641">
        <f>INDEX(resultados!$A$2:$ZZ$883, 635, MATCH($B$3, resultados!$A$1:$ZZ$1, 0))</f>
        <v/>
      </c>
    </row>
    <row r="642">
      <c r="A642">
        <f>INDEX(resultados!$A$2:$ZZ$883, 636, MATCH($B$1, resultados!$A$1:$ZZ$1, 0))</f>
        <v/>
      </c>
      <c r="B642">
        <f>INDEX(resultados!$A$2:$ZZ$883, 636, MATCH($B$2, resultados!$A$1:$ZZ$1, 0))</f>
        <v/>
      </c>
      <c r="C642">
        <f>INDEX(resultados!$A$2:$ZZ$883, 636, MATCH($B$3, resultados!$A$1:$ZZ$1, 0))</f>
        <v/>
      </c>
    </row>
    <row r="643">
      <c r="A643">
        <f>INDEX(resultados!$A$2:$ZZ$883, 637, MATCH($B$1, resultados!$A$1:$ZZ$1, 0))</f>
        <v/>
      </c>
      <c r="B643">
        <f>INDEX(resultados!$A$2:$ZZ$883, 637, MATCH($B$2, resultados!$A$1:$ZZ$1, 0))</f>
        <v/>
      </c>
      <c r="C643">
        <f>INDEX(resultados!$A$2:$ZZ$883, 637, MATCH($B$3, resultados!$A$1:$ZZ$1, 0))</f>
        <v/>
      </c>
    </row>
    <row r="644">
      <c r="A644">
        <f>INDEX(resultados!$A$2:$ZZ$883, 638, MATCH($B$1, resultados!$A$1:$ZZ$1, 0))</f>
        <v/>
      </c>
      <c r="B644">
        <f>INDEX(resultados!$A$2:$ZZ$883, 638, MATCH($B$2, resultados!$A$1:$ZZ$1, 0))</f>
        <v/>
      </c>
      <c r="C644">
        <f>INDEX(resultados!$A$2:$ZZ$883, 638, MATCH($B$3, resultados!$A$1:$ZZ$1, 0))</f>
        <v/>
      </c>
    </row>
    <row r="645">
      <c r="A645">
        <f>INDEX(resultados!$A$2:$ZZ$883, 639, MATCH($B$1, resultados!$A$1:$ZZ$1, 0))</f>
        <v/>
      </c>
      <c r="B645">
        <f>INDEX(resultados!$A$2:$ZZ$883, 639, MATCH($B$2, resultados!$A$1:$ZZ$1, 0))</f>
        <v/>
      </c>
      <c r="C645">
        <f>INDEX(resultados!$A$2:$ZZ$883, 639, MATCH($B$3, resultados!$A$1:$ZZ$1, 0))</f>
        <v/>
      </c>
    </row>
    <row r="646">
      <c r="A646">
        <f>INDEX(resultados!$A$2:$ZZ$883, 640, MATCH($B$1, resultados!$A$1:$ZZ$1, 0))</f>
        <v/>
      </c>
      <c r="B646">
        <f>INDEX(resultados!$A$2:$ZZ$883, 640, MATCH($B$2, resultados!$A$1:$ZZ$1, 0))</f>
        <v/>
      </c>
      <c r="C646">
        <f>INDEX(resultados!$A$2:$ZZ$883, 640, MATCH($B$3, resultados!$A$1:$ZZ$1, 0))</f>
        <v/>
      </c>
    </row>
    <row r="647">
      <c r="A647">
        <f>INDEX(resultados!$A$2:$ZZ$883, 641, MATCH($B$1, resultados!$A$1:$ZZ$1, 0))</f>
        <v/>
      </c>
      <c r="B647">
        <f>INDEX(resultados!$A$2:$ZZ$883, 641, MATCH($B$2, resultados!$A$1:$ZZ$1, 0))</f>
        <v/>
      </c>
      <c r="C647">
        <f>INDEX(resultados!$A$2:$ZZ$883, 641, MATCH($B$3, resultados!$A$1:$ZZ$1, 0))</f>
        <v/>
      </c>
    </row>
    <row r="648">
      <c r="A648">
        <f>INDEX(resultados!$A$2:$ZZ$883, 642, MATCH($B$1, resultados!$A$1:$ZZ$1, 0))</f>
        <v/>
      </c>
      <c r="B648">
        <f>INDEX(resultados!$A$2:$ZZ$883, 642, MATCH($B$2, resultados!$A$1:$ZZ$1, 0))</f>
        <v/>
      </c>
      <c r="C648">
        <f>INDEX(resultados!$A$2:$ZZ$883, 642, MATCH($B$3, resultados!$A$1:$ZZ$1, 0))</f>
        <v/>
      </c>
    </row>
    <row r="649">
      <c r="A649">
        <f>INDEX(resultados!$A$2:$ZZ$883, 643, MATCH($B$1, resultados!$A$1:$ZZ$1, 0))</f>
        <v/>
      </c>
      <c r="B649">
        <f>INDEX(resultados!$A$2:$ZZ$883, 643, MATCH($B$2, resultados!$A$1:$ZZ$1, 0))</f>
        <v/>
      </c>
      <c r="C649">
        <f>INDEX(resultados!$A$2:$ZZ$883, 643, MATCH($B$3, resultados!$A$1:$ZZ$1, 0))</f>
        <v/>
      </c>
    </row>
    <row r="650">
      <c r="A650">
        <f>INDEX(resultados!$A$2:$ZZ$883, 644, MATCH($B$1, resultados!$A$1:$ZZ$1, 0))</f>
        <v/>
      </c>
      <c r="B650">
        <f>INDEX(resultados!$A$2:$ZZ$883, 644, MATCH($B$2, resultados!$A$1:$ZZ$1, 0))</f>
        <v/>
      </c>
      <c r="C650">
        <f>INDEX(resultados!$A$2:$ZZ$883, 644, MATCH($B$3, resultados!$A$1:$ZZ$1, 0))</f>
        <v/>
      </c>
    </row>
    <row r="651">
      <c r="A651">
        <f>INDEX(resultados!$A$2:$ZZ$883, 645, MATCH($B$1, resultados!$A$1:$ZZ$1, 0))</f>
        <v/>
      </c>
      <c r="B651">
        <f>INDEX(resultados!$A$2:$ZZ$883, 645, MATCH($B$2, resultados!$A$1:$ZZ$1, 0))</f>
        <v/>
      </c>
      <c r="C651">
        <f>INDEX(resultados!$A$2:$ZZ$883, 645, MATCH($B$3, resultados!$A$1:$ZZ$1, 0))</f>
        <v/>
      </c>
    </row>
    <row r="652">
      <c r="A652">
        <f>INDEX(resultados!$A$2:$ZZ$883, 646, MATCH($B$1, resultados!$A$1:$ZZ$1, 0))</f>
        <v/>
      </c>
      <c r="B652">
        <f>INDEX(resultados!$A$2:$ZZ$883, 646, MATCH($B$2, resultados!$A$1:$ZZ$1, 0))</f>
        <v/>
      </c>
      <c r="C652">
        <f>INDEX(resultados!$A$2:$ZZ$883, 646, MATCH($B$3, resultados!$A$1:$ZZ$1, 0))</f>
        <v/>
      </c>
    </row>
    <row r="653">
      <c r="A653">
        <f>INDEX(resultados!$A$2:$ZZ$883, 647, MATCH($B$1, resultados!$A$1:$ZZ$1, 0))</f>
        <v/>
      </c>
      <c r="B653">
        <f>INDEX(resultados!$A$2:$ZZ$883, 647, MATCH($B$2, resultados!$A$1:$ZZ$1, 0))</f>
        <v/>
      </c>
      <c r="C653">
        <f>INDEX(resultados!$A$2:$ZZ$883, 647, MATCH($B$3, resultados!$A$1:$ZZ$1, 0))</f>
        <v/>
      </c>
    </row>
    <row r="654">
      <c r="A654">
        <f>INDEX(resultados!$A$2:$ZZ$883, 648, MATCH($B$1, resultados!$A$1:$ZZ$1, 0))</f>
        <v/>
      </c>
      <c r="B654">
        <f>INDEX(resultados!$A$2:$ZZ$883, 648, MATCH($B$2, resultados!$A$1:$ZZ$1, 0))</f>
        <v/>
      </c>
      <c r="C654">
        <f>INDEX(resultados!$A$2:$ZZ$883, 648, MATCH($B$3, resultados!$A$1:$ZZ$1, 0))</f>
        <v/>
      </c>
    </row>
    <row r="655">
      <c r="A655">
        <f>INDEX(resultados!$A$2:$ZZ$883, 649, MATCH($B$1, resultados!$A$1:$ZZ$1, 0))</f>
        <v/>
      </c>
      <c r="B655">
        <f>INDEX(resultados!$A$2:$ZZ$883, 649, MATCH($B$2, resultados!$A$1:$ZZ$1, 0))</f>
        <v/>
      </c>
      <c r="C655">
        <f>INDEX(resultados!$A$2:$ZZ$883, 649, MATCH($B$3, resultados!$A$1:$ZZ$1, 0))</f>
        <v/>
      </c>
    </row>
    <row r="656">
      <c r="A656">
        <f>INDEX(resultados!$A$2:$ZZ$883, 650, MATCH($B$1, resultados!$A$1:$ZZ$1, 0))</f>
        <v/>
      </c>
      <c r="B656">
        <f>INDEX(resultados!$A$2:$ZZ$883, 650, MATCH($B$2, resultados!$A$1:$ZZ$1, 0))</f>
        <v/>
      </c>
      <c r="C656">
        <f>INDEX(resultados!$A$2:$ZZ$883, 650, MATCH($B$3, resultados!$A$1:$ZZ$1, 0))</f>
        <v/>
      </c>
    </row>
    <row r="657">
      <c r="A657">
        <f>INDEX(resultados!$A$2:$ZZ$883, 651, MATCH($B$1, resultados!$A$1:$ZZ$1, 0))</f>
        <v/>
      </c>
      <c r="B657">
        <f>INDEX(resultados!$A$2:$ZZ$883, 651, MATCH($B$2, resultados!$A$1:$ZZ$1, 0))</f>
        <v/>
      </c>
      <c r="C657">
        <f>INDEX(resultados!$A$2:$ZZ$883, 651, MATCH($B$3, resultados!$A$1:$ZZ$1, 0))</f>
        <v/>
      </c>
    </row>
    <row r="658">
      <c r="A658">
        <f>INDEX(resultados!$A$2:$ZZ$883, 652, MATCH($B$1, resultados!$A$1:$ZZ$1, 0))</f>
        <v/>
      </c>
      <c r="B658">
        <f>INDEX(resultados!$A$2:$ZZ$883, 652, MATCH($B$2, resultados!$A$1:$ZZ$1, 0))</f>
        <v/>
      </c>
      <c r="C658">
        <f>INDEX(resultados!$A$2:$ZZ$883, 652, MATCH($B$3, resultados!$A$1:$ZZ$1, 0))</f>
        <v/>
      </c>
    </row>
    <row r="659">
      <c r="A659">
        <f>INDEX(resultados!$A$2:$ZZ$883, 653, MATCH($B$1, resultados!$A$1:$ZZ$1, 0))</f>
        <v/>
      </c>
      <c r="B659">
        <f>INDEX(resultados!$A$2:$ZZ$883, 653, MATCH($B$2, resultados!$A$1:$ZZ$1, 0))</f>
        <v/>
      </c>
      <c r="C659">
        <f>INDEX(resultados!$A$2:$ZZ$883, 653, MATCH($B$3, resultados!$A$1:$ZZ$1, 0))</f>
        <v/>
      </c>
    </row>
    <row r="660">
      <c r="A660">
        <f>INDEX(resultados!$A$2:$ZZ$883, 654, MATCH($B$1, resultados!$A$1:$ZZ$1, 0))</f>
        <v/>
      </c>
      <c r="B660">
        <f>INDEX(resultados!$A$2:$ZZ$883, 654, MATCH($B$2, resultados!$A$1:$ZZ$1, 0))</f>
        <v/>
      </c>
      <c r="C660">
        <f>INDEX(resultados!$A$2:$ZZ$883, 654, MATCH($B$3, resultados!$A$1:$ZZ$1, 0))</f>
        <v/>
      </c>
    </row>
    <row r="661">
      <c r="A661">
        <f>INDEX(resultados!$A$2:$ZZ$883, 655, MATCH($B$1, resultados!$A$1:$ZZ$1, 0))</f>
        <v/>
      </c>
      <c r="B661">
        <f>INDEX(resultados!$A$2:$ZZ$883, 655, MATCH($B$2, resultados!$A$1:$ZZ$1, 0))</f>
        <v/>
      </c>
      <c r="C661">
        <f>INDEX(resultados!$A$2:$ZZ$883, 655, MATCH($B$3, resultados!$A$1:$ZZ$1, 0))</f>
        <v/>
      </c>
    </row>
    <row r="662">
      <c r="A662">
        <f>INDEX(resultados!$A$2:$ZZ$883, 656, MATCH($B$1, resultados!$A$1:$ZZ$1, 0))</f>
        <v/>
      </c>
      <c r="B662">
        <f>INDEX(resultados!$A$2:$ZZ$883, 656, MATCH($B$2, resultados!$A$1:$ZZ$1, 0))</f>
        <v/>
      </c>
      <c r="C662">
        <f>INDEX(resultados!$A$2:$ZZ$883, 656, MATCH($B$3, resultados!$A$1:$ZZ$1, 0))</f>
        <v/>
      </c>
    </row>
    <row r="663">
      <c r="A663">
        <f>INDEX(resultados!$A$2:$ZZ$883, 657, MATCH($B$1, resultados!$A$1:$ZZ$1, 0))</f>
        <v/>
      </c>
      <c r="B663">
        <f>INDEX(resultados!$A$2:$ZZ$883, 657, MATCH($B$2, resultados!$A$1:$ZZ$1, 0))</f>
        <v/>
      </c>
      <c r="C663">
        <f>INDEX(resultados!$A$2:$ZZ$883, 657, MATCH($B$3, resultados!$A$1:$ZZ$1, 0))</f>
        <v/>
      </c>
    </row>
    <row r="664">
      <c r="A664">
        <f>INDEX(resultados!$A$2:$ZZ$883, 658, MATCH($B$1, resultados!$A$1:$ZZ$1, 0))</f>
        <v/>
      </c>
      <c r="B664">
        <f>INDEX(resultados!$A$2:$ZZ$883, 658, MATCH($B$2, resultados!$A$1:$ZZ$1, 0))</f>
        <v/>
      </c>
      <c r="C664">
        <f>INDEX(resultados!$A$2:$ZZ$883, 658, MATCH($B$3, resultados!$A$1:$ZZ$1, 0))</f>
        <v/>
      </c>
    </row>
    <row r="665">
      <c r="A665">
        <f>INDEX(resultados!$A$2:$ZZ$883, 659, MATCH($B$1, resultados!$A$1:$ZZ$1, 0))</f>
        <v/>
      </c>
      <c r="B665">
        <f>INDEX(resultados!$A$2:$ZZ$883, 659, MATCH($B$2, resultados!$A$1:$ZZ$1, 0))</f>
        <v/>
      </c>
      <c r="C665">
        <f>INDEX(resultados!$A$2:$ZZ$883, 659, MATCH($B$3, resultados!$A$1:$ZZ$1, 0))</f>
        <v/>
      </c>
    </row>
    <row r="666">
      <c r="A666">
        <f>INDEX(resultados!$A$2:$ZZ$883, 660, MATCH($B$1, resultados!$A$1:$ZZ$1, 0))</f>
        <v/>
      </c>
      <c r="B666">
        <f>INDEX(resultados!$A$2:$ZZ$883, 660, MATCH($B$2, resultados!$A$1:$ZZ$1, 0))</f>
        <v/>
      </c>
      <c r="C666">
        <f>INDEX(resultados!$A$2:$ZZ$883, 660, MATCH($B$3, resultados!$A$1:$ZZ$1, 0))</f>
        <v/>
      </c>
    </row>
    <row r="667">
      <c r="A667">
        <f>INDEX(resultados!$A$2:$ZZ$883, 661, MATCH($B$1, resultados!$A$1:$ZZ$1, 0))</f>
        <v/>
      </c>
      <c r="B667">
        <f>INDEX(resultados!$A$2:$ZZ$883, 661, MATCH($B$2, resultados!$A$1:$ZZ$1, 0))</f>
        <v/>
      </c>
      <c r="C667">
        <f>INDEX(resultados!$A$2:$ZZ$883, 661, MATCH($B$3, resultados!$A$1:$ZZ$1, 0))</f>
        <v/>
      </c>
    </row>
    <row r="668">
      <c r="A668">
        <f>INDEX(resultados!$A$2:$ZZ$883, 662, MATCH($B$1, resultados!$A$1:$ZZ$1, 0))</f>
        <v/>
      </c>
      <c r="B668">
        <f>INDEX(resultados!$A$2:$ZZ$883, 662, MATCH($B$2, resultados!$A$1:$ZZ$1, 0))</f>
        <v/>
      </c>
      <c r="C668">
        <f>INDEX(resultados!$A$2:$ZZ$883, 662, MATCH($B$3, resultados!$A$1:$ZZ$1, 0))</f>
        <v/>
      </c>
    </row>
    <row r="669">
      <c r="A669">
        <f>INDEX(resultados!$A$2:$ZZ$883, 663, MATCH($B$1, resultados!$A$1:$ZZ$1, 0))</f>
        <v/>
      </c>
      <c r="B669">
        <f>INDEX(resultados!$A$2:$ZZ$883, 663, MATCH($B$2, resultados!$A$1:$ZZ$1, 0))</f>
        <v/>
      </c>
      <c r="C669">
        <f>INDEX(resultados!$A$2:$ZZ$883, 663, MATCH($B$3, resultados!$A$1:$ZZ$1, 0))</f>
        <v/>
      </c>
    </row>
    <row r="670">
      <c r="A670">
        <f>INDEX(resultados!$A$2:$ZZ$883, 664, MATCH($B$1, resultados!$A$1:$ZZ$1, 0))</f>
        <v/>
      </c>
      <c r="B670">
        <f>INDEX(resultados!$A$2:$ZZ$883, 664, MATCH($B$2, resultados!$A$1:$ZZ$1, 0))</f>
        <v/>
      </c>
      <c r="C670">
        <f>INDEX(resultados!$A$2:$ZZ$883, 664, MATCH($B$3, resultados!$A$1:$ZZ$1, 0))</f>
        <v/>
      </c>
    </row>
    <row r="671">
      <c r="A671">
        <f>INDEX(resultados!$A$2:$ZZ$883, 665, MATCH($B$1, resultados!$A$1:$ZZ$1, 0))</f>
        <v/>
      </c>
      <c r="B671">
        <f>INDEX(resultados!$A$2:$ZZ$883, 665, MATCH($B$2, resultados!$A$1:$ZZ$1, 0))</f>
        <v/>
      </c>
      <c r="C671">
        <f>INDEX(resultados!$A$2:$ZZ$883, 665, MATCH($B$3, resultados!$A$1:$ZZ$1, 0))</f>
        <v/>
      </c>
    </row>
    <row r="672">
      <c r="A672">
        <f>INDEX(resultados!$A$2:$ZZ$883, 666, MATCH($B$1, resultados!$A$1:$ZZ$1, 0))</f>
        <v/>
      </c>
      <c r="B672">
        <f>INDEX(resultados!$A$2:$ZZ$883, 666, MATCH($B$2, resultados!$A$1:$ZZ$1, 0))</f>
        <v/>
      </c>
      <c r="C672">
        <f>INDEX(resultados!$A$2:$ZZ$883, 666, MATCH($B$3, resultados!$A$1:$ZZ$1, 0))</f>
        <v/>
      </c>
    </row>
    <row r="673">
      <c r="A673">
        <f>INDEX(resultados!$A$2:$ZZ$883, 667, MATCH($B$1, resultados!$A$1:$ZZ$1, 0))</f>
        <v/>
      </c>
      <c r="B673">
        <f>INDEX(resultados!$A$2:$ZZ$883, 667, MATCH($B$2, resultados!$A$1:$ZZ$1, 0))</f>
        <v/>
      </c>
      <c r="C673">
        <f>INDEX(resultados!$A$2:$ZZ$883, 667, MATCH($B$3, resultados!$A$1:$ZZ$1, 0))</f>
        <v/>
      </c>
    </row>
    <row r="674">
      <c r="A674">
        <f>INDEX(resultados!$A$2:$ZZ$883, 668, MATCH($B$1, resultados!$A$1:$ZZ$1, 0))</f>
        <v/>
      </c>
      <c r="B674">
        <f>INDEX(resultados!$A$2:$ZZ$883, 668, MATCH($B$2, resultados!$A$1:$ZZ$1, 0))</f>
        <v/>
      </c>
      <c r="C674">
        <f>INDEX(resultados!$A$2:$ZZ$883, 668, MATCH($B$3, resultados!$A$1:$ZZ$1, 0))</f>
        <v/>
      </c>
    </row>
    <row r="675">
      <c r="A675">
        <f>INDEX(resultados!$A$2:$ZZ$883, 669, MATCH($B$1, resultados!$A$1:$ZZ$1, 0))</f>
        <v/>
      </c>
      <c r="B675">
        <f>INDEX(resultados!$A$2:$ZZ$883, 669, MATCH($B$2, resultados!$A$1:$ZZ$1, 0))</f>
        <v/>
      </c>
      <c r="C675">
        <f>INDEX(resultados!$A$2:$ZZ$883, 669, MATCH($B$3, resultados!$A$1:$ZZ$1, 0))</f>
        <v/>
      </c>
    </row>
    <row r="676">
      <c r="A676">
        <f>INDEX(resultados!$A$2:$ZZ$883, 670, MATCH($B$1, resultados!$A$1:$ZZ$1, 0))</f>
        <v/>
      </c>
      <c r="B676">
        <f>INDEX(resultados!$A$2:$ZZ$883, 670, MATCH($B$2, resultados!$A$1:$ZZ$1, 0))</f>
        <v/>
      </c>
      <c r="C676">
        <f>INDEX(resultados!$A$2:$ZZ$883, 670, MATCH($B$3, resultados!$A$1:$ZZ$1, 0))</f>
        <v/>
      </c>
    </row>
    <row r="677">
      <c r="A677">
        <f>INDEX(resultados!$A$2:$ZZ$883, 671, MATCH($B$1, resultados!$A$1:$ZZ$1, 0))</f>
        <v/>
      </c>
      <c r="B677">
        <f>INDEX(resultados!$A$2:$ZZ$883, 671, MATCH($B$2, resultados!$A$1:$ZZ$1, 0))</f>
        <v/>
      </c>
      <c r="C677">
        <f>INDEX(resultados!$A$2:$ZZ$883, 671, MATCH($B$3, resultados!$A$1:$ZZ$1, 0))</f>
        <v/>
      </c>
    </row>
    <row r="678">
      <c r="A678">
        <f>INDEX(resultados!$A$2:$ZZ$883, 672, MATCH($B$1, resultados!$A$1:$ZZ$1, 0))</f>
        <v/>
      </c>
      <c r="B678">
        <f>INDEX(resultados!$A$2:$ZZ$883, 672, MATCH($B$2, resultados!$A$1:$ZZ$1, 0))</f>
        <v/>
      </c>
      <c r="C678">
        <f>INDEX(resultados!$A$2:$ZZ$883, 672, MATCH($B$3, resultados!$A$1:$ZZ$1, 0))</f>
        <v/>
      </c>
    </row>
    <row r="679">
      <c r="A679">
        <f>INDEX(resultados!$A$2:$ZZ$883, 673, MATCH($B$1, resultados!$A$1:$ZZ$1, 0))</f>
        <v/>
      </c>
      <c r="B679">
        <f>INDEX(resultados!$A$2:$ZZ$883, 673, MATCH($B$2, resultados!$A$1:$ZZ$1, 0))</f>
        <v/>
      </c>
      <c r="C679">
        <f>INDEX(resultados!$A$2:$ZZ$883, 673, MATCH($B$3, resultados!$A$1:$ZZ$1, 0))</f>
        <v/>
      </c>
    </row>
    <row r="680">
      <c r="A680">
        <f>INDEX(resultados!$A$2:$ZZ$883, 674, MATCH($B$1, resultados!$A$1:$ZZ$1, 0))</f>
        <v/>
      </c>
      <c r="B680">
        <f>INDEX(resultados!$A$2:$ZZ$883, 674, MATCH($B$2, resultados!$A$1:$ZZ$1, 0))</f>
        <v/>
      </c>
      <c r="C680">
        <f>INDEX(resultados!$A$2:$ZZ$883, 674, MATCH($B$3, resultados!$A$1:$ZZ$1, 0))</f>
        <v/>
      </c>
    </row>
    <row r="681">
      <c r="A681">
        <f>INDEX(resultados!$A$2:$ZZ$883, 675, MATCH($B$1, resultados!$A$1:$ZZ$1, 0))</f>
        <v/>
      </c>
      <c r="B681">
        <f>INDEX(resultados!$A$2:$ZZ$883, 675, MATCH($B$2, resultados!$A$1:$ZZ$1, 0))</f>
        <v/>
      </c>
      <c r="C681">
        <f>INDEX(resultados!$A$2:$ZZ$883, 675, MATCH($B$3, resultados!$A$1:$ZZ$1, 0))</f>
        <v/>
      </c>
    </row>
    <row r="682">
      <c r="A682">
        <f>INDEX(resultados!$A$2:$ZZ$883, 676, MATCH($B$1, resultados!$A$1:$ZZ$1, 0))</f>
        <v/>
      </c>
      <c r="B682">
        <f>INDEX(resultados!$A$2:$ZZ$883, 676, MATCH($B$2, resultados!$A$1:$ZZ$1, 0))</f>
        <v/>
      </c>
      <c r="C682">
        <f>INDEX(resultados!$A$2:$ZZ$883, 676, MATCH($B$3, resultados!$A$1:$ZZ$1, 0))</f>
        <v/>
      </c>
    </row>
    <row r="683">
      <c r="A683">
        <f>INDEX(resultados!$A$2:$ZZ$883, 677, MATCH($B$1, resultados!$A$1:$ZZ$1, 0))</f>
        <v/>
      </c>
      <c r="B683">
        <f>INDEX(resultados!$A$2:$ZZ$883, 677, MATCH($B$2, resultados!$A$1:$ZZ$1, 0))</f>
        <v/>
      </c>
      <c r="C683">
        <f>INDEX(resultados!$A$2:$ZZ$883, 677, MATCH($B$3, resultados!$A$1:$ZZ$1, 0))</f>
        <v/>
      </c>
    </row>
    <row r="684">
      <c r="A684">
        <f>INDEX(resultados!$A$2:$ZZ$883, 678, MATCH($B$1, resultados!$A$1:$ZZ$1, 0))</f>
        <v/>
      </c>
      <c r="B684">
        <f>INDEX(resultados!$A$2:$ZZ$883, 678, MATCH($B$2, resultados!$A$1:$ZZ$1, 0))</f>
        <v/>
      </c>
      <c r="C684">
        <f>INDEX(resultados!$A$2:$ZZ$883, 678, MATCH($B$3, resultados!$A$1:$ZZ$1, 0))</f>
        <v/>
      </c>
    </row>
    <row r="685">
      <c r="A685">
        <f>INDEX(resultados!$A$2:$ZZ$883, 679, MATCH($B$1, resultados!$A$1:$ZZ$1, 0))</f>
        <v/>
      </c>
      <c r="B685">
        <f>INDEX(resultados!$A$2:$ZZ$883, 679, MATCH($B$2, resultados!$A$1:$ZZ$1, 0))</f>
        <v/>
      </c>
      <c r="C685">
        <f>INDEX(resultados!$A$2:$ZZ$883, 679, MATCH($B$3, resultados!$A$1:$ZZ$1, 0))</f>
        <v/>
      </c>
    </row>
    <row r="686">
      <c r="A686">
        <f>INDEX(resultados!$A$2:$ZZ$883, 680, MATCH($B$1, resultados!$A$1:$ZZ$1, 0))</f>
        <v/>
      </c>
      <c r="B686">
        <f>INDEX(resultados!$A$2:$ZZ$883, 680, MATCH($B$2, resultados!$A$1:$ZZ$1, 0))</f>
        <v/>
      </c>
      <c r="C686">
        <f>INDEX(resultados!$A$2:$ZZ$883, 680, MATCH($B$3, resultados!$A$1:$ZZ$1, 0))</f>
        <v/>
      </c>
    </row>
    <row r="687">
      <c r="A687">
        <f>INDEX(resultados!$A$2:$ZZ$883, 681, MATCH($B$1, resultados!$A$1:$ZZ$1, 0))</f>
        <v/>
      </c>
      <c r="B687">
        <f>INDEX(resultados!$A$2:$ZZ$883, 681, MATCH($B$2, resultados!$A$1:$ZZ$1, 0))</f>
        <v/>
      </c>
      <c r="C687">
        <f>INDEX(resultados!$A$2:$ZZ$883, 681, MATCH($B$3, resultados!$A$1:$ZZ$1, 0))</f>
        <v/>
      </c>
    </row>
    <row r="688">
      <c r="A688">
        <f>INDEX(resultados!$A$2:$ZZ$883, 682, MATCH($B$1, resultados!$A$1:$ZZ$1, 0))</f>
        <v/>
      </c>
      <c r="B688">
        <f>INDEX(resultados!$A$2:$ZZ$883, 682, MATCH($B$2, resultados!$A$1:$ZZ$1, 0))</f>
        <v/>
      </c>
      <c r="C688">
        <f>INDEX(resultados!$A$2:$ZZ$883, 682, MATCH($B$3, resultados!$A$1:$ZZ$1, 0))</f>
        <v/>
      </c>
    </row>
    <row r="689">
      <c r="A689">
        <f>INDEX(resultados!$A$2:$ZZ$883, 683, MATCH($B$1, resultados!$A$1:$ZZ$1, 0))</f>
        <v/>
      </c>
      <c r="B689">
        <f>INDEX(resultados!$A$2:$ZZ$883, 683, MATCH($B$2, resultados!$A$1:$ZZ$1, 0))</f>
        <v/>
      </c>
      <c r="C689">
        <f>INDEX(resultados!$A$2:$ZZ$883, 683, MATCH($B$3, resultados!$A$1:$ZZ$1, 0))</f>
        <v/>
      </c>
    </row>
    <row r="690">
      <c r="A690">
        <f>INDEX(resultados!$A$2:$ZZ$883, 684, MATCH($B$1, resultados!$A$1:$ZZ$1, 0))</f>
        <v/>
      </c>
      <c r="B690">
        <f>INDEX(resultados!$A$2:$ZZ$883, 684, MATCH($B$2, resultados!$A$1:$ZZ$1, 0))</f>
        <v/>
      </c>
      <c r="C690">
        <f>INDEX(resultados!$A$2:$ZZ$883, 684, MATCH($B$3, resultados!$A$1:$ZZ$1, 0))</f>
        <v/>
      </c>
    </row>
    <row r="691">
      <c r="A691">
        <f>INDEX(resultados!$A$2:$ZZ$883, 685, MATCH($B$1, resultados!$A$1:$ZZ$1, 0))</f>
        <v/>
      </c>
      <c r="B691">
        <f>INDEX(resultados!$A$2:$ZZ$883, 685, MATCH($B$2, resultados!$A$1:$ZZ$1, 0))</f>
        <v/>
      </c>
      <c r="C691">
        <f>INDEX(resultados!$A$2:$ZZ$883, 685, MATCH($B$3, resultados!$A$1:$ZZ$1, 0))</f>
        <v/>
      </c>
    </row>
    <row r="692">
      <c r="A692">
        <f>INDEX(resultados!$A$2:$ZZ$883, 686, MATCH($B$1, resultados!$A$1:$ZZ$1, 0))</f>
        <v/>
      </c>
      <c r="B692">
        <f>INDEX(resultados!$A$2:$ZZ$883, 686, MATCH($B$2, resultados!$A$1:$ZZ$1, 0))</f>
        <v/>
      </c>
      <c r="C692">
        <f>INDEX(resultados!$A$2:$ZZ$883, 686, MATCH($B$3, resultados!$A$1:$ZZ$1, 0))</f>
        <v/>
      </c>
    </row>
    <row r="693">
      <c r="A693">
        <f>INDEX(resultados!$A$2:$ZZ$883, 687, MATCH($B$1, resultados!$A$1:$ZZ$1, 0))</f>
        <v/>
      </c>
      <c r="B693">
        <f>INDEX(resultados!$A$2:$ZZ$883, 687, MATCH($B$2, resultados!$A$1:$ZZ$1, 0))</f>
        <v/>
      </c>
      <c r="C693">
        <f>INDEX(resultados!$A$2:$ZZ$883, 687, MATCH($B$3, resultados!$A$1:$ZZ$1, 0))</f>
        <v/>
      </c>
    </row>
    <row r="694">
      <c r="A694">
        <f>INDEX(resultados!$A$2:$ZZ$883, 688, MATCH($B$1, resultados!$A$1:$ZZ$1, 0))</f>
        <v/>
      </c>
      <c r="B694">
        <f>INDEX(resultados!$A$2:$ZZ$883, 688, MATCH($B$2, resultados!$A$1:$ZZ$1, 0))</f>
        <v/>
      </c>
      <c r="C694">
        <f>INDEX(resultados!$A$2:$ZZ$883, 688, MATCH($B$3, resultados!$A$1:$ZZ$1, 0))</f>
        <v/>
      </c>
    </row>
    <row r="695">
      <c r="A695">
        <f>INDEX(resultados!$A$2:$ZZ$883, 689, MATCH($B$1, resultados!$A$1:$ZZ$1, 0))</f>
        <v/>
      </c>
      <c r="B695">
        <f>INDEX(resultados!$A$2:$ZZ$883, 689, MATCH($B$2, resultados!$A$1:$ZZ$1, 0))</f>
        <v/>
      </c>
      <c r="C695">
        <f>INDEX(resultados!$A$2:$ZZ$883, 689, MATCH($B$3, resultados!$A$1:$ZZ$1, 0))</f>
        <v/>
      </c>
    </row>
    <row r="696">
      <c r="A696">
        <f>INDEX(resultados!$A$2:$ZZ$883, 690, MATCH($B$1, resultados!$A$1:$ZZ$1, 0))</f>
        <v/>
      </c>
      <c r="B696">
        <f>INDEX(resultados!$A$2:$ZZ$883, 690, MATCH($B$2, resultados!$A$1:$ZZ$1, 0))</f>
        <v/>
      </c>
      <c r="C696">
        <f>INDEX(resultados!$A$2:$ZZ$883, 690, MATCH($B$3, resultados!$A$1:$ZZ$1, 0))</f>
        <v/>
      </c>
    </row>
    <row r="697">
      <c r="A697">
        <f>INDEX(resultados!$A$2:$ZZ$883, 691, MATCH($B$1, resultados!$A$1:$ZZ$1, 0))</f>
        <v/>
      </c>
      <c r="B697">
        <f>INDEX(resultados!$A$2:$ZZ$883, 691, MATCH($B$2, resultados!$A$1:$ZZ$1, 0))</f>
        <v/>
      </c>
      <c r="C697">
        <f>INDEX(resultados!$A$2:$ZZ$883, 691, MATCH($B$3, resultados!$A$1:$ZZ$1, 0))</f>
        <v/>
      </c>
    </row>
    <row r="698">
      <c r="A698">
        <f>INDEX(resultados!$A$2:$ZZ$883, 692, MATCH($B$1, resultados!$A$1:$ZZ$1, 0))</f>
        <v/>
      </c>
      <c r="B698">
        <f>INDEX(resultados!$A$2:$ZZ$883, 692, MATCH($B$2, resultados!$A$1:$ZZ$1, 0))</f>
        <v/>
      </c>
      <c r="C698">
        <f>INDEX(resultados!$A$2:$ZZ$883, 692, MATCH($B$3, resultados!$A$1:$ZZ$1, 0))</f>
        <v/>
      </c>
    </row>
    <row r="699">
      <c r="A699">
        <f>INDEX(resultados!$A$2:$ZZ$883, 693, MATCH($B$1, resultados!$A$1:$ZZ$1, 0))</f>
        <v/>
      </c>
      <c r="B699">
        <f>INDEX(resultados!$A$2:$ZZ$883, 693, MATCH($B$2, resultados!$A$1:$ZZ$1, 0))</f>
        <v/>
      </c>
      <c r="C699">
        <f>INDEX(resultados!$A$2:$ZZ$883, 693, MATCH($B$3, resultados!$A$1:$ZZ$1, 0))</f>
        <v/>
      </c>
    </row>
    <row r="700">
      <c r="A700">
        <f>INDEX(resultados!$A$2:$ZZ$883, 694, MATCH($B$1, resultados!$A$1:$ZZ$1, 0))</f>
        <v/>
      </c>
      <c r="B700">
        <f>INDEX(resultados!$A$2:$ZZ$883, 694, MATCH($B$2, resultados!$A$1:$ZZ$1, 0))</f>
        <v/>
      </c>
      <c r="C700">
        <f>INDEX(resultados!$A$2:$ZZ$883, 694, MATCH($B$3, resultados!$A$1:$ZZ$1, 0))</f>
        <v/>
      </c>
    </row>
    <row r="701">
      <c r="A701">
        <f>INDEX(resultados!$A$2:$ZZ$883, 695, MATCH($B$1, resultados!$A$1:$ZZ$1, 0))</f>
        <v/>
      </c>
      <c r="B701">
        <f>INDEX(resultados!$A$2:$ZZ$883, 695, MATCH($B$2, resultados!$A$1:$ZZ$1, 0))</f>
        <v/>
      </c>
      <c r="C701">
        <f>INDEX(resultados!$A$2:$ZZ$883, 695, MATCH($B$3, resultados!$A$1:$ZZ$1, 0))</f>
        <v/>
      </c>
    </row>
    <row r="702">
      <c r="A702">
        <f>INDEX(resultados!$A$2:$ZZ$883, 696, MATCH($B$1, resultados!$A$1:$ZZ$1, 0))</f>
        <v/>
      </c>
      <c r="B702">
        <f>INDEX(resultados!$A$2:$ZZ$883, 696, MATCH($B$2, resultados!$A$1:$ZZ$1, 0))</f>
        <v/>
      </c>
      <c r="C702">
        <f>INDEX(resultados!$A$2:$ZZ$883, 696, MATCH($B$3, resultados!$A$1:$ZZ$1, 0))</f>
        <v/>
      </c>
    </row>
    <row r="703">
      <c r="A703">
        <f>INDEX(resultados!$A$2:$ZZ$883, 697, MATCH($B$1, resultados!$A$1:$ZZ$1, 0))</f>
        <v/>
      </c>
      <c r="B703">
        <f>INDEX(resultados!$A$2:$ZZ$883, 697, MATCH($B$2, resultados!$A$1:$ZZ$1, 0))</f>
        <v/>
      </c>
      <c r="C703">
        <f>INDEX(resultados!$A$2:$ZZ$883, 697, MATCH($B$3, resultados!$A$1:$ZZ$1, 0))</f>
        <v/>
      </c>
    </row>
    <row r="704">
      <c r="A704">
        <f>INDEX(resultados!$A$2:$ZZ$883, 698, MATCH($B$1, resultados!$A$1:$ZZ$1, 0))</f>
        <v/>
      </c>
      <c r="B704">
        <f>INDEX(resultados!$A$2:$ZZ$883, 698, MATCH($B$2, resultados!$A$1:$ZZ$1, 0))</f>
        <v/>
      </c>
      <c r="C704">
        <f>INDEX(resultados!$A$2:$ZZ$883, 698, MATCH($B$3, resultados!$A$1:$ZZ$1, 0))</f>
        <v/>
      </c>
    </row>
    <row r="705">
      <c r="A705">
        <f>INDEX(resultados!$A$2:$ZZ$883, 699, MATCH($B$1, resultados!$A$1:$ZZ$1, 0))</f>
        <v/>
      </c>
      <c r="B705">
        <f>INDEX(resultados!$A$2:$ZZ$883, 699, MATCH($B$2, resultados!$A$1:$ZZ$1, 0))</f>
        <v/>
      </c>
      <c r="C705">
        <f>INDEX(resultados!$A$2:$ZZ$883, 699, MATCH($B$3, resultados!$A$1:$ZZ$1, 0))</f>
        <v/>
      </c>
    </row>
    <row r="706">
      <c r="A706">
        <f>INDEX(resultados!$A$2:$ZZ$883, 700, MATCH($B$1, resultados!$A$1:$ZZ$1, 0))</f>
        <v/>
      </c>
      <c r="B706">
        <f>INDEX(resultados!$A$2:$ZZ$883, 700, MATCH($B$2, resultados!$A$1:$ZZ$1, 0))</f>
        <v/>
      </c>
      <c r="C706">
        <f>INDEX(resultados!$A$2:$ZZ$883, 700, MATCH($B$3, resultados!$A$1:$ZZ$1, 0))</f>
        <v/>
      </c>
    </row>
    <row r="707">
      <c r="A707">
        <f>INDEX(resultados!$A$2:$ZZ$883, 701, MATCH($B$1, resultados!$A$1:$ZZ$1, 0))</f>
        <v/>
      </c>
      <c r="B707">
        <f>INDEX(resultados!$A$2:$ZZ$883, 701, MATCH($B$2, resultados!$A$1:$ZZ$1, 0))</f>
        <v/>
      </c>
      <c r="C707">
        <f>INDEX(resultados!$A$2:$ZZ$883, 701, MATCH($B$3, resultados!$A$1:$ZZ$1, 0))</f>
        <v/>
      </c>
    </row>
    <row r="708">
      <c r="A708">
        <f>INDEX(resultados!$A$2:$ZZ$883, 702, MATCH($B$1, resultados!$A$1:$ZZ$1, 0))</f>
        <v/>
      </c>
      <c r="B708">
        <f>INDEX(resultados!$A$2:$ZZ$883, 702, MATCH($B$2, resultados!$A$1:$ZZ$1, 0))</f>
        <v/>
      </c>
      <c r="C708">
        <f>INDEX(resultados!$A$2:$ZZ$883, 702, MATCH($B$3, resultados!$A$1:$ZZ$1, 0))</f>
        <v/>
      </c>
    </row>
    <row r="709">
      <c r="A709">
        <f>INDEX(resultados!$A$2:$ZZ$883, 703, MATCH($B$1, resultados!$A$1:$ZZ$1, 0))</f>
        <v/>
      </c>
      <c r="B709">
        <f>INDEX(resultados!$A$2:$ZZ$883, 703, MATCH($B$2, resultados!$A$1:$ZZ$1, 0))</f>
        <v/>
      </c>
      <c r="C709">
        <f>INDEX(resultados!$A$2:$ZZ$883, 703, MATCH($B$3, resultados!$A$1:$ZZ$1, 0))</f>
        <v/>
      </c>
    </row>
    <row r="710">
      <c r="A710">
        <f>INDEX(resultados!$A$2:$ZZ$883, 704, MATCH($B$1, resultados!$A$1:$ZZ$1, 0))</f>
        <v/>
      </c>
      <c r="B710">
        <f>INDEX(resultados!$A$2:$ZZ$883, 704, MATCH($B$2, resultados!$A$1:$ZZ$1, 0))</f>
        <v/>
      </c>
      <c r="C710">
        <f>INDEX(resultados!$A$2:$ZZ$883, 704, MATCH($B$3, resultados!$A$1:$ZZ$1, 0))</f>
        <v/>
      </c>
    </row>
    <row r="711">
      <c r="A711">
        <f>INDEX(resultados!$A$2:$ZZ$883, 705, MATCH($B$1, resultados!$A$1:$ZZ$1, 0))</f>
        <v/>
      </c>
      <c r="B711">
        <f>INDEX(resultados!$A$2:$ZZ$883, 705, MATCH($B$2, resultados!$A$1:$ZZ$1, 0))</f>
        <v/>
      </c>
      <c r="C711">
        <f>INDEX(resultados!$A$2:$ZZ$883, 705, MATCH($B$3, resultados!$A$1:$ZZ$1, 0))</f>
        <v/>
      </c>
    </row>
    <row r="712">
      <c r="A712">
        <f>INDEX(resultados!$A$2:$ZZ$883, 706, MATCH($B$1, resultados!$A$1:$ZZ$1, 0))</f>
        <v/>
      </c>
      <c r="B712">
        <f>INDEX(resultados!$A$2:$ZZ$883, 706, MATCH($B$2, resultados!$A$1:$ZZ$1, 0))</f>
        <v/>
      </c>
      <c r="C712">
        <f>INDEX(resultados!$A$2:$ZZ$883, 706, MATCH($B$3, resultados!$A$1:$ZZ$1, 0))</f>
        <v/>
      </c>
    </row>
    <row r="713">
      <c r="A713">
        <f>INDEX(resultados!$A$2:$ZZ$883, 707, MATCH($B$1, resultados!$A$1:$ZZ$1, 0))</f>
        <v/>
      </c>
      <c r="B713">
        <f>INDEX(resultados!$A$2:$ZZ$883, 707, MATCH($B$2, resultados!$A$1:$ZZ$1, 0))</f>
        <v/>
      </c>
      <c r="C713">
        <f>INDEX(resultados!$A$2:$ZZ$883, 707, MATCH($B$3, resultados!$A$1:$ZZ$1, 0))</f>
        <v/>
      </c>
    </row>
    <row r="714">
      <c r="A714">
        <f>INDEX(resultados!$A$2:$ZZ$883, 708, MATCH($B$1, resultados!$A$1:$ZZ$1, 0))</f>
        <v/>
      </c>
      <c r="B714">
        <f>INDEX(resultados!$A$2:$ZZ$883, 708, MATCH($B$2, resultados!$A$1:$ZZ$1, 0))</f>
        <v/>
      </c>
      <c r="C714">
        <f>INDEX(resultados!$A$2:$ZZ$883, 708, MATCH($B$3, resultados!$A$1:$ZZ$1, 0))</f>
        <v/>
      </c>
    </row>
    <row r="715">
      <c r="A715">
        <f>INDEX(resultados!$A$2:$ZZ$883, 709, MATCH($B$1, resultados!$A$1:$ZZ$1, 0))</f>
        <v/>
      </c>
      <c r="B715">
        <f>INDEX(resultados!$A$2:$ZZ$883, 709, MATCH($B$2, resultados!$A$1:$ZZ$1, 0))</f>
        <v/>
      </c>
      <c r="C715">
        <f>INDEX(resultados!$A$2:$ZZ$883, 709, MATCH($B$3, resultados!$A$1:$ZZ$1, 0))</f>
        <v/>
      </c>
    </row>
    <row r="716">
      <c r="A716">
        <f>INDEX(resultados!$A$2:$ZZ$883, 710, MATCH($B$1, resultados!$A$1:$ZZ$1, 0))</f>
        <v/>
      </c>
      <c r="B716">
        <f>INDEX(resultados!$A$2:$ZZ$883, 710, MATCH($B$2, resultados!$A$1:$ZZ$1, 0))</f>
        <v/>
      </c>
      <c r="C716">
        <f>INDEX(resultados!$A$2:$ZZ$883, 710, MATCH($B$3, resultados!$A$1:$ZZ$1, 0))</f>
        <v/>
      </c>
    </row>
    <row r="717">
      <c r="A717">
        <f>INDEX(resultados!$A$2:$ZZ$883, 711, MATCH($B$1, resultados!$A$1:$ZZ$1, 0))</f>
        <v/>
      </c>
      <c r="B717">
        <f>INDEX(resultados!$A$2:$ZZ$883, 711, MATCH($B$2, resultados!$A$1:$ZZ$1, 0))</f>
        <v/>
      </c>
      <c r="C717">
        <f>INDEX(resultados!$A$2:$ZZ$883, 711, MATCH($B$3, resultados!$A$1:$ZZ$1, 0))</f>
        <v/>
      </c>
    </row>
    <row r="718">
      <c r="A718">
        <f>INDEX(resultados!$A$2:$ZZ$883, 712, MATCH($B$1, resultados!$A$1:$ZZ$1, 0))</f>
        <v/>
      </c>
      <c r="B718">
        <f>INDEX(resultados!$A$2:$ZZ$883, 712, MATCH($B$2, resultados!$A$1:$ZZ$1, 0))</f>
        <v/>
      </c>
      <c r="C718">
        <f>INDEX(resultados!$A$2:$ZZ$883, 712, MATCH($B$3, resultados!$A$1:$ZZ$1, 0))</f>
        <v/>
      </c>
    </row>
    <row r="719">
      <c r="A719">
        <f>INDEX(resultados!$A$2:$ZZ$883, 713, MATCH($B$1, resultados!$A$1:$ZZ$1, 0))</f>
        <v/>
      </c>
      <c r="B719">
        <f>INDEX(resultados!$A$2:$ZZ$883, 713, MATCH($B$2, resultados!$A$1:$ZZ$1, 0))</f>
        <v/>
      </c>
      <c r="C719">
        <f>INDEX(resultados!$A$2:$ZZ$883, 713, MATCH($B$3, resultados!$A$1:$ZZ$1, 0))</f>
        <v/>
      </c>
    </row>
    <row r="720">
      <c r="A720">
        <f>INDEX(resultados!$A$2:$ZZ$883, 714, MATCH($B$1, resultados!$A$1:$ZZ$1, 0))</f>
        <v/>
      </c>
      <c r="B720">
        <f>INDEX(resultados!$A$2:$ZZ$883, 714, MATCH($B$2, resultados!$A$1:$ZZ$1, 0))</f>
        <v/>
      </c>
      <c r="C720">
        <f>INDEX(resultados!$A$2:$ZZ$883, 714, MATCH($B$3, resultados!$A$1:$ZZ$1, 0))</f>
        <v/>
      </c>
    </row>
    <row r="721">
      <c r="A721">
        <f>INDEX(resultados!$A$2:$ZZ$883, 715, MATCH($B$1, resultados!$A$1:$ZZ$1, 0))</f>
        <v/>
      </c>
      <c r="B721">
        <f>INDEX(resultados!$A$2:$ZZ$883, 715, MATCH($B$2, resultados!$A$1:$ZZ$1, 0))</f>
        <v/>
      </c>
      <c r="C721">
        <f>INDEX(resultados!$A$2:$ZZ$883, 715, MATCH($B$3, resultados!$A$1:$ZZ$1, 0))</f>
        <v/>
      </c>
    </row>
    <row r="722">
      <c r="A722">
        <f>INDEX(resultados!$A$2:$ZZ$883, 716, MATCH($B$1, resultados!$A$1:$ZZ$1, 0))</f>
        <v/>
      </c>
      <c r="B722">
        <f>INDEX(resultados!$A$2:$ZZ$883, 716, MATCH($B$2, resultados!$A$1:$ZZ$1, 0))</f>
        <v/>
      </c>
      <c r="C722">
        <f>INDEX(resultados!$A$2:$ZZ$883, 716, MATCH($B$3, resultados!$A$1:$ZZ$1, 0))</f>
        <v/>
      </c>
    </row>
    <row r="723">
      <c r="A723">
        <f>INDEX(resultados!$A$2:$ZZ$883, 717, MATCH($B$1, resultados!$A$1:$ZZ$1, 0))</f>
        <v/>
      </c>
      <c r="B723">
        <f>INDEX(resultados!$A$2:$ZZ$883, 717, MATCH($B$2, resultados!$A$1:$ZZ$1, 0))</f>
        <v/>
      </c>
      <c r="C723">
        <f>INDEX(resultados!$A$2:$ZZ$883, 717, MATCH($B$3, resultados!$A$1:$ZZ$1, 0))</f>
        <v/>
      </c>
    </row>
    <row r="724">
      <c r="A724">
        <f>INDEX(resultados!$A$2:$ZZ$883, 718, MATCH($B$1, resultados!$A$1:$ZZ$1, 0))</f>
        <v/>
      </c>
      <c r="B724">
        <f>INDEX(resultados!$A$2:$ZZ$883, 718, MATCH($B$2, resultados!$A$1:$ZZ$1, 0))</f>
        <v/>
      </c>
      <c r="C724">
        <f>INDEX(resultados!$A$2:$ZZ$883, 718, MATCH($B$3, resultados!$A$1:$ZZ$1, 0))</f>
        <v/>
      </c>
    </row>
    <row r="725">
      <c r="A725">
        <f>INDEX(resultados!$A$2:$ZZ$883, 719, MATCH($B$1, resultados!$A$1:$ZZ$1, 0))</f>
        <v/>
      </c>
      <c r="B725">
        <f>INDEX(resultados!$A$2:$ZZ$883, 719, MATCH($B$2, resultados!$A$1:$ZZ$1, 0))</f>
        <v/>
      </c>
      <c r="C725">
        <f>INDEX(resultados!$A$2:$ZZ$883, 719, MATCH($B$3, resultados!$A$1:$ZZ$1, 0))</f>
        <v/>
      </c>
    </row>
    <row r="726">
      <c r="A726">
        <f>INDEX(resultados!$A$2:$ZZ$883, 720, MATCH($B$1, resultados!$A$1:$ZZ$1, 0))</f>
        <v/>
      </c>
      <c r="B726">
        <f>INDEX(resultados!$A$2:$ZZ$883, 720, MATCH($B$2, resultados!$A$1:$ZZ$1, 0))</f>
        <v/>
      </c>
      <c r="C726">
        <f>INDEX(resultados!$A$2:$ZZ$883, 720, MATCH($B$3, resultados!$A$1:$ZZ$1, 0))</f>
        <v/>
      </c>
    </row>
    <row r="727">
      <c r="A727">
        <f>INDEX(resultados!$A$2:$ZZ$883, 721, MATCH($B$1, resultados!$A$1:$ZZ$1, 0))</f>
        <v/>
      </c>
      <c r="B727">
        <f>INDEX(resultados!$A$2:$ZZ$883, 721, MATCH($B$2, resultados!$A$1:$ZZ$1, 0))</f>
        <v/>
      </c>
      <c r="C727">
        <f>INDEX(resultados!$A$2:$ZZ$883, 721, MATCH($B$3, resultados!$A$1:$ZZ$1, 0))</f>
        <v/>
      </c>
    </row>
    <row r="728">
      <c r="A728">
        <f>INDEX(resultados!$A$2:$ZZ$883, 722, MATCH($B$1, resultados!$A$1:$ZZ$1, 0))</f>
        <v/>
      </c>
      <c r="B728">
        <f>INDEX(resultados!$A$2:$ZZ$883, 722, MATCH($B$2, resultados!$A$1:$ZZ$1, 0))</f>
        <v/>
      </c>
      <c r="C728">
        <f>INDEX(resultados!$A$2:$ZZ$883, 722, MATCH($B$3, resultados!$A$1:$ZZ$1, 0))</f>
        <v/>
      </c>
    </row>
    <row r="729">
      <c r="A729">
        <f>INDEX(resultados!$A$2:$ZZ$883, 723, MATCH($B$1, resultados!$A$1:$ZZ$1, 0))</f>
        <v/>
      </c>
      <c r="B729">
        <f>INDEX(resultados!$A$2:$ZZ$883, 723, MATCH($B$2, resultados!$A$1:$ZZ$1, 0))</f>
        <v/>
      </c>
      <c r="C729">
        <f>INDEX(resultados!$A$2:$ZZ$883, 723, MATCH($B$3, resultados!$A$1:$ZZ$1, 0))</f>
        <v/>
      </c>
    </row>
    <row r="730">
      <c r="A730">
        <f>INDEX(resultados!$A$2:$ZZ$883, 724, MATCH($B$1, resultados!$A$1:$ZZ$1, 0))</f>
        <v/>
      </c>
      <c r="B730">
        <f>INDEX(resultados!$A$2:$ZZ$883, 724, MATCH($B$2, resultados!$A$1:$ZZ$1, 0))</f>
        <v/>
      </c>
      <c r="C730">
        <f>INDEX(resultados!$A$2:$ZZ$883, 724, MATCH($B$3, resultados!$A$1:$ZZ$1, 0))</f>
        <v/>
      </c>
    </row>
    <row r="731">
      <c r="A731">
        <f>INDEX(resultados!$A$2:$ZZ$883, 725, MATCH($B$1, resultados!$A$1:$ZZ$1, 0))</f>
        <v/>
      </c>
      <c r="B731">
        <f>INDEX(resultados!$A$2:$ZZ$883, 725, MATCH($B$2, resultados!$A$1:$ZZ$1, 0))</f>
        <v/>
      </c>
      <c r="C731">
        <f>INDEX(resultados!$A$2:$ZZ$883, 725, MATCH($B$3, resultados!$A$1:$ZZ$1, 0))</f>
        <v/>
      </c>
    </row>
    <row r="732">
      <c r="A732">
        <f>INDEX(resultados!$A$2:$ZZ$883, 726, MATCH($B$1, resultados!$A$1:$ZZ$1, 0))</f>
        <v/>
      </c>
      <c r="B732">
        <f>INDEX(resultados!$A$2:$ZZ$883, 726, MATCH($B$2, resultados!$A$1:$ZZ$1, 0))</f>
        <v/>
      </c>
      <c r="C732">
        <f>INDEX(resultados!$A$2:$ZZ$883, 726, MATCH($B$3, resultados!$A$1:$ZZ$1, 0))</f>
        <v/>
      </c>
    </row>
    <row r="733">
      <c r="A733">
        <f>INDEX(resultados!$A$2:$ZZ$883, 727, MATCH($B$1, resultados!$A$1:$ZZ$1, 0))</f>
        <v/>
      </c>
      <c r="B733">
        <f>INDEX(resultados!$A$2:$ZZ$883, 727, MATCH($B$2, resultados!$A$1:$ZZ$1, 0))</f>
        <v/>
      </c>
      <c r="C733">
        <f>INDEX(resultados!$A$2:$ZZ$883, 727, MATCH($B$3, resultados!$A$1:$ZZ$1, 0))</f>
        <v/>
      </c>
    </row>
    <row r="734">
      <c r="A734">
        <f>INDEX(resultados!$A$2:$ZZ$883, 728, MATCH($B$1, resultados!$A$1:$ZZ$1, 0))</f>
        <v/>
      </c>
      <c r="B734">
        <f>INDEX(resultados!$A$2:$ZZ$883, 728, MATCH($B$2, resultados!$A$1:$ZZ$1, 0))</f>
        <v/>
      </c>
      <c r="C734">
        <f>INDEX(resultados!$A$2:$ZZ$883, 728, MATCH($B$3, resultados!$A$1:$ZZ$1, 0))</f>
        <v/>
      </c>
    </row>
    <row r="735">
      <c r="A735">
        <f>INDEX(resultados!$A$2:$ZZ$883, 729, MATCH($B$1, resultados!$A$1:$ZZ$1, 0))</f>
        <v/>
      </c>
      <c r="B735">
        <f>INDEX(resultados!$A$2:$ZZ$883, 729, MATCH($B$2, resultados!$A$1:$ZZ$1, 0))</f>
        <v/>
      </c>
      <c r="C735">
        <f>INDEX(resultados!$A$2:$ZZ$883, 729, MATCH($B$3, resultados!$A$1:$ZZ$1, 0))</f>
        <v/>
      </c>
    </row>
    <row r="736">
      <c r="A736">
        <f>INDEX(resultados!$A$2:$ZZ$883, 730, MATCH($B$1, resultados!$A$1:$ZZ$1, 0))</f>
        <v/>
      </c>
      <c r="B736">
        <f>INDEX(resultados!$A$2:$ZZ$883, 730, MATCH($B$2, resultados!$A$1:$ZZ$1, 0))</f>
        <v/>
      </c>
      <c r="C736">
        <f>INDEX(resultados!$A$2:$ZZ$883, 730, MATCH($B$3, resultados!$A$1:$ZZ$1, 0))</f>
        <v/>
      </c>
    </row>
    <row r="737">
      <c r="A737">
        <f>INDEX(resultados!$A$2:$ZZ$883, 731, MATCH($B$1, resultados!$A$1:$ZZ$1, 0))</f>
        <v/>
      </c>
      <c r="B737">
        <f>INDEX(resultados!$A$2:$ZZ$883, 731, MATCH($B$2, resultados!$A$1:$ZZ$1, 0))</f>
        <v/>
      </c>
      <c r="C737">
        <f>INDEX(resultados!$A$2:$ZZ$883, 731, MATCH($B$3, resultados!$A$1:$ZZ$1, 0))</f>
        <v/>
      </c>
    </row>
    <row r="738">
      <c r="A738">
        <f>INDEX(resultados!$A$2:$ZZ$883, 732, MATCH($B$1, resultados!$A$1:$ZZ$1, 0))</f>
        <v/>
      </c>
      <c r="B738">
        <f>INDEX(resultados!$A$2:$ZZ$883, 732, MATCH($B$2, resultados!$A$1:$ZZ$1, 0))</f>
        <v/>
      </c>
      <c r="C738">
        <f>INDEX(resultados!$A$2:$ZZ$883, 732, MATCH($B$3, resultados!$A$1:$ZZ$1, 0))</f>
        <v/>
      </c>
    </row>
    <row r="739">
      <c r="A739">
        <f>INDEX(resultados!$A$2:$ZZ$883, 733, MATCH($B$1, resultados!$A$1:$ZZ$1, 0))</f>
        <v/>
      </c>
      <c r="B739">
        <f>INDEX(resultados!$A$2:$ZZ$883, 733, MATCH($B$2, resultados!$A$1:$ZZ$1, 0))</f>
        <v/>
      </c>
      <c r="C739">
        <f>INDEX(resultados!$A$2:$ZZ$883, 733, MATCH($B$3, resultados!$A$1:$ZZ$1, 0))</f>
        <v/>
      </c>
    </row>
    <row r="740">
      <c r="A740">
        <f>INDEX(resultados!$A$2:$ZZ$883, 734, MATCH($B$1, resultados!$A$1:$ZZ$1, 0))</f>
        <v/>
      </c>
      <c r="B740">
        <f>INDEX(resultados!$A$2:$ZZ$883, 734, MATCH($B$2, resultados!$A$1:$ZZ$1, 0))</f>
        <v/>
      </c>
      <c r="C740">
        <f>INDEX(resultados!$A$2:$ZZ$883, 734, MATCH($B$3, resultados!$A$1:$ZZ$1, 0))</f>
        <v/>
      </c>
    </row>
    <row r="741">
      <c r="A741">
        <f>INDEX(resultados!$A$2:$ZZ$883, 735, MATCH($B$1, resultados!$A$1:$ZZ$1, 0))</f>
        <v/>
      </c>
      <c r="B741">
        <f>INDEX(resultados!$A$2:$ZZ$883, 735, MATCH($B$2, resultados!$A$1:$ZZ$1, 0))</f>
        <v/>
      </c>
      <c r="C741">
        <f>INDEX(resultados!$A$2:$ZZ$883, 735, MATCH($B$3, resultados!$A$1:$ZZ$1, 0))</f>
        <v/>
      </c>
    </row>
    <row r="742">
      <c r="A742">
        <f>INDEX(resultados!$A$2:$ZZ$883, 736, MATCH($B$1, resultados!$A$1:$ZZ$1, 0))</f>
        <v/>
      </c>
      <c r="B742">
        <f>INDEX(resultados!$A$2:$ZZ$883, 736, MATCH($B$2, resultados!$A$1:$ZZ$1, 0))</f>
        <v/>
      </c>
      <c r="C742">
        <f>INDEX(resultados!$A$2:$ZZ$883, 736, MATCH($B$3, resultados!$A$1:$ZZ$1, 0))</f>
        <v/>
      </c>
    </row>
    <row r="743">
      <c r="A743">
        <f>INDEX(resultados!$A$2:$ZZ$883, 737, MATCH($B$1, resultados!$A$1:$ZZ$1, 0))</f>
        <v/>
      </c>
      <c r="B743">
        <f>INDEX(resultados!$A$2:$ZZ$883, 737, MATCH($B$2, resultados!$A$1:$ZZ$1, 0))</f>
        <v/>
      </c>
      <c r="C743">
        <f>INDEX(resultados!$A$2:$ZZ$883, 737, MATCH($B$3, resultados!$A$1:$ZZ$1, 0))</f>
        <v/>
      </c>
    </row>
    <row r="744">
      <c r="A744">
        <f>INDEX(resultados!$A$2:$ZZ$883, 738, MATCH($B$1, resultados!$A$1:$ZZ$1, 0))</f>
        <v/>
      </c>
      <c r="B744">
        <f>INDEX(resultados!$A$2:$ZZ$883, 738, MATCH($B$2, resultados!$A$1:$ZZ$1, 0))</f>
        <v/>
      </c>
      <c r="C744">
        <f>INDEX(resultados!$A$2:$ZZ$883, 738, MATCH($B$3, resultados!$A$1:$ZZ$1, 0))</f>
        <v/>
      </c>
    </row>
    <row r="745">
      <c r="A745">
        <f>INDEX(resultados!$A$2:$ZZ$883, 739, MATCH($B$1, resultados!$A$1:$ZZ$1, 0))</f>
        <v/>
      </c>
      <c r="B745">
        <f>INDEX(resultados!$A$2:$ZZ$883, 739, MATCH($B$2, resultados!$A$1:$ZZ$1, 0))</f>
        <v/>
      </c>
      <c r="C745">
        <f>INDEX(resultados!$A$2:$ZZ$883, 739, MATCH($B$3, resultados!$A$1:$ZZ$1, 0))</f>
        <v/>
      </c>
    </row>
    <row r="746">
      <c r="A746">
        <f>INDEX(resultados!$A$2:$ZZ$883, 740, MATCH($B$1, resultados!$A$1:$ZZ$1, 0))</f>
        <v/>
      </c>
      <c r="B746">
        <f>INDEX(resultados!$A$2:$ZZ$883, 740, MATCH($B$2, resultados!$A$1:$ZZ$1, 0))</f>
        <v/>
      </c>
      <c r="C746">
        <f>INDEX(resultados!$A$2:$ZZ$883, 740, MATCH($B$3, resultados!$A$1:$ZZ$1, 0))</f>
        <v/>
      </c>
    </row>
    <row r="747">
      <c r="A747">
        <f>INDEX(resultados!$A$2:$ZZ$883, 741, MATCH($B$1, resultados!$A$1:$ZZ$1, 0))</f>
        <v/>
      </c>
      <c r="B747">
        <f>INDEX(resultados!$A$2:$ZZ$883, 741, MATCH($B$2, resultados!$A$1:$ZZ$1, 0))</f>
        <v/>
      </c>
      <c r="C747">
        <f>INDEX(resultados!$A$2:$ZZ$883, 741, MATCH($B$3, resultados!$A$1:$ZZ$1, 0))</f>
        <v/>
      </c>
    </row>
    <row r="748">
      <c r="A748">
        <f>INDEX(resultados!$A$2:$ZZ$883, 742, MATCH($B$1, resultados!$A$1:$ZZ$1, 0))</f>
        <v/>
      </c>
      <c r="B748">
        <f>INDEX(resultados!$A$2:$ZZ$883, 742, MATCH($B$2, resultados!$A$1:$ZZ$1, 0))</f>
        <v/>
      </c>
      <c r="C748">
        <f>INDEX(resultados!$A$2:$ZZ$883, 742, MATCH($B$3, resultados!$A$1:$ZZ$1, 0))</f>
        <v/>
      </c>
    </row>
    <row r="749">
      <c r="A749">
        <f>INDEX(resultados!$A$2:$ZZ$883, 743, MATCH($B$1, resultados!$A$1:$ZZ$1, 0))</f>
        <v/>
      </c>
      <c r="B749">
        <f>INDEX(resultados!$A$2:$ZZ$883, 743, MATCH($B$2, resultados!$A$1:$ZZ$1, 0))</f>
        <v/>
      </c>
      <c r="C749">
        <f>INDEX(resultados!$A$2:$ZZ$883, 743, MATCH($B$3, resultados!$A$1:$ZZ$1, 0))</f>
        <v/>
      </c>
    </row>
    <row r="750">
      <c r="A750">
        <f>INDEX(resultados!$A$2:$ZZ$883, 744, MATCH($B$1, resultados!$A$1:$ZZ$1, 0))</f>
        <v/>
      </c>
      <c r="B750">
        <f>INDEX(resultados!$A$2:$ZZ$883, 744, MATCH($B$2, resultados!$A$1:$ZZ$1, 0))</f>
        <v/>
      </c>
      <c r="C750">
        <f>INDEX(resultados!$A$2:$ZZ$883, 744, MATCH($B$3, resultados!$A$1:$ZZ$1, 0))</f>
        <v/>
      </c>
    </row>
    <row r="751">
      <c r="A751">
        <f>INDEX(resultados!$A$2:$ZZ$883, 745, MATCH($B$1, resultados!$A$1:$ZZ$1, 0))</f>
        <v/>
      </c>
      <c r="B751">
        <f>INDEX(resultados!$A$2:$ZZ$883, 745, MATCH($B$2, resultados!$A$1:$ZZ$1, 0))</f>
        <v/>
      </c>
      <c r="C751">
        <f>INDEX(resultados!$A$2:$ZZ$883, 745, MATCH($B$3, resultados!$A$1:$ZZ$1, 0))</f>
        <v/>
      </c>
    </row>
    <row r="752">
      <c r="A752">
        <f>INDEX(resultados!$A$2:$ZZ$883, 746, MATCH($B$1, resultados!$A$1:$ZZ$1, 0))</f>
        <v/>
      </c>
      <c r="B752">
        <f>INDEX(resultados!$A$2:$ZZ$883, 746, MATCH($B$2, resultados!$A$1:$ZZ$1, 0))</f>
        <v/>
      </c>
      <c r="C752">
        <f>INDEX(resultados!$A$2:$ZZ$883, 746, MATCH($B$3, resultados!$A$1:$ZZ$1, 0))</f>
        <v/>
      </c>
    </row>
    <row r="753">
      <c r="A753">
        <f>INDEX(resultados!$A$2:$ZZ$883, 747, MATCH($B$1, resultados!$A$1:$ZZ$1, 0))</f>
        <v/>
      </c>
      <c r="B753">
        <f>INDEX(resultados!$A$2:$ZZ$883, 747, MATCH($B$2, resultados!$A$1:$ZZ$1, 0))</f>
        <v/>
      </c>
      <c r="C753">
        <f>INDEX(resultados!$A$2:$ZZ$883, 747, MATCH($B$3, resultados!$A$1:$ZZ$1, 0))</f>
        <v/>
      </c>
    </row>
    <row r="754">
      <c r="A754">
        <f>INDEX(resultados!$A$2:$ZZ$883, 748, MATCH($B$1, resultados!$A$1:$ZZ$1, 0))</f>
        <v/>
      </c>
      <c r="B754">
        <f>INDEX(resultados!$A$2:$ZZ$883, 748, MATCH($B$2, resultados!$A$1:$ZZ$1, 0))</f>
        <v/>
      </c>
      <c r="C754">
        <f>INDEX(resultados!$A$2:$ZZ$883, 748, MATCH($B$3, resultados!$A$1:$ZZ$1, 0))</f>
        <v/>
      </c>
    </row>
    <row r="755">
      <c r="A755">
        <f>INDEX(resultados!$A$2:$ZZ$883, 749, MATCH($B$1, resultados!$A$1:$ZZ$1, 0))</f>
        <v/>
      </c>
      <c r="B755">
        <f>INDEX(resultados!$A$2:$ZZ$883, 749, MATCH($B$2, resultados!$A$1:$ZZ$1, 0))</f>
        <v/>
      </c>
      <c r="C755">
        <f>INDEX(resultados!$A$2:$ZZ$883, 749, MATCH($B$3, resultados!$A$1:$ZZ$1, 0))</f>
        <v/>
      </c>
    </row>
    <row r="756">
      <c r="A756">
        <f>INDEX(resultados!$A$2:$ZZ$883, 750, MATCH($B$1, resultados!$A$1:$ZZ$1, 0))</f>
        <v/>
      </c>
      <c r="B756">
        <f>INDEX(resultados!$A$2:$ZZ$883, 750, MATCH($B$2, resultados!$A$1:$ZZ$1, 0))</f>
        <v/>
      </c>
      <c r="C756">
        <f>INDEX(resultados!$A$2:$ZZ$883, 750, MATCH($B$3, resultados!$A$1:$ZZ$1, 0))</f>
        <v/>
      </c>
    </row>
    <row r="757">
      <c r="A757">
        <f>INDEX(resultados!$A$2:$ZZ$883, 751, MATCH($B$1, resultados!$A$1:$ZZ$1, 0))</f>
        <v/>
      </c>
      <c r="B757">
        <f>INDEX(resultados!$A$2:$ZZ$883, 751, MATCH($B$2, resultados!$A$1:$ZZ$1, 0))</f>
        <v/>
      </c>
      <c r="C757">
        <f>INDEX(resultados!$A$2:$ZZ$883, 751, MATCH($B$3, resultados!$A$1:$ZZ$1, 0))</f>
        <v/>
      </c>
    </row>
    <row r="758">
      <c r="A758">
        <f>INDEX(resultados!$A$2:$ZZ$883, 752, MATCH($B$1, resultados!$A$1:$ZZ$1, 0))</f>
        <v/>
      </c>
      <c r="B758">
        <f>INDEX(resultados!$A$2:$ZZ$883, 752, MATCH($B$2, resultados!$A$1:$ZZ$1, 0))</f>
        <v/>
      </c>
      <c r="C758">
        <f>INDEX(resultados!$A$2:$ZZ$883, 752, MATCH($B$3, resultados!$A$1:$ZZ$1, 0))</f>
        <v/>
      </c>
    </row>
    <row r="759">
      <c r="A759">
        <f>INDEX(resultados!$A$2:$ZZ$883, 753, MATCH($B$1, resultados!$A$1:$ZZ$1, 0))</f>
        <v/>
      </c>
      <c r="B759">
        <f>INDEX(resultados!$A$2:$ZZ$883, 753, MATCH($B$2, resultados!$A$1:$ZZ$1, 0))</f>
        <v/>
      </c>
      <c r="C759">
        <f>INDEX(resultados!$A$2:$ZZ$883, 753, MATCH($B$3, resultados!$A$1:$ZZ$1, 0))</f>
        <v/>
      </c>
    </row>
    <row r="760">
      <c r="A760">
        <f>INDEX(resultados!$A$2:$ZZ$883, 754, MATCH($B$1, resultados!$A$1:$ZZ$1, 0))</f>
        <v/>
      </c>
      <c r="B760">
        <f>INDEX(resultados!$A$2:$ZZ$883, 754, MATCH($B$2, resultados!$A$1:$ZZ$1, 0))</f>
        <v/>
      </c>
      <c r="C760">
        <f>INDEX(resultados!$A$2:$ZZ$883, 754, MATCH($B$3, resultados!$A$1:$ZZ$1, 0))</f>
        <v/>
      </c>
    </row>
    <row r="761">
      <c r="A761">
        <f>INDEX(resultados!$A$2:$ZZ$883, 755, MATCH($B$1, resultados!$A$1:$ZZ$1, 0))</f>
        <v/>
      </c>
      <c r="B761">
        <f>INDEX(resultados!$A$2:$ZZ$883, 755, MATCH($B$2, resultados!$A$1:$ZZ$1, 0))</f>
        <v/>
      </c>
      <c r="C761">
        <f>INDEX(resultados!$A$2:$ZZ$883, 755, MATCH($B$3, resultados!$A$1:$ZZ$1, 0))</f>
        <v/>
      </c>
    </row>
    <row r="762">
      <c r="A762">
        <f>INDEX(resultados!$A$2:$ZZ$883, 756, MATCH($B$1, resultados!$A$1:$ZZ$1, 0))</f>
        <v/>
      </c>
      <c r="B762">
        <f>INDEX(resultados!$A$2:$ZZ$883, 756, MATCH($B$2, resultados!$A$1:$ZZ$1, 0))</f>
        <v/>
      </c>
      <c r="C762">
        <f>INDEX(resultados!$A$2:$ZZ$883, 756, MATCH($B$3, resultados!$A$1:$ZZ$1, 0))</f>
        <v/>
      </c>
    </row>
    <row r="763">
      <c r="A763">
        <f>INDEX(resultados!$A$2:$ZZ$883, 757, MATCH($B$1, resultados!$A$1:$ZZ$1, 0))</f>
        <v/>
      </c>
      <c r="B763">
        <f>INDEX(resultados!$A$2:$ZZ$883, 757, MATCH($B$2, resultados!$A$1:$ZZ$1, 0))</f>
        <v/>
      </c>
      <c r="C763">
        <f>INDEX(resultados!$A$2:$ZZ$883, 757, MATCH($B$3, resultados!$A$1:$ZZ$1, 0))</f>
        <v/>
      </c>
    </row>
    <row r="764">
      <c r="A764">
        <f>INDEX(resultados!$A$2:$ZZ$883, 758, MATCH($B$1, resultados!$A$1:$ZZ$1, 0))</f>
        <v/>
      </c>
      <c r="B764">
        <f>INDEX(resultados!$A$2:$ZZ$883, 758, MATCH($B$2, resultados!$A$1:$ZZ$1, 0))</f>
        <v/>
      </c>
      <c r="C764">
        <f>INDEX(resultados!$A$2:$ZZ$883, 758, MATCH($B$3, resultados!$A$1:$ZZ$1, 0))</f>
        <v/>
      </c>
    </row>
    <row r="765">
      <c r="A765">
        <f>INDEX(resultados!$A$2:$ZZ$883, 759, MATCH($B$1, resultados!$A$1:$ZZ$1, 0))</f>
        <v/>
      </c>
      <c r="B765">
        <f>INDEX(resultados!$A$2:$ZZ$883, 759, MATCH($B$2, resultados!$A$1:$ZZ$1, 0))</f>
        <v/>
      </c>
      <c r="C765">
        <f>INDEX(resultados!$A$2:$ZZ$883, 759, MATCH($B$3, resultados!$A$1:$ZZ$1, 0))</f>
        <v/>
      </c>
    </row>
    <row r="766">
      <c r="A766">
        <f>INDEX(resultados!$A$2:$ZZ$883, 760, MATCH($B$1, resultados!$A$1:$ZZ$1, 0))</f>
        <v/>
      </c>
      <c r="B766">
        <f>INDEX(resultados!$A$2:$ZZ$883, 760, MATCH($B$2, resultados!$A$1:$ZZ$1, 0))</f>
        <v/>
      </c>
      <c r="C766">
        <f>INDEX(resultados!$A$2:$ZZ$883, 760, MATCH($B$3, resultados!$A$1:$ZZ$1, 0))</f>
        <v/>
      </c>
    </row>
    <row r="767">
      <c r="A767">
        <f>INDEX(resultados!$A$2:$ZZ$883, 761, MATCH($B$1, resultados!$A$1:$ZZ$1, 0))</f>
        <v/>
      </c>
      <c r="B767">
        <f>INDEX(resultados!$A$2:$ZZ$883, 761, MATCH($B$2, resultados!$A$1:$ZZ$1, 0))</f>
        <v/>
      </c>
      <c r="C767">
        <f>INDEX(resultados!$A$2:$ZZ$883, 761, MATCH($B$3, resultados!$A$1:$ZZ$1, 0))</f>
        <v/>
      </c>
    </row>
    <row r="768">
      <c r="A768">
        <f>INDEX(resultados!$A$2:$ZZ$883, 762, MATCH($B$1, resultados!$A$1:$ZZ$1, 0))</f>
        <v/>
      </c>
      <c r="B768">
        <f>INDEX(resultados!$A$2:$ZZ$883, 762, MATCH($B$2, resultados!$A$1:$ZZ$1, 0))</f>
        <v/>
      </c>
      <c r="C768">
        <f>INDEX(resultados!$A$2:$ZZ$883, 762, MATCH($B$3, resultados!$A$1:$ZZ$1, 0))</f>
        <v/>
      </c>
    </row>
    <row r="769">
      <c r="A769">
        <f>INDEX(resultados!$A$2:$ZZ$883, 763, MATCH($B$1, resultados!$A$1:$ZZ$1, 0))</f>
        <v/>
      </c>
      <c r="B769">
        <f>INDEX(resultados!$A$2:$ZZ$883, 763, MATCH($B$2, resultados!$A$1:$ZZ$1, 0))</f>
        <v/>
      </c>
      <c r="C769">
        <f>INDEX(resultados!$A$2:$ZZ$883, 763, MATCH($B$3, resultados!$A$1:$ZZ$1, 0))</f>
        <v/>
      </c>
    </row>
    <row r="770">
      <c r="A770">
        <f>INDEX(resultados!$A$2:$ZZ$883, 764, MATCH($B$1, resultados!$A$1:$ZZ$1, 0))</f>
        <v/>
      </c>
      <c r="B770">
        <f>INDEX(resultados!$A$2:$ZZ$883, 764, MATCH($B$2, resultados!$A$1:$ZZ$1, 0))</f>
        <v/>
      </c>
      <c r="C770">
        <f>INDEX(resultados!$A$2:$ZZ$883, 764, MATCH($B$3, resultados!$A$1:$ZZ$1, 0))</f>
        <v/>
      </c>
    </row>
    <row r="771">
      <c r="A771">
        <f>INDEX(resultados!$A$2:$ZZ$883, 765, MATCH($B$1, resultados!$A$1:$ZZ$1, 0))</f>
        <v/>
      </c>
      <c r="B771">
        <f>INDEX(resultados!$A$2:$ZZ$883, 765, MATCH($B$2, resultados!$A$1:$ZZ$1, 0))</f>
        <v/>
      </c>
      <c r="C771">
        <f>INDEX(resultados!$A$2:$ZZ$883, 765, MATCH($B$3, resultados!$A$1:$ZZ$1, 0))</f>
        <v/>
      </c>
    </row>
    <row r="772">
      <c r="A772">
        <f>INDEX(resultados!$A$2:$ZZ$883, 766, MATCH($B$1, resultados!$A$1:$ZZ$1, 0))</f>
        <v/>
      </c>
      <c r="B772">
        <f>INDEX(resultados!$A$2:$ZZ$883, 766, MATCH($B$2, resultados!$A$1:$ZZ$1, 0))</f>
        <v/>
      </c>
      <c r="C772">
        <f>INDEX(resultados!$A$2:$ZZ$883, 766, MATCH($B$3, resultados!$A$1:$ZZ$1, 0))</f>
        <v/>
      </c>
    </row>
    <row r="773">
      <c r="A773">
        <f>INDEX(resultados!$A$2:$ZZ$883, 767, MATCH($B$1, resultados!$A$1:$ZZ$1, 0))</f>
        <v/>
      </c>
      <c r="B773">
        <f>INDEX(resultados!$A$2:$ZZ$883, 767, MATCH($B$2, resultados!$A$1:$ZZ$1, 0))</f>
        <v/>
      </c>
      <c r="C773">
        <f>INDEX(resultados!$A$2:$ZZ$883, 767, MATCH($B$3, resultados!$A$1:$ZZ$1, 0))</f>
        <v/>
      </c>
    </row>
    <row r="774">
      <c r="A774">
        <f>INDEX(resultados!$A$2:$ZZ$883, 768, MATCH($B$1, resultados!$A$1:$ZZ$1, 0))</f>
        <v/>
      </c>
      <c r="B774">
        <f>INDEX(resultados!$A$2:$ZZ$883, 768, MATCH($B$2, resultados!$A$1:$ZZ$1, 0))</f>
        <v/>
      </c>
      <c r="C774">
        <f>INDEX(resultados!$A$2:$ZZ$883, 768, MATCH($B$3, resultados!$A$1:$ZZ$1, 0))</f>
        <v/>
      </c>
    </row>
    <row r="775">
      <c r="A775">
        <f>INDEX(resultados!$A$2:$ZZ$883, 769, MATCH($B$1, resultados!$A$1:$ZZ$1, 0))</f>
        <v/>
      </c>
      <c r="B775">
        <f>INDEX(resultados!$A$2:$ZZ$883, 769, MATCH($B$2, resultados!$A$1:$ZZ$1, 0))</f>
        <v/>
      </c>
      <c r="C775">
        <f>INDEX(resultados!$A$2:$ZZ$883, 769, MATCH($B$3, resultados!$A$1:$ZZ$1, 0))</f>
        <v/>
      </c>
    </row>
    <row r="776">
      <c r="A776">
        <f>INDEX(resultados!$A$2:$ZZ$883, 770, MATCH($B$1, resultados!$A$1:$ZZ$1, 0))</f>
        <v/>
      </c>
      <c r="B776">
        <f>INDEX(resultados!$A$2:$ZZ$883, 770, MATCH($B$2, resultados!$A$1:$ZZ$1, 0))</f>
        <v/>
      </c>
      <c r="C776">
        <f>INDEX(resultados!$A$2:$ZZ$883, 770, MATCH($B$3, resultados!$A$1:$ZZ$1, 0))</f>
        <v/>
      </c>
    </row>
    <row r="777">
      <c r="A777">
        <f>INDEX(resultados!$A$2:$ZZ$883, 771, MATCH($B$1, resultados!$A$1:$ZZ$1, 0))</f>
        <v/>
      </c>
      <c r="B777">
        <f>INDEX(resultados!$A$2:$ZZ$883, 771, MATCH($B$2, resultados!$A$1:$ZZ$1, 0))</f>
        <v/>
      </c>
      <c r="C777">
        <f>INDEX(resultados!$A$2:$ZZ$883, 771, MATCH($B$3, resultados!$A$1:$ZZ$1, 0))</f>
        <v/>
      </c>
    </row>
    <row r="778">
      <c r="A778">
        <f>INDEX(resultados!$A$2:$ZZ$883, 772, MATCH($B$1, resultados!$A$1:$ZZ$1, 0))</f>
        <v/>
      </c>
      <c r="B778">
        <f>INDEX(resultados!$A$2:$ZZ$883, 772, MATCH($B$2, resultados!$A$1:$ZZ$1, 0))</f>
        <v/>
      </c>
      <c r="C778">
        <f>INDEX(resultados!$A$2:$ZZ$883, 772, MATCH($B$3, resultados!$A$1:$ZZ$1, 0))</f>
        <v/>
      </c>
    </row>
    <row r="779">
      <c r="A779">
        <f>INDEX(resultados!$A$2:$ZZ$883, 773, MATCH($B$1, resultados!$A$1:$ZZ$1, 0))</f>
        <v/>
      </c>
      <c r="B779">
        <f>INDEX(resultados!$A$2:$ZZ$883, 773, MATCH($B$2, resultados!$A$1:$ZZ$1, 0))</f>
        <v/>
      </c>
      <c r="C779">
        <f>INDEX(resultados!$A$2:$ZZ$883, 773, MATCH($B$3, resultados!$A$1:$ZZ$1, 0))</f>
        <v/>
      </c>
    </row>
    <row r="780">
      <c r="A780">
        <f>INDEX(resultados!$A$2:$ZZ$883, 774, MATCH($B$1, resultados!$A$1:$ZZ$1, 0))</f>
        <v/>
      </c>
      <c r="B780">
        <f>INDEX(resultados!$A$2:$ZZ$883, 774, MATCH($B$2, resultados!$A$1:$ZZ$1, 0))</f>
        <v/>
      </c>
      <c r="C780">
        <f>INDEX(resultados!$A$2:$ZZ$883, 774, MATCH($B$3, resultados!$A$1:$ZZ$1, 0))</f>
        <v/>
      </c>
    </row>
    <row r="781">
      <c r="A781">
        <f>INDEX(resultados!$A$2:$ZZ$883, 775, MATCH($B$1, resultados!$A$1:$ZZ$1, 0))</f>
        <v/>
      </c>
      <c r="B781">
        <f>INDEX(resultados!$A$2:$ZZ$883, 775, MATCH($B$2, resultados!$A$1:$ZZ$1, 0))</f>
        <v/>
      </c>
      <c r="C781">
        <f>INDEX(resultados!$A$2:$ZZ$883, 775, MATCH($B$3, resultados!$A$1:$ZZ$1, 0))</f>
        <v/>
      </c>
    </row>
    <row r="782">
      <c r="A782">
        <f>INDEX(resultados!$A$2:$ZZ$883, 776, MATCH($B$1, resultados!$A$1:$ZZ$1, 0))</f>
        <v/>
      </c>
      <c r="B782">
        <f>INDEX(resultados!$A$2:$ZZ$883, 776, MATCH($B$2, resultados!$A$1:$ZZ$1, 0))</f>
        <v/>
      </c>
      <c r="C782">
        <f>INDEX(resultados!$A$2:$ZZ$883, 776, MATCH($B$3, resultados!$A$1:$ZZ$1, 0))</f>
        <v/>
      </c>
    </row>
    <row r="783">
      <c r="A783">
        <f>INDEX(resultados!$A$2:$ZZ$883, 777, MATCH($B$1, resultados!$A$1:$ZZ$1, 0))</f>
        <v/>
      </c>
      <c r="B783">
        <f>INDEX(resultados!$A$2:$ZZ$883, 777, MATCH($B$2, resultados!$A$1:$ZZ$1, 0))</f>
        <v/>
      </c>
      <c r="C783">
        <f>INDEX(resultados!$A$2:$ZZ$883, 777, MATCH($B$3, resultados!$A$1:$ZZ$1, 0))</f>
        <v/>
      </c>
    </row>
    <row r="784">
      <c r="A784">
        <f>INDEX(resultados!$A$2:$ZZ$883, 778, MATCH($B$1, resultados!$A$1:$ZZ$1, 0))</f>
        <v/>
      </c>
      <c r="B784">
        <f>INDEX(resultados!$A$2:$ZZ$883, 778, MATCH($B$2, resultados!$A$1:$ZZ$1, 0))</f>
        <v/>
      </c>
      <c r="C784">
        <f>INDEX(resultados!$A$2:$ZZ$883, 778, MATCH($B$3, resultados!$A$1:$ZZ$1, 0))</f>
        <v/>
      </c>
    </row>
    <row r="785">
      <c r="A785">
        <f>INDEX(resultados!$A$2:$ZZ$883, 779, MATCH($B$1, resultados!$A$1:$ZZ$1, 0))</f>
        <v/>
      </c>
      <c r="B785">
        <f>INDEX(resultados!$A$2:$ZZ$883, 779, MATCH($B$2, resultados!$A$1:$ZZ$1, 0))</f>
        <v/>
      </c>
      <c r="C785">
        <f>INDEX(resultados!$A$2:$ZZ$883, 779, MATCH($B$3, resultados!$A$1:$ZZ$1, 0))</f>
        <v/>
      </c>
    </row>
    <row r="786">
      <c r="A786">
        <f>INDEX(resultados!$A$2:$ZZ$883, 780, MATCH($B$1, resultados!$A$1:$ZZ$1, 0))</f>
        <v/>
      </c>
      <c r="B786">
        <f>INDEX(resultados!$A$2:$ZZ$883, 780, MATCH($B$2, resultados!$A$1:$ZZ$1, 0))</f>
        <v/>
      </c>
      <c r="C786">
        <f>INDEX(resultados!$A$2:$ZZ$883, 780, MATCH($B$3, resultados!$A$1:$ZZ$1, 0))</f>
        <v/>
      </c>
    </row>
    <row r="787">
      <c r="A787">
        <f>INDEX(resultados!$A$2:$ZZ$883, 781, MATCH($B$1, resultados!$A$1:$ZZ$1, 0))</f>
        <v/>
      </c>
      <c r="B787">
        <f>INDEX(resultados!$A$2:$ZZ$883, 781, MATCH($B$2, resultados!$A$1:$ZZ$1, 0))</f>
        <v/>
      </c>
      <c r="C787">
        <f>INDEX(resultados!$A$2:$ZZ$883, 781, MATCH($B$3, resultados!$A$1:$ZZ$1, 0))</f>
        <v/>
      </c>
    </row>
    <row r="788">
      <c r="A788">
        <f>INDEX(resultados!$A$2:$ZZ$883, 782, MATCH($B$1, resultados!$A$1:$ZZ$1, 0))</f>
        <v/>
      </c>
      <c r="B788">
        <f>INDEX(resultados!$A$2:$ZZ$883, 782, MATCH($B$2, resultados!$A$1:$ZZ$1, 0))</f>
        <v/>
      </c>
      <c r="C788">
        <f>INDEX(resultados!$A$2:$ZZ$883, 782, MATCH($B$3, resultados!$A$1:$ZZ$1, 0))</f>
        <v/>
      </c>
    </row>
    <row r="789">
      <c r="A789">
        <f>INDEX(resultados!$A$2:$ZZ$883, 783, MATCH($B$1, resultados!$A$1:$ZZ$1, 0))</f>
        <v/>
      </c>
      <c r="B789">
        <f>INDEX(resultados!$A$2:$ZZ$883, 783, MATCH($B$2, resultados!$A$1:$ZZ$1, 0))</f>
        <v/>
      </c>
      <c r="C789">
        <f>INDEX(resultados!$A$2:$ZZ$883, 783, MATCH($B$3, resultados!$A$1:$ZZ$1, 0))</f>
        <v/>
      </c>
    </row>
    <row r="790">
      <c r="A790">
        <f>INDEX(resultados!$A$2:$ZZ$883, 784, MATCH($B$1, resultados!$A$1:$ZZ$1, 0))</f>
        <v/>
      </c>
      <c r="B790">
        <f>INDEX(resultados!$A$2:$ZZ$883, 784, MATCH($B$2, resultados!$A$1:$ZZ$1, 0))</f>
        <v/>
      </c>
      <c r="C790">
        <f>INDEX(resultados!$A$2:$ZZ$883, 784, MATCH($B$3, resultados!$A$1:$ZZ$1, 0))</f>
        <v/>
      </c>
    </row>
    <row r="791">
      <c r="A791">
        <f>INDEX(resultados!$A$2:$ZZ$883, 785, MATCH($B$1, resultados!$A$1:$ZZ$1, 0))</f>
        <v/>
      </c>
      <c r="B791">
        <f>INDEX(resultados!$A$2:$ZZ$883, 785, MATCH($B$2, resultados!$A$1:$ZZ$1, 0))</f>
        <v/>
      </c>
      <c r="C791">
        <f>INDEX(resultados!$A$2:$ZZ$883, 785, MATCH($B$3, resultados!$A$1:$ZZ$1, 0))</f>
        <v/>
      </c>
    </row>
    <row r="792">
      <c r="A792">
        <f>INDEX(resultados!$A$2:$ZZ$883, 786, MATCH($B$1, resultados!$A$1:$ZZ$1, 0))</f>
        <v/>
      </c>
      <c r="B792">
        <f>INDEX(resultados!$A$2:$ZZ$883, 786, MATCH($B$2, resultados!$A$1:$ZZ$1, 0))</f>
        <v/>
      </c>
      <c r="C792">
        <f>INDEX(resultados!$A$2:$ZZ$883, 786, MATCH($B$3, resultados!$A$1:$ZZ$1, 0))</f>
        <v/>
      </c>
    </row>
    <row r="793">
      <c r="A793">
        <f>INDEX(resultados!$A$2:$ZZ$883, 787, MATCH($B$1, resultados!$A$1:$ZZ$1, 0))</f>
        <v/>
      </c>
      <c r="B793">
        <f>INDEX(resultados!$A$2:$ZZ$883, 787, MATCH($B$2, resultados!$A$1:$ZZ$1, 0))</f>
        <v/>
      </c>
      <c r="C793">
        <f>INDEX(resultados!$A$2:$ZZ$883, 787, MATCH($B$3, resultados!$A$1:$ZZ$1, 0))</f>
        <v/>
      </c>
    </row>
    <row r="794">
      <c r="A794">
        <f>INDEX(resultados!$A$2:$ZZ$883, 788, MATCH($B$1, resultados!$A$1:$ZZ$1, 0))</f>
        <v/>
      </c>
      <c r="B794">
        <f>INDEX(resultados!$A$2:$ZZ$883, 788, MATCH($B$2, resultados!$A$1:$ZZ$1, 0))</f>
        <v/>
      </c>
      <c r="C794">
        <f>INDEX(resultados!$A$2:$ZZ$883, 788, MATCH($B$3, resultados!$A$1:$ZZ$1, 0))</f>
        <v/>
      </c>
    </row>
    <row r="795">
      <c r="A795">
        <f>INDEX(resultados!$A$2:$ZZ$883, 789, MATCH($B$1, resultados!$A$1:$ZZ$1, 0))</f>
        <v/>
      </c>
      <c r="B795">
        <f>INDEX(resultados!$A$2:$ZZ$883, 789, MATCH($B$2, resultados!$A$1:$ZZ$1, 0))</f>
        <v/>
      </c>
      <c r="C795">
        <f>INDEX(resultados!$A$2:$ZZ$883, 789, MATCH($B$3, resultados!$A$1:$ZZ$1, 0))</f>
        <v/>
      </c>
    </row>
    <row r="796">
      <c r="A796">
        <f>INDEX(resultados!$A$2:$ZZ$883, 790, MATCH($B$1, resultados!$A$1:$ZZ$1, 0))</f>
        <v/>
      </c>
      <c r="B796">
        <f>INDEX(resultados!$A$2:$ZZ$883, 790, MATCH($B$2, resultados!$A$1:$ZZ$1, 0))</f>
        <v/>
      </c>
      <c r="C796">
        <f>INDEX(resultados!$A$2:$ZZ$883, 790, MATCH($B$3, resultados!$A$1:$ZZ$1, 0))</f>
        <v/>
      </c>
    </row>
    <row r="797">
      <c r="A797">
        <f>INDEX(resultados!$A$2:$ZZ$883, 791, MATCH($B$1, resultados!$A$1:$ZZ$1, 0))</f>
        <v/>
      </c>
      <c r="B797">
        <f>INDEX(resultados!$A$2:$ZZ$883, 791, MATCH($B$2, resultados!$A$1:$ZZ$1, 0))</f>
        <v/>
      </c>
      <c r="C797">
        <f>INDEX(resultados!$A$2:$ZZ$883, 791, MATCH($B$3, resultados!$A$1:$ZZ$1, 0))</f>
        <v/>
      </c>
    </row>
    <row r="798">
      <c r="A798">
        <f>INDEX(resultados!$A$2:$ZZ$883, 792, MATCH($B$1, resultados!$A$1:$ZZ$1, 0))</f>
        <v/>
      </c>
      <c r="B798">
        <f>INDEX(resultados!$A$2:$ZZ$883, 792, MATCH($B$2, resultados!$A$1:$ZZ$1, 0))</f>
        <v/>
      </c>
      <c r="C798">
        <f>INDEX(resultados!$A$2:$ZZ$883, 792, MATCH($B$3, resultados!$A$1:$ZZ$1, 0))</f>
        <v/>
      </c>
    </row>
    <row r="799">
      <c r="A799">
        <f>INDEX(resultados!$A$2:$ZZ$883, 793, MATCH($B$1, resultados!$A$1:$ZZ$1, 0))</f>
        <v/>
      </c>
      <c r="B799">
        <f>INDEX(resultados!$A$2:$ZZ$883, 793, MATCH($B$2, resultados!$A$1:$ZZ$1, 0))</f>
        <v/>
      </c>
      <c r="C799">
        <f>INDEX(resultados!$A$2:$ZZ$883, 793, MATCH($B$3, resultados!$A$1:$ZZ$1, 0))</f>
        <v/>
      </c>
    </row>
    <row r="800">
      <c r="A800">
        <f>INDEX(resultados!$A$2:$ZZ$883, 794, MATCH($B$1, resultados!$A$1:$ZZ$1, 0))</f>
        <v/>
      </c>
      <c r="B800">
        <f>INDEX(resultados!$A$2:$ZZ$883, 794, MATCH($B$2, resultados!$A$1:$ZZ$1, 0))</f>
        <v/>
      </c>
      <c r="C800">
        <f>INDEX(resultados!$A$2:$ZZ$883, 794, MATCH($B$3, resultados!$A$1:$ZZ$1, 0))</f>
        <v/>
      </c>
    </row>
    <row r="801">
      <c r="A801">
        <f>INDEX(resultados!$A$2:$ZZ$883, 795, MATCH($B$1, resultados!$A$1:$ZZ$1, 0))</f>
        <v/>
      </c>
      <c r="B801">
        <f>INDEX(resultados!$A$2:$ZZ$883, 795, MATCH($B$2, resultados!$A$1:$ZZ$1, 0))</f>
        <v/>
      </c>
      <c r="C801">
        <f>INDEX(resultados!$A$2:$ZZ$883, 795, MATCH($B$3, resultados!$A$1:$ZZ$1, 0))</f>
        <v/>
      </c>
    </row>
    <row r="802">
      <c r="A802">
        <f>INDEX(resultados!$A$2:$ZZ$883, 796, MATCH($B$1, resultados!$A$1:$ZZ$1, 0))</f>
        <v/>
      </c>
      <c r="B802">
        <f>INDEX(resultados!$A$2:$ZZ$883, 796, MATCH($B$2, resultados!$A$1:$ZZ$1, 0))</f>
        <v/>
      </c>
      <c r="C802">
        <f>INDEX(resultados!$A$2:$ZZ$883, 796, MATCH($B$3, resultados!$A$1:$ZZ$1, 0))</f>
        <v/>
      </c>
    </row>
    <row r="803">
      <c r="A803">
        <f>INDEX(resultados!$A$2:$ZZ$883, 797, MATCH($B$1, resultados!$A$1:$ZZ$1, 0))</f>
        <v/>
      </c>
      <c r="B803">
        <f>INDEX(resultados!$A$2:$ZZ$883, 797, MATCH($B$2, resultados!$A$1:$ZZ$1, 0))</f>
        <v/>
      </c>
      <c r="C803">
        <f>INDEX(resultados!$A$2:$ZZ$883, 797, MATCH($B$3, resultados!$A$1:$ZZ$1, 0))</f>
        <v/>
      </c>
    </row>
    <row r="804">
      <c r="A804">
        <f>INDEX(resultados!$A$2:$ZZ$883, 798, MATCH($B$1, resultados!$A$1:$ZZ$1, 0))</f>
        <v/>
      </c>
      <c r="B804">
        <f>INDEX(resultados!$A$2:$ZZ$883, 798, MATCH($B$2, resultados!$A$1:$ZZ$1, 0))</f>
        <v/>
      </c>
      <c r="C804">
        <f>INDEX(resultados!$A$2:$ZZ$883, 798, MATCH($B$3, resultados!$A$1:$ZZ$1, 0))</f>
        <v/>
      </c>
    </row>
    <row r="805">
      <c r="A805">
        <f>INDEX(resultados!$A$2:$ZZ$883, 799, MATCH($B$1, resultados!$A$1:$ZZ$1, 0))</f>
        <v/>
      </c>
      <c r="B805">
        <f>INDEX(resultados!$A$2:$ZZ$883, 799, MATCH($B$2, resultados!$A$1:$ZZ$1, 0))</f>
        <v/>
      </c>
      <c r="C805">
        <f>INDEX(resultados!$A$2:$ZZ$883, 799, MATCH($B$3, resultados!$A$1:$ZZ$1, 0))</f>
        <v/>
      </c>
    </row>
    <row r="806">
      <c r="A806">
        <f>INDEX(resultados!$A$2:$ZZ$883, 800, MATCH($B$1, resultados!$A$1:$ZZ$1, 0))</f>
        <v/>
      </c>
      <c r="B806">
        <f>INDEX(resultados!$A$2:$ZZ$883, 800, MATCH($B$2, resultados!$A$1:$ZZ$1, 0))</f>
        <v/>
      </c>
      <c r="C806">
        <f>INDEX(resultados!$A$2:$ZZ$883, 800, MATCH($B$3, resultados!$A$1:$ZZ$1, 0))</f>
        <v/>
      </c>
    </row>
    <row r="807">
      <c r="A807">
        <f>INDEX(resultados!$A$2:$ZZ$883, 801, MATCH($B$1, resultados!$A$1:$ZZ$1, 0))</f>
        <v/>
      </c>
      <c r="B807">
        <f>INDEX(resultados!$A$2:$ZZ$883, 801, MATCH($B$2, resultados!$A$1:$ZZ$1, 0))</f>
        <v/>
      </c>
      <c r="C807">
        <f>INDEX(resultados!$A$2:$ZZ$883, 801, MATCH($B$3, resultados!$A$1:$ZZ$1, 0))</f>
        <v/>
      </c>
    </row>
    <row r="808">
      <c r="A808">
        <f>INDEX(resultados!$A$2:$ZZ$883, 802, MATCH($B$1, resultados!$A$1:$ZZ$1, 0))</f>
        <v/>
      </c>
      <c r="B808">
        <f>INDEX(resultados!$A$2:$ZZ$883, 802, MATCH($B$2, resultados!$A$1:$ZZ$1, 0))</f>
        <v/>
      </c>
      <c r="C808">
        <f>INDEX(resultados!$A$2:$ZZ$883, 802, MATCH($B$3, resultados!$A$1:$ZZ$1, 0))</f>
        <v/>
      </c>
    </row>
    <row r="809">
      <c r="A809">
        <f>INDEX(resultados!$A$2:$ZZ$883, 803, MATCH($B$1, resultados!$A$1:$ZZ$1, 0))</f>
        <v/>
      </c>
      <c r="B809">
        <f>INDEX(resultados!$A$2:$ZZ$883, 803, MATCH($B$2, resultados!$A$1:$ZZ$1, 0))</f>
        <v/>
      </c>
      <c r="C809">
        <f>INDEX(resultados!$A$2:$ZZ$883, 803, MATCH($B$3, resultados!$A$1:$ZZ$1, 0))</f>
        <v/>
      </c>
    </row>
    <row r="810">
      <c r="A810">
        <f>INDEX(resultados!$A$2:$ZZ$883, 804, MATCH($B$1, resultados!$A$1:$ZZ$1, 0))</f>
        <v/>
      </c>
      <c r="B810">
        <f>INDEX(resultados!$A$2:$ZZ$883, 804, MATCH($B$2, resultados!$A$1:$ZZ$1, 0))</f>
        <v/>
      </c>
      <c r="C810">
        <f>INDEX(resultados!$A$2:$ZZ$883, 804, MATCH($B$3, resultados!$A$1:$ZZ$1, 0))</f>
        <v/>
      </c>
    </row>
    <row r="811">
      <c r="A811">
        <f>INDEX(resultados!$A$2:$ZZ$883, 805, MATCH($B$1, resultados!$A$1:$ZZ$1, 0))</f>
        <v/>
      </c>
      <c r="B811">
        <f>INDEX(resultados!$A$2:$ZZ$883, 805, MATCH($B$2, resultados!$A$1:$ZZ$1, 0))</f>
        <v/>
      </c>
      <c r="C811">
        <f>INDEX(resultados!$A$2:$ZZ$883, 805, MATCH($B$3, resultados!$A$1:$ZZ$1, 0))</f>
        <v/>
      </c>
    </row>
    <row r="812">
      <c r="A812">
        <f>INDEX(resultados!$A$2:$ZZ$883, 806, MATCH($B$1, resultados!$A$1:$ZZ$1, 0))</f>
        <v/>
      </c>
      <c r="B812">
        <f>INDEX(resultados!$A$2:$ZZ$883, 806, MATCH($B$2, resultados!$A$1:$ZZ$1, 0))</f>
        <v/>
      </c>
      <c r="C812">
        <f>INDEX(resultados!$A$2:$ZZ$883, 806, MATCH($B$3, resultados!$A$1:$ZZ$1, 0))</f>
        <v/>
      </c>
    </row>
    <row r="813">
      <c r="A813">
        <f>INDEX(resultados!$A$2:$ZZ$883, 807, MATCH($B$1, resultados!$A$1:$ZZ$1, 0))</f>
        <v/>
      </c>
      <c r="B813">
        <f>INDEX(resultados!$A$2:$ZZ$883, 807, MATCH($B$2, resultados!$A$1:$ZZ$1, 0))</f>
        <v/>
      </c>
      <c r="C813">
        <f>INDEX(resultados!$A$2:$ZZ$883, 807, MATCH($B$3, resultados!$A$1:$ZZ$1, 0))</f>
        <v/>
      </c>
    </row>
    <row r="814">
      <c r="A814">
        <f>INDEX(resultados!$A$2:$ZZ$883, 808, MATCH($B$1, resultados!$A$1:$ZZ$1, 0))</f>
        <v/>
      </c>
      <c r="B814">
        <f>INDEX(resultados!$A$2:$ZZ$883, 808, MATCH($B$2, resultados!$A$1:$ZZ$1, 0))</f>
        <v/>
      </c>
      <c r="C814">
        <f>INDEX(resultados!$A$2:$ZZ$883, 808, MATCH($B$3, resultados!$A$1:$ZZ$1, 0))</f>
        <v/>
      </c>
    </row>
    <row r="815">
      <c r="A815">
        <f>INDEX(resultados!$A$2:$ZZ$883, 809, MATCH($B$1, resultados!$A$1:$ZZ$1, 0))</f>
        <v/>
      </c>
      <c r="B815">
        <f>INDEX(resultados!$A$2:$ZZ$883, 809, MATCH($B$2, resultados!$A$1:$ZZ$1, 0))</f>
        <v/>
      </c>
      <c r="C815">
        <f>INDEX(resultados!$A$2:$ZZ$883, 809, MATCH($B$3, resultados!$A$1:$ZZ$1, 0))</f>
        <v/>
      </c>
    </row>
    <row r="816">
      <c r="A816">
        <f>INDEX(resultados!$A$2:$ZZ$883, 810, MATCH($B$1, resultados!$A$1:$ZZ$1, 0))</f>
        <v/>
      </c>
      <c r="B816">
        <f>INDEX(resultados!$A$2:$ZZ$883, 810, MATCH($B$2, resultados!$A$1:$ZZ$1, 0))</f>
        <v/>
      </c>
      <c r="C816">
        <f>INDEX(resultados!$A$2:$ZZ$883, 810, MATCH($B$3, resultados!$A$1:$ZZ$1, 0))</f>
        <v/>
      </c>
    </row>
    <row r="817">
      <c r="A817">
        <f>INDEX(resultados!$A$2:$ZZ$883, 811, MATCH($B$1, resultados!$A$1:$ZZ$1, 0))</f>
        <v/>
      </c>
      <c r="B817">
        <f>INDEX(resultados!$A$2:$ZZ$883, 811, MATCH($B$2, resultados!$A$1:$ZZ$1, 0))</f>
        <v/>
      </c>
      <c r="C817">
        <f>INDEX(resultados!$A$2:$ZZ$883, 811, MATCH($B$3, resultados!$A$1:$ZZ$1, 0))</f>
        <v/>
      </c>
    </row>
    <row r="818">
      <c r="A818">
        <f>INDEX(resultados!$A$2:$ZZ$883, 812, MATCH($B$1, resultados!$A$1:$ZZ$1, 0))</f>
        <v/>
      </c>
      <c r="B818">
        <f>INDEX(resultados!$A$2:$ZZ$883, 812, MATCH($B$2, resultados!$A$1:$ZZ$1, 0))</f>
        <v/>
      </c>
      <c r="C818">
        <f>INDEX(resultados!$A$2:$ZZ$883, 812, MATCH($B$3, resultados!$A$1:$ZZ$1, 0))</f>
        <v/>
      </c>
    </row>
    <row r="819">
      <c r="A819">
        <f>INDEX(resultados!$A$2:$ZZ$883, 813, MATCH($B$1, resultados!$A$1:$ZZ$1, 0))</f>
        <v/>
      </c>
      <c r="B819">
        <f>INDEX(resultados!$A$2:$ZZ$883, 813, MATCH($B$2, resultados!$A$1:$ZZ$1, 0))</f>
        <v/>
      </c>
      <c r="C819">
        <f>INDEX(resultados!$A$2:$ZZ$883, 813, MATCH($B$3, resultados!$A$1:$ZZ$1, 0))</f>
        <v/>
      </c>
    </row>
    <row r="820">
      <c r="A820">
        <f>INDEX(resultados!$A$2:$ZZ$883, 814, MATCH($B$1, resultados!$A$1:$ZZ$1, 0))</f>
        <v/>
      </c>
      <c r="B820">
        <f>INDEX(resultados!$A$2:$ZZ$883, 814, MATCH($B$2, resultados!$A$1:$ZZ$1, 0))</f>
        <v/>
      </c>
      <c r="C820">
        <f>INDEX(resultados!$A$2:$ZZ$883, 814, MATCH($B$3, resultados!$A$1:$ZZ$1, 0))</f>
        <v/>
      </c>
    </row>
    <row r="821">
      <c r="A821">
        <f>INDEX(resultados!$A$2:$ZZ$883, 815, MATCH($B$1, resultados!$A$1:$ZZ$1, 0))</f>
        <v/>
      </c>
      <c r="B821">
        <f>INDEX(resultados!$A$2:$ZZ$883, 815, MATCH($B$2, resultados!$A$1:$ZZ$1, 0))</f>
        <v/>
      </c>
      <c r="C821">
        <f>INDEX(resultados!$A$2:$ZZ$883, 815, MATCH($B$3, resultados!$A$1:$ZZ$1, 0))</f>
        <v/>
      </c>
    </row>
    <row r="822">
      <c r="A822">
        <f>INDEX(resultados!$A$2:$ZZ$883, 816, MATCH($B$1, resultados!$A$1:$ZZ$1, 0))</f>
        <v/>
      </c>
      <c r="B822">
        <f>INDEX(resultados!$A$2:$ZZ$883, 816, MATCH($B$2, resultados!$A$1:$ZZ$1, 0))</f>
        <v/>
      </c>
      <c r="C822">
        <f>INDEX(resultados!$A$2:$ZZ$883, 816, MATCH($B$3, resultados!$A$1:$ZZ$1, 0))</f>
        <v/>
      </c>
    </row>
    <row r="823">
      <c r="A823">
        <f>INDEX(resultados!$A$2:$ZZ$883, 817, MATCH($B$1, resultados!$A$1:$ZZ$1, 0))</f>
        <v/>
      </c>
      <c r="B823">
        <f>INDEX(resultados!$A$2:$ZZ$883, 817, MATCH($B$2, resultados!$A$1:$ZZ$1, 0))</f>
        <v/>
      </c>
      <c r="C823">
        <f>INDEX(resultados!$A$2:$ZZ$883, 817, MATCH($B$3, resultados!$A$1:$ZZ$1, 0))</f>
        <v/>
      </c>
    </row>
    <row r="824">
      <c r="A824">
        <f>INDEX(resultados!$A$2:$ZZ$883, 818, MATCH($B$1, resultados!$A$1:$ZZ$1, 0))</f>
        <v/>
      </c>
      <c r="B824">
        <f>INDEX(resultados!$A$2:$ZZ$883, 818, MATCH($B$2, resultados!$A$1:$ZZ$1, 0))</f>
        <v/>
      </c>
      <c r="C824">
        <f>INDEX(resultados!$A$2:$ZZ$883, 818, MATCH($B$3, resultados!$A$1:$ZZ$1, 0))</f>
        <v/>
      </c>
    </row>
    <row r="825">
      <c r="A825">
        <f>INDEX(resultados!$A$2:$ZZ$883, 819, MATCH($B$1, resultados!$A$1:$ZZ$1, 0))</f>
        <v/>
      </c>
      <c r="B825">
        <f>INDEX(resultados!$A$2:$ZZ$883, 819, MATCH($B$2, resultados!$A$1:$ZZ$1, 0))</f>
        <v/>
      </c>
      <c r="C825">
        <f>INDEX(resultados!$A$2:$ZZ$883, 819, MATCH($B$3, resultados!$A$1:$ZZ$1, 0))</f>
        <v/>
      </c>
    </row>
    <row r="826">
      <c r="A826">
        <f>INDEX(resultados!$A$2:$ZZ$883, 820, MATCH($B$1, resultados!$A$1:$ZZ$1, 0))</f>
        <v/>
      </c>
      <c r="B826">
        <f>INDEX(resultados!$A$2:$ZZ$883, 820, MATCH($B$2, resultados!$A$1:$ZZ$1, 0))</f>
        <v/>
      </c>
      <c r="C826">
        <f>INDEX(resultados!$A$2:$ZZ$883, 820, MATCH($B$3, resultados!$A$1:$ZZ$1, 0))</f>
        <v/>
      </c>
    </row>
    <row r="827">
      <c r="A827">
        <f>INDEX(resultados!$A$2:$ZZ$883, 821, MATCH($B$1, resultados!$A$1:$ZZ$1, 0))</f>
        <v/>
      </c>
      <c r="B827">
        <f>INDEX(resultados!$A$2:$ZZ$883, 821, MATCH($B$2, resultados!$A$1:$ZZ$1, 0))</f>
        <v/>
      </c>
      <c r="C827">
        <f>INDEX(resultados!$A$2:$ZZ$883, 821, MATCH($B$3, resultados!$A$1:$ZZ$1, 0))</f>
        <v/>
      </c>
    </row>
    <row r="828">
      <c r="A828">
        <f>INDEX(resultados!$A$2:$ZZ$883, 822, MATCH($B$1, resultados!$A$1:$ZZ$1, 0))</f>
        <v/>
      </c>
      <c r="B828">
        <f>INDEX(resultados!$A$2:$ZZ$883, 822, MATCH($B$2, resultados!$A$1:$ZZ$1, 0))</f>
        <v/>
      </c>
      <c r="C828">
        <f>INDEX(resultados!$A$2:$ZZ$883, 822, MATCH($B$3, resultados!$A$1:$ZZ$1, 0))</f>
        <v/>
      </c>
    </row>
    <row r="829">
      <c r="A829">
        <f>INDEX(resultados!$A$2:$ZZ$883, 823, MATCH($B$1, resultados!$A$1:$ZZ$1, 0))</f>
        <v/>
      </c>
      <c r="B829">
        <f>INDEX(resultados!$A$2:$ZZ$883, 823, MATCH($B$2, resultados!$A$1:$ZZ$1, 0))</f>
        <v/>
      </c>
      <c r="C829">
        <f>INDEX(resultados!$A$2:$ZZ$883, 823, MATCH($B$3, resultados!$A$1:$ZZ$1, 0))</f>
        <v/>
      </c>
    </row>
    <row r="830">
      <c r="A830">
        <f>INDEX(resultados!$A$2:$ZZ$883, 824, MATCH($B$1, resultados!$A$1:$ZZ$1, 0))</f>
        <v/>
      </c>
      <c r="B830">
        <f>INDEX(resultados!$A$2:$ZZ$883, 824, MATCH($B$2, resultados!$A$1:$ZZ$1, 0))</f>
        <v/>
      </c>
      <c r="C830">
        <f>INDEX(resultados!$A$2:$ZZ$883, 824, MATCH($B$3, resultados!$A$1:$ZZ$1, 0))</f>
        <v/>
      </c>
    </row>
    <row r="831">
      <c r="A831">
        <f>INDEX(resultados!$A$2:$ZZ$883, 825, MATCH($B$1, resultados!$A$1:$ZZ$1, 0))</f>
        <v/>
      </c>
      <c r="B831">
        <f>INDEX(resultados!$A$2:$ZZ$883, 825, MATCH($B$2, resultados!$A$1:$ZZ$1, 0))</f>
        <v/>
      </c>
      <c r="C831">
        <f>INDEX(resultados!$A$2:$ZZ$883, 825, MATCH($B$3, resultados!$A$1:$ZZ$1, 0))</f>
        <v/>
      </c>
    </row>
    <row r="832">
      <c r="A832">
        <f>INDEX(resultados!$A$2:$ZZ$883, 826, MATCH($B$1, resultados!$A$1:$ZZ$1, 0))</f>
        <v/>
      </c>
      <c r="B832">
        <f>INDEX(resultados!$A$2:$ZZ$883, 826, MATCH($B$2, resultados!$A$1:$ZZ$1, 0))</f>
        <v/>
      </c>
      <c r="C832">
        <f>INDEX(resultados!$A$2:$ZZ$883, 826, MATCH($B$3, resultados!$A$1:$ZZ$1, 0))</f>
        <v/>
      </c>
    </row>
    <row r="833">
      <c r="A833">
        <f>INDEX(resultados!$A$2:$ZZ$883, 827, MATCH($B$1, resultados!$A$1:$ZZ$1, 0))</f>
        <v/>
      </c>
      <c r="B833">
        <f>INDEX(resultados!$A$2:$ZZ$883, 827, MATCH($B$2, resultados!$A$1:$ZZ$1, 0))</f>
        <v/>
      </c>
      <c r="C833">
        <f>INDEX(resultados!$A$2:$ZZ$883, 827, MATCH($B$3, resultados!$A$1:$ZZ$1, 0))</f>
        <v/>
      </c>
    </row>
    <row r="834">
      <c r="A834">
        <f>INDEX(resultados!$A$2:$ZZ$883, 828, MATCH($B$1, resultados!$A$1:$ZZ$1, 0))</f>
        <v/>
      </c>
      <c r="B834">
        <f>INDEX(resultados!$A$2:$ZZ$883, 828, MATCH($B$2, resultados!$A$1:$ZZ$1, 0))</f>
        <v/>
      </c>
      <c r="C834">
        <f>INDEX(resultados!$A$2:$ZZ$883, 828, MATCH($B$3, resultados!$A$1:$ZZ$1, 0))</f>
        <v/>
      </c>
    </row>
    <row r="835">
      <c r="A835">
        <f>INDEX(resultados!$A$2:$ZZ$883, 829, MATCH($B$1, resultados!$A$1:$ZZ$1, 0))</f>
        <v/>
      </c>
      <c r="B835">
        <f>INDEX(resultados!$A$2:$ZZ$883, 829, MATCH($B$2, resultados!$A$1:$ZZ$1, 0))</f>
        <v/>
      </c>
      <c r="C835">
        <f>INDEX(resultados!$A$2:$ZZ$883, 829, MATCH($B$3, resultados!$A$1:$ZZ$1, 0))</f>
        <v/>
      </c>
    </row>
    <row r="836">
      <c r="A836">
        <f>INDEX(resultados!$A$2:$ZZ$883, 830, MATCH($B$1, resultados!$A$1:$ZZ$1, 0))</f>
        <v/>
      </c>
      <c r="B836">
        <f>INDEX(resultados!$A$2:$ZZ$883, 830, MATCH($B$2, resultados!$A$1:$ZZ$1, 0))</f>
        <v/>
      </c>
      <c r="C836">
        <f>INDEX(resultados!$A$2:$ZZ$883, 830, MATCH($B$3, resultados!$A$1:$ZZ$1, 0))</f>
        <v/>
      </c>
    </row>
    <row r="837">
      <c r="A837">
        <f>INDEX(resultados!$A$2:$ZZ$883, 831, MATCH($B$1, resultados!$A$1:$ZZ$1, 0))</f>
        <v/>
      </c>
      <c r="B837">
        <f>INDEX(resultados!$A$2:$ZZ$883, 831, MATCH($B$2, resultados!$A$1:$ZZ$1, 0))</f>
        <v/>
      </c>
      <c r="C837">
        <f>INDEX(resultados!$A$2:$ZZ$883, 831, MATCH($B$3, resultados!$A$1:$ZZ$1, 0))</f>
        <v/>
      </c>
    </row>
    <row r="838">
      <c r="A838">
        <f>INDEX(resultados!$A$2:$ZZ$883, 832, MATCH($B$1, resultados!$A$1:$ZZ$1, 0))</f>
        <v/>
      </c>
      <c r="B838">
        <f>INDEX(resultados!$A$2:$ZZ$883, 832, MATCH($B$2, resultados!$A$1:$ZZ$1, 0))</f>
        <v/>
      </c>
      <c r="C838">
        <f>INDEX(resultados!$A$2:$ZZ$883, 832, MATCH($B$3, resultados!$A$1:$ZZ$1, 0))</f>
        <v/>
      </c>
    </row>
    <row r="839">
      <c r="A839">
        <f>INDEX(resultados!$A$2:$ZZ$883, 833, MATCH($B$1, resultados!$A$1:$ZZ$1, 0))</f>
        <v/>
      </c>
      <c r="B839">
        <f>INDEX(resultados!$A$2:$ZZ$883, 833, MATCH($B$2, resultados!$A$1:$ZZ$1, 0))</f>
        <v/>
      </c>
      <c r="C839">
        <f>INDEX(resultados!$A$2:$ZZ$883, 833, MATCH($B$3, resultados!$A$1:$ZZ$1, 0))</f>
        <v/>
      </c>
    </row>
    <row r="840">
      <c r="A840">
        <f>INDEX(resultados!$A$2:$ZZ$883, 834, MATCH($B$1, resultados!$A$1:$ZZ$1, 0))</f>
        <v/>
      </c>
      <c r="B840">
        <f>INDEX(resultados!$A$2:$ZZ$883, 834, MATCH($B$2, resultados!$A$1:$ZZ$1, 0))</f>
        <v/>
      </c>
      <c r="C840">
        <f>INDEX(resultados!$A$2:$ZZ$883, 834, MATCH($B$3, resultados!$A$1:$ZZ$1, 0))</f>
        <v/>
      </c>
    </row>
    <row r="841">
      <c r="A841">
        <f>INDEX(resultados!$A$2:$ZZ$883, 835, MATCH($B$1, resultados!$A$1:$ZZ$1, 0))</f>
        <v/>
      </c>
      <c r="B841">
        <f>INDEX(resultados!$A$2:$ZZ$883, 835, MATCH($B$2, resultados!$A$1:$ZZ$1, 0))</f>
        <v/>
      </c>
      <c r="C841">
        <f>INDEX(resultados!$A$2:$ZZ$883, 835, MATCH($B$3, resultados!$A$1:$ZZ$1, 0))</f>
        <v/>
      </c>
    </row>
    <row r="842">
      <c r="A842">
        <f>INDEX(resultados!$A$2:$ZZ$883, 836, MATCH($B$1, resultados!$A$1:$ZZ$1, 0))</f>
        <v/>
      </c>
      <c r="B842">
        <f>INDEX(resultados!$A$2:$ZZ$883, 836, MATCH($B$2, resultados!$A$1:$ZZ$1, 0))</f>
        <v/>
      </c>
      <c r="C842">
        <f>INDEX(resultados!$A$2:$ZZ$883, 836, MATCH($B$3, resultados!$A$1:$ZZ$1, 0))</f>
        <v/>
      </c>
    </row>
    <row r="843">
      <c r="A843">
        <f>INDEX(resultados!$A$2:$ZZ$883, 837, MATCH($B$1, resultados!$A$1:$ZZ$1, 0))</f>
        <v/>
      </c>
      <c r="B843">
        <f>INDEX(resultados!$A$2:$ZZ$883, 837, MATCH($B$2, resultados!$A$1:$ZZ$1, 0))</f>
        <v/>
      </c>
      <c r="C843">
        <f>INDEX(resultados!$A$2:$ZZ$883, 837, MATCH($B$3, resultados!$A$1:$ZZ$1, 0))</f>
        <v/>
      </c>
    </row>
    <row r="844">
      <c r="A844">
        <f>INDEX(resultados!$A$2:$ZZ$883, 838, MATCH($B$1, resultados!$A$1:$ZZ$1, 0))</f>
        <v/>
      </c>
      <c r="B844">
        <f>INDEX(resultados!$A$2:$ZZ$883, 838, MATCH($B$2, resultados!$A$1:$ZZ$1, 0))</f>
        <v/>
      </c>
      <c r="C844">
        <f>INDEX(resultados!$A$2:$ZZ$883, 838, MATCH($B$3, resultados!$A$1:$ZZ$1, 0))</f>
        <v/>
      </c>
    </row>
    <row r="845">
      <c r="A845">
        <f>INDEX(resultados!$A$2:$ZZ$883, 839, MATCH($B$1, resultados!$A$1:$ZZ$1, 0))</f>
        <v/>
      </c>
      <c r="B845">
        <f>INDEX(resultados!$A$2:$ZZ$883, 839, MATCH($B$2, resultados!$A$1:$ZZ$1, 0))</f>
        <v/>
      </c>
      <c r="C845">
        <f>INDEX(resultados!$A$2:$ZZ$883, 839, MATCH($B$3, resultados!$A$1:$ZZ$1, 0))</f>
        <v/>
      </c>
    </row>
    <row r="846">
      <c r="A846">
        <f>INDEX(resultados!$A$2:$ZZ$883, 840, MATCH($B$1, resultados!$A$1:$ZZ$1, 0))</f>
        <v/>
      </c>
      <c r="B846">
        <f>INDEX(resultados!$A$2:$ZZ$883, 840, MATCH($B$2, resultados!$A$1:$ZZ$1, 0))</f>
        <v/>
      </c>
      <c r="C846">
        <f>INDEX(resultados!$A$2:$ZZ$883, 840, MATCH($B$3, resultados!$A$1:$ZZ$1, 0))</f>
        <v/>
      </c>
    </row>
    <row r="847">
      <c r="A847">
        <f>INDEX(resultados!$A$2:$ZZ$883, 841, MATCH($B$1, resultados!$A$1:$ZZ$1, 0))</f>
        <v/>
      </c>
      <c r="B847">
        <f>INDEX(resultados!$A$2:$ZZ$883, 841, MATCH($B$2, resultados!$A$1:$ZZ$1, 0))</f>
        <v/>
      </c>
      <c r="C847">
        <f>INDEX(resultados!$A$2:$ZZ$883, 841, MATCH($B$3, resultados!$A$1:$ZZ$1, 0))</f>
        <v/>
      </c>
    </row>
    <row r="848">
      <c r="A848">
        <f>INDEX(resultados!$A$2:$ZZ$883, 842, MATCH($B$1, resultados!$A$1:$ZZ$1, 0))</f>
        <v/>
      </c>
      <c r="B848">
        <f>INDEX(resultados!$A$2:$ZZ$883, 842, MATCH($B$2, resultados!$A$1:$ZZ$1, 0))</f>
        <v/>
      </c>
      <c r="C848">
        <f>INDEX(resultados!$A$2:$ZZ$883, 842, MATCH($B$3, resultados!$A$1:$ZZ$1, 0))</f>
        <v/>
      </c>
    </row>
    <row r="849">
      <c r="A849">
        <f>INDEX(resultados!$A$2:$ZZ$883, 843, MATCH($B$1, resultados!$A$1:$ZZ$1, 0))</f>
        <v/>
      </c>
      <c r="B849">
        <f>INDEX(resultados!$A$2:$ZZ$883, 843, MATCH($B$2, resultados!$A$1:$ZZ$1, 0))</f>
        <v/>
      </c>
      <c r="C849">
        <f>INDEX(resultados!$A$2:$ZZ$883, 843, MATCH($B$3, resultados!$A$1:$ZZ$1, 0))</f>
        <v/>
      </c>
    </row>
    <row r="850">
      <c r="A850">
        <f>INDEX(resultados!$A$2:$ZZ$883, 844, MATCH($B$1, resultados!$A$1:$ZZ$1, 0))</f>
        <v/>
      </c>
      <c r="B850">
        <f>INDEX(resultados!$A$2:$ZZ$883, 844, MATCH($B$2, resultados!$A$1:$ZZ$1, 0))</f>
        <v/>
      </c>
      <c r="C850">
        <f>INDEX(resultados!$A$2:$ZZ$883, 844, MATCH($B$3, resultados!$A$1:$ZZ$1, 0))</f>
        <v/>
      </c>
    </row>
    <row r="851">
      <c r="A851">
        <f>INDEX(resultados!$A$2:$ZZ$883, 845, MATCH($B$1, resultados!$A$1:$ZZ$1, 0))</f>
        <v/>
      </c>
      <c r="B851">
        <f>INDEX(resultados!$A$2:$ZZ$883, 845, MATCH($B$2, resultados!$A$1:$ZZ$1, 0))</f>
        <v/>
      </c>
      <c r="C851">
        <f>INDEX(resultados!$A$2:$ZZ$883, 845, MATCH($B$3, resultados!$A$1:$ZZ$1, 0))</f>
        <v/>
      </c>
    </row>
    <row r="852">
      <c r="A852">
        <f>INDEX(resultados!$A$2:$ZZ$883, 846, MATCH($B$1, resultados!$A$1:$ZZ$1, 0))</f>
        <v/>
      </c>
      <c r="B852">
        <f>INDEX(resultados!$A$2:$ZZ$883, 846, MATCH($B$2, resultados!$A$1:$ZZ$1, 0))</f>
        <v/>
      </c>
      <c r="C852">
        <f>INDEX(resultados!$A$2:$ZZ$883, 846, MATCH($B$3, resultados!$A$1:$ZZ$1, 0))</f>
        <v/>
      </c>
    </row>
    <row r="853">
      <c r="A853">
        <f>INDEX(resultados!$A$2:$ZZ$883, 847, MATCH($B$1, resultados!$A$1:$ZZ$1, 0))</f>
        <v/>
      </c>
      <c r="B853">
        <f>INDEX(resultados!$A$2:$ZZ$883, 847, MATCH($B$2, resultados!$A$1:$ZZ$1, 0))</f>
        <v/>
      </c>
      <c r="C853">
        <f>INDEX(resultados!$A$2:$ZZ$883, 847, MATCH($B$3, resultados!$A$1:$ZZ$1, 0))</f>
        <v/>
      </c>
    </row>
    <row r="854">
      <c r="A854">
        <f>INDEX(resultados!$A$2:$ZZ$883, 848, MATCH($B$1, resultados!$A$1:$ZZ$1, 0))</f>
        <v/>
      </c>
      <c r="B854">
        <f>INDEX(resultados!$A$2:$ZZ$883, 848, MATCH($B$2, resultados!$A$1:$ZZ$1, 0))</f>
        <v/>
      </c>
      <c r="C854">
        <f>INDEX(resultados!$A$2:$ZZ$883, 848, MATCH($B$3, resultados!$A$1:$ZZ$1, 0))</f>
        <v/>
      </c>
    </row>
    <row r="855">
      <c r="A855">
        <f>INDEX(resultados!$A$2:$ZZ$883, 849, MATCH($B$1, resultados!$A$1:$ZZ$1, 0))</f>
        <v/>
      </c>
      <c r="B855">
        <f>INDEX(resultados!$A$2:$ZZ$883, 849, MATCH($B$2, resultados!$A$1:$ZZ$1, 0))</f>
        <v/>
      </c>
      <c r="C855">
        <f>INDEX(resultados!$A$2:$ZZ$883, 849, MATCH($B$3, resultados!$A$1:$ZZ$1, 0))</f>
        <v/>
      </c>
    </row>
    <row r="856">
      <c r="A856">
        <f>INDEX(resultados!$A$2:$ZZ$883, 850, MATCH($B$1, resultados!$A$1:$ZZ$1, 0))</f>
        <v/>
      </c>
      <c r="B856">
        <f>INDEX(resultados!$A$2:$ZZ$883, 850, MATCH($B$2, resultados!$A$1:$ZZ$1, 0))</f>
        <v/>
      </c>
      <c r="C856">
        <f>INDEX(resultados!$A$2:$ZZ$883, 850, MATCH($B$3, resultados!$A$1:$ZZ$1, 0))</f>
        <v/>
      </c>
    </row>
    <row r="857">
      <c r="A857">
        <f>INDEX(resultados!$A$2:$ZZ$883, 851, MATCH($B$1, resultados!$A$1:$ZZ$1, 0))</f>
        <v/>
      </c>
      <c r="B857">
        <f>INDEX(resultados!$A$2:$ZZ$883, 851, MATCH($B$2, resultados!$A$1:$ZZ$1, 0))</f>
        <v/>
      </c>
      <c r="C857">
        <f>INDEX(resultados!$A$2:$ZZ$883, 851, MATCH($B$3, resultados!$A$1:$ZZ$1, 0))</f>
        <v/>
      </c>
    </row>
    <row r="858">
      <c r="A858">
        <f>INDEX(resultados!$A$2:$ZZ$883, 852, MATCH($B$1, resultados!$A$1:$ZZ$1, 0))</f>
        <v/>
      </c>
      <c r="B858">
        <f>INDEX(resultados!$A$2:$ZZ$883, 852, MATCH($B$2, resultados!$A$1:$ZZ$1, 0))</f>
        <v/>
      </c>
      <c r="C858">
        <f>INDEX(resultados!$A$2:$ZZ$883, 852, MATCH($B$3, resultados!$A$1:$ZZ$1, 0))</f>
        <v/>
      </c>
    </row>
    <row r="859">
      <c r="A859">
        <f>INDEX(resultados!$A$2:$ZZ$883, 853, MATCH($B$1, resultados!$A$1:$ZZ$1, 0))</f>
        <v/>
      </c>
      <c r="B859">
        <f>INDEX(resultados!$A$2:$ZZ$883, 853, MATCH($B$2, resultados!$A$1:$ZZ$1, 0))</f>
        <v/>
      </c>
      <c r="C859">
        <f>INDEX(resultados!$A$2:$ZZ$883, 853, MATCH($B$3, resultados!$A$1:$ZZ$1, 0))</f>
        <v/>
      </c>
    </row>
    <row r="860">
      <c r="A860">
        <f>INDEX(resultados!$A$2:$ZZ$883, 854, MATCH($B$1, resultados!$A$1:$ZZ$1, 0))</f>
        <v/>
      </c>
      <c r="B860">
        <f>INDEX(resultados!$A$2:$ZZ$883, 854, MATCH($B$2, resultados!$A$1:$ZZ$1, 0))</f>
        <v/>
      </c>
      <c r="C860">
        <f>INDEX(resultados!$A$2:$ZZ$883, 854, MATCH($B$3, resultados!$A$1:$ZZ$1, 0))</f>
        <v/>
      </c>
    </row>
    <row r="861">
      <c r="A861">
        <f>INDEX(resultados!$A$2:$ZZ$883, 855, MATCH($B$1, resultados!$A$1:$ZZ$1, 0))</f>
        <v/>
      </c>
      <c r="B861">
        <f>INDEX(resultados!$A$2:$ZZ$883, 855, MATCH($B$2, resultados!$A$1:$ZZ$1, 0))</f>
        <v/>
      </c>
      <c r="C861">
        <f>INDEX(resultados!$A$2:$ZZ$883, 855, MATCH($B$3, resultados!$A$1:$ZZ$1, 0))</f>
        <v/>
      </c>
    </row>
    <row r="862">
      <c r="A862">
        <f>INDEX(resultados!$A$2:$ZZ$883, 856, MATCH($B$1, resultados!$A$1:$ZZ$1, 0))</f>
        <v/>
      </c>
      <c r="B862">
        <f>INDEX(resultados!$A$2:$ZZ$883, 856, MATCH($B$2, resultados!$A$1:$ZZ$1, 0))</f>
        <v/>
      </c>
      <c r="C862">
        <f>INDEX(resultados!$A$2:$ZZ$883, 856, MATCH($B$3, resultados!$A$1:$ZZ$1, 0))</f>
        <v/>
      </c>
    </row>
    <row r="863">
      <c r="A863">
        <f>INDEX(resultados!$A$2:$ZZ$883, 857, MATCH($B$1, resultados!$A$1:$ZZ$1, 0))</f>
        <v/>
      </c>
      <c r="B863">
        <f>INDEX(resultados!$A$2:$ZZ$883, 857, MATCH($B$2, resultados!$A$1:$ZZ$1, 0))</f>
        <v/>
      </c>
      <c r="C863">
        <f>INDEX(resultados!$A$2:$ZZ$883, 857, MATCH($B$3, resultados!$A$1:$ZZ$1, 0))</f>
        <v/>
      </c>
    </row>
    <row r="864">
      <c r="A864">
        <f>INDEX(resultados!$A$2:$ZZ$883, 858, MATCH($B$1, resultados!$A$1:$ZZ$1, 0))</f>
        <v/>
      </c>
      <c r="B864">
        <f>INDEX(resultados!$A$2:$ZZ$883, 858, MATCH($B$2, resultados!$A$1:$ZZ$1, 0))</f>
        <v/>
      </c>
      <c r="C864">
        <f>INDEX(resultados!$A$2:$ZZ$883, 858, MATCH($B$3, resultados!$A$1:$ZZ$1, 0))</f>
        <v/>
      </c>
    </row>
    <row r="865">
      <c r="A865">
        <f>INDEX(resultados!$A$2:$ZZ$883, 859, MATCH($B$1, resultados!$A$1:$ZZ$1, 0))</f>
        <v/>
      </c>
      <c r="B865">
        <f>INDEX(resultados!$A$2:$ZZ$883, 859, MATCH($B$2, resultados!$A$1:$ZZ$1, 0))</f>
        <v/>
      </c>
      <c r="C865">
        <f>INDEX(resultados!$A$2:$ZZ$883, 859, MATCH($B$3, resultados!$A$1:$ZZ$1, 0))</f>
        <v/>
      </c>
    </row>
    <row r="866">
      <c r="A866">
        <f>INDEX(resultados!$A$2:$ZZ$883, 860, MATCH($B$1, resultados!$A$1:$ZZ$1, 0))</f>
        <v/>
      </c>
      <c r="B866">
        <f>INDEX(resultados!$A$2:$ZZ$883, 860, MATCH($B$2, resultados!$A$1:$ZZ$1, 0))</f>
        <v/>
      </c>
      <c r="C866">
        <f>INDEX(resultados!$A$2:$ZZ$883, 860, MATCH($B$3, resultados!$A$1:$ZZ$1, 0))</f>
        <v/>
      </c>
    </row>
    <row r="867">
      <c r="A867">
        <f>INDEX(resultados!$A$2:$ZZ$883, 861, MATCH($B$1, resultados!$A$1:$ZZ$1, 0))</f>
        <v/>
      </c>
      <c r="B867">
        <f>INDEX(resultados!$A$2:$ZZ$883, 861, MATCH($B$2, resultados!$A$1:$ZZ$1, 0))</f>
        <v/>
      </c>
      <c r="C867">
        <f>INDEX(resultados!$A$2:$ZZ$883, 861, MATCH($B$3, resultados!$A$1:$ZZ$1, 0))</f>
        <v/>
      </c>
    </row>
    <row r="868">
      <c r="A868">
        <f>INDEX(resultados!$A$2:$ZZ$883, 862, MATCH($B$1, resultados!$A$1:$ZZ$1, 0))</f>
        <v/>
      </c>
      <c r="B868">
        <f>INDEX(resultados!$A$2:$ZZ$883, 862, MATCH($B$2, resultados!$A$1:$ZZ$1, 0))</f>
        <v/>
      </c>
      <c r="C868">
        <f>INDEX(resultados!$A$2:$ZZ$883, 862, MATCH($B$3, resultados!$A$1:$ZZ$1, 0))</f>
        <v/>
      </c>
    </row>
    <row r="869">
      <c r="A869">
        <f>INDEX(resultados!$A$2:$ZZ$883, 863, MATCH($B$1, resultados!$A$1:$ZZ$1, 0))</f>
        <v/>
      </c>
      <c r="B869">
        <f>INDEX(resultados!$A$2:$ZZ$883, 863, MATCH($B$2, resultados!$A$1:$ZZ$1, 0))</f>
        <v/>
      </c>
      <c r="C869">
        <f>INDEX(resultados!$A$2:$ZZ$883, 863, MATCH($B$3, resultados!$A$1:$ZZ$1, 0))</f>
        <v/>
      </c>
    </row>
    <row r="870">
      <c r="A870">
        <f>INDEX(resultados!$A$2:$ZZ$883, 864, MATCH($B$1, resultados!$A$1:$ZZ$1, 0))</f>
        <v/>
      </c>
      <c r="B870">
        <f>INDEX(resultados!$A$2:$ZZ$883, 864, MATCH($B$2, resultados!$A$1:$ZZ$1, 0))</f>
        <v/>
      </c>
      <c r="C870">
        <f>INDEX(resultados!$A$2:$ZZ$883, 864, MATCH($B$3, resultados!$A$1:$ZZ$1, 0))</f>
        <v/>
      </c>
    </row>
    <row r="871">
      <c r="A871">
        <f>INDEX(resultados!$A$2:$ZZ$883, 865, MATCH($B$1, resultados!$A$1:$ZZ$1, 0))</f>
        <v/>
      </c>
      <c r="B871">
        <f>INDEX(resultados!$A$2:$ZZ$883, 865, MATCH($B$2, resultados!$A$1:$ZZ$1, 0))</f>
        <v/>
      </c>
      <c r="C871">
        <f>INDEX(resultados!$A$2:$ZZ$883, 865, MATCH($B$3, resultados!$A$1:$ZZ$1, 0))</f>
        <v/>
      </c>
    </row>
    <row r="872">
      <c r="A872">
        <f>INDEX(resultados!$A$2:$ZZ$883, 866, MATCH($B$1, resultados!$A$1:$ZZ$1, 0))</f>
        <v/>
      </c>
      <c r="B872">
        <f>INDEX(resultados!$A$2:$ZZ$883, 866, MATCH($B$2, resultados!$A$1:$ZZ$1, 0))</f>
        <v/>
      </c>
      <c r="C872">
        <f>INDEX(resultados!$A$2:$ZZ$883, 866, MATCH($B$3, resultados!$A$1:$ZZ$1, 0))</f>
        <v/>
      </c>
    </row>
    <row r="873">
      <c r="A873">
        <f>INDEX(resultados!$A$2:$ZZ$883, 867, MATCH($B$1, resultados!$A$1:$ZZ$1, 0))</f>
        <v/>
      </c>
      <c r="B873">
        <f>INDEX(resultados!$A$2:$ZZ$883, 867, MATCH($B$2, resultados!$A$1:$ZZ$1, 0))</f>
        <v/>
      </c>
      <c r="C873">
        <f>INDEX(resultados!$A$2:$ZZ$883, 867, MATCH($B$3, resultados!$A$1:$ZZ$1, 0))</f>
        <v/>
      </c>
    </row>
    <row r="874">
      <c r="A874">
        <f>INDEX(resultados!$A$2:$ZZ$883, 868, MATCH($B$1, resultados!$A$1:$ZZ$1, 0))</f>
        <v/>
      </c>
      <c r="B874">
        <f>INDEX(resultados!$A$2:$ZZ$883, 868, MATCH($B$2, resultados!$A$1:$ZZ$1, 0))</f>
        <v/>
      </c>
      <c r="C874">
        <f>INDEX(resultados!$A$2:$ZZ$883, 868, MATCH($B$3, resultados!$A$1:$ZZ$1, 0))</f>
        <v/>
      </c>
    </row>
    <row r="875">
      <c r="A875">
        <f>INDEX(resultados!$A$2:$ZZ$883, 869, MATCH($B$1, resultados!$A$1:$ZZ$1, 0))</f>
        <v/>
      </c>
      <c r="B875">
        <f>INDEX(resultados!$A$2:$ZZ$883, 869, MATCH($B$2, resultados!$A$1:$ZZ$1, 0))</f>
        <v/>
      </c>
      <c r="C875">
        <f>INDEX(resultados!$A$2:$ZZ$883, 869, MATCH($B$3, resultados!$A$1:$ZZ$1, 0))</f>
        <v/>
      </c>
    </row>
    <row r="876">
      <c r="A876">
        <f>INDEX(resultados!$A$2:$ZZ$883, 870, MATCH($B$1, resultados!$A$1:$ZZ$1, 0))</f>
        <v/>
      </c>
      <c r="B876">
        <f>INDEX(resultados!$A$2:$ZZ$883, 870, MATCH($B$2, resultados!$A$1:$ZZ$1, 0))</f>
        <v/>
      </c>
      <c r="C876">
        <f>INDEX(resultados!$A$2:$ZZ$883, 870, MATCH($B$3, resultados!$A$1:$ZZ$1, 0))</f>
        <v/>
      </c>
    </row>
    <row r="877">
      <c r="A877">
        <f>INDEX(resultados!$A$2:$ZZ$883, 871, MATCH($B$1, resultados!$A$1:$ZZ$1, 0))</f>
        <v/>
      </c>
      <c r="B877">
        <f>INDEX(resultados!$A$2:$ZZ$883, 871, MATCH($B$2, resultados!$A$1:$ZZ$1, 0))</f>
        <v/>
      </c>
      <c r="C877">
        <f>INDEX(resultados!$A$2:$ZZ$883, 871, MATCH($B$3, resultados!$A$1:$ZZ$1, 0))</f>
        <v/>
      </c>
    </row>
    <row r="878">
      <c r="A878">
        <f>INDEX(resultados!$A$2:$ZZ$883, 872, MATCH($B$1, resultados!$A$1:$ZZ$1, 0))</f>
        <v/>
      </c>
      <c r="B878">
        <f>INDEX(resultados!$A$2:$ZZ$883, 872, MATCH($B$2, resultados!$A$1:$ZZ$1, 0))</f>
        <v/>
      </c>
      <c r="C878">
        <f>INDEX(resultados!$A$2:$ZZ$883, 872, MATCH($B$3, resultados!$A$1:$ZZ$1, 0))</f>
        <v/>
      </c>
    </row>
    <row r="879">
      <c r="A879">
        <f>INDEX(resultados!$A$2:$ZZ$883, 873, MATCH($B$1, resultados!$A$1:$ZZ$1, 0))</f>
        <v/>
      </c>
      <c r="B879">
        <f>INDEX(resultados!$A$2:$ZZ$883, 873, MATCH($B$2, resultados!$A$1:$ZZ$1, 0))</f>
        <v/>
      </c>
      <c r="C879">
        <f>INDEX(resultados!$A$2:$ZZ$883, 873, MATCH($B$3, resultados!$A$1:$ZZ$1, 0))</f>
        <v/>
      </c>
    </row>
    <row r="880">
      <c r="A880">
        <f>INDEX(resultados!$A$2:$ZZ$883, 874, MATCH($B$1, resultados!$A$1:$ZZ$1, 0))</f>
        <v/>
      </c>
      <c r="B880">
        <f>INDEX(resultados!$A$2:$ZZ$883, 874, MATCH($B$2, resultados!$A$1:$ZZ$1, 0))</f>
        <v/>
      </c>
      <c r="C880">
        <f>INDEX(resultados!$A$2:$ZZ$883, 874, MATCH($B$3, resultados!$A$1:$ZZ$1, 0))</f>
        <v/>
      </c>
    </row>
    <row r="881">
      <c r="A881">
        <f>INDEX(resultados!$A$2:$ZZ$883, 875, MATCH($B$1, resultados!$A$1:$ZZ$1, 0))</f>
        <v/>
      </c>
      <c r="B881">
        <f>INDEX(resultados!$A$2:$ZZ$883, 875, MATCH($B$2, resultados!$A$1:$ZZ$1, 0))</f>
        <v/>
      </c>
      <c r="C881">
        <f>INDEX(resultados!$A$2:$ZZ$883, 875, MATCH($B$3, resultados!$A$1:$ZZ$1, 0))</f>
        <v/>
      </c>
    </row>
    <row r="882">
      <c r="A882">
        <f>INDEX(resultados!$A$2:$ZZ$883, 876, MATCH($B$1, resultados!$A$1:$ZZ$1, 0))</f>
        <v/>
      </c>
      <c r="B882">
        <f>INDEX(resultados!$A$2:$ZZ$883, 876, MATCH($B$2, resultados!$A$1:$ZZ$1, 0))</f>
        <v/>
      </c>
      <c r="C882">
        <f>INDEX(resultados!$A$2:$ZZ$883, 876, MATCH($B$3, resultados!$A$1:$ZZ$1, 0))</f>
        <v/>
      </c>
    </row>
    <row r="883">
      <c r="A883">
        <f>INDEX(resultados!$A$2:$ZZ$883, 877, MATCH($B$1, resultados!$A$1:$ZZ$1, 0))</f>
        <v/>
      </c>
      <c r="B883">
        <f>INDEX(resultados!$A$2:$ZZ$883, 877, MATCH($B$2, resultados!$A$1:$ZZ$1, 0))</f>
        <v/>
      </c>
      <c r="C883">
        <f>INDEX(resultados!$A$2:$ZZ$883, 877, MATCH($B$3, resultados!$A$1:$ZZ$1, 0))</f>
        <v/>
      </c>
    </row>
    <row r="884">
      <c r="A884">
        <f>INDEX(resultados!$A$2:$ZZ$883, 878, MATCH($B$1, resultados!$A$1:$ZZ$1, 0))</f>
        <v/>
      </c>
      <c r="B884">
        <f>INDEX(resultados!$A$2:$ZZ$883, 878, MATCH($B$2, resultados!$A$1:$ZZ$1, 0))</f>
        <v/>
      </c>
      <c r="C884">
        <f>INDEX(resultados!$A$2:$ZZ$883, 878, MATCH($B$3, resultados!$A$1:$ZZ$1, 0))</f>
        <v/>
      </c>
    </row>
    <row r="885">
      <c r="A885">
        <f>INDEX(resultados!$A$2:$ZZ$883, 879, MATCH($B$1, resultados!$A$1:$ZZ$1, 0))</f>
        <v/>
      </c>
      <c r="B885">
        <f>INDEX(resultados!$A$2:$ZZ$883, 879, MATCH($B$2, resultados!$A$1:$ZZ$1, 0))</f>
        <v/>
      </c>
      <c r="C885">
        <f>INDEX(resultados!$A$2:$ZZ$883, 879, MATCH($B$3, resultados!$A$1:$ZZ$1, 0))</f>
        <v/>
      </c>
    </row>
    <row r="886">
      <c r="A886">
        <f>INDEX(resultados!$A$2:$ZZ$883, 880, MATCH($B$1, resultados!$A$1:$ZZ$1, 0))</f>
        <v/>
      </c>
      <c r="B886">
        <f>INDEX(resultados!$A$2:$ZZ$883, 880, MATCH($B$2, resultados!$A$1:$ZZ$1, 0))</f>
        <v/>
      </c>
      <c r="C886">
        <f>INDEX(resultados!$A$2:$ZZ$883, 880, MATCH($B$3, resultados!$A$1:$ZZ$1, 0))</f>
        <v/>
      </c>
    </row>
    <row r="887">
      <c r="A887">
        <f>INDEX(resultados!$A$2:$ZZ$883, 881, MATCH($B$1, resultados!$A$1:$ZZ$1, 0))</f>
        <v/>
      </c>
      <c r="B887">
        <f>INDEX(resultados!$A$2:$ZZ$883, 881, MATCH($B$2, resultados!$A$1:$ZZ$1, 0))</f>
        <v/>
      </c>
      <c r="C887">
        <f>INDEX(resultados!$A$2:$ZZ$883, 881, MATCH($B$3, resultados!$A$1:$ZZ$1, 0))</f>
        <v/>
      </c>
    </row>
    <row r="888">
      <c r="A888">
        <f>INDEX(resultados!$A$2:$ZZ$883, 882, MATCH($B$1, resultados!$A$1:$ZZ$1, 0))</f>
        <v/>
      </c>
      <c r="B888">
        <f>INDEX(resultados!$A$2:$ZZ$883, 882, MATCH($B$2, resultados!$A$1:$ZZ$1, 0))</f>
        <v/>
      </c>
      <c r="C888">
        <f>INDEX(resultados!$A$2:$ZZ$883, 882,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2.4858</v>
      </c>
      <c r="E2" t="n">
        <v>40.23</v>
      </c>
      <c r="F2" t="n">
        <v>24.2</v>
      </c>
      <c r="G2" t="n">
        <v>5.17</v>
      </c>
      <c r="H2" t="n">
        <v>0.07000000000000001</v>
      </c>
      <c r="I2" t="n">
        <v>281</v>
      </c>
      <c r="J2" t="n">
        <v>242.64</v>
      </c>
      <c r="K2" t="n">
        <v>58.47</v>
      </c>
      <c r="L2" t="n">
        <v>1</v>
      </c>
      <c r="M2" t="n">
        <v>279</v>
      </c>
      <c r="N2" t="n">
        <v>58.17</v>
      </c>
      <c r="O2" t="n">
        <v>30160.1</v>
      </c>
      <c r="P2" t="n">
        <v>386.06</v>
      </c>
      <c r="Q2" t="n">
        <v>1365.07</v>
      </c>
      <c r="R2" t="n">
        <v>330.54</v>
      </c>
      <c r="S2" t="n">
        <v>48.96</v>
      </c>
      <c r="T2" t="n">
        <v>137177.83</v>
      </c>
      <c r="U2" t="n">
        <v>0.15</v>
      </c>
      <c r="V2" t="n">
        <v>0.57</v>
      </c>
      <c r="W2" t="n">
        <v>2.69</v>
      </c>
      <c r="X2" t="n">
        <v>8.43</v>
      </c>
      <c r="Y2" t="n">
        <v>1</v>
      </c>
      <c r="Z2" t="n">
        <v>10</v>
      </c>
      <c r="AA2" t="n">
        <v>579.7159658960105</v>
      </c>
      <c r="AB2" t="n">
        <v>793.1929598023262</v>
      </c>
      <c r="AC2" t="n">
        <v>717.4917369721024</v>
      </c>
      <c r="AD2" t="n">
        <v>579715.9658960105</v>
      </c>
      <c r="AE2" t="n">
        <v>793192.9598023262</v>
      </c>
      <c r="AF2" t="n">
        <v>1.807603046724405e-06</v>
      </c>
      <c r="AG2" t="n">
        <v>24</v>
      </c>
      <c r="AH2" t="n">
        <v>717491.7369721024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2.9519</v>
      </c>
      <c r="E3" t="n">
        <v>33.88</v>
      </c>
      <c r="F3" t="n">
        <v>21.68</v>
      </c>
      <c r="G3" t="n">
        <v>6.5</v>
      </c>
      <c r="H3" t="n">
        <v>0.09</v>
      </c>
      <c r="I3" t="n">
        <v>200</v>
      </c>
      <c r="J3" t="n">
        <v>243.08</v>
      </c>
      <c r="K3" t="n">
        <v>58.47</v>
      </c>
      <c r="L3" t="n">
        <v>1.25</v>
      </c>
      <c r="M3" t="n">
        <v>198</v>
      </c>
      <c r="N3" t="n">
        <v>58.36</v>
      </c>
      <c r="O3" t="n">
        <v>30214.33</v>
      </c>
      <c r="P3" t="n">
        <v>344.42</v>
      </c>
      <c r="Q3" t="n">
        <v>1364.5</v>
      </c>
      <c r="R3" t="n">
        <v>246.68</v>
      </c>
      <c r="S3" t="n">
        <v>48.96</v>
      </c>
      <c r="T3" t="n">
        <v>95657</v>
      </c>
      <c r="U3" t="n">
        <v>0.2</v>
      </c>
      <c r="V3" t="n">
        <v>0.64</v>
      </c>
      <c r="W3" t="n">
        <v>2.58</v>
      </c>
      <c r="X3" t="n">
        <v>5.91</v>
      </c>
      <c r="Y3" t="n">
        <v>1</v>
      </c>
      <c r="Z3" t="n">
        <v>10</v>
      </c>
      <c r="AA3" t="n">
        <v>449.6306135322462</v>
      </c>
      <c r="AB3" t="n">
        <v>615.2044417375132</v>
      </c>
      <c r="AC3" t="n">
        <v>556.4901932629411</v>
      </c>
      <c r="AD3" t="n">
        <v>449630.6135322461</v>
      </c>
      <c r="AE3" t="n">
        <v>615204.4417375132</v>
      </c>
      <c r="AF3" t="n">
        <v>2.146537707629646e-06</v>
      </c>
      <c r="AG3" t="n">
        <v>20</v>
      </c>
      <c r="AH3" t="n">
        <v>556490.1932629412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3.2826</v>
      </c>
      <c r="E4" t="n">
        <v>30.46</v>
      </c>
      <c r="F4" t="n">
        <v>20.34</v>
      </c>
      <c r="G4" t="n">
        <v>7.82</v>
      </c>
      <c r="H4" t="n">
        <v>0.11</v>
      </c>
      <c r="I4" t="n">
        <v>156</v>
      </c>
      <c r="J4" t="n">
        <v>243.52</v>
      </c>
      <c r="K4" t="n">
        <v>58.47</v>
      </c>
      <c r="L4" t="n">
        <v>1.5</v>
      </c>
      <c r="M4" t="n">
        <v>154</v>
      </c>
      <c r="N4" t="n">
        <v>58.55</v>
      </c>
      <c r="O4" t="n">
        <v>30268.64</v>
      </c>
      <c r="P4" t="n">
        <v>321.99</v>
      </c>
      <c r="Q4" t="n">
        <v>1364.43</v>
      </c>
      <c r="R4" t="n">
        <v>203.14</v>
      </c>
      <c r="S4" t="n">
        <v>48.96</v>
      </c>
      <c r="T4" t="n">
        <v>74106.50999999999</v>
      </c>
      <c r="U4" t="n">
        <v>0.24</v>
      </c>
      <c r="V4" t="n">
        <v>0.68</v>
      </c>
      <c r="W4" t="n">
        <v>2.5</v>
      </c>
      <c r="X4" t="n">
        <v>4.58</v>
      </c>
      <c r="Y4" t="n">
        <v>1</v>
      </c>
      <c r="Z4" t="n">
        <v>10</v>
      </c>
      <c r="AA4" t="n">
        <v>386.5237952786329</v>
      </c>
      <c r="AB4" t="n">
        <v>528.8589089265885</v>
      </c>
      <c r="AC4" t="n">
        <v>478.3853569167745</v>
      </c>
      <c r="AD4" t="n">
        <v>386523.7952786329</v>
      </c>
      <c r="AE4" t="n">
        <v>528858.9089265885</v>
      </c>
      <c r="AF4" t="n">
        <v>2.387013340243597e-06</v>
      </c>
      <c r="AG4" t="n">
        <v>18</v>
      </c>
      <c r="AH4" t="n">
        <v>478385.3569167745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3.5357</v>
      </c>
      <c r="E5" t="n">
        <v>28.28</v>
      </c>
      <c r="F5" t="n">
        <v>19.48</v>
      </c>
      <c r="G5" t="n">
        <v>9.130000000000001</v>
      </c>
      <c r="H5" t="n">
        <v>0.13</v>
      </c>
      <c r="I5" t="n">
        <v>128</v>
      </c>
      <c r="J5" t="n">
        <v>243.96</v>
      </c>
      <c r="K5" t="n">
        <v>58.47</v>
      </c>
      <c r="L5" t="n">
        <v>1.75</v>
      </c>
      <c r="M5" t="n">
        <v>126</v>
      </c>
      <c r="N5" t="n">
        <v>58.74</v>
      </c>
      <c r="O5" t="n">
        <v>30323.01</v>
      </c>
      <c r="P5" t="n">
        <v>307.25</v>
      </c>
      <c r="Q5" t="n">
        <v>1364.36</v>
      </c>
      <c r="R5" t="n">
        <v>175.29</v>
      </c>
      <c r="S5" t="n">
        <v>48.96</v>
      </c>
      <c r="T5" t="n">
        <v>60318.13</v>
      </c>
      <c r="U5" t="n">
        <v>0.28</v>
      </c>
      <c r="V5" t="n">
        <v>0.71</v>
      </c>
      <c r="W5" t="n">
        <v>2.45</v>
      </c>
      <c r="X5" t="n">
        <v>3.72</v>
      </c>
      <c r="Y5" t="n">
        <v>1</v>
      </c>
      <c r="Z5" t="n">
        <v>10</v>
      </c>
      <c r="AA5" t="n">
        <v>349.9591775613147</v>
      </c>
      <c r="AB5" t="n">
        <v>478.829585848668</v>
      </c>
      <c r="AC5" t="n">
        <v>433.130762216815</v>
      </c>
      <c r="AD5" t="n">
        <v>349959.1775613147</v>
      </c>
      <c r="AE5" t="n">
        <v>478829.5858486681</v>
      </c>
      <c r="AF5" t="n">
        <v>2.571060460336101e-06</v>
      </c>
      <c r="AG5" t="n">
        <v>17</v>
      </c>
      <c r="AH5" t="n">
        <v>433130.762216815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3.7382</v>
      </c>
      <c r="E6" t="n">
        <v>26.75</v>
      </c>
      <c r="F6" t="n">
        <v>18.89</v>
      </c>
      <c r="G6" t="n">
        <v>10.5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296.89</v>
      </c>
      <c r="Q6" t="n">
        <v>1364.35</v>
      </c>
      <c r="R6" t="n">
        <v>156.34</v>
      </c>
      <c r="S6" t="n">
        <v>48.96</v>
      </c>
      <c r="T6" t="n">
        <v>50942.75</v>
      </c>
      <c r="U6" t="n">
        <v>0.31</v>
      </c>
      <c r="V6" t="n">
        <v>0.73</v>
      </c>
      <c r="W6" t="n">
        <v>2.41</v>
      </c>
      <c r="X6" t="n">
        <v>3.13</v>
      </c>
      <c r="Y6" t="n">
        <v>1</v>
      </c>
      <c r="Z6" t="n">
        <v>10</v>
      </c>
      <c r="AA6" t="n">
        <v>323.237853819548</v>
      </c>
      <c r="AB6" t="n">
        <v>442.2682918435795</v>
      </c>
      <c r="AC6" t="n">
        <v>400.0588267974737</v>
      </c>
      <c r="AD6" t="n">
        <v>323237.853819548</v>
      </c>
      <c r="AE6" t="n">
        <v>442268.2918435795</v>
      </c>
      <c r="AF6" t="n">
        <v>2.718312699841167e-06</v>
      </c>
      <c r="AG6" t="n">
        <v>16</v>
      </c>
      <c r="AH6" t="n">
        <v>400058.8267974737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3.8921</v>
      </c>
      <c r="E7" t="n">
        <v>25.69</v>
      </c>
      <c r="F7" t="n">
        <v>18.5</v>
      </c>
      <c r="G7" t="n">
        <v>11.81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289.61</v>
      </c>
      <c r="Q7" t="n">
        <v>1364.07</v>
      </c>
      <c r="R7" t="n">
        <v>142.45</v>
      </c>
      <c r="S7" t="n">
        <v>48.96</v>
      </c>
      <c r="T7" t="n">
        <v>44071.27</v>
      </c>
      <c r="U7" t="n">
        <v>0.34</v>
      </c>
      <c r="V7" t="n">
        <v>0.75</v>
      </c>
      <c r="W7" t="n">
        <v>2.42</v>
      </c>
      <c r="X7" t="n">
        <v>2.74</v>
      </c>
      <c r="Y7" t="n">
        <v>1</v>
      </c>
      <c r="Z7" t="n">
        <v>10</v>
      </c>
      <c r="AA7" t="n">
        <v>303.0723650723338</v>
      </c>
      <c r="AB7" t="n">
        <v>414.6769805010649</v>
      </c>
      <c r="AC7" t="n">
        <v>375.1007914848399</v>
      </c>
      <c r="AD7" t="n">
        <v>303072.3650723338</v>
      </c>
      <c r="AE7" t="n">
        <v>414676.9805010649</v>
      </c>
      <c r="AF7" t="n">
        <v>2.830224401865017e-06</v>
      </c>
      <c r="AG7" t="n">
        <v>15</v>
      </c>
      <c r="AH7" t="n">
        <v>375100.7914848399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4.0433</v>
      </c>
      <c r="E8" t="n">
        <v>24.73</v>
      </c>
      <c r="F8" t="n">
        <v>18.1</v>
      </c>
      <c r="G8" t="n">
        <v>13.25</v>
      </c>
      <c r="H8" t="n">
        <v>0.18</v>
      </c>
      <c r="I8" t="n">
        <v>82</v>
      </c>
      <c r="J8" t="n">
        <v>245.29</v>
      </c>
      <c r="K8" t="n">
        <v>58.47</v>
      </c>
      <c r="L8" t="n">
        <v>2.5</v>
      </c>
      <c r="M8" t="n">
        <v>80</v>
      </c>
      <c r="N8" t="n">
        <v>59.32</v>
      </c>
      <c r="O8" t="n">
        <v>30486.54</v>
      </c>
      <c r="P8" t="n">
        <v>281.96</v>
      </c>
      <c r="Q8" t="n">
        <v>1364.14</v>
      </c>
      <c r="R8" t="n">
        <v>130.2</v>
      </c>
      <c r="S8" t="n">
        <v>48.96</v>
      </c>
      <c r="T8" t="n">
        <v>38005.62</v>
      </c>
      <c r="U8" t="n">
        <v>0.38</v>
      </c>
      <c r="V8" t="n">
        <v>0.77</v>
      </c>
      <c r="W8" t="n">
        <v>2.38</v>
      </c>
      <c r="X8" t="n">
        <v>2.34</v>
      </c>
      <c r="Y8" t="n">
        <v>1</v>
      </c>
      <c r="Z8" t="n">
        <v>10</v>
      </c>
      <c r="AA8" t="n">
        <v>290.7270977199155</v>
      </c>
      <c r="AB8" t="n">
        <v>397.785641074729</v>
      </c>
      <c r="AC8" t="n">
        <v>359.8215377862098</v>
      </c>
      <c r="AD8" t="n">
        <v>290727.0977199156</v>
      </c>
      <c r="AE8" t="n">
        <v>397785.641074729</v>
      </c>
      <c r="AF8" t="n">
        <v>2.940172740695466e-06</v>
      </c>
      <c r="AG8" t="n">
        <v>15</v>
      </c>
      <c r="AH8" t="n">
        <v>359821.5377862098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4.1459</v>
      </c>
      <c r="E9" t="n">
        <v>24.12</v>
      </c>
      <c r="F9" t="n">
        <v>17.87</v>
      </c>
      <c r="G9" t="n">
        <v>14.49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277.39</v>
      </c>
      <c r="Q9" t="n">
        <v>1364.14</v>
      </c>
      <c r="R9" t="n">
        <v>122.53</v>
      </c>
      <c r="S9" t="n">
        <v>48.96</v>
      </c>
      <c r="T9" t="n">
        <v>34209.44</v>
      </c>
      <c r="U9" t="n">
        <v>0.4</v>
      </c>
      <c r="V9" t="n">
        <v>0.78</v>
      </c>
      <c r="W9" t="n">
        <v>2.36</v>
      </c>
      <c r="X9" t="n">
        <v>2.11</v>
      </c>
      <c r="Y9" t="n">
        <v>1</v>
      </c>
      <c r="Z9" t="n">
        <v>10</v>
      </c>
      <c r="AA9" t="n">
        <v>276.3434296729885</v>
      </c>
      <c r="AB9" t="n">
        <v>378.1052718902744</v>
      </c>
      <c r="AC9" t="n">
        <v>342.019435415148</v>
      </c>
      <c r="AD9" t="n">
        <v>276343.4296729885</v>
      </c>
      <c r="AE9" t="n">
        <v>378105.2718902744</v>
      </c>
      <c r="AF9" t="n">
        <v>3.014780542044699e-06</v>
      </c>
      <c r="AG9" t="n">
        <v>14</v>
      </c>
      <c r="AH9" t="n">
        <v>342019.435415148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4.2363</v>
      </c>
      <c r="E10" t="n">
        <v>23.61</v>
      </c>
      <c r="F10" t="n">
        <v>17.68</v>
      </c>
      <c r="G10" t="n">
        <v>15.84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273.61</v>
      </c>
      <c r="Q10" t="n">
        <v>1364.2</v>
      </c>
      <c r="R10" t="n">
        <v>116.78</v>
      </c>
      <c r="S10" t="n">
        <v>48.96</v>
      </c>
      <c r="T10" t="n">
        <v>31368.17</v>
      </c>
      <c r="U10" t="n">
        <v>0.42</v>
      </c>
      <c r="V10" t="n">
        <v>0.78</v>
      </c>
      <c r="W10" t="n">
        <v>2.35</v>
      </c>
      <c r="X10" t="n">
        <v>1.92</v>
      </c>
      <c r="Y10" t="n">
        <v>1</v>
      </c>
      <c r="Z10" t="n">
        <v>10</v>
      </c>
      <c r="AA10" t="n">
        <v>270.2181830433251</v>
      </c>
      <c r="AB10" t="n">
        <v>369.7244392247594</v>
      </c>
      <c r="AC10" t="n">
        <v>334.4384576566571</v>
      </c>
      <c r="AD10" t="n">
        <v>270218.1830433251</v>
      </c>
      <c r="AE10" t="n">
        <v>369724.4392247593</v>
      </c>
      <c r="AF10" t="n">
        <v>3.080516850445972e-06</v>
      </c>
      <c r="AG10" t="n">
        <v>14</v>
      </c>
      <c r="AH10" t="n">
        <v>334438.4576566571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4.3224</v>
      </c>
      <c r="E11" t="n">
        <v>23.14</v>
      </c>
      <c r="F11" t="n">
        <v>17.5</v>
      </c>
      <c r="G11" t="n">
        <v>17.21</v>
      </c>
      <c r="H11" t="n">
        <v>0.23</v>
      </c>
      <c r="I11" t="n">
        <v>61</v>
      </c>
      <c r="J11" t="n">
        <v>246.62</v>
      </c>
      <c r="K11" t="n">
        <v>58.47</v>
      </c>
      <c r="L11" t="n">
        <v>3.25</v>
      </c>
      <c r="M11" t="n">
        <v>59</v>
      </c>
      <c r="N11" t="n">
        <v>59.9</v>
      </c>
      <c r="O11" t="n">
        <v>30650.7</v>
      </c>
      <c r="P11" t="n">
        <v>269.66</v>
      </c>
      <c r="Q11" t="n">
        <v>1364.14</v>
      </c>
      <c r="R11" t="n">
        <v>110.64</v>
      </c>
      <c r="S11" t="n">
        <v>48.96</v>
      </c>
      <c r="T11" t="n">
        <v>28328.77</v>
      </c>
      <c r="U11" t="n">
        <v>0.44</v>
      </c>
      <c r="V11" t="n">
        <v>0.79</v>
      </c>
      <c r="W11" t="n">
        <v>2.34</v>
      </c>
      <c r="X11" t="n">
        <v>1.74</v>
      </c>
      <c r="Y11" t="n">
        <v>1</v>
      </c>
      <c r="Z11" t="n">
        <v>10</v>
      </c>
      <c r="AA11" t="n">
        <v>264.4276131987454</v>
      </c>
      <c r="AB11" t="n">
        <v>361.8015261014934</v>
      </c>
      <c r="AC11" t="n">
        <v>327.2716962419972</v>
      </c>
      <c r="AD11" t="n">
        <v>264427.6131987454</v>
      </c>
      <c r="AE11" t="n">
        <v>361801.5261014934</v>
      </c>
      <c r="AF11" t="n">
        <v>3.143126321168867e-06</v>
      </c>
      <c r="AG11" t="n">
        <v>14</v>
      </c>
      <c r="AH11" t="n">
        <v>327271.6962419972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4.3998</v>
      </c>
      <c r="E12" t="n">
        <v>22.73</v>
      </c>
      <c r="F12" t="n">
        <v>17.33</v>
      </c>
      <c r="G12" t="n">
        <v>18.56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265.92</v>
      </c>
      <c r="Q12" t="n">
        <v>1364.05</v>
      </c>
      <c r="R12" t="n">
        <v>104.89</v>
      </c>
      <c r="S12" t="n">
        <v>48.96</v>
      </c>
      <c r="T12" t="n">
        <v>25481.48</v>
      </c>
      <c r="U12" t="n">
        <v>0.47</v>
      </c>
      <c r="V12" t="n">
        <v>0.8</v>
      </c>
      <c r="W12" t="n">
        <v>2.33</v>
      </c>
      <c r="X12" t="n">
        <v>1.57</v>
      </c>
      <c r="Y12" t="n">
        <v>1</v>
      </c>
      <c r="Z12" t="n">
        <v>10</v>
      </c>
      <c r="AA12" t="n">
        <v>259.3046353097971</v>
      </c>
      <c r="AB12" t="n">
        <v>354.7920417440009</v>
      </c>
      <c r="AC12" t="n">
        <v>320.9311872337108</v>
      </c>
      <c r="AD12" t="n">
        <v>259304.6353097971</v>
      </c>
      <c r="AE12" t="n">
        <v>354792.0417440009</v>
      </c>
      <c r="AF12" t="n">
        <v>3.199409399379692e-06</v>
      </c>
      <c r="AG12" t="n">
        <v>14</v>
      </c>
      <c r="AH12" t="n">
        <v>320931.1872337108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4.4564</v>
      </c>
      <c r="E13" t="n">
        <v>22.44</v>
      </c>
      <c r="F13" t="n">
        <v>17.23</v>
      </c>
      <c r="G13" t="n">
        <v>19.88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263.23</v>
      </c>
      <c r="Q13" t="n">
        <v>1364.05</v>
      </c>
      <c r="R13" t="n">
        <v>101.84</v>
      </c>
      <c r="S13" t="n">
        <v>48.96</v>
      </c>
      <c r="T13" t="n">
        <v>23973.37</v>
      </c>
      <c r="U13" t="n">
        <v>0.48</v>
      </c>
      <c r="V13" t="n">
        <v>0.8</v>
      </c>
      <c r="W13" t="n">
        <v>2.32</v>
      </c>
      <c r="X13" t="n">
        <v>1.47</v>
      </c>
      <c r="Y13" t="n">
        <v>1</v>
      </c>
      <c r="Z13" t="n">
        <v>10</v>
      </c>
      <c r="AA13" t="n">
        <v>248.7967031816229</v>
      </c>
      <c r="AB13" t="n">
        <v>340.4146254288245</v>
      </c>
      <c r="AC13" t="n">
        <v>307.9259313529264</v>
      </c>
      <c r="AD13" t="n">
        <v>248796.7031816229</v>
      </c>
      <c r="AE13" t="n">
        <v>340414.6254288245</v>
      </c>
      <c r="AF13" t="n">
        <v>3.2405673092858e-06</v>
      </c>
      <c r="AG13" t="n">
        <v>13</v>
      </c>
      <c r="AH13" t="n">
        <v>307925.9313529264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4.5139</v>
      </c>
      <c r="E14" t="n">
        <v>22.15</v>
      </c>
      <c r="F14" t="n">
        <v>17.13</v>
      </c>
      <c r="G14" t="n">
        <v>21.41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260.36</v>
      </c>
      <c r="Q14" t="n">
        <v>1364.14</v>
      </c>
      <c r="R14" t="n">
        <v>98.45</v>
      </c>
      <c r="S14" t="n">
        <v>48.96</v>
      </c>
      <c r="T14" t="n">
        <v>22300.16</v>
      </c>
      <c r="U14" t="n">
        <v>0.5</v>
      </c>
      <c r="V14" t="n">
        <v>0.8100000000000001</v>
      </c>
      <c r="W14" t="n">
        <v>2.32</v>
      </c>
      <c r="X14" t="n">
        <v>1.37</v>
      </c>
      <c r="Y14" t="n">
        <v>1</v>
      </c>
      <c r="Z14" t="n">
        <v>10</v>
      </c>
      <c r="AA14" t="n">
        <v>245.1708553297779</v>
      </c>
      <c r="AB14" t="n">
        <v>335.4535804368149</v>
      </c>
      <c r="AC14" t="n">
        <v>303.4383615320823</v>
      </c>
      <c r="AD14" t="n">
        <v>245170.8553297779</v>
      </c>
      <c r="AE14" t="n">
        <v>335453.5804368149</v>
      </c>
      <c r="AF14" t="n">
        <v>3.282379673589707e-06</v>
      </c>
      <c r="AG14" t="n">
        <v>13</v>
      </c>
      <c r="AH14" t="n">
        <v>303438.3615320823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4.5619</v>
      </c>
      <c r="E15" t="n">
        <v>21.92</v>
      </c>
      <c r="F15" t="n">
        <v>17.04</v>
      </c>
      <c r="G15" t="n">
        <v>22.72</v>
      </c>
      <c r="H15" t="n">
        <v>0.3</v>
      </c>
      <c r="I15" t="n">
        <v>45</v>
      </c>
      <c r="J15" t="n">
        <v>248.4</v>
      </c>
      <c r="K15" t="n">
        <v>58.47</v>
      </c>
      <c r="L15" t="n">
        <v>4.25</v>
      </c>
      <c r="M15" t="n">
        <v>43</v>
      </c>
      <c r="N15" t="n">
        <v>60.68</v>
      </c>
      <c r="O15" t="n">
        <v>30870.57</v>
      </c>
      <c r="P15" t="n">
        <v>258.08</v>
      </c>
      <c r="Q15" t="n">
        <v>1364.12</v>
      </c>
      <c r="R15" t="n">
        <v>95.52</v>
      </c>
      <c r="S15" t="n">
        <v>48.96</v>
      </c>
      <c r="T15" t="n">
        <v>20848.09</v>
      </c>
      <c r="U15" t="n">
        <v>0.51</v>
      </c>
      <c r="V15" t="n">
        <v>0.8100000000000001</v>
      </c>
      <c r="W15" t="n">
        <v>2.32</v>
      </c>
      <c r="X15" t="n">
        <v>1.28</v>
      </c>
      <c r="Y15" t="n">
        <v>1</v>
      </c>
      <c r="Z15" t="n">
        <v>10</v>
      </c>
      <c r="AA15" t="n">
        <v>242.2700993650165</v>
      </c>
      <c r="AB15" t="n">
        <v>331.4846381535091</v>
      </c>
      <c r="AC15" t="n">
        <v>299.8482095298484</v>
      </c>
      <c r="AD15" t="n">
        <v>242270.0993650165</v>
      </c>
      <c r="AE15" t="n">
        <v>331484.6381535091</v>
      </c>
      <c r="AF15" t="n">
        <v>3.317283908139056e-06</v>
      </c>
      <c r="AG15" t="n">
        <v>13</v>
      </c>
      <c r="AH15" t="n">
        <v>299848.2095298484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4.6138</v>
      </c>
      <c r="E16" t="n">
        <v>21.67</v>
      </c>
      <c r="F16" t="n">
        <v>16.93</v>
      </c>
      <c r="G16" t="n">
        <v>24.19</v>
      </c>
      <c r="H16" t="n">
        <v>0.32</v>
      </c>
      <c r="I16" t="n">
        <v>42</v>
      </c>
      <c r="J16" t="n">
        <v>248.85</v>
      </c>
      <c r="K16" t="n">
        <v>58.47</v>
      </c>
      <c r="L16" t="n">
        <v>4.5</v>
      </c>
      <c r="M16" t="n">
        <v>40</v>
      </c>
      <c r="N16" t="n">
        <v>60.88</v>
      </c>
      <c r="O16" t="n">
        <v>30925.72</v>
      </c>
      <c r="P16" t="n">
        <v>255.51</v>
      </c>
      <c r="Q16" t="n">
        <v>1364.23</v>
      </c>
      <c r="R16" t="n">
        <v>91.95</v>
      </c>
      <c r="S16" t="n">
        <v>48.96</v>
      </c>
      <c r="T16" t="n">
        <v>19077.55</v>
      </c>
      <c r="U16" t="n">
        <v>0.53</v>
      </c>
      <c r="V16" t="n">
        <v>0.82</v>
      </c>
      <c r="W16" t="n">
        <v>2.31</v>
      </c>
      <c r="X16" t="n">
        <v>1.17</v>
      </c>
      <c r="Y16" t="n">
        <v>1</v>
      </c>
      <c r="Z16" t="n">
        <v>10</v>
      </c>
      <c r="AA16" t="n">
        <v>239.1363289119451</v>
      </c>
      <c r="AB16" t="n">
        <v>327.1968751674238</v>
      </c>
      <c r="AC16" t="n">
        <v>295.9696646252406</v>
      </c>
      <c r="AD16" t="n">
        <v>239136.3289119451</v>
      </c>
      <c r="AE16" t="n">
        <v>327196.8751674238</v>
      </c>
      <c r="AF16" t="n">
        <v>3.35502411174554e-06</v>
      </c>
      <c r="AG16" t="n">
        <v>13</v>
      </c>
      <c r="AH16" t="n">
        <v>295969.6646252406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4.6453</v>
      </c>
      <c r="E17" t="n">
        <v>21.53</v>
      </c>
      <c r="F17" t="n">
        <v>16.88</v>
      </c>
      <c r="G17" t="n">
        <v>25.32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253.47</v>
      </c>
      <c r="Q17" t="n">
        <v>1364.08</v>
      </c>
      <c r="R17" t="n">
        <v>90.59999999999999</v>
      </c>
      <c r="S17" t="n">
        <v>48.96</v>
      </c>
      <c r="T17" t="n">
        <v>18416.99</v>
      </c>
      <c r="U17" t="n">
        <v>0.54</v>
      </c>
      <c r="V17" t="n">
        <v>0.82</v>
      </c>
      <c r="W17" t="n">
        <v>2.3</v>
      </c>
      <c r="X17" t="n">
        <v>1.12</v>
      </c>
      <c r="Y17" t="n">
        <v>1</v>
      </c>
      <c r="Z17" t="n">
        <v>10</v>
      </c>
      <c r="AA17" t="n">
        <v>237.0320199957861</v>
      </c>
      <c r="AB17" t="n">
        <v>324.3176668727791</v>
      </c>
      <c r="AC17" t="n">
        <v>293.3652439292417</v>
      </c>
      <c r="AD17" t="n">
        <v>237032.0199957861</v>
      </c>
      <c r="AE17" t="n">
        <v>324317.6668727791</v>
      </c>
      <c r="AF17" t="n">
        <v>3.37793001566855e-06</v>
      </c>
      <c r="AG17" t="n">
        <v>13</v>
      </c>
      <c r="AH17" t="n">
        <v>293365.2439292417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4.6739</v>
      </c>
      <c r="E18" t="n">
        <v>21.4</v>
      </c>
      <c r="F18" t="n">
        <v>16.84</v>
      </c>
      <c r="G18" t="n">
        <v>26.6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252.07</v>
      </c>
      <c r="Q18" t="n">
        <v>1364.11</v>
      </c>
      <c r="R18" t="n">
        <v>89.40000000000001</v>
      </c>
      <c r="S18" t="n">
        <v>48.96</v>
      </c>
      <c r="T18" t="n">
        <v>17822.92</v>
      </c>
      <c r="U18" t="n">
        <v>0.55</v>
      </c>
      <c r="V18" t="n">
        <v>0.82</v>
      </c>
      <c r="W18" t="n">
        <v>2.3</v>
      </c>
      <c r="X18" t="n">
        <v>1.08</v>
      </c>
      <c r="Y18" t="n">
        <v>1</v>
      </c>
      <c r="Z18" t="n">
        <v>10</v>
      </c>
      <c r="AA18" t="n">
        <v>235.3843444463213</v>
      </c>
      <c r="AB18" t="n">
        <v>322.0632444956875</v>
      </c>
      <c r="AC18" t="n">
        <v>291.3259804597174</v>
      </c>
      <c r="AD18" t="n">
        <v>235384.3444463213</v>
      </c>
      <c r="AE18" t="n">
        <v>322063.2444956875</v>
      </c>
      <c r="AF18" t="n">
        <v>3.398727122087536e-06</v>
      </c>
      <c r="AG18" t="n">
        <v>13</v>
      </c>
      <c r="AH18" t="n">
        <v>291325.9804597173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4.7058</v>
      </c>
      <c r="E19" t="n">
        <v>21.25</v>
      </c>
      <c r="F19" t="n">
        <v>16.79</v>
      </c>
      <c r="G19" t="n">
        <v>27.99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250.08</v>
      </c>
      <c r="Q19" t="n">
        <v>1364.05</v>
      </c>
      <c r="R19" t="n">
        <v>87.58</v>
      </c>
      <c r="S19" t="n">
        <v>48.96</v>
      </c>
      <c r="T19" t="n">
        <v>16924</v>
      </c>
      <c r="U19" t="n">
        <v>0.5600000000000001</v>
      </c>
      <c r="V19" t="n">
        <v>0.82</v>
      </c>
      <c r="W19" t="n">
        <v>2.3</v>
      </c>
      <c r="X19" t="n">
        <v>1.03</v>
      </c>
      <c r="Y19" t="n">
        <v>1</v>
      </c>
      <c r="Z19" t="n">
        <v>10</v>
      </c>
      <c r="AA19" t="n">
        <v>233.345665517226</v>
      </c>
      <c r="AB19" t="n">
        <v>319.2738340447341</v>
      </c>
      <c r="AC19" t="n">
        <v>288.8027874272399</v>
      </c>
      <c r="AD19" t="n">
        <v>233345.665517226</v>
      </c>
      <c r="AE19" t="n">
        <v>319273.8340447341</v>
      </c>
      <c r="AF19" t="n">
        <v>3.421923894631792e-06</v>
      </c>
      <c r="AG19" t="n">
        <v>13</v>
      </c>
      <c r="AH19" t="n">
        <v>288802.7874272399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4.7427</v>
      </c>
      <c r="E20" t="n">
        <v>21.08</v>
      </c>
      <c r="F20" t="n">
        <v>16.72</v>
      </c>
      <c r="G20" t="n">
        <v>29.51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247.8</v>
      </c>
      <c r="Q20" t="n">
        <v>1364.03</v>
      </c>
      <c r="R20" t="n">
        <v>85.31999999999999</v>
      </c>
      <c r="S20" t="n">
        <v>48.96</v>
      </c>
      <c r="T20" t="n">
        <v>15807.37</v>
      </c>
      <c r="U20" t="n">
        <v>0.57</v>
      </c>
      <c r="V20" t="n">
        <v>0.83</v>
      </c>
      <c r="W20" t="n">
        <v>2.3</v>
      </c>
      <c r="X20" t="n">
        <v>0.96</v>
      </c>
      <c r="Y20" t="n">
        <v>1</v>
      </c>
      <c r="Z20" t="n">
        <v>10</v>
      </c>
      <c r="AA20" t="n">
        <v>231.0231970543824</v>
      </c>
      <c r="AB20" t="n">
        <v>316.0961302337956</v>
      </c>
      <c r="AC20" t="n">
        <v>285.928359208081</v>
      </c>
      <c r="AD20" t="n">
        <v>231023.1970543824</v>
      </c>
      <c r="AE20" t="n">
        <v>316096.1302337956</v>
      </c>
      <c r="AF20" t="n">
        <v>3.448756524941604e-06</v>
      </c>
      <c r="AG20" t="n">
        <v>13</v>
      </c>
      <c r="AH20" t="n">
        <v>285928.359208081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4.7804</v>
      </c>
      <c r="E21" t="n">
        <v>20.92</v>
      </c>
      <c r="F21" t="n">
        <v>16.65</v>
      </c>
      <c r="G21" t="n">
        <v>31.22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245.4</v>
      </c>
      <c r="Q21" t="n">
        <v>1364.05</v>
      </c>
      <c r="R21" t="n">
        <v>83.16</v>
      </c>
      <c r="S21" t="n">
        <v>48.96</v>
      </c>
      <c r="T21" t="n">
        <v>14734.18</v>
      </c>
      <c r="U21" t="n">
        <v>0.59</v>
      </c>
      <c r="V21" t="n">
        <v>0.83</v>
      </c>
      <c r="W21" t="n">
        <v>2.29</v>
      </c>
      <c r="X21" t="n">
        <v>0.89</v>
      </c>
      <c r="Y21" t="n">
        <v>1</v>
      </c>
      <c r="Z21" t="n">
        <v>10</v>
      </c>
      <c r="AA21" t="n">
        <v>228.6528935224788</v>
      </c>
      <c r="AB21" t="n">
        <v>312.8529763710353</v>
      </c>
      <c r="AC21" t="n">
        <v>282.9947273981865</v>
      </c>
      <c r="AD21" t="n">
        <v>228652.8935224788</v>
      </c>
      <c r="AE21" t="n">
        <v>312852.9763710353</v>
      </c>
      <c r="AF21" t="n">
        <v>3.476170892493905e-06</v>
      </c>
      <c r="AG21" t="n">
        <v>13</v>
      </c>
      <c r="AH21" t="n">
        <v>282994.7273981865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4.8172</v>
      </c>
      <c r="E22" t="n">
        <v>20.76</v>
      </c>
      <c r="F22" t="n">
        <v>16.59</v>
      </c>
      <c r="G22" t="n">
        <v>33.17</v>
      </c>
      <c r="H22" t="n">
        <v>0.42</v>
      </c>
      <c r="I22" t="n">
        <v>30</v>
      </c>
      <c r="J22" t="n">
        <v>251.55</v>
      </c>
      <c r="K22" t="n">
        <v>58.47</v>
      </c>
      <c r="L22" t="n">
        <v>6</v>
      </c>
      <c r="M22" t="n">
        <v>28</v>
      </c>
      <c r="N22" t="n">
        <v>62.07</v>
      </c>
      <c r="O22" t="n">
        <v>31258.11</v>
      </c>
      <c r="P22" t="n">
        <v>242.94</v>
      </c>
      <c r="Q22" t="n">
        <v>1364.09</v>
      </c>
      <c r="R22" t="n">
        <v>80.65000000000001</v>
      </c>
      <c r="S22" t="n">
        <v>48.96</v>
      </c>
      <c r="T22" t="n">
        <v>13491.3</v>
      </c>
      <c r="U22" t="n">
        <v>0.61</v>
      </c>
      <c r="V22" t="n">
        <v>0.84</v>
      </c>
      <c r="W22" t="n">
        <v>2.29</v>
      </c>
      <c r="X22" t="n">
        <v>0.82</v>
      </c>
      <c r="Y22" t="n">
        <v>1</v>
      </c>
      <c r="Z22" t="n">
        <v>10</v>
      </c>
      <c r="AA22" t="n">
        <v>226.3225596618992</v>
      </c>
      <c r="AB22" t="n">
        <v>309.6645107759177</v>
      </c>
      <c r="AC22" t="n">
        <v>280.1105644844263</v>
      </c>
      <c r="AD22" t="n">
        <v>226322.5596618992</v>
      </c>
      <c r="AE22" t="n">
        <v>309664.5107759177</v>
      </c>
      <c r="AF22" t="n">
        <v>3.502930805648405e-06</v>
      </c>
      <c r="AG22" t="n">
        <v>13</v>
      </c>
      <c r="AH22" t="n">
        <v>280110.5644844263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4.8317</v>
      </c>
      <c r="E23" t="n">
        <v>20.7</v>
      </c>
      <c r="F23" t="n">
        <v>16.57</v>
      </c>
      <c r="G23" t="n">
        <v>34.28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241.95</v>
      </c>
      <c r="Q23" t="n">
        <v>1364</v>
      </c>
      <c r="R23" t="n">
        <v>80.06999999999999</v>
      </c>
      <c r="S23" t="n">
        <v>48.96</v>
      </c>
      <c r="T23" t="n">
        <v>13204.06</v>
      </c>
      <c r="U23" t="n">
        <v>0.61</v>
      </c>
      <c r="V23" t="n">
        <v>0.84</v>
      </c>
      <c r="W23" t="n">
        <v>2.3</v>
      </c>
      <c r="X23" t="n">
        <v>0.8100000000000001</v>
      </c>
      <c r="Y23" t="n">
        <v>1</v>
      </c>
      <c r="Z23" t="n">
        <v>10</v>
      </c>
      <c r="AA23" t="n">
        <v>218.4873732462651</v>
      </c>
      <c r="AB23" t="n">
        <v>298.9440630580235</v>
      </c>
      <c r="AC23" t="n">
        <v>270.4132612504817</v>
      </c>
      <c r="AD23" t="n">
        <v>218487.3732462651</v>
      </c>
      <c r="AE23" t="n">
        <v>298944.0630580235</v>
      </c>
      <c r="AF23" t="n">
        <v>3.513474793168521e-06</v>
      </c>
      <c r="AG23" t="n">
        <v>12</v>
      </c>
      <c r="AH23" t="n">
        <v>270413.2612504817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4.851</v>
      </c>
      <c r="E24" t="n">
        <v>20.61</v>
      </c>
      <c r="F24" t="n">
        <v>16.54</v>
      </c>
      <c r="G24" t="n">
        <v>35.43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241.03</v>
      </c>
      <c r="Q24" t="n">
        <v>1364.16</v>
      </c>
      <c r="R24" t="n">
        <v>79.28</v>
      </c>
      <c r="S24" t="n">
        <v>48.96</v>
      </c>
      <c r="T24" t="n">
        <v>12817.14</v>
      </c>
      <c r="U24" t="n">
        <v>0.62</v>
      </c>
      <c r="V24" t="n">
        <v>0.84</v>
      </c>
      <c r="W24" t="n">
        <v>2.28</v>
      </c>
      <c r="X24" t="n">
        <v>0.77</v>
      </c>
      <c r="Y24" t="n">
        <v>1</v>
      </c>
      <c r="Z24" t="n">
        <v>10</v>
      </c>
      <c r="AA24" t="n">
        <v>217.4723404384528</v>
      </c>
      <c r="AB24" t="n">
        <v>297.5552503902883</v>
      </c>
      <c r="AC24" t="n">
        <v>269.1569949145439</v>
      </c>
      <c r="AD24" t="n">
        <v>217472.3404384528</v>
      </c>
      <c r="AE24" t="n">
        <v>297555.2503902884</v>
      </c>
      <c r="AF24" t="n">
        <v>3.527509204143572e-06</v>
      </c>
      <c r="AG24" t="n">
        <v>12</v>
      </c>
      <c r="AH24" t="n">
        <v>269156.9949145439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4.8671</v>
      </c>
      <c r="E25" t="n">
        <v>20.55</v>
      </c>
      <c r="F25" t="n">
        <v>16.51</v>
      </c>
      <c r="G25" t="n">
        <v>36.7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238.94</v>
      </c>
      <c r="Q25" t="n">
        <v>1364.01</v>
      </c>
      <c r="R25" t="n">
        <v>78.56999999999999</v>
      </c>
      <c r="S25" t="n">
        <v>48.96</v>
      </c>
      <c r="T25" t="n">
        <v>12462.79</v>
      </c>
      <c r="U25" t="n">
        <v>0.62</v>
      </c>
      <c r="V25" t="n">
        <v>0.84</v>
      </c>
      <c r="W25" t="n">
        <v>2.28</v>
      </c>
      <c r="X25" t="n">
        <v>0.75</v>
      </c>
      <c r="Y25" t="n">
        <v>1</v>
      </c>
      <c r="Z25" t="n">
        <v>10</v>
      </c>
      <c r="AA25" t="n">
        <v>215.9707034689342</v>
      </c>
      <c r="AB25" t="n">
        <v>295.5006444410465</v>
      </c>
      <c r="AC25" t="n">
        <v>267.2984776734394</v>
      </c>
      <c r="AD25" t="n">
        <v>215970.7034689342</v>
      </c>
      <c r="AE25" t="n">
        <v>295500.6444410465</v>
      </c>
      <c r="AF25" t="n">
        <v>3.539216666148666e-06</v>
      </c>
      <c r="AG25" t="n">
        <v>12</v>
      </c>
      <c r="AH25" t="n">
        <v>267298.4776734394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4.8871</v>
      </c>
      <c r="E26" t="n">
        <v>20.46</v>
      </c>
      <c r="F26" t="n">
        <v>16.48</v>
      </c>
      <c r="G26" t="n">
        <v>38.02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237.24</v>
      </c>
      <c r="Q26" t="n">
        <v>1364.05</v>
      </c>
      <c r="R26" t="n">
        <v>77.38</v>
      </c>
      <c r="S26" t="n">
        <v>48.96</v>
      </c>
      <c r="T26" t="n">
        <v>11874.98</v>
      </c>
      <c r="U26" t="n">
        <v>0.63</v>
      </c>
      <c r="V26" t="n">
        <v>0.84</v>
      </c>
      <c r="W26" t="n">
        <v>2.28</v>
      </c>
      <c r="X26" t="n">
        <v>0.72</v>
      </c>
      <c r="Y26" t="n">
        <v>1</v>
      </c>
      <c r="Z26" t="n">
        <v>10</v>
      </c>
      <c r="AA26" t="n">
        <v>214.5682495116088</v>
      </c>
      <c r="AB26" t="n">
        <v>293.5817450647329</v>
      </c>
      <c r="AC26" t="n">
        <v>265.5627153604084</v>
      </c>
      <c r="AD26" t="n">
        <v>214568.2495116088</v>
      </c>
      <c r="AE26" t="n">
        <v>293581.7450647329</v>
      </c>
      <c r="AF26" t="n">
        <v>3.553760097210895e-06</v>
      </c>
      <c r="AG26" t="n">
        <v>12</v>
      </c>
      <c r="AH26" t="n">
        <v>265562.7153604084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4.9012</v>
      </c>
      <c r="E27" t="n">
        <v>20.4</v>
      </c>
      <c r="F27" t="n">
        <v>16.47</v>
      </c>
      <c r="G27" t="n">
        <v>39.52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235.73</v>
      </c>
      <c r="Q27" t="n">
        <v>1364.19</v>
      </c>
      <c r="R27" t="n">
        <v>76.95</v>
      </c>
      <c r="S27" t="n">
        <v>48.96</v>
      </c>
      <c r="T27" t="n">
        <v>11666.92</v>
      </c>
      <c r="U27" t="n">
        <v>0.64</v>
      </c>
      <c r="V27" t="n">
        <v>0.84</v>
      </c>
      <c r="W27" t="n">
        <v>2.28</v>
      </c>
      <c r="X27" t="n">
        <v>0.71</v>
      </c>
      <c r="Y27" t="n">
        <v>1</v>
      </c>
      <c r="Z27" t="n">
        <v>10</v>
      </c>
      <c r="AA27" t="n">
        <v>213.4412231199297</v>
      </c>
      <c r="AB27" t="n">
        <v>292.0396978347432</v>
      </c>
      <c r="AC27" t="n">
        <v>264.1678389537715</v>
      </c>
      <c r="AD27" t="n">
        <v>213441.2231199297</v>
      </c>
      <c r="AE27" t="n">
        <v>292039.6978347431</v>
      </c>
      <c r="AF27" t="n">
        <v>3.564013216109766e-06</v>
      </c>
      <c r="AG27" t="n">
        <v>12</v>
      </c>
      <c r="AH27" t="n">
        <v>264167.8389537715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4.924</v>
      </c>
      <c r="E28" t="n">
        <v>20.31</v>
      </c>
      <c r="F28" t="n">
        <v>16.42</v>
      </c>
      <c r="G28" t="n">
        <v>41.05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234.01</v>
      </c>
      <c r="Q28" t="n">
        <v>1364.01</v>
      </c>
      <c r="R28" t="n">
        <v>75.34999999999999</v>
      </c>
      <c r="S28" t="n">
        <v>48.96</v>
      </c>
      <c r="T28" t="n">
        <v>10868.99</v>
      </c>
      <c r="U28" t="n">
        <v>0.65</v>
      </c>
      <c r="V28" t="n">
        <v>0.84</v>
      </c>
      <c r="W28" t="n">
        <v>2.28</v>
      </c>
      <c r="X28" t="n">
        <v>0.66</v>
      </c>
      <c r="Y28" t="n">
        <v>1</v>
      </c>
      <c r="Z28" t="n">
        <v>10</v>
      </c>
      <c r="AA28" t="n">
        <v>211.9611490675055</v>
      </c>
      <c r="AB28" t="n">
        <v>290.0145952199585</v>
      </c>
      <c r="AC28" t="n">
        <v>262.3360092902919</v>
      </c>
      <c r="AD28" t="n">
        <v>211961.1490675055</v>
      </c>
      <c r="AE28" t="n">
        <v>290014.5952199585</v>
      </c>
      <c r="AF28" t="n">
        <v>3.580592727520707e-06</v>
      </c>
      <c r="AG28" t="n">
        <v>12</v>
      </c>
      <c r="AH28" t="n">
        <v>262336.0092902919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4.9446</v>
      </c>
      <c r="E29" t="n">
        <v>20.22</v>
      </c>
      <c r="F29" t="n">
        <v>16.38</v>
      </c>
      <c r="G29" t="n">
        <v>42.73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232.32</v>
      </c>
      <c r="Q29" t="n">
        <v>1364.03</v>
      </c>
      <c r="R29" t="n">
        <v>74.19</v>
      </c>
      <c r="S29" t="n">
        <v>48.96</v>
      </c>
      <c r="T29" t="n">
        <v>10296.07</v>
      </c>
      <c r="U29" t="n">
        <v>0.66</v>
      </c>
      <c r="V29" t="n">
        <v>0.85</v>
      </c>
      <c r="W29" t="n">
        <v>2.28</v>
      </c>
      <c r="X29" t="n">
        <v>0.62</v>
      </c>
      <c r="Y29" t="n">
        <v>1</v>
      </c>
      <c r="Z29" t="n">
        <v>10</v>
      </c>
      <c r="AA29" t="n">
        <v>210.5730504367081</v>
      </c>
      <c r="AB29" t="n">
        <v>288.1153374347128</v>
      </c>
      <c r="AC29" t="n">
        <v>260.6180140024445</v>
      </c>
      <c r="AD29" t="n">
        <v>210573.0504367081</v>
      </c>
      <c r="AE29" t="n">
        <v>288115.3374347128</v>
      </c>
      <c r="AF29" t="n">
        <v>3.595572461514803e-06</v>
      </c>
      <c r="AG29" t="n">
        <v>12</v>
      </c>
      <c r="AH29" t="n">
        <v>260618.0140024445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4.9589</v>
      </c>
      <c r="E30" t="n">
        <v>20.17</v>
      </c>
      <c r="F30" t="n">
        <v>16.37</v>
      </c>
      <c r="G30" t="n">
        <v>44.65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231.17</v>
      </c>
      <c r="Q30" t="n">
        <v>1364</v>
      </c>
      <c r="R30" t="n">
        <v>73.98</v>
      </c>
      <c r="S30" t="n">
        <v>48.96</v>
      </c>
      <c r="T30" t="n">
        <v>10196.74</v>
      </c>
      <c r="U30" t="n">
        <v>0.66</v>
      </c>
      <c r="V30" t="n">
        <v>0.85</v>
      </c>
      <c r="W30" t="n">
        <v>2.27</v>
      </c>
      <c r="X30" t="n">
        <v>0.61</v>
      </c>
      <c r="Y30" t="n">
        <v>1</v>
      </c>
      <c r="Z30" t="n">
        <v>10</v>
      </c>
      <c r="AA30" t="n">
        <v>209.6409985373249</v>
      </c>
      <c r="AB30" t="n">
        <v>286.8400629067497</v>
      </c>
      <c r="AC30" t="n">
        <v>259.4644498855707</v>
      </c>
      <c r="AD30" t="n">
        <v>209640.9985373249</v>
      </c>
      <c r="AE30" t="n">
        <v>286840.0629067497</v>
      </c>
      <c r="AF30" t="n">
        <v>3.605971014724296e-06</v>
      </c>
      <c r="AG30" t="n">
        <v>12</v>
      </c>
      <c r="AH30" t="n">
        <v>259464.4498855707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4.9811</v>
      </c>
      <c r="E31" t="n">
        <v>20.08</v>
      </c>
      <c r="F31" t="n">
        <v>16.33</v>
      </c>
      <c r="G31" t="n">
        <v>46.65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228.93</v>
      </c>
      <c r="Q31" t="n">
        <v>1364.05</v>
      </c>
      <c r="R31" t="n">
        <v>72.34999999999999</v>
      </c>
      <c r="S31" t="n">
        <v>48.96</v>
      </c>
      <c r="T31" t="n">
        <v>9383.690000000001</v>
      </c>
      <c r="U31" t="n">
        <v>0.68</v>
      </c>
      <c r="V31" t="n">
        <v>0.85</v>
      </c>
      <c r="W31" t="n">
        <v>2.28</v>
      </c>
      <c r="X31" t="n">
        <v>0.57</v>
      </c>
      <c r="Y31" t="n">
        <v>1</v>
      </c>
      <c r="Z31" t="n">
        <v>10</v>
      </c>
      <c r="AA31" t="n">
        <v>207.9654065256291</v>
      </c>
      <c r="AB31" t="n">
        <v>284.5474439944463</v>
      </c>
      <c r="AC31" t="n">
        <v>257.3906353045459</v>
      </c>
      <c r="AD31" t="n">
        <v>207965.4065256291</v>
      </c>
      <c r="AE31" t="n">
        <v>284547.4439944463</v>
      </c>
      <c r="AF31" t="n">
        <v>3.622114223203369e-06</v>
      </c>
      <c r="AG31" t="n">
        <v>12</v>
      </c>
      <c r="AH31" t="n">
        <v>257390.6353045459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4.9787</v>
      </c>
      <c r="E32" t="n">
        <v>20.09</v>
      </c>
      <c r="F32" t="n">
        <v>16.34</v>
      </c>
      <c r="G32" t="n">
        <v>46.68</v>
      </c>
      <c r="H32" t="n">
        <v>0.59</v>
      </c>
      <c r="I32" t="n">
        <v>21</v>
      </c>
      <c r="J32" t="n">
        <v>256.09</v>
      </c>
      <c r="K32" t="n">
        <v>58.47</v>
      </c>
      <c r="L32" t="n">
        <v>8.5</v>
      </c>
      <c r="M32" t="n">
        <v>19</v>
      </c>
      <c r="N32" t="n">
        <v>64.11</v>
      </c>
      <c r="O32" t="n">
        <v>31818.02</v>
      </c>
      <c r="P32" t="n">
        <v>227.74</v>
      </c>
      <c r="Q32" t="n">
        <v>1364.02</v>
      </c>
      <c r="R32" t="n">
        <v>72.61</v>
      </c>
      <c r="S32" t="n">
        <v>48.96</v>
      </c>
      <c r="T32" t="n">
        <v>9515.700000000001</v>
      </c>
      <c r="U32" t="n">
        <v>0.67</v>
      </c>
      <c r="V32" t="n">
        <v>0.85</v>
      </c>
      <c r="W32" t="n">
        <v>2.28</v>
      </c>
      <c r="X32" t="n">
        <v>0.58</v>
      </c>
      <c r="Y32" t="n">
        <v>1</v>
      </c>
      <c r="Z32" t="n">
        <v>10</v>
      </c>
      <c r="AA32" t="n">
        <v>207.4543694108667</v>
      </c>
      <c r="AB32" t="n">
        <v>283.8482204686623</v>
      </c>
      <c r="AC32" t="n">
        <v>256.7581446906962</v>
      </c>
      <c r="AD32" t="n">
        <v>207454.3694108667</v>
      </c>
      <c r="AE32" t="n">
        <v>283848.2204686623</v>
      </c>
      <c r="AF32" t="n">
        <v>3.620369011475902e-06</v>
      </c>
      <c r="AG32" t="n">
        <v>12</v>
      </c>
      <c r="AH32" t="n">
        <v>256758.1446906962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5.0025</v>
      </c>
      <c r="E33" t="n">
        <v>19.99</v>
      </c>
      <c r="F33" t="n">
        <v>16.29</v>
      </c>
      <c r="G33" t="n">
        <v>48.87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18</v>
      </c>
      <c r="N33" t="n">
        <v>64.31999999999999</v>
      </c>
      <c r="O33" t="n">
        <v>31874.43</v>
      </c>
      <c r="P33" t="n">
        <v>225.92</v>
      </c>
      <c r="Q33" t="n">
        <v>1364</v>
      </c>
      <c r="R33" t="n">
        <v>71.31</v>
      </c>
      <c r="S33" t="n">
        <v>48.96</v>
      </c>
      <c r="T33" t="n">
        <v>8868.48</v>
      </c>
      <c r="U33" t="n">
        <v>0.6899999999999999</v>
      </c>
      <c r="V33" t="n">
        <v>0.85</v>
      </c>
      <c r="W33" t="n">
        <v>2.27</v>
      </c>
      <c r="X33" t="n">
        <v>0.53</v>
      </c>
      <c r="Y33" t="n">
        <v>1</v>
      </c>
      <c r="Z33" t="n">
        <v>10</v>
      </c>
      <c r="AA33" t="n">
        <v>205.9518784629687</v>
      </c>
      <c r="AB33" t="n">
        <v>281.7924460685268</v>
      </c>
      <c r="AC33" t="n">
        <v>254.8985705140114</v>
      </c>
      <c r="AD33" t="n">
        <v>205951.8784629687</v>
      </c>
      <c r="AE33" t="n">
        <v>281792.4460685268</v>
      </c>
      <c r="AF33" t="n">
        <v>3.637675694439955e-06</v>
      </c>
      <c r="AG33" t="n">
        <v>12</v>
      </c>
      <c r="AH33" t="n">
        <v>254898.5705140114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5.014</v>
      </c>
      <c r="E34" t="n">
        <v>19.94</v>
      </c>
      <c r="F34" t="n">
        <v>16.29</v>
      </c>
      <c r="G34" t="n">
        <v>51.44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17</v>
      </c>
      <c r="N34" t="n">
        <v>64.53</v>
      </c>
      <c r="O34" t="n">
        <v>31931.04</v>
      </c>
      <c r="P34" t="n">
        <v>225.12</v>
      </c>
      <c r="Q34" t="n">
        <v>1364.06</v>
      </c>
      <c r="R34" t="n">
        <v>71.11</v>
      </c>
      <c r="S34" t="n">
        <v>48.96</v>
      </c>
      <c r="T34" t="n">
        <v>8774.98</v>
      </c>
      <c r="U34" t="n">
        <v>0.6899999999999999</v>
      </c>
      <c r="V34" t="n">
        <v>0.85</v>
      </c>
      <c r="W34" t="n">
        <v>2.27</v>
      </c>
      <c r="X34" t="n">
        <v>0.53</v>
      </c>
      <c r="Y34" t="n">
        <v>1</v>
      </c>
      <c r="Z34" t="n">
        <v>10</v>
      </c>
      <c r="AA34" t="n">
        <v>205.2873989386894</v>
      </c>
      <c r="AB34" t="n">
        <v>280.8832758686407</v>
      </c>
      <c r="AC34" t="n">
        <v>254.0761702419738</v>
      </c>
      <c r="AD34" t="n">
        <v>205287.3989386894</v>
      </c>
      <c r="AE34" t="n">
        <v>280883.2758686407</v>
      </c>
      <c r="AF34" t="n">
        <v>3.646038167300736e-06</v>
      </c>
      <c r="AG34" t="n">
        <v>12</v>
      </c>
      <c r="AH34" t="n">
        <v>254076.1702419738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5.0136</v>
      </c>
      <c r="E35" t="n">
        <v>19.95</v>
      </c>
      <c r="F35" t="n">
        <v>16.29</v>
      </c>
      <c r="G35" t="n">
        <v>51.45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17</v>
      </c>
      <c r="N35" t="n">
        <v>64.73999999999999</v>
      </c>
      <c r="O35" t="n">
        <v>31987.61</v>
      </c>
      <c r="P35" t="n">
        <v>223.99</v>
      </c>
      <c r="Q35" t="n">
        <v>1364</v>
      </c>
      <c r="R35" t="n">
        <v>71.06</v>
      </c>
      <c r="S35" t="n">
        <v>48.96</v>
      </c>
      <c r="T35" t="n">
        <v>8748.969999999999</v>
      </c>
      <c r="U35" t="n">
        <v>0.6899999999999999</v>
      </c>
      <c r="V35" t="n">
        <v>0.85</v>
      </c>
      <c r="W35" t="n">
        <v>2.28</v>
      </c>
      <c r="X35" t="n">
        <v>0.53</v>
      </c>
      <c r="Y35" t="n">
        <v>1</v>
      </c>
      <c r="Z35" t="n">
        <v>10</v>
      </c>
      <c r="AA35" t="n">
        <v>204.7519045625742</v>
      </c>
      <c r="AB35" t="n">
        <v>280.1505888388957</v>
      </c>
      <c r="AC35" t="n">
        <v>253.4134098340147</v>
      </c>
      <c r="AD35" t="n">
        <v>204751.9045625742</v>
      </c>
      <c r="AE35" t="n">
        <v>280150.5888388957</v>
      </c>
      <c r="AF35" t="n">
        <v>3.645747298679491e-06</v>
      </c>
      <c r="AG35" t="n">
        <v>12</v>
      </c>
      <c r="AH35" t="n">
        <v>253413.4098340147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5.0363</v>
      </c>
      <c r="E36" t="n">
        <v>19.86</v>
      </c>
      <c r="F36" t="n">
        <v>16.25</v>
      </c>
      <c r="G36" t="n">
        <v>54.16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16</v>
      </c>
      <c r="N36" t="n">
        <v>64.95</v>
      </c>
      <c r="O36" t="n">
        <v>32044.25</v>
      </c>
      <c r="P36" t="n">
        <v>222.19</v>
      </c>
      <c r="Q36" t="n">
        <v>1364.02</v>
      </c>
      <c r="R36" t="n">
        <v>69.94</v>
      </c>
      <c r="S36" t="n">
        <v>48.96</v>
      </c>
      <c r="T36" t="n">
        <v>8197.219999999999</v>
      </c>
      <c r="U36" t="n">
        <v>0.7</v>
      </c>
      <c r="V36" t="n">
        <v>0.85</v>
      </c>
      <c r="W36" t="n">
        <v>2.27</v>
      </c>
      <c r="X36" t="n">
        <v>0.49</v>
      </c>
      <c r="Y36" t="n">
        <v>1</v>
      </c>
      <c r="Z36" t="n">
        <v>10</v>
      </c>
      <c r="AA36" t="n">
        <v>203.3155965773533</v>
      </c>
      <c r="AB36" t="n">
        <v>278.1853688880813</v>
      </c>
      <c r="AC36" t="n">
        <v>251.6357477171018</v>
      </c>
      <c r="AD36" t="n">
        <v>203315.5965773533</v>
      </c>
      <c r="AE36" t="n">
        <v>278185.3688880813</v>
      </c>
      <c r="AF36" t="n">
        <v>3.662254092935121e-06</v>
      </c>
      <c r="AG36" t="n">
        <v>12</v>
      </c>
      <c r="AH36" t="n">
        <v>251635.7477171018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5.0382</v>
      </c>
      <c r="E37" t="n">
        <v>19.85</v>
      </c>
      <c r="F37" t="n">
        <v>16.24</v>
      </c>
      <c r="G37" t="n">
        <v>54.14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16</v>
      </c>
      <c r="N37" t="n">
        <v>65.16</v>
      </c>
      <c r="O37" t="n">
        <v>32100.97</v>
      </c>
      <c r="P37" t="n">
        <v>220.35</v>
      </c>
      <c r="Q37" t="n">
        <v>1364.01</v>
      </c>
      <c r="R37" t="n">
        <v>69.62</v>
      </c>
      <c r="S37" t="n">
        <v>48.96</v>
      </c>
      <c r="T37" t="n">
        <v>8035.32</v>
      </c>
      <c r="U37" t="n">
        <v>0.7</v>
      </c>
      <c r="V37" t="n">
        <v>0.85</v>
      </c>
      <c r="W37" t="n">
        <v>2.27</v>
      </c>
      <c r="X37" t="n">
        <v>0.48</v>
      </c>
      <c r="Y37" t="n">
        <v>1</v>
      </c>
      <c r="Z37" t="n">
        <v>10</v>
      </c>
      <c r="AA37" t="n">
        <v>202.3800178633818</v>
      </c>
      <c r="AB37" t="n">
        <v>276.9052688168062</v>
      </c>
      <c r="AC37" t="n">
        <v>250.4778185999971</v>
      </c>
      <c r="AD37" t="n">
        <v>202380.0178633818</v>
      </c>
      <c r="AE37" t="n">
        <v>276905.2688168062</v>
      </c>
      <c r="AF37" t="n">
        <v>3.663635718886033e-06</v>
      </c>
      <c r="AG37" t="n">
        <v>12</v>
      </c>
      <c r="AH37" t="n">
        <v>250477.8185999971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5.0558</v>
      </c>
      <c r="E38" t="n">
        <v>19.78</v>
      </c>
      <c r="F38" t="n">
        <v>16.22</v>
      </c>
      <c r="G38" t="n">
        <v>57.25</v>
      </c>
      <c r="H38" t="n">
        <v>0.6899999999999999</v>
      </c>
      <c r="I38" t="n">
        <v>17</v>
      </c>
      <c r="J38" t="n">
        <v>258.84</v>
      </c>
      <c r="K38" t="n">
        <v>58.47</v>
      </c>
      <c r="L38" t="n">
        <v>10</v>
      </c>
      <c r="M38" t="n">
        <v>15</v>
      </c>
      <c r="N38" t="n">
        <v>65.37</v>
      </c>
      <c r="O38" t="n">
        <v>32157.77</v>
      </c>
      <c r="P38" t="n">
        <v>217.88</v>
      </c>
      <c r="Q38" t="n">
        <v>1364.03</v>
      </c>
      <c r="R38" t="n">
        <v>68.90000000000001</v>
      </c>
      <c r="S38" t="n">
        <v>48.96</v>
      </c>
      <c r="T38" t="n">
        <v>7681.99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200.7731520512533</v>
      </c>
      <c r="AB38" t="n">
        <v>274.7066841227368</v>
      </c>
      <c r="AC38" t="n">
        <v>248.4890637433959</v>
      </c>
      <c r="AD38" t="n">
        <v>200773.1520512533</v>
      </c>
      <c r="AE38" t="n">
        <v>274706.6841227367</v>
      </c>
      <c r="AF38" t="n">
        <v>3.676433938220793e-06</v>
      </c>
      <c r="AG38" t="n">
        <v>12</v>
      </c>
      <c r="AH38" t="n">
        <v>248489.0637433959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5.0544</v>
      </c>
      <c r="E39" t="n">
        <v>19.78</v>
      </c>
      <c r="F39" t="n">
        <v>16.23</v>
      </c>
      <c r="G39" t="n">
        <v>57.26</v>
      </c>
      <c r="H39" t="n">
        <v>0.7</v>
      </c>
      <c r="I39" t="n">
        <v>17</v>
      </c>
      <c r="J39" t="n">
        <v>259.3</v>
      </c>
      <c r="K39" t="n">
        <v>58.47</v>
      </c>
      <c r="L39" t="n">
        <v>10.25</v>
      </c>
      <c r="M39" t="n">
        <v>15</v>
      </c>
      <c r="N39" t="n">
        <v>65.58</v>
      </c>
      <c r="O39" t="n">
        <v>32214.64</v>
      </c>
      <c r="P39" t="n">
        <v>216.86</v>
      </c>
      <c r="Q39" t="n">
        <v>1364</v>
      </c>
      <c r="R39" t="n">
        <v>69.08</v>
      </c>
      <c r="S39" t="n">
        <v>48.96</v>
      </c>
      <c r="T39" t="n">
        <v>7769.1</v>
      </c>
      <c r="U39" t="n">
        <v>0.71</v>
      </c>
      <c r="V39" t="n">
        <v>0.85</v>
      </c>
      <c r="W39" t="n">
        <v>2.27</v>
      </c>
      <c r="X39" t="n">
        <v>0.47</v>
      </c>
      <c r="Y39" t="n">
        <v>1</v>
      </c>
      <c r="Z39" t="n">
        <v>10</v>
      </c>
      <c r="AA39" t="n">
        <v>200.3246967952583</v>
      </c>
      <c r="AB39" t="n">
        <v>274.0930878570351</v>
      </c>
      <c r="AC39" t="n">
        <v>247.9340282441049</v>
      </c>
      <c r="AD39" t="n">
        <v>200324.6967952583</v>
      </c>
      <c r="AE39" t="n">
        <v>274093.087857035</v>
      </c>
      <c r="AF39" t="n">
        <v>3.675415898046438e-06</v>
      </c>
      <c r="AG39" t="n">
        <v>12</v>
      </c>
      <c r="AH39" t="n">
        <v>247934.0282441049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5.0794</v>
      </c>
      <c r="E40" t="n">
        <v>19.69</v>
      </c>
      <c r="F40" t="n">
        <v>16.18</v>
      </c>
      <c r="G40" t="n">
        <v>60.66</v>
      </c>
      <c r="H40" t="n">
        <v>0.72</v>
      </c>
      <c r="I40" t="n">
        <v>16</v>
      </c>
      <c r="J40" t="n">
        <v>259.76</v>
      </c>
      <c r="K40" t="n">
        <v>58.47</v>
      </c>
      <c r="L40" t="n">
        <v>10.5</v>
      </c>
      <c r="M40" t="n">
        <v>14</v>
      </c>
      <c r="N40" t="n">
        <v>65.79000000000001</v>
      </c>
      <c r="O40" t="n">
        <v>32271.6</v>
      </c>
      <c r="P40" t="n">
        <v>215.33</v>
      </c>
      <c r="Q40" t="n">
        <v>1364</v>
      </c>
      <c r="R40" t="n">
        <v>67.58</v>
      </c>
      <c r="S40" t="n">
        <v>48.96</v>
      </c>
      <c r="T40" t="n">
        <v>7025.88</v>
      </c>
      <c r="U40" t="n">
        <v>0.72</v>
      </c>
      <c r="V40" t="n">
        <v>0.86</v>
      </c>
      <c r="W40" t="n">
        <v>2.26</v>
      </c>
      <c r="X40" t="n">
        <v>0.42</v>
      </c>
      <c r="Y40" t="n">
        <v>1</v>
      </c>
      <c r="Z40" t="n">
        <v>10</v>
      </c>
      <c r="AA40" t="n">
        <v>198.9890832808856</v>
      </c>
      <c r="AB40" t="n">
        <v>272.2656425235616</v>
      </c>
      <c r="AC40" t="n">
        <v>246.280991728422</v>
      </c>
      <c r="AD40" t="n">
        <v>198989.0832808856</v>
      </c>
      <c r="AE40" t="n">
        <v>272265.6425235615</v>
      </c>
      <c r="AF40" t="n">
        <v>3.693595186874223e-06</v>
      </c>
      <c r="AG40" t="n">
        <v>12</v>
      </c>
      <c r="AH40" t="n">
        <v>246280.9917284219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5.0756</v>
      </c>
      <c r="E41" t="n">
        <v>19.7</v>
      </c>
      <c r="F41" t="n">
        <v>16.19</v>
      </c>
      <c r="G41" t="n">
        <v>60.71</v>
      </c>
      <c r="H41" t="n">
        <v>0.74</v>
      </c>
      <c r="I41" t="n">
        <v>16</v>
      </c>
      <c r="J41" t="n">
        <v>260.23</v>
      </c>
      <c r="K41" t="n">
        <v>58.47</v>
      </c>
      <c r="L41" t="n">
        <v>10.75</v>
      </c>
      <c r="M41" t="n">
        <v>14</v>
      </c>
      <c r="N41" t="n">
        <v>66</v>
      </c>
      <c r="O41" t="n">
        <v>32328.64</v>
      </c>
      <c r="P41" t="n">
        <v>214.11</v>
      </c>
      <c r="Q41" t="n">
        <v>1364</v>
      </c>
      <c r="R41" t="n">
        <v>68</v>
      </c>
      <c r="S41" t="n">
        <v>48.96</v>
      </c>
      <c r="T41" t="n">
        <v>7235.34</v>
      </c>
      <c r="U41" t="n">
        <v>0.72</v>
      </c>
      <c r="V41" t="n">
        <v>0.86</v>
      </c>
      <c r="W41" t="n">
        <v>2.27</v>
      </c>
      <c r="X41" t="n">
        <v>0.43</v>
      </c>
      <c r="Y41" t="n">
        <v>1</v>
      </c>
      <c r="Z41" t="n">
        <v>10</v>
      </c>
      <c r="AA41" t="n">
        <v>198.5008438557401</v>
      </c>
      <c r="AB41" t="n">
        <v>271.5976118024746</v>
      </c>
      <c r="AC41" t="n">
        <v>245.6767169217682</v>
      </c>
      <c r="AD41" t="n">
        <v>198500.8438557401</v>
      </c>
      <c r="AE41" t="n">
        <v>271597.6118024746</v>
      </c>
      <c r="AF41" t="n">
        <v>3.6908319349724e-06</v>
      </c>
      <c r="AG41" t="n">
        <v>12</v>
      </c>
      <c r="AH41" t="n">
        <v>245676.7169217682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5.0925</v>
      </c>
      <c r="E42" t="n">
        <v>19.64</v>
      </c>
      <c r="F42" t="n">
        <v>16.17</v>
      </c>
      <c r="G42" t="n">
        <v>64.69</v>
      </c>
      <c r="H42" t="n">
        <v>0.75</v>
      </c>
      <c r="I42" t="n">
        <v>15</v>
      </c>
      <c r="J42" t="n">
        <v>260.69</v>
      </c>
      <c r="K42" t="n">
        <v>58.47</v>
      </c>
      <c r="L42" t="n">
        <v>11</v>
      </c>
      <c r="M42" t="n">
        <v>13</v>
      </c>
      <c r="N42" t="n">
        <v>66.20999999999999</v>
      </c>
      <c r="O42" t="n">
        <v>32385.75</v>
      </c>
      <c r="P42" t="n">
        <v>211.83</v>
      </c>
      <c r="Q42" t="n">
        <v>1364.03</v>
      </c>
      <c r="R42" t="n">
        <v>67.23999999999999</v>
      </c>
      <c r="S42" t="n">
        <v>48.96</v>
      </c>
      <c r="T42" t="n">
        <v>6857.6</v>
      </c>
      <c r="U42" t="n">
        <v>0.73</v>
      </c>
      <c r="V42" t="n">
        <v>0.86</v>
      </c>
      <c r="W42" t="n">
        <v>2.27</v>
      </c>
      <c r="X42" t="n">
        <v>0.41</v>
      </c>
      <c r="Y42" t="n">
        <v>1</v>
      </c>
      <c r="Z42" t="n">
        <v>10</v>
      </c>
      <c r="AA42" t="n">
        <v>197.024875319663</v>
      </c>
      <c r="AB42" t="n">
        <v>269.5781265362788</v>
      </c>
      <c r="AC42" t="n">
        <v>243.8499684950121</v>
      </c>
      <c r="AD42" t="n">
        <v>197024.875319663</v>
      </c>
      <c r="AE42" t="n">
        <v>269578.1265362788</v>
      </c>
      <c r="AF42" t="n">
        <v>3.703121134219984e-06</v>
      </c>
      <c r="AG42" t="n">
        <v>12</v>
      </c>
      <c r="AH42" t="n">
        <v>243849.9684950121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5.095</v>
      </c>
      <c r="E43" t="n">
        <v>19.63</v>
      </c>
      <c r="F43" t="n">
        <v>16.16</v>
      </c>
      <c r="G43" t="n">
        <v>64.65000000000001</v>
      </c>
      <c r="H43" t="n">
        <v>0.77</v>
      </c>
      <c r="I43" t="n">
        <v>15</v>
      </c>
      <c r="J43" t="n">
        <v>261.15</v>
      </c>
      <c r="K43" t="n">
        <v>58.47</v>
      </c>
      <c r="L43" t="n">
        <v>11.25</v>
      </c>
      <c r="M43" t="n">
        <v>13</v>
      </c>
      <c r="N43" t="n">
        <v>66.43000000000001</v>
      </c>
      <c r="O43" t="n">
        <v>32442.95</v>
      </c>
      <c r="P43" t="n">
        <v>210.06</v>
      </c>
      <c r="Q43" t="n">
        <v>1364</v>
      </c>
      <c r="R43" t="n">
        <v>67.03</v>
      </c>
      <c r="S43" t="n">
        <v>48.96</v>
      </c>
      <c r="T43" t="n">
        <v>6752.79</v>
      </c>
      <c r="U43" t="n">
        <v>0.73</v>
      </c>
      <c r="V43" t="n">
        <v>0.86</v>
      </c>
      <c r="W43" t="n">
        <v>2.27</v>
      </c>
      <c r="X43" t="n">
        <v>0.4</v>
      </c>
      <c r="Y43" t="n">
        <v>1</v>
      </c>
      <c r="Z43" t="n">
        <v>10</v>
      </c>
      <c r="AA43" t="n">
        <v>196.1220501389951</v>
      </c>
      <c r="AB43" t="n">
        <v>268.3428412942535</v>
      </c>
      <c r="AC43" t="n">
        <v>242.7325771427516</v>
      </c>
      <c r="AD43" t="n">
        <v>196122.0501389951</v>
      </c>
      <c r="AE43" t="n">
        <v>268342.8412942535</v>
      </c>
      <c r="AF43" t="n">
        <v>3.704939063102762e-06</v>
      </c>
      <c r="AG43" t="n">
        <v>12</v>
      </c>
      <c r="AH43" t="n">
        <v>242732.5771427516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5.1155</v>
      </c>
      <c r="E44" t="n">
        <v>19.55</v>
      </c>
      <c r="F44" t="n">
        <v>16.13</v>
      </c>
      <c r="G44" t="n">
        <v>69.13</v>
      </c>
      <c r="H44" t="n">
        <v>0.78</v>
      </c>
      <c r="I44" t="n">
        <v>14</v>
      </c>
      <c r="J44" t="n">
        <v>261.62</v>
      </c>
      <c r="K44" t="n">
        <v>58.47</v>
      </c>
      <c r="L44" t="n">
        <v>11.5</v>
      </c>
      <c r="M44" t="n">
        <v>12</v>
      </c>
      <c r="N44" t="n">
        <v>66.64</v>
      </c>
      <c r="O44" t="n">
        <v>32500.22</v>
      </c>
      <c r="P44" t="n">
        <v>206.94</v>
      </c>
      <c r="Q44" t="n">
        <v>1364.01</v>
      </c>
      <c r="R44" t="n">
        <v>66.17</v>
      </c>
      <c r="S44" t="n">
        <v>48.96</v>
      </c>
      <c r="T44" t="n">
        <v>6327.65</v>
      </c>
      <c r="U44" t="n">
        <v>0.74</v>
      </c>
      <c r="V44" t="n">
        <v>0.86</v>
      </c>
      <c r="W44" t="n">
        <v>2.26</v>
      </c>
      <c r="X44" t="n">
        <v>0.37</v>
      </c>
      <c r="Y44" t="n">
        <v>1</v>
      </c>
      <c r="Z44" t="n">
        <v>10</v>
      </c>
      <c r="AA44" t="n">
        <v>194.1775178523232</v>
      </c>
      <c r="AB44" t="n">
        <v>265.6822464329204</v>
      </c>
      <c r="AC44" t="n">
        <v>240.325905720815</v>
      </c>
      <c r="AD44" t="n">
        <v>194177.5178523232</v>
      </c>
      <c r="AE44" t="n">
        <v>265682.2464329204</v>
      </c>
      <c r="AF44" t="n">
        <v>3.719846079941547e-06</v>
      </c>
      <c r="AG44" t="n">
        <v>12</v>
      </c>
      <c r="AH44" t="n">
        <v>240325.905720815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5.1186</v>
      </c>
      <c r="E45" t="n">
        <v>19.54</v>
      </c>
      <c r="F45" t="n">
        <v>16.12</v>
      </c>
      <c r="G45" t="n">
        <v>69.08</v>
      </c>
      <c r="H45" t="n">
        <v>0.8</v>
      </c>
      <c r="I45" t="n">
        <v>14</v>
      </c>
      <c r="J45" t="n">
        <v>262.08</v>
      </c>
      <c r="K45" t="n">
        <v>58.47</v>
      </c>
      <c r="L45" t="n">
        <v>11.75</v>
      </c>
      <c r="M45" t="n">
        <v>12</v>
      </c>
      <c r="N45" t="n">
        <v>66.86</v>
      </c>
      <c r="O45" t="n">
        <v>32557.58</v>
      </c>
      <c r="P45" t="n">
        <v>206.09</v>
      </c>
      <c r="Q45" t="n">
        <v>1364</v>
      </c>
      <c r="R45" t="n">
        <v>65.67</v>
      </c>
      <c r="S45" t="n">
        <v>48.96</v>
      </c>
      <c r="T45" t="n">
        <v>6081.1</v>
      </c>
      <c r="U45" t="n">
        <v>0.75</v>
      </c>
      <c r="V45" t="n">
        <v>0.86</v>
      </c>
      <c r="W45" t="n">
        <v>2.26</v>
      </c>
      <c r="X45" t="n">
        <v>0.36</v>
      </c>
      <c r="Y45" t="n">
        <v>1</v>
      </c>
      <c r="Z45" t="n">
        <v>10</v>
      </c>
      <c r="AA45" t="n">
        <v>193.7021084703962</v>
      </c>
      <c r="AB45" t="n">
        <v>265.0317703429865</v>
      </c>
      <c r="AC45" t="n">
        <v>239.7375101559552</v>
      </c>
      <c r="AD45" t="n">
        <v>193702.1084703962</v>
      </c>
      <c r="AE45" t="n">
        <v>265031.7703429865</v>
      </c>
      <c r="AF45" t="n">
        <v>3.722100311756192e-06</v>
      </c>
      <c r="AG45" t="n">
        <v>12</v>
      </c>
      <c r="AH45" t="n">
        <v>239737.5101559552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5.1148</v>
      </c>
      <c r="E46" t="n">
        <v>19.55</v>
      </c>
      <c r="F46" t="n">
        <v>16.13</v>
      </c>
      <c r="G46" t="n">
        <v>69.14</v>
      </c>
      <c r="H46" t="n">
        <v>0.8100000000000001</v>
      </c>
      <c r="I46" t="n">
        <v>14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205.85</v>
      </c>
      <c r="Q46" t="n">
        <v>1364.03</v>
      </c>
      <c r="R46" t="n">
        <v>66.15000000000001</v>
      </c>
      <c r="S46" t="n">
        <v>48.96</v>
      </c>
      <c r="T46" t="n">
        <v>6318.02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193.6770980606819</v>
      </c>
      <c r="AB46" t="n">
        <v>264.9975499970341</v>
      </c>
      <c r="AC46" t="n">
        <v>239.7065557517919</v>
      </c>
      <c r="AD46" t="n">
        <v>193677.0980606819</v>
      </c>
      <c r="AE46" t="n">
        <v>264997.5499970341</v>
      </c>
      <c r="AF46" t="n">
        <v>3.719337059854368e-06</v>
      </c>
      <c r="AG46" t="n">
        <v>12</v>
      </c>
      <c r="AH46" t="n">
        <v>239706.555751792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5.13</v>
      </c>
      <c r="E47" t="n">
        <v>19.49</v>
      </c>
      <c r="F47" t="n">
        <v>16.12</v>
      </c>
      <c r="G47" t="n">
        <v>74.41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203.82</v>
      </c>
      <c r="Q47" t="n">
        <v>1364</v>
      </c>
      <c r="R47" t="n">
        <v>65.78</v>
      </c>
      <c r="S47" t="n">
        <v>48.96</v>
      </c>
      <c r="T47" t="n">
        <v>6137.87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192.3891806031214</v>
      </c>
      <c r="AB47" t="n">
        <v>263.2353645126926</v>
      </c>
      <c r="AC47" t="n">
        <v>238.1125507768326</v>
      </c>
      <c r="AD47" t="n">
        <v>192389.1806031214</v>
      </c>
      <c r="AE47" t="n">
        <v>263235.3645126926</v>
      </c>
      <c r="AF47" t="n">
        <v>3.730390067461663e-06</v>
      </c>
      <c r="AG47" t="n">
        <v>12</v>
      </c>
      <c r="AH47" t="n">
        <v>238112.5507768326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5.1333</v>
      </c>
      <c r="E48" t="n">
        <v>19.48</v>
      </c>
      <c r="F48" t="n">
        <v>16.11</v>
      </c>
      <c r="G48" t="n">
        <v>74.34999999999999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203.55</v>
      </c>
      <c r="Q48" t="n">
        <v>1364</v>
      </c>
      <c r="R48" t="n">
        <v>65.37</v>
      </c>
      <c r="S48" t="n">
        <v>48.96</v>
      </c>
      <c r="T48" t="n">
        <v>5935.16</v>
      </c>
      <c r="U48" t="n">
        <v>0.75</v>
      </c>
      <c r="V48" t="n">
        <v>0.86</v>
      </c>
      <c r="W48" t="n">
        <v>2.26</v>
      </c>
      <c r="X48" t="n">
        <v>0.35</v>
      </c>
      <c r="Y48" t="n">
        <v>1</v>
      </c>
      <c r="Z48" t="n">
        <v>10</v>
      </c>
      <c r="AA48" t="n">
        <v>192.1852864322438</v>
      </c>
      <c r="AB48" t="n">
        <v>262.9563875129219</v>
      </c>
      <c r="AC48" t="n">
        <v>237.8601989503732</v>
      </c>
      <c r="AD48" t="n">
        <v>192185.2864322438</v>
      </c>
      <c r="AE48" t="n">
        <v>262956.3875129219</v>
      </c>
      <c r="AF48" t="n">
        <v>3.73278973358693e-06</v>
      </c>
      <c r="AG48" t="n">
        <v>12</v>
      </c>
      <c r="AH48" t="n">
        <v>237860.1989503732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5.1323</v>
      </c>
      <c r="E49" t="n">
        <v>19.48</v>
      </c>
      <c r="F49" t="n">
        <v>16.11</v>
      </c>
      <c r="G49" t="n">
        <v>74.37</v>
      </c>
      <c r="H49" t="n">
        <v>0.86</v>
      </c>
      <c r="I49" t="n">
        <v>13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204.27</v>
      </c>
      <c r="Q49" t="n">
        <v>1364.05</v>
      </c>
      <c r="R49" t="n">
        <v>65.28</v>
      </c>
      <c r="S49" t="n">
        <v>48.96</v>
      </c>
      <c r="T49" t="n">
        <v>5891.62</v>
      </c>
      <c r="U49" t="n">
        <v>0.75</v>
      </c>
      <c r="V49" t="n">
        <v>0.86</v>
      </c>
      <c r="W49" t="n">
        <v>2.27</v>
      </c>
      <c r="X49" t="n">
        <v>0.35</v>
      </c>
      <c r="Y49" t="n">
        <v>1</v>
      </c>
      <c r="Z49" t="n">
        <v>10</v>
      </c>
      <c r="AA49" t="n">
        <v>192.5455770291573</v>
      </c>
      <c r="AB49" t="n">
        <v>263.4493530025181</v>
      </c>
      <c r="AC49" t="n">
        <v>238.306116505524</v>
      </c>
      <c r="AD49" t="n">
        <v>192545.5770291573</v>
      </c>
      <c r="AE49" t="n">
        <v>263449.3530025181</v>
      </c>
      <c r="AF49" t="n">
        <v>3.732062562033818e-06</v>
      </c>
      <c r="AG49" t="n">
        <v>12</v>
      </c>
      <c r="AH49" t="n">
        <v>238306.116505524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5.1318</v>
      </c>
      <c r="E50" t="n">
        <v>19.49</v>
      </c>
      <c r="F50" t="n">
        <v>16.12</v>
      </c>
      <c r="G50" t="n">
        <v>74.38</v>
      </c>
      <c r="H50" t="n">
        <v>0.87</v>
      </c>
      <c r="I50" t="n">
        <v>13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203.78</v>
      </c>
      <c r="Q50" t="n">
        <v>1364.03</v>
      </c>
      <c r="R50" t="n">
        <v>65.42</v>
      </c>
      <c r="S50" t="n">
        <v>48.96</v>
      </c>
      <c r="T50" t="n">
        <v>5958.73</v>
      </c>
      <c r="U50" t="n">
        <v>0.75</v>
      </c>
      <c r="V50" t="n">
        <v>0.86</v>
      </c>
      <c r="W50" t="n">
        <v>2.27</v>
      </c>
      <c r="X50" t="n">
        <v>0.36</v>
      </c>
      <c r="Y50" t="n">
        <v>1</v>
      </c>
      <c r="Z50" t="n">
        <v>10</v>
      </c>
      <c r="AA50" t="n">
        <v>192.3324831909094</v>
      </c>
      <c r="AB50" t="n">
        <v>263.1577886119907</v>
      </c>
      <c r="AC50" t="n">
        <v>238.0423786112152</v>
      </c>
      <c r="AD50" t="n">
        <v>192332.4831909094</v>
      </c>
      <c r="AE50" t="n">
        <v>263157.7886119907</v>
      </c>
      <c r="AF50" t="n">
        <v>3.731698976257263e-06</v>
      </c>
      <c r="AG50" t="n">
        <v>12</v>
      </c>
      <c r="AH50" t="n">
        <v>238042.3786112152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5.1332</v>
      </c>
      <c r="E51" t="n">
        <v>19.48</v>
      </c>
      <c r="F51" t="n">
        <v>16.11</v>
      </c>
      <c r="G51" t="n">
        <v>74.36</v>
      </c>
      <c r="H51" t="n">
        <v>0.89</v>
      </c>
      <c r="I51" t="n">
        <v>13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202.95</v>
      </c>
      <c r="Q51" t="n">
        <v>1364.07</v>
      </c>
      <c r="R51" t="n">
        <v>65.23999999999999</v>
      </c>
      <c r="S51" t="n">
        <v>48.96</v>
      </c>
      <c r="T51" t="n">
        <v>5868.34</v>
      </c>
      <c r="U51" t="n">
        <v>0.75</v>
      </c>
      <c r="V51" t="n">
        <v>0.86</v>
      </c>
      <c r="W51" t="n">
        <v>2.27</v>
      </c>
      <c r="X51" t="n">
        <v>0.35</v>
      </c>
      <c r="Y51" t="n">
        <v>1</v>
      </c>
      <c r="Z51" t="n">
        <v>10</v>
      </c>
      <c r="AA51" t="n">
        <v>191.9046779069033</v>
      </c>
      <c r="AB51" t="n">
        <v>262.5724465489768</v>
      </c>
      <c r="AC51" t="n">
        <v>237.5129007731624</v>
      </c>
      <c r="AD51" t="n">
        <v>191904.6779069033</v>
      </c>
      <c r="AE51" t="n">
        <v>262572.4465489768</v>
      </c>
      <c r="AF51" t="n">
        <v>3.732717016431619e-06</v>
      </c>
      <c r="AG51" t="n">
        <v>12</v>
      </c>
      <c r="AH51" t="n">
        <v>237512.9007731624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5.1283</v>
      </c>
      <c r="E52" t="n">
        <v>19.5</v>
      </c>
      <c r="F52" t="n">
        <v>16.13</v>
      </c>
      <c r="G52" t="n">
        <v>74.44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201.58</v>
      </c>
      <c r="Q52" t="n">
        <v>1364</v>
      </c>
      <c r="R52" t="n">
        <v>65.83</v>
      </c>
      <c r="S52" t="n">
        <v>48.96</v>
      </c>
      <c r="T52" t="n">
        <v>6165.66</v>
      </c>
      <c r="U52" t="n">
        <v>0.74</v>
      </c>
      <c r="V52" t="n">
        <v>0.86</v>
      </c>
      <c r="W52" t="n">
        <v>2.27</v>
      </c>
      <c r="X52" t="n">
        <v>0.37</v>
      </c>
      <c r="Y52" t="n">
        <v>1</v>
      </c>
      <c r="Z52" t="n">
        <v>10</v>
      </c>
      <c r="AA52" t="n">
        <v>191.3758249690203</v>
      </c>
      <c r="AB52" t="n">
        <v>261.8488466280206</v>
      </c>
      <c r="AC52" t="n">
        <v>236.8583602130832</v>
      </c>
      <c r="AD52" t="n">
        <v>191375.8249690203</v>
      </c>
      <c r="AE52" t="n">
        <v>261848.8466280206</v>
      </c>
      <c r="AF52" t="n">
        <v>3.729153875821373e-06</v>
      </c>
      <c r="AG52" t="n">
        <v>12</v>
      </c>
      <c r="AH52" t="n">
        <v>236858.3602130832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5.1292</v>
      </c>
      <c r="E53" t="n">
        <v>19.5</v>
      </c>
      <c r="F53" t="n">
        <v>16.13</v>
      </c>
      <c r="G53" t="n">
        <v>74.42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201.3</v>
      </c>
      <c r="Q53" t="n">
        <v>1364.02</v>
      </c>
      <c r="R53" t="n">
        <v>65.7</v>
      </c>
      <c r="S53" t="n">
        <v>48.96</v>
      </c>
      <c r="T53" t="n">
        <v>6101.63</v>
      </c>
      <c r="U53" t="n">
        <v>0.75</v>
      </c>
      <c r="V53" t="n">
        <v>0.86</v>
      </c>
      <c r="W53" t="n">
        <v>2.27</v>
      </c>
      <c r="X53" t="n">
        <v>0.37</v>
      </c>
      <c r="Y53" t="n">
        <v>1</v>
      </c>
      <c r="Z53" t="n">
        <v>10</v>
      </c>
      <c r="AA53" t="n">
        <v>191.2250380206775</v>
      </c>
      <c r="AB53" t="n">
        <v>261.6425332730476</v>
      </c>
      <c r="AC53" t="n">
        <v>236.6717371151461</v>
      </c>
      <c r="AD53" t="n">
        <v>191225.0380206775</v>
      </c>
      <c r="AE53" t="n">
        <v>261642.5332730476</v>
      </c>
      <c r="AF53" t="n">
        <v>3.729808330219173e-06</v>
      </c>
      <c r="AG53" t="n">
        <v>12</v>
      </c>
      <c r="AH53" t="n">
        <v>236671.7371151461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5.1487</v>
      </c>
      <c r="E54" t="n">
        <v>19.42</v>
      </c>
      <c r="F54" t="n">
        <v>16.1</v>
      </c>
      <c r="G54" t="n">
        <v>80.48999999999999</v>
      </c>
      <c r="H54" t="n">
        <v>0.9399999999999999</v>
      </c>
      <c r="I54" t="n">
        <v>12</v>
      </c>
      <c r="J54" t="n">
        <v>266.3</v>
      </c>
      <c r="K54" t="n">
        <v>58.47</v>
      </c>
      <c r="L54" t="n">
        <v>14</v>
      </c>
      <c r="M54" t="n">
        <v>1</v>
      </c>
      <c r="N54" t="n">
        <v>68.81999999999999</v>
      </c>
      <c r="O54" t="n">
        <v>33077.47</v>
      </c>
      <c r="P54" t="n">
        <v>200.99</v>
      </c>
      <c r="Q54" t="n">
        <v>1364.02</v>
      </c>
      <c r="R54" t="n">
        <v>64.63</v>
      </c>
      <c r="S54" t="n">
        <v>48.96</v>
      </c>
      <c r="T54" t="n">
        <v>5569.09</v>
      </c>
      <c r="U54" t="n">
        <v>0.76</v>
      </c>
      <c r="V54" t="n">
        <v>0.86</v>
      </c>
      <c r="W54" t="n">
        <v>2.27</v>
      </c>
      <c r="X54" t="n">
        <v>0.34</v>
      </c>
      <c r="Y54" t="n">
        <v>1</v>
      </c>
      <c r="Z54" t="n">
        <v>10</v>
      </c>
      <c r="AA54" t="n">
        <v>190.6532952243843</v>
      </c>
      <c r="AB54" t="n">
        <v>260.8602495556477</v>
      </c>
      <c r="AC54" t="n">
        <v>235.9641134577925</v>
      </c>
      <c r="AD54" t="n">
        <v>190653.2952243843</v>
      </c>
      <c r="AE54" t="n">
        <v>260860.2495556477</v>
      </c>
      <c r="AF54" t="n">
        <v>3.743988175504846e-06</v>
      </c>
      <c r="AG54" t="n">
        <v>12</v>
      </c>
      <c r="AH54" t="n">
        <v>235964.1134577925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5.1494</v>
      </c>
      <c r="E55" t="n">
        <v>19.42</v>
      </c>
      <c r="F55" t="n">
        <v>16.1</v>
      </c>
      <c r="G55" t="n">
        <v>80.48</v>
      </c>
      <c r="H55" t="n">
        <v>0.95</v>
      </c>
      <c r="I55" t="n">
        <v>12</v>
      </c>
      <c r="J55" t="n">
        <v>266.77</v>
      </c>
      <c r="K55" t="n">
        <v>58.47</v>
      </c>
      <c r="L55" t="n">
        <v>14.25</v>
      </c>
      <c r="M55" t="n">
        <v>1</v>
      </c>
      <c r="N55" t="n">
        <v>69.04000000000001</v>
      </c>
      <c r="O55" t="n">
        <v>33135.65</v>
      </c>
      <c r="P55" t="n">
        <v>201.41</v>
      </c>
      <c r="Q55" t="n">
        <v>1364.02</v>
      </c>
      <c r="R55" t="n">
        <v>64.63</v>
      </c>
      <c r="S55" t="n">
        <v>48.96</v>
      </c>
      <c r="T55" t="n">
        <v>5571.87</v>
      </c>
      <c r="U55" t="n">
        <v>0.76</v>
      </c>
      <c r="V55" t="n">
        <v>0.86</v>
      </c>
      <c r="W55" t="n">
        <v>2.27</v>
      </c>
      <c r="X55" t="n">
        <v>0.34</v>
      </c>
      <c r="Y55" t="n">
        <v>1</v>
      </c>
      <c r="Z55" t="n">
        <v>10</v>
      </c>
      <c r="AA55" t="n">
        <v>190.8361359004435</v>
      </c>
      <c r="AB55" t="n">
        <v>261.1104202349929</v>
      </c>
      <c r="AC55" t="n">
        <v>236.1904081986179</v>
      </c>
      <c r="AD55" t="n">
        <v>190836.1359004434</v>
      </c>
      <c r="AE55" t="n">
        <v>261110.4202349929</v>
      </c>
      <c r="AF55" t="n">
        <v>3.744497195592024e-06</v>
      </c>
      <c r="AG55" t="n">
        <v>12</v>
      </c>
      <c r="AH55" t="n">
        <v>236190.4081986179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5.1502</v>
      </c>
      <c r="E56" t="n">
        <v>19.42</v>
      </c>
      <c r="F56" t="n">
        <v>16.09</v>
      </c>
      <c r="G56" t="n">
        <v>80.47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0</v>
      </c>
      <c r="N56" t="n">
        <v>69.27</v>
      </c>
      <c r="O56" t="n">
        <v>33193.92</v>
      </c>
      <c r="P56" t="n">
        <v>201.3</v>
      </c>
      <c r="Q56" t="n">
        <v>1364.02</v>
      </c>
      <c r="R56" t="n">
        <v>64.45999999999999</v>
      </c>
      <c r="S56" t="n">
        <v>48.96</v>
      </c>
      <c r="T56" t="n">
        <v>5487.06</v>
      </c>
      <c r="U56" t="n">
        <v>0.76</v>
      </c>
      <c r="V56" t="n">
        <v>0.86</v>
      </c>
      <c r="W56" t="n">
        <v>2.27</v>
      </c>
      <c r="X56" t="n">
        <v>0.33</v>
      </c>
      <c r="Y56" t="n">
        <v>1</v>
      </c>
      <c r="Z56" t="n">
        <v>10</v>
      </c>
      <c r="AA56" t="n">
        <v>190.7606665336076</v>
      </c>
      <c r="AB56" t="n">
        <v>261.0071597178146</v>
      </c>
      <c r="AC56" t="n">
        <v>236.097002720272</v>
      </c>
      <c r="AD56" t="n">
        <v>190760.6665336076</v>
      </c>
      <c r="AE56" t="n">
        <v>261007.1597178146</v>
      </c>
      <c r="AF56" t="n">
        <v>3.745078932834514e-06</v>
      </c>
      <c r="AG56" t="n">
        <v>12</v>
      </c>
      <c r="AH56" t="n">
        <v>236097.002720272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4.6835</v>
      </c>
      <c r="E2" t="n">
        <v>21.35</v>
      </c>
      <c r="F2" t="n">
        <v>18.19</v>
      </c>
      <c r="G2" t="n">
        <v>12.84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83</v>
      </c>
      <c r="N2" t="n">
        <v>8.25</v>
      </c>
      <c r="O2" t="n">
        <v>9054.6</v>
      </c>
      <c r="P2" t="n">
        <v>116.75</v>
      </c>
      <c r="Q2" t="n">
        <v>1364.18</v>
      </c>
      <c r="R2" t="n">
        <v>133.56</v>
      </c>
      <c r="S2" t="n">
        <v>48.96</v>
      </c>
      <c r="T2" t="n">
        <v>39670.74</v>
      </c>
      <c r="U2" t="n">
        <v>0.37</v>
      </c>
      <c r="V2" t="n">
        <v>0.76</v>
      </c>
      <c r="W2" t="n">
        <v>2.36</v>
      </c>
      <c r="X2" t="n">
        <v>2.42</v>
      </c>
      <c r="Y2" t="n">
        <v>1</v>
      </c>
      <c r="Z2" t="n">
        <v>10</v>
      </c>
      <c r="AA2" t="n">
        <v>155.8692764746175</v>
      </c>
      <c r="AB2" t="n">
        <v>213.2672205396372</v>
      </c>
      <c r="AC2" t="n">
        <v>192.9132963338192</v>
      </c>
      <c r="AD2" t="n">
        <v>155869.2764746175</v>
      </c>
      <c r="AE2" t="n">
        <v>213267.2205396372</v>
      </c>
      <c r="AF2" t="n">
        <v>3.647805735786663e-06</v>
      </c>
      <c r="AG2" t="n">
        <v>13</v>
      </c>
      <c r="AH2" t="n">
        <v>192913.2963338192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4.908</v>
      </c>
      <c r="E3" t="n">
        <v>20.38</v>
      </c>
      <c r="F3" t="n">
        <v>17.55</v>
      </c>
      <c r="G3" t="n">
        <v>16.72</v>
      </c>
      <c r="H3" t="n">
        <v>0.3</v>
      </c>
      <c r="I3" t="n">
        <v>63</v>
      </c>
      <c r="J3" t="n">
        <v>71.81</v>
      </c>
      <c r="K3" t="n">
        <v>32.27</v>
      </c>
      <c r="L3" t="n">
        <v>1.25</v>
      </c>
      <c r="M3" t="n">
        <v>60</v>
      </c>
      <c r="N3" t="n">
        <v>8.289999999999999</v>
      </c>
      <c r="O3" t="n">
        <v>9090.98</v>
      </c>
      <c r="P3" t="n">
        <v>107.29</v>
      </c>
      <c r="Q3" t="n">
        <v>1364.17</v>
      </c>
      <c r="R3" t="n">
        <v>112.19</v>
      </c>
      <c r="S3" t="n">
        <v>48.96</v>
      </c>
      <c r="T3" t="n">
        <v>29092.84</v>
      </c>
      <c r="U3" t="n">
        <v>0.44</v>
      </c>
      <c r="V3" t="n">
        <v>0.79</v>
      </c>
      <c r="W3" t="n">
        <v>2.35</v>
      </c>
      <c r="X3" t="n">
        <v>1.79</v>
      </c>
      <c r="Y3" t="n">
        <v>1</v>
      </c>
      <c r="Z3" t="n">
        <v>10</v>
      </c>
      <c r="AA3" t="n">
        <v>141.1903075860209</v>
      </c>
      <c r="AB3" t="n">
        <v>193.1828077158668</v>
      </c>
      <c r="AC3" t="n">
        <v>174.7457116812926</v>
      </c>
      <c r="AD3" t="n">
        <v>141190.3075860209</v>
      </c>
      <c r="AE3" t="n">
        <v>193182.8077158668</v>
      </c>
      <c r="AF3" t="n">
        <v>3.822660521242861e-06</v>
      </c>
      <c r="AG3" t="n">
        <v>12</v>
      </c>
      <c r="AH3" t="n">
        <v>174745.7116812926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5.0314</v>
      </c>
      <c r="E4" t="n">
        <v>19.88</v>
      </c>
      <c r="F4" t="n">
        <v>17.24</v>
      </c>
      <c r="G4" t="n">
        <v>20.28</v>
      </c>
      <c r="H4" t="n">
        <v>0.36</v>
      </c>
      <c r="I4" t="n">
        <v>51</v>
      </c>
      <c r="J4" t="n">
        <v>72.11</v>
      </c>
      <c r="K4" t="n">
        <v>32.27</v>
      </c>
      <c r="L4" t="n">
        <v>1.5</v>
      </c>
      <c r="M4" t="n">
        <v>30</v>
      </c>
      <c r="N4" t="n">
        <v>8.34</v>
      </c>
      <c r="O4" t="n">
        <v>9127.379999999999</v>
      </c>
      <c r="P4" t="n">
        <v>101.27</v>
      </c>
      <c r="Q4" t="n">
        <v>1364.27</v>
      </c>
      <c r="R4" t="n">
        <v>100.87</v>
      </c>
      <c r="S4" t="n">
        <v>48.96</v>
      </c>
      <c r="T4" t="n">
        <v>23494.67</v>
      </c>
      <c r="U4" t="n">
        <v>0.49</v>
      </c>
      <c r="V4" t="n">
        <v>0.8</v>
      </c>
      <c r="W4" t="n">
        <v>2.36</v>
      </c>
      <c r="X4" t="n">
        <v>1.48</v>
      </c>
      <c r="Y4" t="n">
        <v>1</v>
      </c>
      <c r="Z4" t="n">
        <v>10</v>
      </c>
      <c r="AA4" t="n">
        <v>136.6843628295535</v>
      </c>
      <c r="AB4" t="n">
        <v>187.0175753118183</v>
      </c>
      <c r="AC4" t="n">
        <v>169.1688804049265</v>
      </c>
      <c r="AD4" t="n">
        <v>136684.3628295535</v>
      </c>
      <c r="AE4" t="n">
        <v>187017.5753118183</v>
      </c>
      <c r="AF4" t="n">
        <v>3.918772238504754e-06</v>
      </c>
      <c r="AG4" t="n">
        <v>12</v>
      </c>
      <c r="AH4" t="n">
        <v>169168.8804049265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5.0744</v>
      </c>
      <c r="E5" t="n">
        <v>19.71</v>
      </c>
      <c r="F5" t="n">
        <v>17.13</v>
      </c>
      <c r="G5" t="n">
        <v>21.87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6</v>
      </c>
      <c r="N5" t="n">
        <v>8.380000000000001</v>
      </c>
      <c r="O5" t="n">
        <v>9163.799999999999</v>
      </c>
      <c r="P5" t="n">
        <v>98.8</v>
      </c>
      <c r="Q5" t="n">
        <v>1364.13</v>
      </c>
      <c r="R5" t="n">
        <v>96.8</v>
      </c>
      <c r="S5" t="n">
        <v>48.96</v>
      </c>
      <c r="T5" t="n">
        <v>21479.69</v>
      </c>
      <c r="U5" t="n">
        <v>0.51</v>
      </c>
      <c r="V5" t="n">
        <v>0.8100000000000001</v>
      </c>
      <c r="W5" t="n">
        <v>2.37</v>
      </c>
      <c r="X5" t="n">
        <v>1.37</v>
      </c>
      <c r="Y5" t="n">
        <v>1</v>
      </c>
      <c r="Z5" t="n">
        <v>10</v>
      </c>
      <c r="AA5" t="n">
        <v>134.987448003346</v>
      </c>
      <c r="AB5" t="n">
        <v>184.6957815840038</v>
      </c>
      <c r="AC5" t="n">
        <v>167.0686754118359</v>
      </c>
      <c r="AD5" t="n">
        <v>134987.448003346</v>
      </c>
      <c r="AE5" t="n">
        <v>184695.7815840038</v>
      </c>
      <c r="AF5" t="n">
        <v>3.952263355540907e-06</v>
      </c>
      <c r="AG5" t="n">
        <v>12</v>
      </c>
      <c r="AH5" t="n">
        <v>167068.6754118359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5.0755</v>
      </c>
      <c r="E6" t="n">
        <v>19.7</v>
      </c>
      <c r="F6" t="n">
        <v>17.13</v>
      </c>
      <c r="G6" t="n">
        <v>21.86</v>
      </c>
      <c r="H6" t="n">
        <v>0.48</v>
      </c>
      <c r="I6" t="n">
        <v>47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99.23999999999999</v>
      </c>
      <c r="Q6" t="n">
        <v>1364.33</v>
      </c>
      <c r="R6" t="n">
        <v>96.38</v>
      </c>
      <c r="S6" t="n">
        <v>48.96</v>
      </c>
      <c r="T6" t="n">
        <v>21268.63</v>
      </c>
      <c r="U6" t="n">
        <v>0.51</v>
      </c>
      <c r="V6" t="n">
        <v>0.8100000000000001</v>
      </c>
      <c r="W6" t="n">
        <v>2.38</v>
      </c>
      <c r="X6" t="n">
        <v>1.37</v>
      </c>
      <c r="Y6" t="n">
        <v>1</v>
      </c>
      <c r="Z6" t="n">
        <v>10</v>
      </c>
      <c r="AA6" t="n">
        <v>135.1853718215121</v>
      </c>
      <c r="AB6" t="n">
        <v>184.966589683801</v>
      </c>
      <c r="AC6" t="n">
        <v>167.3136379666701</v>
      </c>
      <c r="AD6" t="n">
        <v>135185.3718215121</v>
      </c>
      <c r="AE6" t="n">
        <v>184966.589683801</v>
      </c>
      <c r="AF6" t="n">
        <v>3.953120105046483e-06</v>
      </c>
      <c r="AG6" t="n">
        <v>12</v>
      </c>
      <c r="AH6" t="n">
        <v>167313.6379666702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4.7205</v>
      </c>
      <c r="E2" t="n">
        <v>21.18</v>
      </c>
      <c r="F2" t="n">
        <v>18.46</v>
      </c>
      <c r="G2" t="n">
        <v>12.04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1364.5</v>
      </c>
      <c r="R2" t="n">
        <v>137.99</v>
      </c>
      <c r="S2" t="n">
        <v>48.96</v>
      </c>
      <c r="T2" t="n">
        <v>41852.24</v>
      </c>
      <c r="U2" t="n">
        <v>0.35</v>
      </c>
      <c r="V2" t="n">
        <v>0.75</v>
      </c>
      <c r="W2" t="n">
        <v>2.51</v>
      </c>
      <c r="X2" t="n">
        <v>2.7</v>
      </c>
      <c r="Y2" t="n">
        <v>1</v>
      </c>
      <c r="Z2" t="n">
        <v>10</v>
      </c>
      <c r="AA2" t="n">
        <v>129.6089669507698</v>
      </c>
      <c r="AB2" t="n">
        <v>177.3367065260351</v>
      </c>
      <c r="AC2" t="n">
        <v>160.4119401488707</v>
      </c>
      <c r="AD2" t="n">
        <v>129608.9669507698</v>
      </c>
      <c r="AE2" t="n">
        <v>177336.7065260351</v>
      </c>
      <c r="AF2" t="n">
        <v>3.760393291299457e-06</v>
      </c>
      <c r="AG2" t="n">
        <v>13</v>
      </c>
      <c r="AH2" t="n">
        <v>160411.9401488707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3.6095</v>
      </c>
      <c r="E2" t="n">
        <v>27.7</v>
      </c>
      <c r="F2" t="n">
        <v>20.65</v>
      </c>
      <c r="G2" t="n">
        <v>7.42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229.63</v>
      </c>
      <c r="Q2" t="n">
        <v>1364.21</v>
      </c>
      <c r="R2" t="n">
        <v>213.25</v>
      </c>
      <c r="S2" t="n">
        <v>48.96</v>
      </c>
      <c r="T2" t="n">
        <v>79103.10000000001</v>
      </c>
      <c r="U2" t="n">
        <v>0.23</v>
      </c>
      <c r="V2" t="n">
        <v>0.67</v>
      </c>
      <c r="W2" t="n">
        <v>2.52</v>
      </c>
      <c r="X2" t="n">
        <v>4.89</v>
      </c>
      <c r="Y2" t="n">
        <v>1</v>
      </c>
      <c r="Z2" t="n">
        <v>10</v>
      </c>
      <c r="AA2" t="n">
        <v>287.4484167984917</v>
      </c>
      <c r="AB2" t="n">
        <v>393.2996051928434</v>
      </c>
      <c r="AC2" t="n">
        <v>355.7636428727004</v>
      </c>
      <c r="AD2" t="n">
        <v>287448.4167984917</v>
      </c>
      <c r="AE2" t="n">
        <v>393299.6051928434</v>
      </c>
      <c r="AF2" t="n">
        <v>2.71044161126116e-06</v>
      </c>
      <c r="AG2" t="n">
        <v>17</v>
      </c>
      <c r="AH2" t="n">
        <v>355763.6428727004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3.9722</v>
      </c>
      <c r="E3" t="n">
        <v>25.17</v>
      </c>
      <c r="F3" t="n">
        <v>19.36</v>
      </c>
      <c r="G3" t="n">
        <v>9.369999999999999</v>
      </c>
      <c r="H3" t="n">
        <v>0.16</v>
      </c>
      <c r="I3" t="n">
        <v>124</v>
      </c>
      <c r="J3" t="n">
        <v>142.15</v>
      </c>
      <c r="K3" t="n">
        <v>47.83</v>
      </c>
      <c r="L3" t="n">
        <v>1.25</v>
      </c>
      <c r="M3" t="n">
        <v>122</v>
      </c>
      <c r="N3" t="n">
        <v>23.07</v>
      </c>
      <c r="O3" t="n">
        <v>17765.46</v>
      </c>
      <c r="P3" t="n">
        <v>213.12</v>
      </c>
      <c r="Q3" t="n">
        <v>1364.42</v>
      </c>
      <c r="R3" t="n">
        <v>171.15</v>
      </c>
      <c r="S3" t="n">
        <v>48.96</v>
      </c>
      <c r="T3" t="n">
        <v>58269.19</v>
      </c>
      <c r="U3" t="n">
        <v>0.29</v>
      </c>
      <c r="V3" t="n">
        <v>0.72</v>
      </c>
      <c r="W3" t="n">
        <v>2.45</v>
      </c>
      <c r="X3" t="n">
        <v>3.6</v>
      </c>
      <c r="Y3" t="n">
        <v>1</v>
      </c>
      <c r="Z3" t="n">
        <v>10</v>
      </c>
      <c r="AA3" t="n">
        <v>247.2852637451561</v>
      </c>
      <c r="AB3" t="n">
        <v>338.3466073118497</v>
      </c>
      <c r="AC3" t="n">
        <v>306.0552819825535</v>
      </c>
      <c r="AD3" t="n">
        <v>247285.2637451561</v>
      </c>
      <c r="AE3" t="n">
        <v>338346.6073118497</v>
      </c>
      <c r="AF3" t="n">
        <v>2.982799880385532e-06</v>
      </c>
      <c r="AG3" t="n">
        <v>15</v>
      </c>
      <c r="AH3" t="n">
        <v>306055.2819825535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4.2308</v>
      </c>
      <c r="E4" t="n">
        <v>23.64</v>
      </c>
      <c r="F4" t="n">
        <v>18.58</v>
      </c>
      <c r="G4" t="n">
        <v>11.37</v>
      </c>
      <c r="H4" t="n">
        <v>0.19</v>
      </c>
      <c r="I4" t="n">
        <v>98</v>
      </c>
      <c r="J4" t="n">
        <v>142.49</v>
      </c>
      <c r="K4" t="n">
        <v>47.83</v>
      </c>
      <c r="L4" t="n">
        <v>1.5</v>
      </c>
      <c r="M4" t="n">
        <v>96</v>
      </c>
      <c r="N4" t="n">
        <v>23.16</v>
      </c>
      <c r="O4" t="n">
        <v>17807.56</v>
      </c>
      <c r="P4" t="n">
        <v>202.02</v>
      </c>
      <c r="Q4" t="n">
        <v>1364.37</v>
      </c>
      <c r="R4" t="n">
        <v>145.72</v>
      </c>
      <c r="S4" t="n">
        <v>48.96</v>
      </c>
      <c r="T4" t="n">
        <v>45684.12</v>
      </c>
      <c r="U4" t="n">
        <v>0.34</v>
      </c>
      <c r="V4" t="n">
        <v>0.75</v>
      </c>
      <c r="W4" t="n">
        <v>2.4</v>
      </c>
      <c r="X4" t="n">
        <v>2.81</v>
      </c>
      <c r="Y4" t="n">
        <v>1</v>
      </c>
      <c r="Z4" t="n">
        <v>10</v>
      </c>
      <c r="AA4" t="n">
        <v>224.8031335889499</v>
      </c>
      <c r="AB4" t="n">
        <v>307.585564990562</v>
      </c>
      <c r="AC4" t="n">
        <v>278.2300303670056</v>
      </c>
      <c r="AD4" t="n">
        <v>224803.1335889499</v>
      </c>
      <c r="AE4" t="n">
        <v>307585.564990562</v>
      </c>
      <c r="AF4" t="n">
        <v>3.176987496585043e-06</v>
      </c>
      <c r="AG4" t="n">
        <v>14</v>
      </c>
      <c r="AH4" t="n">
        <v>278230.0303670056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4.4129</v>
      </c>
      <c r="E5" t="n">
        <v>22.66</v>
      </c>
      <c r="F5" t="n">
        <v>18.09</v>
      </c>
      <c r="G5" t="n">
        <v>13.4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194.82</v>
      </c>
      <c r="Q5" t="n">
        <v>1364.29</v>
      </c>
      <c r="R5" t="n">
        <v>129.89</v>
      </c>
      <c r="S5" t="n">
        <v>48.96</v>
      </c>
      <c r="T5" t="n">
        <v>37855.55</v>
      </c>
      <c r="U5" t="n">
        <v>0.38</v>
      </c>
      <c r="V5" t="n">
        <v>0.77</v>
      </c>
      <c r="W5" t="n">
        <v>2.37</v>
      </c>
      <c r="X5" t="n">
        <v>2.33</v>
      </c>
      <c r="Y5" t="n">
        <v>1</v>
      </c>
      <c r="Z5" t="n">
        <v>10</v>
      </c>
      <c r="AA5" t="n">
        <v>215.2224756928654</v>
      </c>
      <c r="AB5" t="n">
        <v>294.4768861883499</v>
      </c>
      <c r="AC5" t="n">
        <v>266.3724254715262</v>
      </c>
      <c r="AD5" t="n">
        <v>215222.4756928654</v>
      </c>
      <c r="AE5" t="n">
        <v>294476.8861883499</v>
      </c>
      <c r="AF5" t="n">
        <v>3.313729820289339e-06</v>
      </c>
      <c r="AG5" t="n">
        <v>14</v>
      </c>
      <c r="AH5" t="n">
        <v>266372.4254715262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4.5572</v>
      </c>
      <c r="E6" t="n">
        <v>21.94</v>
      </c>
      <c r="F6" t="n">
        <v>17.72</v>
      </c>
      <c r="G6" t="n">
        <v>15.41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188.65</v>
      </c>
      <c r="Q6" t="n">
        <v>1364.22</v>
      </c>
      <c r="R6" t="n">
        <v>118.05</v>
      </c>
      <c r="S6" t="n">
        <v>48.96</v>
      </c>
      <c r="T6" t="n">
        <v>31995.83</v>
      </c>
      <c r="U6" t="n">
        <v>0.41</v>
      </c>
      <c r="V6" t="n">
        <v>0.78</v>
      </c>
      <c r="W6" t="n">
        <v>2.35</v>
      </c>
      <c r="X6" t="n">
        <v>1.96</v>
      </c>
      <c r="Y6" t="n">
        <v>1</v>
      </c>
      <c r="Z6" t="n">
        <v>10</v>
      </c>
      <c r="AA6" t="n">
        <v>201.1684317429147</v>
      </c>
      <c r="AB6" t="n">
        <v>275.2475232353768</v>
      </c>
      <c r="AC6" t="n">
        <v>248.9782859301983</v>
      </c>
      <c r="AD6" t="n">
        <v>201168.4317429147</v>
      </c>
      <c r="AE6" t="n">
        <v>275247.5232353768</v>
      </c>
      <c r="AF6" t="n">
        <v>3.422087411231294e-06</v>
      </c>
      <c r="AG6" t="n">
        <v>13</v>
      </c>
      <c r="AH6" t="n">
        <v>248978.2859301983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4.6681</v>
      </c>
      <c r="E7" t="n">
        <v>21.42</v>
      </c>
      <c r="F7" t="n">
        <v>17.46</v>
      </c>
      <c r="G7" t="n">
        <v>17.46</v>
      </c>
      <c r="H7" t="n">
        <v>0.28</v>
      </c>
      <c r="I7" t="n">
        <v>60</v>
      </c>
      <c r="J7" t="n">
        <v>143.51</v>
      </c>
      <c r="K7" t="n">
        <v>47.83</v>
      </c>
      <c r="L7" t="n">
        <v>2.25</v>
      </c>
      <c r="M7" t="n">
        <v>58</v>
      </c>
      <c r="N7" t="n">
        <v>23.44</v>
      </c>
      <c r="O7" t="n">
        <v>17934.06</v>
      </c>
      <c r="P7" t="n">
        <v>183.6</v>
      </c>
      <c r="Q7" t="n">
        <v>1364.11</v>
      </c>
      <c r="R7" t="n">
        <v>109.25</v>
      </c>
      <c r="S7" t="n">
        <v>48.96</v>
      </c>
      <c r="T7" t="n">
        <v>27638.91</v>
      </c>
      <c r="U7" t="n">
        <v>0.45</v>
      </c>
      <c r="V7" t="n">
        <v>0.79</v>
      </c>
      <c r="W7" t="n">
        <v>2.34</v>
      </c>
      <c r="X7" t="n">
        <v>1.7</v>
      </c>
      <c r="Y7" t="n">
        <v>1</v>
      </c>
      <c r="Z7" t="n">
        <v>10</v>
      </c>
      <c r="AA7" t="n">
        <v>195.7331800537226</v>
      </c>
      <c r="AB7" t="n">
        <v>267.8107720878467</v>
      </c>
      <c r="AC7" t="n">
        <v>242.2512878746403</v>
      </c>
      <c r="AD7" t="n">
        <v>195733.1800537226</v>
      </c>
      <c r="AE7" t="n">
        <v>267810.7720878466</v>
      </c>
      <c r="AF7" t="n">
        <v>3.505364312377953e-06</v>
      </c>
      <c r="AG7" t="n">
        <v>13</v>
      </c>
      <c r="AH7" t="n">
        <v>242251.2878746403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4.7549</v>
      </c>
      <c r="E8" t="n">
        <v>21.03</v>
      </c>
      <c r="F8" t="n">
        <v>17.27</v>
      </c>
      <c r="G8" t="n">
        <v>19.55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179.33</v>
      </c>
      <c r="Q8" t="n">
        <v>1364.22</v>
      </c>
      <c r="R8" t="n">
        <v>103.4</v>
      </c>
      <c r="S8" t="n">
        <v>48.96</v>
      </c>
      <c r="T8" t="n">
        <v>24752.34</v>
      </c>
      <c r="U8" t="n">
        <v>0.47</v>
      </c>
      <c r="V8" t="n">
        <v>0.8</v>
      </c>
      <c r="W8" t="n">
        <v>2.32</v>
      </c>
      <c r="X8" t="n">
        <v>1.51</v>
      </c>
      <c r="Y8" t="n">
        <v>1</v>
      </c>
      <c r="Z8" t="n">
        <v>10</v>
      </c>
      <c r="AA8" t="n">
        <v>191.5029291574999</v>
      </c>
      <c r="AB8" t="n">
        <v>262.0227561861395</v>
      </c>
      <c r="AC8" t="n">
        <v>237.0156720870588</v>
      </c>
      <c r="AD8" t="n">
        <v>191502.9291574999</v>
      </c>
      <c r="AE8" t="n">
        <v>262022.7561861395</v>
      </c>
      <c r="AF8" t="n">
        <v>3.570544069091478e-06</v>
      </c>
      <c r="AG8" t="n">
        <v>13</v>
      </c>
      <c r="AH8" t="n">
        <v>237015.6720870588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4.8349</v>
      </c>
      <c r="E9" t="n">
        <v>20.68</v>
      </c>
      <c r="F9" t="n">
        <v>17.1</v>
      </c>
      <c r="G9" t="n">
        <v>21.83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45</v>
      </c>
      <c r="N9" t="n">
        <v>23.62</v>
      </c>
      <c r="O9" t="n">
        <v>18018.55</v>
      </c>
      <c r="P9" t="n">
        <v>175.15</v>
      </c>
      <c r="Q9" t="n">
        <v>1364.12</v>
      </c>
      <c r="R9" t="n">
        <v>97.29000000000001</v>
      </c>
      <c r="S9" t="n">
        <v>48.96</v>
      </c>
      <c r="T9" t="n">
        <v>21727.37</v>
      </c>
      <c r="U9" t="n">
        <v>0.5</v>
      </c>
      <c r="V9" t="n">
        <v>0.8100000000000001</v>
      </c>
      <c r="W9" t="n">
        <v>2.32</v>
      </c>
      <c r="X9" t="n">
        <v>1.34</v>
      </c>
      <c r="Y9" t="n">
        <v>1</v>
      </c>
      <c r="Z9" t="n">
        <v>10</v>
      </c>
      <c r="AA9" t="n">
        <v>180.8481666551356</v>
      </c>
      <c r="AB9" t="n">
        <v>247.4444400754651</v>
      </c>
      <c r="AC9" t="n">
        <v>223.8286900051874</v>
      </c>
      <c r="AD9" t="n">
        <v>180848.1666551356</v>
      </c>
      <c r="AE9" t="n">
        <v>247444.4400754651</v>
      </c>
      <c r="AF9" t="n">
        <v>3.630617577583206e-06</v>
      </c>
      <c r="AG9" t="n">
        <v>12</v>
      </c>
      <c r="AH9" t="n">
        <v>223828.6900051874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4.9085</v>
      </c>
      <c r="E10" t="n">
        <v>20.37</v>
      </c>
      <c r="F10" t="n">
        <v>16.93</v>
      </c>
      <c r="G10" t="n">
        <v>24.19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171.31</v>
      </c>
      <c r="Q10" t="n">
        <v>1364.16</v>
      </c>
      <c r="R10" t="n">
        <v>92.16</v>
      </c>
      <c r="S10" t="n">
        <v>48.96</v>
      </c>
      <c r="T10" t="n">
        <v>19184.08</v>
      </c>
      <c r="U10" t="n">
        <v>0.53</v>
      </c>
      <c r="V10" t="n">
        <v>0.82</v>
      </c>
      <c r="W10" t="n">
        <v>2.31</v>
      </c>
      <c r="X10" t="n">
        <v>1.17</v>
      </c>
      <c r="Y10" t="n">
        <v>1</v>
      </c>
      <c r="Z10" t="n">
        <v>10</v>
      </c>
      <c r="AA10" t="n">
        <v>177.3816595385672</v>
      </c>
      <c r="AB10" t="n">
        <v>242.701412107078</v>
      </c>
      <c r="AC10" t="n">
        <v>219.5383299692201</v>
      </c>
      <c r="AD10" t="n">
        <v>177381.6595385672</v>
      </c>
      <c r="AE10" t="n">
        <v>242701.412107078</v>
      </c>
      <c r="AF10" t="n">
        <v>3.685885205395596e-06</v>
      </c>
      <c r="AG10" t="n">
        <v>12</v>
      </c>
      <c r="AH10" t="n">
        <v>219538.3299692201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4.9618</v>
      </c>
      <c r="E11" t="n">
        <v>20.15</v>
      </c>
      <c r="F11" t="n">
        <v>16.83</v>
      </c>
      <c r="G11" t="n">
        <v>26.57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167.78</v>
      </c>
      <c r="Q11" t="n">
        <v>1364.11</v>
      </c>
      <c r="R11" t="n">
        <v>88.41</v>
      </c>
      <c r="S11" t="n">
        <v>48.96</v>
      </c>
      <c r="T11" t="n">
        <v>17330.81</v>
      </c>
      <c r="U11" t="n">
        <v>0.55</v>
      </c>
      <c r="V11" t="n">
        <v>0.82</v>
      </c>
      <c r="W11" t="n">
        <v>2.31</v>
      </c>
      <c r="X11" t="n">
        <v>1.07</v>
      </c>
      <c r="Y11" t="n">
        <v>1</v>
      </c>
      <c r="Z11" t="n">
        <v>10</v>
      </c>
      <c r="AA11" t="n">
        <v>174.5841504605925</v>
      </c>
      <c r="AB11" t="n">
        <v>238.8737367692047</v>
      </c>
      <c r="AC11" t="n">
        <v>216.0759625934162</v>
      </c>
      <c r="AD11" t="n">
        <v>174584.1504605925</v>
      </c>
      <c r="AE11" t="n">
        <v>238873.7367692047</v>
      </c>
      <c r="AF11" t="n">
        <v>3.725909180428209e-06</v>
      </c>
      <c r="AG11" t="n">
        <v>12</v>
      </c>
      <c r="AH11" t="n">
        <v>216075.9625934162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16.74</v>
      </c>
      <c r="G12" t="n">
        <v>28.7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33</v>
      </c>
      <c r="N12" t="n">
        <v>23.9</v>
      </c>
      <c r="O12" t="n">
        <v>18145.54</v>
      </c>
      <c r="P12" t="n">
        <v>164.46</v>
      </c>
      <c r="Q12" t="n">
        <v>1364.01</v>
      </c>
      <c r="R12" t="n">
        <v>86.06999999999999</v>
      </c>
      <c r="S12" t="n">
        <v>48.96</v>
      </c>
      <c r="T12" t="n">
        <v>16174.32</v>
      </c>
      <c r="U12" t="n">
        <v>0.57</v>
      </c>
      <c r="V12" t="n">
        <v>0.83</v>
      </c>
      <c r="W12" t="n">
        <v>2.29</v>
      </c>
      <c r="X12" t="n">
        <v>0.98</v>
      </c>
      <c r="Y12" t="n">
        <v>1</v>
      </c>
      <c r="Z12" t="n">
        <v>10</v>
      </c>
      <c r="AA12" t="n">
        <v>172.1315992773138</v>
      </c>
      <c r="AB12" t="n">
        <v>235.5180480413227</v>
      </c>
      <c r="AC12" t="n">
        <v>213.0405360879834</v>
      </c>
      <c r="AD12" t="n">
        <v>172131.5992773138</v>
      </c>
      <c r="AE12" t="n">
        <v>235518.0480413226</v>
      </c>
      <c r="AF12" t="n">
        <v>3.758423966899357e-06</v>
      </c>
      <c r="AG12" t="n">
        <v>12</v>
      </c>
      <c r="AH12" t="n">
        <v>213040.5360879834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5.0478</v>
      </c>
      <c r="E13" t="n">
        <v>19.81</v>
      </c>
      <c r="F13" t="n">
        <v>16.66</v>
      </c>
      <c r="G13" t="n">
        <v>31.23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30</v>
      </c>
      <c r="N13" t="n">
        <v>23.99</v>
      </c>
      <c r="O13" t="n">
        <v>18187.93</v>
      </c>
      <c r="P13" t="n">
        <v>161.06</v>
      </c>
      <c r="Q13" t="n">
        <v>1364.03</v>
      </c>
      <c r="R13" t="n">
        <v>83.12</v>
      </c>
      <c r="S13" t="n">
        <v>48.96</v>
      </c>
      <c r="T13" t="n">
        <v>14713</v>
      </c>
      <c r="U13" t="n">
        <v>0.59</v>
      </c>
      <c r="V13" t="n">
        <v>0.83</v>
      </c>
      <c r="W13" t="n">
        <v>2.29</v>
      </c>
      <c r="X13" t="n">
        <v>0.9</v>
      </c>
      <c r="Y13" t="n">
        <v>1</v>
      </c>
      <c r="Z13" t="n">
        <v>10</v>
      </c>
      <c r="AA13" t="n">
        <v>169.6990171379224</v>
      </c>
      <c r="AB13" t="n">
        <v>232.1896818402591</v>
      </c>
      <c r="AC13" t="n">
        <v>210.029824485757</v>
      </c>
      <c r="AD13" t="n">
        <v>169699.0171379224</v>
      </c>
      <c r="AE13" t="n">
        <v>232189.6818402591</v>
      </c>
      <c r="AF13" t="n">
        <v>3.790488202056817e-06</v>
      </c>
      <c r="AG13" t="n">
        <v>12</v>
      </c>
      <c r="AH13" t="n">
        <v>210029.824485757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5.0812</v>
      </c>
      <c r="E14" t="n">
        <v>19.68</v>
      </c>
      <c r="F14" t="n">
        <v>16.59</v>
      </c>
      <c r="G14" t="n">
        <v>33.17</v>
      </c>
      <c r="H14" t="n">
        <v>0.49</v>
      </c>
      <c r="I14" t="n">
        <v>30</v>
      </c>
      <c r="J14" t="n">
        <v>145.92</v>
      </c>
      <c r="K14" t="n">
        <v>47.83</v>
      </c>
      <c r="L14" t="n">
        <v>4</v>
      </c>
      <c r="M14" t="n">
        <v>28</v>
      </c>
      <c r="N14" t="n">
        <v>24.09</v>
      </c>
      <c r="O14" t="n">
        <v>18230.35</v>
      </c>
      <c r="P14" t="n">
        <v>158.62</v>
      </c>
      <c r="Q14" t="n">
        <v>1364.15</v>
      </c>
      <c r="R14" t="n">
        <v>80.88</v>
      </c>
      <c r="S14" t="n">
        <v>48.96</v>
      </c>
      <c r="T14" t="n">
        <v>13604.37</v>
      </c>
      <c r="U14" t="n">
        <v>0.61</v>
      </c>
      <c r="V14" t="n">
        <v>0.84</v>
      </c>
      <c r="W14" t="n">
        <v>2.29</v>
      </c>
      <c r="X14" t="n">
        <v>0.83</v>
      </c>
      <c r="Y14" t="n">
        <v>1</v>
      </c>
      <c r="Z14" t="n">
        <v>10</v>
      </c>
      <c r="AA14" t="n">
        <v>167.9248771878861</v>
      </c>
      <c r="AB14" t="n">
        <v>229.7622252910901</v>
      </c>
      <c r="AC14" t="n">
        <v>207.8340409826832</v>
      </c>
      <c r="AD14" t="n">
        <v>167924.8771878861</v>
      </c>
      <c r="AE14" t="n">
        <v>229762.2252910901</v>
      </c>
      <c r="AF14" t="n">
        <v>3.815568891852114e-06</v>
      </c>
      <c r="AG14" t="n">
        <v>12</v>
      </c>
      <c r="AH14" t="n">
        <v>207834.0409826832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5.1282</v>
      </c>
      <c r="E15" t="n">
        <v>19.5</v>
      </c>
      <c r="F15" t="n">
        <v>16.49</v>
      </c>
      <c r="G15" t="n">
        <v>36.65</v>
      </c>
      <c r="H15" t="n">
        <v>0.51</v>
      </c>
      <c r="I15" t="n">
        <v>27</v>
      </c>
      <c r="J15" t="n">
        <v>146.26</v>
      </c>
      <c r="K15" t="n">
        <v>47.83</v>
      </c>
      <c r="L15" t="n">
        <v>4.25</v>
      </c>
      <c r="M15" t="n">
        <v>25</v>
      </c>
      <c r="N15" t="n">
        <v>24.18</v>
      </c>
      <c r="O15" t="n">
        <v>18272.81</v>
      </c>
      <c r="P15" t="n">
        <v>154.31</v>
      </c>
      <c r="Q15" t="n">
        <v>1364.17</v>
      </c>
      <c r="R15" t="n">
        <v>77.76000000000001</v>
      </c>
      <c r="S15" t="n">
        <v>48.96</v>
      </c>
      <c r="T15" t="n">
        <v>12059.45</v>
      </c>
      <c r="U15" t="n">
        <v>0.63</v>
      </c>
      <c r="V15" t="n">
        <v>0.84</v>
      </c>
      <c r="W15" t="n">
        <v>2.28</v>
      </c>
      <c r="X15" t="n">
        <v>0.73</v>
      </c>
      <c r="Y15" t="n">
        <v>1</v>
      </c>
      <c r="Z15" t="n">
        <v>10</v>
      </c>
      <c r="AA15" t="n">
        <v>165.0532319342707</v>
      </c>
      <c r="AB15" t="n">
        <v>225.833113567048</v>
      </c>
      <c r="AC15" t="n">
        <v>204.2799181670395</v>
      </c>
      <c r="AD15" t="n">
        <v>165053.2319342706</v>
      </c>
      <c r="AE15" t="n">
        <v>225833.113567048</v>
      </c>
      <c r="AF15" t="n">
        <v>3.850862078091004e-06</v>
      </c>
      <c r="AG15" t="n">
        <v>12</v>
      </c>
      <c r="AH15" t="n">
        <v>204279.9181670395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5.1376</v>
      </c>
      <c r="E16" t="n">
        <v>19.46</v>
      </c>
      <c r="F16" t="n">
        <v>16.48</v>
      </c>
      <c r="G16" t="n">
        <v>38.04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24</v>
      </c>
      <c r="N16" t="n">
        <v>24.28</v>
      </c>
      <c r="O16" t="n">
        <v>18315.3</v>
      </c>
      <c r="P16" t="n">
        <v>151.55</v>
      </c>
      <c r="Q16" t="n">
        <v>1364.01</v>
      </c>
      <c r="R16" t="n">
        <v>77.59</v>
      </c>
      <c r="S16" t="n">
        <v>48.96</v>
      </c>
      <c r="T16" t="n">
        <v>11981.83</v>
      </c>
      <c r="U16" t="n">
        <v>0.63</v>
      </c>
      <c r="V16" t="n">
        <v>0.84</v>
      </c>
      <c r="W16" t="n">
        <v>2.28</v>
      </c>
      <c r="X16" t="n">
        <v>0.73</v>
      </c>
      <c r="Y16" t="n">
        <v>1</v>
      </c>
      <c r="Z16" t="n">
        <v>10</v>
      </c>
      <c r="AA16" t="n">
        <v>163.5974643369323</v>
      </c>
      <c r="AB16" t="n">
        <v>223.841268116437</v>
      </c>
      <c r="AC16" t="n">
        <v>202.4781716506616</v>
      </c>
      <c r="AD16" t="n">
        <v>163597.4643369323</v>
      </c>
      <c r="AE16" t="n">
        <v>223841.268116437</v>
      </c>
      <c r="AF16" t="n">
        <v>3.857920715338782e-06</v>
      </c>
      <c r="AG16" t="n">
        <v>12</v>
      </c>
      <c r="AH16" t="n">
        <v>202478.1716506616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5.1679</v>
      </c>
      <c r="E17" t="n">
        <v>19.35</v>
      </c>
      <c r="F17" t="n">
        <v>16.43</v>
      </c>
      <c r="G17" t="n">
        <v>41.07</v>
      </c>
      <c r="H17" t="n">
        <v>0.57</v>
      </c>
      <c r="I17" t="n">
        <v>24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149.18</v>
      </c>
      <c r="Q17" t="n">
        <v>1364.01</v>
      </c>
      <c r="R17" t="n">
        <v>75.53</v>
      </c>
      <c r="S17" t="n">
        <v>48.96</v>
      </c>
      <c r="T17" t="n">
        <v>10962.22</v>
      </c>
      <c r="U17" t="n">
        <v>0.65</v>
      </c>
      <c r="V17" t="n">
        <v>0.84</v>
      </c>
      <c r="W17" t="n">
        <v>2.29</v>
      </c>
      <c r="X17" t="n">
        <v>0.67</v>
      </c>
      <c r="Y17" t="n">
        <v>1</v>
      </c>
      <c r="Z17" t="n">
        <v>10</v>
      </c>
      <c r="AA17" t="n">
        <v>161.9853033626838</v>
      </c>
      <c r="AB17" t="n">
        <v>221.6354383479487</v>
      </c>
      <c r="AC17" t="n">
        <v>200.4828631793756</v>
      </c>
      <c r="AD17" t="n">
        <v>161985.3033626838</v>
      </c>
      <c r="AE17" t="n">
        <v>221635.4383479487</v>
      </c>
      <c r="AF17" t="n">
        <v>3.880673556680024e-06</v>
      </c>
      <c r="AG17" t="n">
        <v>12</v>
      </c>
      <c r="AH17" t="n">
        <v>200482.8631793756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5.1835</v>
      </c>
      <c r="E18" t="n">
        <v>19.29</v>
      </c>
      <c r="F18" t="n">
        <v>16.4</v>
      </c>
      <c r="G18" t="n">
        <v>42.78</v>
      </c>
      <c r="H18" t="n">
        <v>0.6</v>
      </c>
      <c r="I18" t="n">
        <v>23</v>
      </c>
      <c r="J18" t="n">
        <v>147.3</v>
      </c>
      <c r="K18" t="n">
        <v>47.83</v>
      </c>
      <c r="L18" t="n">
        <v>5</v>
      </c>
      <c r="M18" t="n">
        <v>14</v>
      </c>
      <c r="N18" t="n">
        <v>24.47</v>
      </c>
      <c r="O18" t="n">
        <v>18400.38</v>
      </c>
      <c r="P18" t="n">
        <v>146.14</v>
      </c>
      <c r="Q18" t="n">
        <v>1364</v>
      </c>
      <c r="R18" t="n">
        <v>74.53</v>
      </c>
      <c r="S18" t="n">
        <v>48.96</v>
      </c>
      <c r="T18" t="n">
        <v>10465.18</v>
      </c>
      <c r="U18" t="n">
        <v>0.66</v>
      </c>
      <c r="V18" t="n">
        <v>0.84</v>
      </c>
      <c r="W18" t="n">
        <v>2.29</v>
      </c>
      <c r="X18" t="n">
        <v>0.64</v>
      </c>
      <c r="Y18" t="n">
        <v>1</v>
      </c>
      <c r="Z18" t="n">
        <v>10</v>
      </c>
      <c r="AA18" t="n">
        <v>160.3110593100486</v>
      </c>
      <c r="AB18" t="n">
        <v>219.3446637726998</v>
      </c>
      <c r="AC18" t="n">
        <v>198.4107169144653</v>
      </c>
      <c r="AD18" t="n">
        <v>160311.0593100486</v>
      </c>
      <c r="AE18" t="n">
        <v>219344.6637726998</v>
      </c>
      <c r="AF18" t="n">
        <v>3.892387890835912e-06</v>
      </c>
      <c r="AG18" t="n">
        <v>12</v>
      </c>
      <c r="AH18" t="n">
        <v>198410.7169144653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5.1996</v>
      </c>
      <c r="E19" t="n">
        <v>19.23</v>
      </c>
      <c r="F19" t="n">
        <v>16.37</v>
      </c>
      <c r="G19" t="n">
        <v>44.64</v>
      </c>
      <c r="H19" t="n">
        <v>0.63</v>
      </c>
      <c r="I19" t="n">
        <v>22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144.44</v>
      </c>
      <c r="Q19" t="n">
        <v>1364.03</v>
      </c>
      <c r="R19" t="n">
        <v>73.54000000000001</v>
      </c>
      <c r="S19" t="n">
        <v>48.96</v>
      </c>
      <c r="T19" t="n">
        <v>9973.790000000001</v>
      </c>
      <c r="U19" t="n">
        <v>0.67</v>
      </c>
      <c r="V19" t="n">
        <v>0.85</v>
      </c>
      <c r="W19" t="n">
        <v>2.28</v>
      </c>
      <c r="X19" t="n">
        <v>0.61</v>
      </c>
      <c r="Y19" t="n">
        <v>1</v>
      </c>
      <c r="Z19" t="n">
        <v>10</v>
      </c>
      <c r="AA19" t="n">
        <v>159.262875964889</v>
      </c>
      <c r="AB19" t="n">
        <v>217.9104930772675</v>
      </c>
      <c r="AC19" t="n">
        <v>197.1134214573335</v>
      </c>
      <c r="AD19" t="n">
        <v>159262.875964889</v>
      </c>
      <c r="AE19" t="n">
        <v>217910.4930772675</v>
      </c>
      <c r="AF19" t="n">
        <v>3.904477684419871e-06</v>
      </c>
      <c r="AG19" t="n">
        <v>12</v>
      </c>
      <c r="AH19" t="n">
        <v>197113.4214573335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5.216</v>
      </c>
      <c r="E20" t="n">
        <v>19.17</v>
      </c>
      <c r="F20" t="n">
        <v>16.34</v>
      </c>
      <c r="G20" t="n">
        <v>46.68</v>
      </c>
      <c r="H20" t="n">
        <v>0.66</v>
      </c>
      <c r="I20" t="n">
        <v>21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142.93</v>
      </c>
      <c r="Q20" t="n">
        <v>1364.11</v>
      </c>
      <c r="R20" t="n">
        <v>72</v>
      </c>
      <c r="S20" t="n">
        <v>48.96</v>
      </c>
      <c r="T20" t="n">
        <v>9209.030000000001</v>
      </c>
      <c r="U20" t="n">
        <v>0.68</v>
      </c>
      <c r="V20" t="n">
        <v>0.85</v>
      </c>
      <c r="W20" t="n">
        <v>2.3</v>
      </c>
      <c r="X20" t="n">
        <v>0.58</v>
      </c>
      <c r="Y20" t="n">
        <v>1</v>
      </c>
      <c r="Z20" t="n">
        <v>10</v>
      </c>
      <c r="AA20" t="n">
        <v>158.3049237197825</v>
      </c>
      <c r="AB20" t="n">
        <v>216.5997805536431</v>
      </c>
      <c r="AC20" t="n">
        <v>195.9278014973668</v>
      </c>
      <c r="AD20" t="n">
        <v>158304.9237197825</v>
      </c>
      <c r="AE20" t="n">
        <v>216599.7805536431</v>
      </c>
      <c r="AF20" t="n">
        <v>3.916792753660676e-06</v>
      </c>
      <c r="AG20" t="n">
        <v>12</v>
      </c>
      <c r="AH20" t="n">
        <v>195927.8014973668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5.2153</v>
      </c>
      <c r="E21" t="n">
        <v>19.17</v>
      </c>
      <c r="F21" t="n">
        <v>16.34</v>
      </c>
      <c r="G21" t="n">
        <v>46.68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2</v>
      </c>
      <c r="N21" t="n">
        <v>24.75</v>
      </c>
      <c r="O21" t="n">
        <v>18528.25</v>
      </c>
      <c r="P21" t="n">
        <v>143.5</v>
      </c>
      <c r="Q21" t="n">
        <v>1364.02</v>
      </c>
      <c r="R21" t="n">
        <v>72.25</v>
      </c>
      <c r="S21" t="n">
        <v>48.96</v>
      </c>
      <c r="T21" t="n">
        <v>9335.280000000001</v>
      </c>
      <c r="U21" t="n">
        <v>0.68</v>
      </c>
      <c r="V21" t="n">
        <v>0.85</v>
      </c>
      <c r="W21" t="n">
        <v>2.29</v>
      </c>
      <c r="X21" t="n">
        <v>0.58</v>
      </c>
      <c r="Y21" t="n">
        <v>1</v>
      </c>
      <c r="Z21" t="n">
        <v>10</v>
      </c>
      <c r="AA21" t="n">
        <v>158.5794124211158</v>
      </c>
      <c r="AB21" t="n">
        <v>216.975348104394</v>
      </c>
      <c r="AC21" t="n">
        <v>196.2675254081865</v>
      </c>
      <c r="AD21" t="n">
        <v>158579.4124211158</v>
      </c>
      <c r="AE21" t="n">
        <v>216975.348104394</v>
      </c>
      <c r="AF21" t="n">
        <v>3.916267110461373e-06</v>
      </c>
      <c r="AG21" t="n">
        <v>12</v>
      </c>
      <c r="AH21" t="n">
        <v>196267.5254081865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5.2135</v>
      </c>
      <c r="E22" t="n">
        <v>19.18</v>
      </c>
      <c r="F22" t="n">
        <v>16.35</v>
      </c>
      <c r="G22" t="n">
        <v>46.7</v>
      </c>
      <c r="H22" t="n">
        <v>0.71</v>
      </c>
      <c r="I22" t="n">
        <v>21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144.05</v>
      </c>
      <c r="Q22" t="n">
        <v>1364.15</v>
      </c>
      <c r="R22" t="n">
        <v>72.31</v>
      </c>
      <c r="S22" t="n">
        <v>48.96</v>
      </c>
      <c r="T22" t="n">
        <v>9367.33</v>
      </c>
      <c r="U22" t="n">
        <v>0.68</v>
      </c>
      <c r="V22" t="n">
        <v>0.85</v>
      </c>
      <c r="W22" t="n">
        <v>2.3</v>
      </c>
      <c r="X22" t="n">
        <v>0.59</v>
      </c>
      <c r="Y22" t="n">
        <v>1</v>
      </c>
      <c r="Z22" t="n">
        <v>10</v>
      </c>
      <c r="AA22" t="n">
        <v>158.8664618319189</v>
      </c>
      <c r="AB22" t="n">
        <v>217.3681017719809</v>
      </c>
      <c r="AC22" t="n">
        <v>196.6227952169723</v>
      </c>
      <c r="AD22" t="n">
        <v>158866.4618319189</v>
      </c>
      <c r="AE22" t="n">
        <v>217368.1017719809</v>
      </c>
      <c r="AF22" t="n">
        <v>3.914915456520308e-06</v>
      </c>
      <c r="AG22" t="n">
        <v>12</v>
      </c>
      <c r="AH22" t="n">
        <v>196622.7952169723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3.1714</v>
      </c>
      <c r="E2" t="n">
        <v>31.53</v>
      </c>
      <c r="F2" t="n">
        <v>21.82</v>
      </c>
      <c r="G2" t="n">
        <v>6.39</v>
      </c>
      <c r="H2" t="n">
        <v>0.1</v>
      </c>
      <c r="I2" t="n">
        <v>205</v>
      </c>
      <c r="J2" t="n">
        <v>176.73</v>
      </c>
      <c r="K2" t="n">
        <v>52.44</v>
      </c>
      <c r="L2" t="n">
        <v>1</v>
      </c>
      <c r="M2" t="n">
        <v>203</v>
      </c>
      <c r="N2" t="n">
        <v>33.29</v>
      </c>
      <c r="O2" t="n">
        <v>22031.19</v>
      </c>
      <c r="P2" t="n">
        <v>282.39</v>
      </c>
      <c r="Q2" t="n">
        <v>1364.55</v>
      </c>
      <c r="R2" t="n">
        <v>251.78</v>
      </c>
      <c r="S2" t="n">
        <v>48.96</v>
      </c>
      <c r="T2" t="n">
        <v>98178.19</v>
      </c>
      <c r="U2" t="n">
        <v>0.19</v>
      </c>
      <c r="V2" t="n">
        <v>0.63</v>
      </c>
      <c r="W2" t="n">
        <v>2.58</v>
      </c>
      <c r="X2" t="n">
        <v>6.06</v>
      </c>
      <c r="Y2" t="n">
        <v>1</v>
      </c>
      <c r="Z2" t="n">
        <v>10</v>
      </c>
      <c r="AA2" t="n">
        <v>369.2496005832132</v>
      </c>
      <c r="AB2" t="n">
        <v>505.2235936606305</v>
      </c>
      <c r="AC2" t="n">
        <v>457.0057629674263</v>
      </c>
      <c r="AD2" t="n">
        <v>369249.6005832132</v>
      </c>
      <c r="AE2" t="n">
        <v>505223.5936606305</v>
      </c>
      <c r="AF2" t="n">
        <v>2.350385402757059e-06</v>
      </c>
      <c r="AG2" t="n">
        <v>19</v>
      </c>
      <c r="AH2" t="n">
        <v>457005.7629674263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3.5759</v>
      </c>
      <c r="E3" t="n">
        <v>27.96</v>
      </c>
      <c r="F3" t="n">
        <v>20.18</v>
      </c>
      <c r="G3" t="n">
        <v>8.02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259.3</v>
      </c>
      <c r="Q3" t="n">
        <v>1364.26</v>
      </c>
      <c r="R3" t="n">
        <v>197.75</v>
      </c>
      <c r="S3" t="n">
        <v>48.96</v>
      </c>
      <c r="T3" t="n">
        <v>71434.8</v>
      </c>
      <c r="U3" t="n">
        <v>0.25</v>
      </c>
      <c r="V3" t="n">
        <v>0.6899999999999999</v>
      </c>
      <c r="W3" t="n">
        <v>2.49</v>
      </c>
      <c r="X3" t="n">
        <v>4.41</v>
      </c>
      <c r="Y3" t="n">
        <v>1</v>
      </c>
      <c r="Z3" t="n">
        <v>10</v>
      </c>
      <c r="AA3" t="n">
        <v>311.539493070012</v>
      </c>
      <c r="AB3" t="n">
        <v>426.262078570812</v>
      </c>
      <c r="AC3" t="n">
        <v>385.5802240545977</v>
      </c>
      <c r="AD3" t="n">
        <v>311539.493070012</v>
      </c>
      <c r="AE3" t="n">
        <v>426262.078570812</v>
      </c>
      <c r="AF3" t="n">
        <v>2.650168115570085e-06</v>
      </c>
      <c r="AG3" t="n">
        <v>17</v>
      </c>
      <c r="AH3" t="n">
        <v>385580.2240545977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3.8686</v>
      </c>
      <c r="E4" t="n">
        <v>25.85</v>
      </c>
      <c r="F4" t="n">
        <v>19.2</v>
      </c>
      <c r="G4" t="n">
        <v>9.68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245.15</v>
      </c>
      <c r="Q4" t="n">
        <v>1364.23</v>
      </c>
      <c r="R4" t="n">
        <v>166.06</v>
      </c>
      <c r="S4" t="n">
        <v>48.96</v>
      </c>
      <c r="T4" t="n">
        <v>55748.55</v>
      </c>
      <c r="U4" t="n">
        <v>0.29</v>
      </c>
      <c r="V4" t="n">
        <v>0.72</v>
      </c>
      <c r="W4" t="n">
        <v>2.43</v>
      </c>
      <c r="X4" t="n">
        <v>3.44</v>
      </c>
      <c r="Y4" t="n">
        <v>1</v>
      </c>
      <c r="Z4" t="n">
        <v>10</v>
      </c>
      <c r="AA4" t="n">
        <v>273.5231413660607</v>
      </c>
      <c r="AB4" t="n">
        <v>374.246429006397</v>
      </c>
      <c r="AC4" t="n">
        <v>338.5288750801878</v>
      </c>
      <c r="AD4" t="n">
        <v>273523.1413660607</v>
      </c>
      <c r="AE4" t="n">
        <v>374246.429006397</v>
      </c>
      <c r="AF4" t="n">
        <v>2.867093702814516e-06</v>
      </c>
      <c r="AG4" t="n">
        <v>15</v>
      </c>
      <c r="AH4" t="n">
        <v>338528.8750801878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4.0814</v>
      </c>
      <c r="E5" t="n">
        <v>24.5</v>
      </c>
      <c r="F5" t="n">
        <v>18.6</v>
      </c>
      <c r="G5" t="n">
        <v>11.39</v>
      </c>
      <c r="H5" t="n">
        <v>0.17</v>
      </c>
      <c r="I5" t="n">
        <v>98</v>
      </c>
      <c r="J5" t="n">
        <v>177.84</v>
      </c>
      <c r="K5" t="n">
        <v>52.44</v>
      </c>
      <c r="L5" t="n">
        <v>1.75</v>
      </c>
      <c r="M5" t="n">
        <v>96</v>
      </c>
      <c r="N5" t="n">
        <v>33.65</v>
      </c>
      <c r="O5" t="n">
        <v>22168.15</v>
      </c>
      <c r="P5" t="n">
        <v>235.51</v>
      </c>
      <c r="Q5" t="n">
        <v>1364.23</v>
      </c>
      <c r="R5" t="n">
        <v>145.81</v>
      </c>
      <c r="S5" t="n">
        <v>48.96</v>
      </c>
      <c r="T5" t="n">
        <v>45728.97</v>
      </c>
      <c r="U5" t="n">
        <v>0.34</v>
      </c>
      <c r="V5" t="n">
        <v>0.74</v>
      </c>
      <c r="W5" t="n">
        <v>2.42</v>
      </c>
      <c r="X5" t="n">
        <v>2.84</v>
      </c>
      <c r="Y5" t="n">
        <v>1</v>
      </c>
      <c r="Z5" t="n">
        <v>10</v>
      </c>
      <c r="AA5" t="n">
        <v>258.484430524817</v>
      </c>
      <c r="AB5" t="n">
        <v>353.6698013723098</v>
      </c>
      <c r="AC5" t="n">
        <v>319.9160519080196</v>
      </c>
      <c r="AD5" t="n">
        <v>258484.430524817</v>
      </c>
      <c r="AE5" t="n">
        <v>353669.8013723098</v>
      </c>
      <c r="AF5" t="n">
        <v>3.024803866687476e-06</v>
      </c>
      <c r="AG5" t="n">
        <v>15</v>
      </c>
      <c r="AH5" t="n">
        <v>319916.0519080196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4.254</v>
      </c>
      <c r="E6" t="n">
        <v>23.51</v>
      </c>
      <c r="F6" t="n">
        <v>18.14</v>
      </c>
      <c r="G6" t="n">
        <v>13.11</v>
      </c>
      <c r="H6" t="n">
        <v>0.2</v>
      </c>
      <c r="I6" t="n">
        <v>83</v>
      </c>
      <c r="J6" t="n">
        <v>178.21</v>
      </c>
      <c r="K6" t="n">
        <v>52.44</v>
      </c>
      <c r="L6" t="n">
        <v>2</v>
      </c>
      <c r="M6" t="n">
        <v>81</v>
      </c>
      <c r="N6" t="n">
        <v>33.77</v>
      </c>
      <c r="O6" t="n">
        <v>22213.89</v>
      </c>
      <c r="P6" t="n">
        <v>228.17</v>
      </c>
      <c r="Q6" t="n">
        <v>1364.21</v>
      </c>
      <c r="R6" t="n">
        <v>131.41</v>
      </c>
      <c r="S6" t="n">
        <v>48.96</v>
      </c>
      <c r="T6" t="n">
        <v>38605.09</v>
      </c>
      <c r="U6" t="n">
        <v>0.37</v>
      </c>
      <c r="V6" t="n">
        <v>0.76</v>
      </c>
      <c r="W6" t="n">
        <v>2.37</v>
      </c>
      <c r="X6" t="n">
        <v>2.37</v>
      </c>
      <c r="Y6" t="n">
        <v>1</v>
      </c>
      <c r="Z6" t="n">
        <v>10</v>
      </c>
      <c r="AA6" t="n">
        <v>240.8535069920938</v>
      </c>
      <c r="AB6" t="n">
        <v>329.5463939732324</v>
      </c>
      <c r="AC6" t="n">
        <v>298.0949486537939</v>
      </c>
      <c r="AD6" t="n">
        <v>240853.5069920938</v>
      </c>
      <c r="AE6" t="n">
        <v>329546.3939732324</v>
      </c>
      <c r="AF6" t="n">
        <v>3.152721039076914e-06</v>
      </c>
      <c r="AG6" t="n">
        <v>14</v>
      </c>
      <c r="AH6" t="n">
        <v>298094.9486537939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4.3876</v>
      </c>
      <c r="E7" t="n">
        <v>22.79</v>
      </c>
      <c r="F7" t="n">
        <v>17.81</v>
      </c>
      <c r="G7" t="n">
        <v>14.84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222.25</v>
      </c>
      <c r="Q7" t="n">
        <v>1364.14</v>
      </c>
      <c r="R7" t="n">
        <v>120.66</v>
      </c>
      <c r="S7" t="n">
        <v>48.96</v>
      </c>
      <c r="T7" t="n">
        <v>33284.01</v>
      </c>
      <c r="U7" t="n">
        <v>0.41</v>
      </c>
      <c r="V7" t="n">
        <v>0.78</v>
      </c>
      <c r="W7" t="n">
        <v>2.36</v>
      </c>
      <c r="X7" t="n">
        <v>2.05</v>
      </c>
      <c r="Y7" t="n">
        <v>1</v>
      </c>
      <c r="Z7" t="n">
        <v>10</v>
      </c>
      <c r="AA7" t="n">
        <v>232.965454064393</v>
      </c>
      <c r="AB7" t="n">
        <v>318.7536119612228</v>
      </c>
      <c r="AC7" t="n">
        <v>288.3322146092424</v>
      </c>
      <c r="AD7" t="n">
        <v>232965.454064393</v>
      </c>
      <c r="AE7" t="n">
        <v>318753.6119612228</v>
      </c>
      <c r="AF7" t="n">
        <v>3.251734563012193e-06</v>
      </c>
      <c r="AG7" t="n">
        <v>14</v>
      </c>
      <c r="AH7" t="n">
        <v>288332.2146092424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17.58</v>
      </c>
      <c r="G8" t="n">
        <v>16.48</v>
      </c>
      <c r="H8" t="n">
        <v>0.25</v>
      </c>
      <c r="I8" t="n">
        <v>64</v>
      </c>
      <c r="J8" t="n">
        <v>178.96</v>
      </c>
      <c r="K8" t="n">
        <v>52.44</v>
      </c>
      <c r="L8" t="n">
        <v>2.5</v>
      </c>
      <c r="M8" t="n">
        <v>62</v>
      </c>
      <c r="N8" t="n">
        <v>34.02</v>
      </c>
      <c r="O8" t="n">
        <v>22305.48</v>
      </c>
      <c r="P8" t="n">
        <v>217.8</v>
      </c>
      <c r="Q8" t="n">
        <v>1364.12</v>
      </c>
      <c r="R8" t="n">
        <v>113.15</v>
      </c>
      <c r="S8" t="n">
        <v>48.96</v>
      </c>
      <c r="T8" t="n">
        <v>29572.09</v>
      </c>
      <c r="U8" t="n">
        <v>0.43</v>
      </c>
      <c r="V8" t="n">
        <v>0.79</v>
      </c>
      <c r="W8" t="n">
        <v>2.35</v>
      </c>
      <c r="X8" t="n">
        <v>1.82</v>
      </c>
      <c r="Y8" t="n">
        <v>1</v>
      </c>
      <c r="Z8" t="n">
        <v>10</v>
      </c>
      <c r="AA8" t="n">
        <v>220.5048865390911</v>
      </c>
      <c r="AB8" t="n">
        <v>301.7045137516714</v>
      </c>
      <c r="AC8" t="n">
        <v>272.9102584042455</v>
      </c>
      <c r="AD8" t="n">
        <v>220504.8865390911</v>
      </c>
      <c r="AE8" t="n">
        <v>301704.5137516714</v>
      </c>
      <c r="AF8" t="n">
        <v>3.326735825154785e-06</v>
      </c>
      <c r="AG8" t="n">
        <v>13</v>
      </c>
      <c r="AH8" t="n">
        <v>272910.2584042455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4.581</v>
      </c>
      <c r="E9" t="n">
        <v>21.83</v>
      </c>
      <c r="F9" t="n">
        <v>17.38</v>
      </c>
      <c r="G9" t="n">
        <v>18.3</v>
      </c>
      <c r="H9" t="n">
        <v>0.27</v>
      </c>
      <c r="I9" t="n">
        <v>57</v>
      </c>
      <c r="J9" t="n">
        <v>179.33</v>
      </c>
      <c r="K9" t="n">
        <v>52.44</v>
      </c>
      <c r="L9" t="n">
        <v>2.75</v>
      </c>
      <c r="M9" t="n">
        <v>55</v>
      </c>
      <c r="N9" t="n">
        <v>34.14</v>
      </c>
      <c r="O9" t="n">
        <v>22351.34</v>
      </c>
      <c r="P9" t="n">
        <v>213.71</v>
      </c>
      <c r="Q9" t="n">
        <v>1364.12</v>
      </c>
      <c r="R9" t="n">
        <v>106.96</v>
      </c>
      <c r="S9" t="n">
        <v>48.96</v>
      </c>
      <c r="T9" t="n">
        <v>26510.72</v>
      </c>
      <c r="U9" t="n">
        <v>0.46</v>
      </c>
      <c r="V9" t="n">
        <v>0.8</v>
      </c>
      <c r="W9" t="n">
        <v>2.33</v>
      </c>
      <c r="X9" t="n">
        <v>1.62</v>
      </c>
      <c r="Y9" t="n">
        <v>1</v>
      </c>
      <c r="Z9" t="n">
        <v>10</v>
      </c>
      <c r="AA9" t="n">
        <v>215.5806154404013</v>
      </c>
      <c r="AB9" t="n">
        <v>294.9669087909389</v>
      </c>
      <c r="AC9" t="n">
        <v>266.8156810046752</v>
      </c>
      <c r="AD9" t="n">
        <v>215580.6154404013</v>
      </c>
      <c r="AE9" t="n">
        <v>294966.9087909388</v>
      </c>
      <c r="AF9" t="n">
        <v>3.395067014577186e-06</v>
      </c>
      <c r="AG9" t="n">
        <v>13</v>
      </c>
      <c r="AH9" t="n">
        <v>266815.6810046752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4.6528</v>
      </c>
      <c r="E10" t="n">
        <v>21.49</v>
      </c>
      <c r="F10" t="n">
        <v>17.22</v>
      </c>
      <c r="G10" t="n">
        <v>19.87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209.98</v>
      </c>
      <c r="Q10" t="n">
        <v>1364.09</v>
      </c>
      <c r="R10" t="n">
        <v>101.92</v>
      </c>
      <c r="S10" t="n">
        <v>48.96</v>
      </c>
      <c r="T10" t="n">
        <v>24014.72</v>
      </c>
      <c r="U10" t="n">
        <v>0.48</v>
      </c>
      <c r="V10" t="n">
        <v>0.8</v>
      </c>
      <c r="W10" t="n">
        <v>2.31</v>
      </c>
      <c r="X10" t="n">
        <v>1.46</v>
      </c>
      <c r="Y10" t="n">
        <v>1</v>
      </c>
      <c r="Z10" t="n">
        <v>10</v>
      </c>
      <c r="AA10" t="n">
        <v>211.5947615283078</v>
      </c>
      <c r="AB10" t="n">
        <v>289.513287624951</v>
      </c>
      <c r="AC10" t="n">
        <v>261.8825457885621</v>
      </c>
      <c r="AD10" t="n">
        <v>211594.7615283078</v>
      </c>
      <c r="AE10" t="n">
        <v>289513.287624951</v>
      </c>
      <c r="AF10" t="n">
        <v>3.448279372500487e-06</v>
      </c>
      <c r="AG10" t="n">
        <v>13</v>
      </c>
      <c r="AH10" t="n">
        <v>261882.5457885622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4.7207</v>
      </c>
      <c r="E11" t="n">
        <v>21.18</v>
      </c>
      <c r="F11" t="n">
        <v>17.09</v>
      </c>
      <c r="G11" t="n">
        <v>21.82</v>
      </c>
      <c r="H11" t="n">
        <v>0.32</v>
      </c>
      <c r="I11" t="n">
        <v>47</v>
      </c>
      <c r="J11" t="n">
        <v>180.07</v>
      </c>
      <c r="K11" t="n">
        <v>52.44</v>
      </c>
      <c r="L11" t="n">
        <v>3.25</v>
      </c>
      <c r="M11" t="n">
        <v>45</v>
      </c>
      <c r="N11" t="n">
        <v>34.38</v>
      </c>
      <c r="O11" t="n">
        <v>22443.18</v>
      </c>
      <c r="P11" t="n">
        <v>206.7</v>
      </c>
      <c r="Q11" t="n">
        <v>1364.08</v>
      </c>
      <c r="R11" t="n">
        <v>97.38</v>
      </c>
      <c r="S11" t="n">
        <v>48.96</v>
      </c>
      <c r="T11" t="n">
        <v>21769.93</v>
      </c>
      <c r="U11" t="n">
        <v>0.5</v>
      </c>
      <c r="V11" t="n">
        <v>0.8100000000000001</v>
      </c>
      <c r="W11" t="n">
        <v>2.32</v>
      </c>
      <c r="X11" t="n">
        <v>1.33</v>
      </c>
      <c r="Y11" t="n">
        <v>1</v>
      </c>
      <c r="Z11" t="n">
        <v>10</v>
      </c>
      <c r="AA11" t="n">
        <v>208.0785578643402</v>
      </c>
      <c r="AB11" t="n">
        <v>284.7022626479553</v>
      </c>
      <c r="AC11" t="n">
        <v>257.5306782830535</v>
      </c>
      <c r="AD11" t="n">
        <v>208078.5578643402</v>
      </c>
      <c r="AE11" t="n">
        <v>284702.2626479553</v>
      </c>
      <c r="AF11" t="n">
        <v>3.498601365578371e-06</v>
      </c>
      <c r="AG11" t="n">
        <v>13</v>
      </c>
      <c r="AH11" t="n">
        <v>257530.6782830535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4.7822</v>
      </c>
      <c r="E12" t="n">
        <v>20.91</v>
      </c>
      <c r="F12" t="n">
        <v>16.96</v>
      </c>
      <c r="G12" t="n">
        <v>23.67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203.37</v>
      </c>
      <c r="Q12" t="n">
        <v>1364.04</v>
      </c>
      <c r="R12" t="n">
        <v>93.08</v>
      </c>
      <c r="S12" t="n">
        <v>48.96</v>
      </c>
      <c r="T12" t="n">
        <v>19641.02</v>
      </c>
      <c r="U12" t="n">
        <v>0.53</v>
      </c>
      <c r="V12" t="n">
        <v>0.82</v>
      </c>
      <c r="W12" t="n">
        <v>2.31</v>
      </c>
      <c r="X12" t="n">
        <v>1.2</v>
      </c>
      <c r="Y12" t="n">
        <v>1</v>
      </c>
      <c r="Z12" t="n">
        <v>10</v>
      </c>
      <c r="AA12" t="n">
        <v>204.7898764833956</v>
      </c>
      <c r="AB12" t="n">
        <v>280.2025436961665</v>
      </c>
      <c r="AC12" t="n">
        <v>253.4604061926266</v>
      </c>
      <c r="AD12" t="n">
        <v>204789.8764833956</v>
      </c>
      <c r="AE12" t="n">
        <v>280202.5436961665</v>
      </c>
      <c r="AF12" t="n">
        <v>3.544180195833009e-06</v>
      </c>
      <c r="AG12" t="n">
        <v>13</v>
      </c>
      <c r="AH12" t="n">
        <v>253460.4061926266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4.8278</v>
      </c>
      <c r="E13" t="n">
        <v>20.71</v>
      </c>
      <c r="F13" t="n">
        <v>16.87</v>
      </c>
      <c r="G13" t="n">
        <v>25.31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200.51</v>
      </c>
      <c r="Q13" t="n">
        <v>1364.12</v>
      </c>
      <c r="R13" t="n">
        <v>90.20999999999999</v>
      </c>
      <c r="S13" t="n">
        <v>48.96</v>
      </c>
      <c r="T13" t="n">
        <v>18220.69</v>
      </c>
      <c r="U13" t="n">
        <v>0.54</v>
      </c>
      <c r="V13" t="n">
        <v>0.82</v>
      </c>
      <c r="W13" t="n">
        <v>2.3</v>
      </c>
      <c r="X13" t="n">
        <v>1.11</v>
      </c>
      <c r="Y13" t="n">
        <v>1</v>
      </c>
      <c r="Z13" t="n">
        <v>10</v>
      </c>
      <c r="AA13" t="n">
        <v>195.3828880428629</v>
      </c>
      <c r="AB13" t="n">
        <v>267.3314871047958</v>
      </c>
      <c r="AC13" t="n">
        <v>241.8177451776909</v>
      </c>
      <c r="AD13" t="n">
        <v>195382.8880428629</v>
      </c>
      <c r="AE13" t="n">
        <v>267331.4871047958</v>
      </c>
      <c r="AF13" t="n">
        <v>3.577975230948643e-06</v>
      </c>
      <c r="AG13" t="n">
        <v>12</v>
      </c>
      <c r="AH13" t="n">
        <v>241817.7451776909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4.8718</v>
      </c>
      <c r="E14" t="n">
        <v>20.53</v>
      </c>
      <c r="F14" t="n">
        <v>16.79</v>
      </c>
      <c r="G14" t="n">
        <v>27.23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198.44</v>
      </c>
      <c r="Q14" t="n">
        <v>1364.06</v>
      </c>
      <c r="R14" t="n">
        <v>87.56999999999999</v>
      </c>
      <c r="S14" t="n">
        <v>48.96</v>
      </c>
      <c r="T14" t="n">
        <v>16913.11</v>
      </c>
      <c r="U14" t="n">
        <v>0.5600000000000001</v>
      </c>
      <c r="V14" t="n">
        <v>0.82</v>
      </c>
      <c r="W14" t="n">
        <v>2.3</v>
      </c>
      <c r="X14" t="n">
        <v>1.03</v>
      </c>
      <c r="Y14" t="n">
        <v>1</v>
      </c>
      <c r="Z14" t="n">
        <v>10</v>
      </c>
      <c r="AA14" t="n">
        <v>193.2901455616782</v>
      </c>
      <c r="AB14" t="n">
        <v>264.468104516758</v>
      </c>
      <c r="AC14" t="n">
        <v>239.2276398050719</v>
      </c>
      <c r="AD14" t="n">
        <v>193290.1455616782</v>
      </c>
      <c r="AE14" t="n">
        <v>264468.1045167581</v>
      </c>
      <c r="AF14" t="n">
        <v>3.610584475358466e-06</v>
      </c>
      <c r="AG14" t="n">
        <v>12</v>
      </c>
      <c r="AH14" t="n">
        <v>239227.6398050719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4.9258</v>
      </c>
      <c r="E15" t="n">
        <v>20.3</v>
      </c>
      <c r="F15" t="n">
        <v>16.67</v>
      </c>
      <c r="G15" t="n">
        <v>29.42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194.92</v>
      </c>
      <c r="Q15" t="n">
        <v>1364.08</v>
      </c>
      <c r="R15" t="n">
        <v>83.61</v>
      </c>
      <c r="S15" t="n">
        <v>48.96</v>
      </c>
      <c r="T15" t="n">
        <v>14949.7</v>
      </c>
      <c r="U15" t="n">
        <v>0.59</v>
      </c>
      <c r="V15" t="n">
        <v>0.83</v>
      </c>
      <c r="W15" t="n">
        <v>2.29</v>
      </c>
      <c r="X15" t="n">
        <v>0.91</v>
      </c>
      <c r="Y15" t="n">
        <v>1</v>
      </c>
      <c r="Z15" t="n">
        <v>10</v>
      </c>
      <c r="AA15" t="n">
        <v>190.2773348460336</v>
      </c>
      <c r="AB15" t="n">
        <v>260.3458439797871</v>
      </c>
      <c r="AC15" t="n">
        <v>235.4988020281191</v>
      </c>
      <c r="AD15" t="n">
        <v>190277.3348460336</v>
      </c>
      <c r="AE15" t="n">
        <v>260345.8439797871</v>
      </c>
      <c r="AF15" t="n">
        <v>3.650604911679611e-06</v>
      </c>
      <c r="AG15" t="n">
        <v>12</v>
      </c>
      <c r="AH15" t="n">
        <v>235498.8020281192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4.9482</v>
      </c>
      <c r="E16" t="n">
        <v>20.21</v>
      </c>
      <c r="F16" t="n">
        <v>16.65</v>
      </c>
      <c r="G16" t="n">
        <v>31.22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192.52</v>
      </c>
      <c r="Q16" t="n">
        <v>1364.18</v>
      </c>
      <c r="R16" t="n">
        <v>82.95999999999999</v>
      </c>
      <c r="S16" t="n">
        <v>48.96</v>
      </c>
      <c r="T16" t="n">
        <v>14635.27</v>
      </c>
      <c r="U16" t="n">
        <v>0.59</v>
      </c>
      <c r="V16" t="n">
        <v>0.83</v>
      </c>
      <c r="W16" t="n">
        <v>2.29</v>
      </c>
      <c r="X16" t="n">
        <v>0.89</v>
      </c>
      <c r="Y16" t="n">
        <v>1</v>
      </c>
      <c r="Z16" t="n">
        <v>10</v>
      </c>
      <c r="AA16" t="n">
        <v>188.6072748892688</v>
      </c>
      <c r="AB16" t="n">
        <v>258.0607942690972</v>
      </c>
      <c r="AC16" t="n">
        <v>233.4318342547294</v>
      </c>
      <c r="AD16" t="n">
        <v>188607.2748892688</v>
      </c>
      <c r="AE16" t="n">
        <v>258060.7942690973</v>
      </c>
      <c r="AF16" t="n">
        <v>3.667205981560975e-06</v>
      </c>
      <c r="AG16" t="n">
        <v>12</v>
      </c>
      <c r="AH16" t="n">
        <v>233431.8342547294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4.9785</v>
      </c>
      <c r="E17" t="n">
        <v>20.09</v>
      </c>
      <c r="F17" t="n">
        <v>16.6</v>
      </c>
      <c r="G17" t="n">
        <v>33.2</v>
      </c>
      <c r="H17" t="n">
        <v>0.46</v>
      </c>
      <c r="I17" t="n">
        <v>30</v>
      </c>
      <c r="J17" t="n">
        <v>182.32</v>
      </c>
      <c r="K17" t="n">
        <v>52.44</v>
      </c>
      <c r="L17" t="n">
        <v>4.75</v>
      </c>
      <c r="M17" t="n">
        <v>28</v>
      </c>
      <c r="N17" t="n">
        <v>35.12</v>
      </c>
      <c r="O17" t="n">
        <v>22719.83</v>
      </c>
      <c r="P17" t="n">
        <v>190.26</v>
      </c>
      <c r="Q17" t="n">
        <v>1364.04</v>
      </c>
      <c r="R17" t="n">
        <v>81.33</v>
      </c>
      <c r="S17" t="n">
        <v>48.96</v>
      </c>
      <c r="T17" t="n">
        <v>13830.39</v>
      </c>
      <c r="U17" t="n">
        <v>0.6</v>
      </c>
      <c r="V17" t="n">
        <v>0.83</v>
      </c>
      <c r="W17" t="n">
        <v>2.29</v>
      </c>
      <c r="X17" t="n">
        <v>0.84</v>
      </c>
      <c r="Y17" t="n">
        <v>1</v>
      </c>
      <c r="Z17" t="n">
        <v>10</v>
      </c>
      <c r="AA17" t="n">
        <v>186.8361976124441</v>
      </c>
      <c r="AB17" t="n">
        <v>255.6375282045319</v>
      </c>
      <c r="AC17" t="n">
        <v>231.2398413022901</v>
      </c>
      <c r="AD17" t="n">
        <v>186836.1976124441</v>
      </c>
      <c r="AE17" t="n">
        <v>255637.5282045319</v>
      </c>
      <c r="AF17" t="n">
        <v>3.689661893052285e-06</v>
      </c>
      <c r="AG17" t="n">
        <v>12</v>
      </c>
      <c r="AH17" t="n">
        <v>231239.8413022901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16.54</v>
      </c>
      <c r="G18" t="n">
        <v>35.45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26</v>
      </c>
      <c r="N18" t="n">
        <v>35.25</v>
      </c>
      <c r="O18" t="n">
        <v>22766.06</v>
      </c>
      <c r="P18" t="n">
        <v>187.95</v>
      </c>
      <c r="Q18" t="n">
        <v>1364.04</v>
      </c>
      <c r="R18" t="n">
        <v>79.26000000000001</v>
      </c>
      <c r="S18" t="n">
        <v>48.96</v>
      </c>
      <c r="T18" t="n">
        <v>12805.26</v>
      </c>
      <c r="U18" t="n">
        <v>0.62</v>
      </c>
      <c r="V18" t="n">
        <v>0.84</v>
      </c>
      <c r="W18" t="n">
        <v>2.29</v>
      </c>
      <c r="X18" t="n">
        <v>0.78</v>
      </c>
      <c r="Y18" t="n">
        <v>1</v>
      </c>
      <c r="Z18" t="n">
        <v>10</v>
      </c>
      <c r="AA18" t="n">
        <v>185.0314965844915</v>
      </c>
      <c r="AB18" t="n">
        <v>253.1682566402983</v>
      </c>
      <c r="AC18" t="n">
        <v>229.0062335505017</v>
      </c>
      <c r="AD18" t="n">
        <v>185031.4965844915</v>
      </c>
      <c r="AE18" t="n">
        <v>253168.2566402983</v>
      </c>
      <c r="AF18" t="n">
        <v>3.713007147572953e-06</v>
      </c>
      <c r="AG18" t="n">
        <v>12</v>
      </c>
      <c r="AH18" t="n">
        <v>229006.2335505018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5.0253</v>
      </c>
      <c r="E19" t="n">
        <v>19.9</v>
      </c>
      <c r="F19" t="n">
        <v>16.52</v>
      </c>
      <c r="G19" t="n">
        <v>36.71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25</v>
      </c>
      <c r="N19" t="n">
        <v>35.37</v>
      </c>
      <c r="O19" t="n">
        <v>22812.34</v>
      </c>
      <c r="P19" t="n">
        <v>185.8</v>
      </c>
      <c r="Q19" t="n">
        <v>1364.02</v>
      </c>
      <c r="R19" t="n">
        <v>78.56999999999999</v>
      </c>
      <c r="S19" t="n">
        <v>48.96</v>
      </c>
      <c r="T19" t="n">
        <v>12466.44</v>
      </c>
      <c r="U19" t="n">
        <v>0.62</v>
      </c>
      <c r="V19" t="n">
        <v>0.84</v>
      </c>
      <c r="W19" t="n">
        <v>2.29</v>
      </c>
      <c r="X19" t="n">
        <v>0.76</v>
      </c>
      <c r="Y19" t="n">
        <v>1</v>
      </c>
      <c r="Z19" t="n">
        <v>10</v>
      </c>
      <c r="AA19" t="n">
        <v>183.674305149252</v>
      </c>
      <c r="AB19" t="n">
        <v>251.3112874435441</v>
      </c>
      <c r="AC19" t="n">
        <v>227.3264908876126</v>
      </c>
      <c r="AD19" t="n">
        <v>183674.305149252</v>
      </c>
      <c r="AE19" t="n">
        <v>251311.2874435441</v>
      </c>
      <c r="AF19" t="n">
        <v>3.724346271197277e-06</v>
      </c>
      <c r="AG19" t="n">
        <v>12</v>
      </c>
      <c r="AH19" t="n">
        <v>227326.4908876126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5.0577</v>
      </c>
      <c r="E20" t="n">
        <v>19.77</v>
      </c>
      <c r="F20" t="n">
        <v>16.46</v>
      </c>
      <c r="G20" t="n">
        <v>39.51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23</v>
      </c>
      <c r="N20" t="n">
        <v>35.5</v>
      </c>
      <c r="O20" t="n">
        <v>22858.66</v>
      </c>
      <c r="P20" t="n">
        <v>183.19</v>
      </c>
      <c r="Q20" t="n">
        <v>1364</v>
      </c>
      <c r="R20" t="n">
        <v>76.84</v>
      </c>
      <c r="S20" t="n">
        <v>48.96</v>
      </c>
      <c r="T20" t="n">
        <v>11611.89</v>
      </c>
      <c r="U20" t="n">
        <v>0.64</v>
      </c>
      <c r="V20" t="n">
        <v>0.84</v>
      </c>
      <c r="W20" t="n">
        <v>2.28</v>
      </c>
      <c r="X20" t="n">
        <v>0.7</v>
      </c>
      <c r="Y20" t="n">
        <v>1</v>
      </c>
      <c r="Z20" t="n">
        <v>10</v>
      </c>
      <c r="AA20" t="n">
        <v>181.7450168465189</v>
      </c>
      <c r="AB20" t="n">
        <v>248.6715500735531</v>
      </c>
      <c r="AC20" t="n">
        <v>224.938686347318</v>
      </c>
      <c r="AD20" t="n">
        <v>181745.0168465189</v>
      </c>
      <c r="AE20" t="n">
        <v>248671.5500735531</v>
      </c>
      <c r="AF20" t="n">
        <v>3.748358532989965e-06</v>
      </c>
      <c r="AG20" t="n">
        <v>12</v>
      </c>
      <c r="AH20" t="n">
        <v>224938.686347318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5.0759</v>
      </c>
      <c r="E21" t="n">
        <v>19.7</v>
      </c>
      <c r="F21" t="n">
        <v>16.43</v>
      </c>
      <c r="G21" t="n">
        <v>41.07</v>
      </c>
      <c r="H21" t="n">
        <v>0.55</v>
      </c>
      <c r="I21" t="n">
        <v>24</v>
      </c>
      <c r="J21" t="n">
        <v>183.82</v>
      </c>
      <c r="K21" t="n">
        <v>52.44</v>
      </c>
      <c r="L21" t="n">
        <v>5.75</v>
      </c>
      <c r="M21" t="n">
        <v>22</v>
      </c>
      <c r="N21" t="n">
        <v>35.63</v>
      </c>
      <c r="O21" t="n">
        <v>22905.03</v>
      </c>
      <c r="P21" t="n">
        <v>181</v>
      </c>
      <c r="Q21" t="n">
        <v>1364.01</v>
      </c>
      <c r="R21" t="n">
        <v>75.53</v>
      </c>
      <c r="S21" t="n">
        <v>48.96</v>
      </c>
      <c r="T21" t="n">
        <v>10959.6</v>
      </c>
      <c r="U21" t="n">
        <v>0.65</v>
      </c>
      <c r="V21" t="n">
        <v>0.84</v>
      </c>
      <c r="W21" t="n">
        <v>2.28</v>
      </c>
      <c r="X21" t="n">
        <v>0.67</v>
      </c>
      <c r="Y21" t="n">
        <v>1</v>
      </c>
      <c r="Z21" t="n">
        <v>10</v>
      </c>
      <c r="AA21" t="n">
        <v>180.3295539918508</v>
      </c>
      <c r="AB21" t="n">
        <v>246.7348513499832</v>
      </c>
      <c r="AC21" t="n">
        <v>223.1868234317513</v>
      </c>
      <c r="AD21" t="n">
        <v>180329.5539918508</v>
      </c>
      <c r="AE21" t="n">
        <v>246734.8513499832</v>
      </c>
      <c r="AF21" t="n">
        <v>3.761846902268574e-06</v>
      </c>
      <c r="AG21" t="n">
        <v>12</v>
      </c>
      <c r="AH21" t="n">
        <v>223186.8234317513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5.0923</v>
      </c>
      <c r="E22" t="n">
        <v>19.64</v>
      </c>
      <c r="F22" t="n">
        <v>16.4</v>
      </c>
      <c r="G22" t="n">
        <v>42.78</v>
      </c>
      <c r="H22" t="n">
        <v>0.58</v>
      </c>
      <c r="I22" t="n">
        <v>23</v>
      </c>
      <c r="J22" t="n">
        <v>184.19</v>
      </c>
      <c r="K22" t="n">
        <v>52.44</v>
      </c>
      <c r="L22" t="n">
        <v>6</v>
      </c>
      <c r="M22" t="n">
        <v>21</v>
      </c>
      <c r="N22" t="n">
        <v>35.75</v>
      </c>
      <c r="O22" t="n">
        <v>22951.43</v>
      </c>
      <c r="P22" t="n">
        <v>178.35</v>
      </c>
      <c r="Q22" t="n">
        <v>1364.02</v>
      </c>
      <c r="R22" t="n">
        <v>74.66</v>
      </c>
      <c r="S22" t="n">
        <v>48.96</v>
      </c>
      <c r="T22" t="n">
        <v>10530.1</v>
      </c>
      <c r="U22" t="n">
        <v>0.66</v>
      </c>
      <c r="V22" t="n">
        <v>0.84</v>
      </c>
      <c r="W22" t="n">
        <v>2.28</v>
      </c>
      <c r="X22" t="n">
        <v>0.64</v>
      </c>
      <c r="Y22" t="n">
        <v>1</v>
      </c>
      <c r="Z22" t="n">
        <v>10</v>
      </c>
      <c r="AA22" t="n">
        <v>178.739475568216</v>
      </c>
      <c r="AB22" t="n">
        <v>244.559235901458</v>
      </c>
      <c r="AC22" t="n">
        <v>221.2188456681372</v>
      </c>
      <c r="AD22" t="n">
        <v>178739.475568216</v>
      </c>
      <c r="AE22" t="n">
        <v>244559.235901458</v>
      </c>
      <c r="AF22" t="n">
        <v>3.774001257003143e-06</v>
      </c>
      <c r="AG22" t="n">
        <v>12</v>
      </c>
      <c r="AH22" t="n">
        <v>221218.8456681372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5.1271</v>
      </c>
      <c r="E23" t="n">
        <v>19.5</v>
      </c>
      <c r="F23" t="n">
        <v>16.34</v>
      </c>
      <c r="G23" t="n">
        <v>46.68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19</v>
      </c>
      <c r="N23" t="n">
        <v>35.88</v>
      </c>
      <c r="O23" t="n">
        <v>22997.88</v>
      </c>
      <c r="P23" t="n">
        <v>174.69</v>
      </c>
      <c r="Q23" t="n">
        <v>1364.04</v>
      </c>
      <c r="R23" t="n">
        <v>72.65000000000001</v>
      </c>
      <c r="S23" t="n">
        <v>48.96</v>
      </c>
      <c r="T23" t="n">
        <v>9535.23</v>
      </c>
      <c r="U23" t="n">
        <v>0.67</v>
      </c>
      <c r="V23" t="n">
        <v>0.85</v>
      </c>
      <c r="W23" t="n">
        <v>2.28</v>
      </c>
      <c r="X23" t="n">
        <v>0.58</v>
      </c>
      <c r="Y23" t="n">
        <v>1</v>
      </c>
      <c r="Z23" t="n">
        <v>10</v>
      </c>
      <c r="AA23" t="n">
        <v>176.3275503332112</v>
      </c>
      <c r="AB23" t="n">
        <v>241.2591333882945</v>
      </c>
      <c r="AC23" t="n">
        <v>218.233700307106</v>
      </c>
      <c r="AD23" t="n">
        <v>176327.5503332112</v>
      </c>
      <c r="AE23" t="n">
        <v>241259.1333882945</v>
      </c>
      <c r="AF23" t="n">
        <v>3.799792204854549e-06</v>
      </c>
      <c r="AG23" t="n">
        <v>12</v>
      </c>
      <c r="AH23" t="n">
        <v>218233.700307106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5.1485</v>
      </c>
      <c r="E24" t="n">
        <v>19.42</v>
      </c>
      <c r="F24" t="n">
        <v>16.29</v>
      </c>
      <c r="G24" t="n">
        <v>48.87</v>
      </c>
      <c r="H24" t="n">
        <v>0.62</v>
      </c>
      <c r="I24" t="n">
        <v>20</v>
      </c>
      <c r="J24" t="n">
        <v>184.95</v>
      </c>
      <c r="K24" t="n">
        <v>52.44</v>
      </c>
      <c r="L24" t="n">
        <v>6.5</v>
      </c>
      <c r="M24" t="n">
        <v>18</v>
      </c>
      <c r="N24" t="n">
        <v>36.01</v>
      </c>
      <c r="O24" t="n">
        <v>23044.38</v>
      </c>
      <c r="P24" t="n">
        <v>172.01</v>
      </c>
      <c r="Q24" t="n">
        <v>1364.02</v>
      </c>
      <c r="R24" t="n">
        <v>71.34999999999999</v>
      </c>
      <c r="S24" t="n">
        <v>48.96</v>
      </c>
      <c r="T24" t="n">
        <v>8891.34</v>
      </c>
      <c r="U24" t="n">
        <v>0.6899999999999999</v>
      </c>
      <c r="V24" t="n">
        <v>0.85</v>
      </c>
      <c r="W24" t="n">
        <v>2.27</v>
      </c>
      <c r="X24" t="n">
        <v>0.53</v>
      </c>
      <c r="Y24" t="n">
        <v>1</v>
      </c>
      <c r="Z24" t="n">
        <v>10</v>
      </c>
      <c r="AA24" t="n">
        <v>174.6504928559589</v>
      </c>
      <c r="AB24" t="n">
        <v>238.9645093613649</v>
      </c>
      <c r="AC24" t="n">
        <v>216.1580719767807</v>
      </c>
      <c r="AD24" t="n">
        <v>174650.4928559589</v>
      </c>
      <c r="AE24" t="n">
        <v>238964.5093613649</v>
      </c>
      <c r="AF24" t="n">
        <v>3.815652155544781e-06</v>
      </c>
      <c r="AG24" t="n">
        <v>12</v>
      </c>
      <c r="AH24" t="n">
        <v>216158.0719767807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5.1431</v>
      </c>
      <c r="E25" t="n">
        <v>19.44</v>
      </c>
      <c r="F25" t="n">
        <v>16.31</v>
      </c>
      <c r="G25" t="n">
        <v>48.94</v>
      </c>
      <c r="H25" t="n">
        <v>0.65</v>
      </c>
      <c r="I25" t="n">
        <v>20</v>
      </c>
      <c r="J25" t="n">
        <v>185.33</v>
      </c>
      <c r="K25" t="n">
        <v>52.44</v>
      </c>
      <c r="L25" t="n">
        <v>6.75</v>
      </c>
      <c r="M25" t="n">
        <v>17</v>
      </c>
      <c r="N25" t="n">
        <v>36.13</v>
      </c>
      <c r="O25" t="n">
        <v>23090.91</v>
      </c>
      <c r="P25" t="n">
        <v>170.62</v>
      </c>
      <c r="Q25" t="n">
        <v>1364.08</v>
      </c>
      <c r="R25" t="n">
        <v>71.98999999999999</v>
      </c>
      <c r="S25" t="n">
        <v>48.96</v>
      </c>
      <c r="T25" t="n">
        <v>9210.32</v>
      </c>
      <c r="U25" t="n">
        <v>0.68</v>
      </c>
      <c r="V25" t="n">
        <v>0.85</v>
      </c>
      <c r="W25" t="n">
        <v>2.27</v>
      </c>
      <c r="X25" t="n">
        <v>0.55</v>
      </c>
      <c r="Y25" t="n">
        <v>1</v>
      </c>
      <c r="Z25" t="n">
        <v>10</v>
      </c>
      <c r="AA25" t="n">
        <v>174.1053793834603</v>
      </c>
      <c r="AB25" t="n">
        <v>238.2186610595836</v>
      </c>
      <c r="AC25" t="n">
        <v>215.4834063901166</v>
      </c>
      <c r="AD25" t="n">
        <v>174105.3793834603</v>
      </c>
      <c r="AE25" t="n">
        <v>238218.6610595836</v>
      </c>
      <c r="AF25" t="n">
        <v>3.811650111912666e-06</v>
      </c>
      <c r="AG25" t="n">
        <v>12</v>
      </c>
      <c r="AH25" t="n">
        <v>215483.4063901166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5.1582</v>
      </c>
      <c r="E26" t="n">
        <v>19.39</v>
      </c>
      <c r="F26" t="n">
        <v>16.29</v>
      </c>
      <c r="G26" t="n">
        <v>51.44</v>
      </c>
      <c r="H26" t="n">
        <v>0.67</v>
      </c>
      <c r="I26" t="n">
        <v>19</v>
      </c>
      <c r="J26" t="n">
        <v>185.7</v>
      </c>
      <c r="K26" t="n">
        <v>52.44</v>
      </c>
      <c r="L26" t="n">
        <v>7</v>
      </c>
      <c r="M26" t="n">
        <v>15</v>
      </c>
      <c r="N26" t="n">
        <v>36.26</v>
      </c>
      <c r="O26" t="n">
        <v>23137.49</v>
      </c>
      <c r="P26" t="n">
        <v>169.46</v>
      </c>
      <c r="Q26" t="n">
        <v>1364.01</v>
      </c>
      <c r="R26" t="n">
        <v>71.31</v>
      </c>
      <c r="S26" t="n">
        <v>48.96</v>
      </c>
      <c r="T26" t="n">
        <v>8872.870000000001</v>
      </c>
      <c r="U26" t="n">
        <v>0.6899999999999999</v>
      </c>
      <c r="V26" t="n">
        <v>0.85</v>
      </c>
      <c r="W26" t="n">
        <v>2.27</v>
      </c>
      <c r="X26" t="n">
        <v>0.53</v>
      </c>
      <c r="Y26" t="n">
        <v>1</v>
      </c>
      <c r="Z26" t="n">
        <v>10</v>
      </c>
      <c r="AA26" t="n">
        <v>173.283284681888</v>
      </c>
      <c r="AB26" t="n">
        <v>237.0938348206344</v>
      </c>
      <c r="AC26" t="n">
        <v>214.4659319887088</v>
      </c>
      <c r="AD26" t="n">
        <v>173283.284681888</v>
      </c>
      <c r="AE26" t="n">
        <v>237093.8348206344</v>
      </c>
      <c r="AF26" t="n">
        <v>3.822841011698764e-06</v>
      </c>
      <c r="AG26" t="n">
        <v>12</v>
      </c>
      <c r="AH26" t="n">
        <v>214465.9319887088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5.1761</v>
      </c>
      <c r="E27" t="n">
        <v>19.32</v>
      </c>
      <c r="F27" t="n">
        <v>16.26</v>
      </c>
      <c r="G27" t="n">
        <v>54.2</v>
      </c>
      <c r="H27" t="n">
        <v>0.6899999999999999</v>
      </c>
      <c r="I27" t="n">
        <v>18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167.27</v>
      </c>
      <c r="Q27" t="n">
        <v>1364.02</v>
      </c>
      <c r="R27" t="n">
        <v>70.13</v>
      </c>
      <c r="S27" t="n">
        <v>48.96</v>
      </c>
      <c r="T27" t="n">
        <v>8290.6</v>
      </c>
      <c r="U27" t="n">
        <v>0.7</v>
      </c>
      <c r="V27" t="n">
        <v>0.85</v>
      </c>
      <c r="W27" t="n">
        <v>2.27</v>
      </c>
      <c r="X27" t="n">
        <v>0.5</v>
      </c>
      <c r="Y27" t="n">
        <v>1</v>
      </c>
      <c r="Z27" t="n">
        <v>10</v>
      </c>
      <c r="AA27" t="n">
        <v>171.9301828859043</v>
      </c>
      <c r="AB27" t="n">
        <v>235.2424612487322</v>
      </c>
      <c r="AC27" t="n">
        <v>212.7912509120892</v>
      </c>
      <c r="AD27" t="n">
        <v>171930.1828859043</v>
      </c>
      <c r="AE27" t="n">
        <v>235242.4612487322</v>
      </c>
      <c r="AF27" t="n">
        <v>3.836107045220033e-06</v>
      </c>
      <c r="AG27" t="n">
        <v>12</v>
      </c>
      <c r="AH27" t="n">
        <v>212791.2509120892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5.1747</v>
      </c>
      <c r="E28" t="n">
        <v>19.32</v>
      </c>
      <c r="F28" t="n">
        <v>16.26</v>
      </c>
      <c r="G28" t="n">
        <v>54.21</v>
      </c>
      <c r="H28" t="n">
        <v>0.71</v>
      </c>
      <c r="I28" t="n">
        <v>18</v>
      </c>
      <c r="J28" t="n">
        <v>186.46</v>
      </c>
      <c r="K28" t="n">
        <v>52.44</v>
      </c>
      <c r="L28" t="n">
        <v>7.5</v>
      </c>
      <c r="M28" t="n">
        <v>10</v>
      </c>
      <c r="N28" t="n">
        <v>36.52</v>
      </c>
      <c r="O28" t="n">
        <v>23230.78</v>
      </c>
      <c r="P28" t="n">
        <v>165.8</v>
      </c>
      <c r="Q28" t="n">
        <v>1364.09</v>
      </c>
      <c r="R28" t="n">
        <v>70.09</v>
      </c>
      <c r="S28" t="n">
        <v>48.96</v>
      </c>
      <c r="T28" t="n">
        <v>8269.959999999999</v>
      </c>
      <c r="U28" t="n">
        <v>0.7</v>
      </c>
      <c r="V28" t="n">
        <v>0.85</v>
      </c>
      <c r="W28" t="n">
        <v>2.28</v>
      </c>
      <c r="X28" t="n">
        <v>0.5</v>
      </c>
      <c r="Y28" t="n">
        <v>1</v>
      </c>
      <c r="Z28" t="n">
        <v>10</v>
      </c>
      <c r="AA28" t="n">
        <v>171.267048571846</v>
      </c>
      <c r="AB28" t="n">
        <v>234.335131624817</v>
      </c>
      <c r="AC28" t="n">
        <v>211.970515554035</v>
      </c>
      <c r="AD28" t="n">
        <v>171267.048571846</v>
      </c>
      <c r="AE28" t="n">
        <v>234335.131624817</v>
      </c>
      <c r="AF28" t="n">
        <v>3.835069478352447e-06</v>
      </c>
      <c r="AG28" t="n">
        <v>12</v>
      </c>
      <c r="AH28" t="n">
        <v>211970.5155540351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5.1958</v>
      </c>
      <c r="E29" t="n">
        <v>19.25</v>
      </c>
      <c r="F29" t="n">
        <v>16.22</v>
      </c>
      <c r="G29" t="n">
        <v>57.25</v>
      </c>
      <c r="H29" t="n">
        <v>0.74</v>
      </c>
      <c r="I29" t="n">
        <v>17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163.45</v>
      </c>
      <c r="Q29" t="n">
        <v>1364</v>
      </c>
      <c r="R29" t="n">
        <v>68.5</v>
      </c>
      <c r="S29" t="n">
        <v>48.96</v>
      </c>
      <c r="T29" t="n">
        <v>7482.42</v>
      </c>
      <c r="U29" t="n">
        <v>0.71</v>
      </c>
      <c r="V29" t="n">
        <v>0.85</v>
      </c>
      <c r="W29" t="n">
        <v>2.28</v>
      </c>
      <c r="X29" t="n">
        <v>0.46</v>
      </c>
      <c r="Y29" t="n">
        <v>1</v>
      </c>
      <c r="Z29" t="n">
        <v>10</v>
      </c>
      <c r="AA29" t="n">
        <v>169.7911184959879</v>
      </c>
      <c r="AB29" t="n">
        <v>232.3156989815895</v>
      </c>
      <c r="AC29" t="n">
        <v>210.143814727985</v>
      </c>
      <c r="AD29" t="n">
        <v>169791.1184959879</v>
      </c>
      <c r="AE29" t="n">
        <v>232315.6989815895</v>
      </c>
      <c r="AF29" t="n">
        <v>3.85070709328534e-06</v>
      </c>
      <c r="AG29" t="n">
        <v>12</v>
      </c>
      <c r="AH29" t="n">
        <v>210143.814727985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5.1894</v>
      </c>
      <c r="E30" t="n">
        <v>19.27</v>
      </c>
      <c r="F30" t="n">
        <v>16.25</v>
      </c>
      <c r="G30" t="n">
        <v>57.34</v>
      </c>
      <c r="H30" t="n">
        <v>0.76</v>
      </c>
      <c r="I30" t="n">
        <v>17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163.95</v>
      </c>
      <c r="Q30" t="n">
        <v>1364</v>
      </c>
      <c r="R30" t="n">
        <v>69.23</v>
      </c>
      <c r="S30" t="n">
        <v>48.96</v>
      </c>
      <c r="T30" t="n">
        <v>7842.59</v>
      </c>
      <c r="U30" t="n">
        <v>0.71</v>
      </c>
      <c r="V30" t="n">
        <v>0.85</v>
      </c>
      <c r="W30" t="n">
        <v>2.29</v>
      </c>
      <c r="X30" t="n">
        <v>0.49</v>
      </c>
      <c r="Y30" t="n">
        <v>1</v>
      </c>
      <c r="Z30" t="n">
        <v>10</v>
      </c>
      <c r="AA30" t="n">
        <v>170.1496727644137</v>
      </c>
      <c r="AB30" t="n">
        <v>232.8062887499473</v>
      </c>
      <c r="AC30" t="n">
        <v>210.5875832973979</v>
      </c>
      <c r="AD30" t="n">
        <v>170149.6727644137</v>
      </c>
      <c r="AE30" t="n">
        <v>232806.2887499473</v>
      </c>
      <c r="AF30" t="n">
        <v>3.845963930462092e-06</v>
      </c>
      <c r="AG30" t="n">
        <v>12</v>
      </c>
      <c r="AH30" t="n">
        <v>210587.5832973979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5.1919</v>
      </c>
      <c r="E31" t="n">
        <v>19.26</v>
      </c>
      <c r="F31" t="n">
        <v>16.24</v>
      </c>
      <c r="G31" t="n">
        <v>57.3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162.48</v>
      </c>
      <c r="Q31" t="n">
        <v>1364.02</v>
      </c>
      <c r="R31" t="n">
        <v>68.79000000000001</v>
      </c>
      <c r="S31" t="n">
        <v>48.96</v>
      </c>
      <c r="T31" t="n">
        <v>7626.31</v>
      </c>
      <c r="U31" t="n">
        <v>0.71</v>
      </c>
      <c r="V31" t="n">
        <v>0.85</v>
      </c>
      <c r="W31" t="n">
        <v>2.29</v>
      </c>
      <c r="X31" t="n">
        <v>0.48</v>
      </c>
      <c r="Y31" t="n">
        <v>1</v>
      </c>
      <c r="Z31" t="n">
        <v>10</v>
      </c>
      <c r="AA31" t="n">
        <v>169.4167826904156</v>
      </c>
      <c r="AB31" t="n">
        <v>231.8035162178753</v>
      </c>
      <c r="AC31" t="n">
        <v>209.6805139683866</v>
      </c>
      <c r="AD31" t="n">
        <v>169416.7826904156</v>
      </c>
      <c r="AE31" t="n">
        <v>231803.5162178754</v>
      </c>
      <c r="AF31" t="n">
        <v>3.847816728439924e-06</v>
      </c>
      <c r="AG31" t="n">
        <v>12</v>
      </c>
      <c r="AH31" t="n">
        <v>209680.5139683866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2.7634</v>
      </c>
      <c r="E2" t="n">
        <v>36.19</v>
      </c>
      <c r="F2" t="n">
        <v>23.15</v>
      </c>
      <c r="G2" t="n">
        <v>5.62</v>
      </c>
      <c r="H2" t="n">
        <v>0.08</v>
      </c>
      <c r="I2" t="n">
        <v>247</v>
      </c>
      <c r="J2" t="n">
        <v>213.37</v>
      </c>
      <c r="K2" t="n">
        <v>56.13</v>
      </c>
      <c r="L2" t="n">
        <v>1</v>
      </c>
      <c r="M2" t="n">
        <v>245</v>
      </c>
      <c r="N2" t="n">
        <v>46.25</v>
      </c>
      <c r="O2" t="n">
        <v>26550.29</v>
      </c>
      <c r="P2" t="n">
        <v>339.56</v>
      </c>
      <c r="Q2" t="n">
        <v>1364.63</v>
      </c>
      <c r="R2" t="n">
        <v>295.11</v>
      </c>
      <c r="S2" t="n">
        <v>48.96</v>
      </c>
      <c r="T2" t="n">
        <v>119633.9</v>
      </c>
      <c r="U2" t="n">
        <v>0.17</v>
      </c>
      <c r="V2" t="n">
        <v>0.6</v>
      </c>
      <c r="W2" t="n">
        <v>2.65</v>
      </c>
      <c r="X2" t="n">
        <v>7.38</v>
      </c>
      <c r="Y2" t="n">
        <v>1</v>
      </c>
      <c r="Z2" t="n">
        <v>10</v>
      </c>
      <c r="AA2" t="n">
        <v>473.0952128105095</v>
      </c>
      <c r="AB2" t="n">
        <v>647.3097416550935</v>
      </c>
      <c r="AC2" t="n">
        <v>585.531408416459</v>
      </c>
      <c r="AD2" t="n">
        <v>473095.2128105094</v>
      </c>
      <c r="AE2" t="n">
        <v>647309.7416550935</v>
      </c>
      <c r="AF2" t="n">
        <v>2.024898069910644e-06</v>
      </c>
      <c r="AG2" t="n">
        <v>21</v>
      </c>
      <c r="AH2" t="n">
        <v>585531.408416459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3.2107</v>
      </c>
      <c r="E3" t="n">
        <v>31.15</v>
      </c>
      <c r="F3" t="n">
        <v>21.02</v>
      </c>
      <c r="G3" t="n">
        <v>7.08</v>
      </c>
      <c r="H3" t="n">
        <v>0.1</v>
      </c>
      <c r="I3" t="n">
        <v>178</v>
      </c>
      <c r="J3" t="n">
        <v>213.78</v>
      </c>
      <c r="K3" t="n">
        <v>56.13</v>
      </c>
      <c r="L3" t="n">
        <v>1.25</v>
      </c>
      <c r="M3" t="n">
        <v>176</v>
      </c>
      <c r="N3" t="n">
        <v>46.4</v>
      </c>
      <c r="O3" t="n">
        <v>26600.32</v>
      </c>
      <c r="P3" t="n">
        <v>306.9</v>
      </c>
      <c r="Q3" t="n">
        <v>1364.42</v>
      </c>
      <c r="R3" t="n">
        <v>225.34</v>
      </c>
      <c r="S3" t="n">
        <v>48.96</v>
      </c>
      <c r="T3" t="n">
        <v>85093.34</v>
      </c>
      <c r="U3" t="n">
        <v>0.22</v>
      </c>
      <c r="V3" t="n">
        <v>0.66</v>
      </c>
      <c r="W3" t="n">
        <v>2.54</v>
      </c>
      <c r="X3" t="n">
        <v>5.25</v>
      </c>
      <c r="Y3" t="n">
        <v>1</v>
      </c>
      <c r="Z3" t="n">
        <v>10</v>
      </c>
      <c r="AA3" t="n">
        <v>386.7916972781503</v>
      </c>
      <c r="AB3" t="n">
        <v>529.2254642613302</v>
      </c>
      <c r="AC3" t="n">
        <v>478.7169287248322</v>
      </c>
      <c r="AD3" t="n">
        <v>386791.6972781502</v>
      </c>
      <c r="AE3" t="n">
        <v>529225.4642613302</v>
      </c>
      <c r="AF3" t="n">
        <v>2.352659851292649e-06</v>
      </c>
      <c r="AG3" t="n">
        <v>19</v>
      </c>
      <c r="AH3" t="n">
        <v>478716.9287248322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3.5361</v>
      </c>
      <c r="E4" t="n">
        <v>28.28</v>
      </c>
      <c r="F4" t="n">
        <v>19.8</v>
      </c>
      <c r="G4" t="n">
        <v>8.550000000000001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287.57</v>
      </c>
      <c r="Q4" t="n">
        <v>1364.25</v>
      </c>
      <c r="R4" t="n">
        <v>185.82</v>
      </c>
      <c r="S4" t="n">
        <v>48.96</v>
      </c>
      <c r="T4" t="n">
        <v>65532.34</v>
      </c>
      <c r="U4" t="n">
        <v>0.26</v>
      </c>
      <c r="V4" t="n">
        <v>0.7</v>
      </c>
      <c r="W4" t="n">
        <v>2.46</v>
      </c>
      <c r="X4" t="n">
        <v>4.04</v>
      </c>
      <c r="Y4" t="n">
        <v>1</v>
      </c>
      <c r="Z4" t="n">
        <v>10</v>
      </c>
      <c r="AA4" t="n">
        <v>335.1489693222613</v>
      </c>
      <c r="AB4" t="n">
        <v>458.565605555721</v>
      </c>
      <c r="AC4" t="n">
        <v>414.8007477623518</v>
      </c>
      <c r="AD4" t="n">
        <v>335148.9693222613</v>
      </c>
      <c r="AE4" t="n">
        <v>458565.605555721</v>
      </c>
      <c r="AF4" t="n">
        <v>2.591098670120514e-06</v>
      </c>
      <c r="AG4" t="n">
        <v>17</v>
      </c>
      <c r="AH4" t="n">
        <v>414800.7477623518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3.7616</v>
      </c>
      <c r="E5" t="n">
        <v>26.58</v>
      </c>
      <c r="F5" t="n">
        <v>19.12</v>
      </c>
      <c r="G5" t="n">
        <v>9.970000000000001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276.18</v>
      </c>
      <c r="Q5" t="n">
        <v>1364.32</v>
      </c>
      <c r="R5" t="n">
        <v>162.88</v>
      </c>
      <c r="S5" t="n">
        <v>48.96</v>
      </c>
      <c r="T5" t="n">
        <v>54181.04</v>
      </c>
      <c r="U5" t="n">
        <v>0.3</v>
      </c>
      <c r="V5" t="n">
        <v>0.72</v>
      </c>
      <c r="W5" t="n">
        <v>2.44</v>
      </c>
      <c r="X5" t="n">
        <v>3.35</v>
      </c>
      <c r="Y5" t="n">
        <v>1</v>
      </c>
      <c r="Z5" t="n">
        <v>10</v>
      </c>
      <c r="AA5" t="n">
        <v>307.3083422213898</v>
      </c>
      <c r="AB5" t="n">
        <v>420.4728313145259</v>
      </c>
      <c r="AC5" t="n">
        <v>380.3434944311919</v>
      </c>
      <c r="AD5" t="n">
        <v>307308.3422213898</v>
      </c>
      <c r="AE5" t="n">
        <v>420472.8313145259</v>
      </c>
      <c r="AF5" t="n">
        <v>2.756335159504914e-06</v>
      </c>
      <c r="AG5" t="n">
        <v>16</v>
      </c>
      <c r="AH5" t="n">
        <v>380343.4944311919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3.958</v>
      </c>
      <c r="E6" t="n">
        <v>25.26</v>
      </c>
      <c r="F6" t="n">
        <v>18.56</v>
      </c>
      <c r="G6" t="n">
        <v>11.48</v>
      </c>
      <c r="H6" t="n">
        <v>0.17</v>
      </c>
      <c r="I6" t="n">
        <v>97</v>
      </c>
      <c r="J6" t="n">
        <v>215</v>
      </c>
      <c r="K6" t="n">
        <v>56.13</v>
      </c>
      <c r="L6" t="n">
        <v>2</v>
      </c>
      <c r="M6" t="n">
        <v>95</v>
      </c>
      <c r="N6" t="n">
        <v>46.87</v>
      </c>
      <c r="O6" t="n">
        <v>26750.75</v>
      </c>
      <c r="P6" t="n">
        <v>266.87</v>
      </c>
      <c r="Q6" t="n">
        <v>1364.25</v>
      </c>
      <c r="R6" t="n">
        <v>145.55</v>
      </c>
      <c r="S6" t="n">
        <v>48.96</v>
      </c>
      <c r="T6" t="n">
        <v>45603.36</v>
      </c>
      <c r="U6" t="n">
        <v>0.34</v>
      </c>
      <c r="V6" t="n">
        <v>0.75</v>
      </c>
      <c r="W6" t="n">
        <v>2.39</v>
      </c>
      <c r="X6" t="n">
        <v>2.79</v>
      </c>
      <c r="Y6" t="n">
        <v>1</v>
      </c>
      <c r="Z6" t="n">
        <v>10</v>
      </c>
      <c r="AA6" t="n">
        <v>284.5196983734072</v>
      </c>
      <c r="AB6" t="n">
        <v>389.2924034377046</v>
      </c>
      <c r="AC6" t="n">
        <v>352.1388828289291</v>
      </c>
      <c r="AD6" t="n">
        <v>284519.6983734072</v>
      </c>
      <c r="AE6" t="n">
        <v>389292.4034377046</v>
      </c>
      <c r="AF6" t="n">
        <v>2.900248447820196e-06</v>
      </c>
      <c r="AG6" t="n">
        <v>15</v>
      </c>
      <c r="AH6" t="n">
        <v>352138.8828289291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4.1102</v>
      </c>
      <c r="E7" t="n">
        <v>24.33</v>
      </c>
      <c r="F7" t="n">
        <v>18.17</v>
      </c>
      <c r="G7" t="n">
        <v>12.98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260.01</v>
      </c>
      <c r="Q7" t="n">
        <v>1364.18</v>
      </c>
      <c r="R7" t="n">
        <v>132.22</v>
      </c>
      <c r="S7" t="n">
        <v>48.96</v>
      </c>
      <c r="T7" t="n">
        <v>39004.48</v>
      </c>
      <c r="U7" t="n">
        <v>0.37</v>
      </c>
      <c r="V7" t="n">
        <v>0.76</v>
      </c>
      <c r="W7" t="n">
        <v>2.38</v>
      </c>
      <c r="X7" t="n">
        <v>2.41</v>
      </c>
      <c r="Y7" t="n">
        <v>1</v>
      </c>
      <c r="Z7" t="n">
        <v>10</v>
      </c>
      <c r="AA7" t="n">
        <v>273.4863614336703</v>
      </c>
      <c r="AB7" t="n">
        <v>374.1961050802843</v>
      </c>
      <c r="AC7" t="n">
        <v>338.4833539989531</v>
      </c>
      <c r="AD7" t="n">
        <v>273486.3614336703</v>
      </c>
      <c r="AE7" t="n">
        <v>374196.1050802843</v>
      </c>
      <c r="AF7" t="n">
        <v>3.011773918704035e-06</v>
      </c>
      <c r="AG7" t="n">
        <v>15</v>
      </c>
      <c r="AH7" t="n">
        <v>338483.3539989531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4.2369</v>
      </c>
      <c r="E8" t="n">
        <v>23.6</v>
      </c>
      <c r="F8" t="n">
        <v>17.86</v>
      </c>
      <c r="G8" t="n">
        <v>14.49</v>
      </c>
      <c r="H8" t="n">
        <v>0.21</v>
      </c>
      <c r="I8" t="n">
        <v>74</v>
      </c>
      <c r="J8" t="n">
        <v>215.82</v>
      </c>
      <c r="K8" t="n">
        <v>56.13</v>
      </c>
      <c r="L8" t="n">
        <v>2.5</v>
      </c>
      <c r="M8" t="n">
        <v>72</v>
      </c>
      <c r="N8" t="n">
        <v>47.19</v>
      </c>
      <c r="O8" t="n">
        <v>26851.31</v>
      </c>
      <c r="P8" t="n">
        <v>254.16</v>
      </c>
      <c r="Q8" t="n">
        <v>1364.35</v>
      </c>
      <c r="R8" t="n">
        <v>122.99</v>
      </c>
      <c r="S8" t="n">
        <v>48.96</v>
      </c>
      <c r="T8" t="n">
        <v>34438.38</v>
      </c>
      <c r="U8" t="n">
        <v>0.4</v>
      </c>
      <c r="V8" t="n">
        <v>0.78</v>
      </c>
      <c r="W8" t="n">
        <v>2.35</v>
      </c>
      <c r="X8" t="n">
        <v>2.1</v>
      </c>
      <c r="Y8" t="n">
        <v>1</v>
      </c>
      <c r="Z8" t="n">
        <v>10</v>
      </c>
      <c r="AA8" t="n">
        <v>257.9554338131004</v>
      </c>
      <c r="AB8" t="n">
        <v>352.9460047334844</v>
      </c>
      <c r="AC8" t="n">
        <v>319.2613334046549</v>
      </c>
      <c r="AD8" t="n">
        <v>257955.4338131004</v>
      </c>
      <c r="AE8" t="n">
        <v>352946.0047334844</v>
      </c>
      <c r="AF8" t="n">
        <v>3.104614110300503e-06</v>
      </c>
      <c r="AG8" t="n">
        <v>14</v>
      </c>
      <c r="AH8" t="n">
        <v>319261.3334046549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4.3212</v>
      </c>
      <c r="E9" t="n">
        <v>23.14</v>
      </c>
      <c r="F9" t="n">
        <v>17.7</v>
      </c>
      <c r="G9" t="n">
        <v>15.85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250.82</v>
      </c>
      <c r="Q9" t="n">
        <v>1364.14</v>
      </c>
      <c r="R9" t="n">
        <v>116.81</v>
      </c>
      <c r="S9" t="n">
        <v>48.96</v>
      </c>
      <c r="T9" t="n">
        <v>31387.04</v>
      </c>
      <c r="U9" t="n">
        <v>0.42</v>
      </c>
      <c r="V9" t="n">
        <v>0.78</v>
      </c>
      <c r="W9" t="n">
        <v>2.36</v>
      </c>
      <c r="X9" t="n">
        <v>1.94</v>
      </c>
      <c r="Y9" t="n">
        <v>1</v>
      </c>
      <c r="Z9" t="n">
        <v>10</v>
      </c>
      <c r="AA9" t="n">
        <v>252.8301438319803</v>
      </c>
      <c r="AB9" t="n">
        <v>345.9333568694836</v>
      </c>
      <c r="AC9" t="n">
        <v>312.917962810479</v>
      </c>
      <c r="AD9" t="n">
        <v>252830.1438319803</v>
      </c>
      <c r="AE9" t="n">
        <v>345933.3568694836</v>
      </c>
      <c r="AF9" t="n">
        <v>3.1663854453564e-06</v>
      </c>
      <c r="AG9" t="n">
        <v>14</v>
      </c>
      <c r="AH9" t="n">
        <v>312917.962810479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4.4261</v>
      </c>
      <c r="E10" t="n">
        <v>22.59</v>
      </c>
      <c r="F10" t="n">
        <v>17.45</v>
      </c>
      <c r="G10" t="n">
        <v>17.45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245.75</v>
      </c>
      <c r="Q10" t="n">
        <v>1364.08</v>
      </c>
      <c r="R10" t="n">
        <v>108.95</v>
      </c>
      <c r="S10" t="n">
        <v>48.96</v>
      </c>
      <c r="T10" t="n">
        <v>27489.44</v>
      </c>
      <c r="U10" t="n">
        <v>0.45</v>
      </c>
      <c r="V10" t="n">
        <v>0.79</v>
      </c>
      <c r="W10" t="n">
        <v>2.33</v>
      </c>
      <c r="X10" t="n">
        <v>1.69</v>
      </c>
      <c r="Y10" t="n">
        <v>1</v>
      </c>
      <c r="Z10" t="n">
        <v>10</v>
      </c>
      <c r="AA10" t="n">
        <v>246.1846578935453</v>
      </c>
      <c r="AB10" t="n">
        <v>336.8407098303733</v>
      </c>
      <c r="AC10" t="n">
        <v>304.6931052431683</v>
      </c>
      <c r="AD10" t="n">
        <v>246184.6578935453</v>
      </c>
      <c r="AE10" t="n">
        <v>336840.7098303734</v>
      </c>
      <c r="AF10" t="n">
        <v>3.243251555052291e-06</v>
      </c>
      <c r="AG10" t="n">
        <v>14</v>
      </c>
      <c r="AH10" t="n">
        <v>304693.1052431683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4.492</v>
      </c>
      <c r="E11" t="n">
        <v>22.26</v>
      </c>
      <c r="F11" t="n">
        <v>17.33</v>
      </c>
      <c r="G11" t="n">
        <v>18.9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242.68</v>
      </c>
      <c r="Q11" t="n">
        <v>1364.22</v>
      </c>
      <c r="R11" t="n">
        <v>104.96</v>
      </c>
      <c r="S11" t="n">
        <v>48.96</v>
      </c>
      <c r="T11" t="n">
        <v>25519.31</v>
      </c>
      <c r="U11" t="n">
        <v>0.47</v>
      </c>
      <c r="V11" t="n">
        <v>0.8</v>
      </c>
      <c r="W11" t="n">
        <v>2.33</v>
      </c>
      <c r="X11" t="n">
        <v>1.57</v>
      </c>
      <c r="Y11" t="n">
        <v>1</v>
      </c>
      <c r="Z11" t="n">
        <v>10</v>
      </c>
      <c r="AA11" t="n">
        <v>235.3764209402971</v>
      </c>
      <c r="AB11" t="n">
        <v>322.0524032051849</v>
      </c>
      <c r="AC11" t="n">
        <v>291.3161738467644</v>
      </c>
      <c r="AD11" t="n">
        <v>235376.4209402971</v>
      </c>
      <c r="AE11" t="n">
        <v>322052.4032051848</v>
      </c>
      <c r="AF11" t="n">
        <v>3.291540178779262e-06</v>
      </c>
      <c r="AG11" t="n">
        <v>13</v>
      </c>
      <c r="AH11" t="n">
        <v>291316.1738467644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4.5667</v>
      </c>
      <c r="E12" t="n">
        <v>21.9</v>
      </c>
      <c r="F12" t="n">
        <v>17.17</v>
      </c>
      <c r="G12" t="n">
        <v>20.61</v>
      </c>
      <c r="H12" t="n">
        <v>0.29</v>
      </c>
      <c r="I12" t="n">
        <v>50</v>
      </c>
      <c r="J12" t="n">
        <v>217.45</v>
      </c>
      <c r="K12" t="n">
        <v>56.13</v>
      </c>
      <c r="L12" t="n">
        <v>3.5</v>
      </c>
      <c r="M12" t="n">
        <v>48</v>
      </c>
      <c r="N12" t="n">
        <v>47.82</v>
      </c>
      <c r="O12" t="n">
        <v>27053.07</v>
      </c>
      <c r="P12" t="n">
        <v>239.3</v>
      </c>
      <c r="Q12" t="n">
        <v>1364.12</v>
      </c>
      <c r="R12" t="n">
        <v>99.95</v>
      </c>
      <c r="S12" t="n">
        <v>48.96</v>
      </c>
      <c r="T12" t="n">
        <v>23039.04</v>
      </c>
      <c r="U12" t="n">
        <v>0.49</v>
      </c>
      <c r="V12" t="n">
        <v>0.8100000000000001</v>
      </c>
      <c r="W12" t="n">
        <v>2.32</v>
      </c>
      <c r="X12" t="n">
        <v>1.41</v>
      </c>
      <c r="Y12" t="n">
        <v>1</v>
      </c>
      <c r="Z12" t="n">
        <v>10</v>
      </c>
      <c r="AA12" t="n">
        <v>231.0988220790974</v>
      </c>
      <c r="AB12" t="n">
        <v>316.1996037289514</v>
      </c>
      <c r="AC12" t="n">
        <v>286.0219573380851</v>
      </c>
      <c r="AD12" t="n">
        <v>231098.8220790974</v>
      </c>
      <c r="AE12" t="n">
        <v>316199.6037289514</v>
      </c>
      <c r="AF12" t="n">
        <v>3.346277055750503e-06</v>
      </c>
      <c r="AG12" t="n">
        <v>13</v>
      </c>
      <c r="AH12" t="n">
        <v>286021.9573380852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4.6075</v>
      </c>
      <c r="E13" t="n">
        <v>21.7</v>
      </c>
      <c r="F13" t="n">
        <v>17.11</v>
      </c>
      <c r="G13" t="n">
        <v>21.84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237.31</v>
      </c>
      <c r="Q13" t="n">
        <v>1364.1</v>
      </c>
      <c r="R13" t="n">
        <v>97.31999999999999</v>
      </c>
      <c r="S13" t="n">
        <v>48.96</v>
      </c>
      <c r="T13" t="n">
        <v>21740.03</v>
      </c>
      <c r="U13" t="n">
        <v>0.5</v>
      </c>
      <c r="V13" t="n">
        <v>0.8100000000000001</v>
      </c>
      <c r="W13" t="n">
        <v>2.33</v>
      </c>
      <c r="X13" t="n">
        <v>1.35</v>
      </c>
      <c r="Y13" t="n">
        <v>1</v>
      </c>
      <c r="Z13" t="n">
        <v>10</v>
      </c>
      <c r="AA13" t="n">
        <v>228.7666975598273</v>
      </c>
      <c r="AB13" t="n">
        <v>313.0086880756152</v>
      </c>
      <c r="AC13" t="n">
        <v>283.1355781962241</v>
      </c>
      <c r="AD13" t="n">
        <v>228766.6975598273</v>
      </c>
      <c r="AE13" t="n">
        <v>313008.6880756152</v>
      </c>
      <c r="AF13" t="n">
        <v>3.376173502610296e-06</v>
      </c>
      <c r="AG13" t="n">
        <v>13</v>
      </c>
      <c r="AH13" t="n">
        <v>283135.5781962241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4.6764</v>
      </c>
      <c r="E14" t="n">
        <v>21.38</v>
      </c>
      <c r="F14" t="n">
        <v>16.96</v>
      </c>
      <c r="G14" t="n">
        <v>23.66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233.77</v>
      </c>
      <c r="Q14" t="n">
        <v>1364.11</v>
      </c>
      <c r="R14" t="n">
        <v>93.05</v>
      </c>
      <c r="S14" t="n">
        <v>48.96</v>
      </c>
      <c r="T14" t="n">
        <v>19625.42</v>
      </c>
      <c r="U14" t="n">
        <v>0.53</v>
      </c>
      <c r="V14" t="n">
        <v>0.82</v>
      </c>
      <c r="W14" t="n">
        <v>2.3</v>
      </c>
      <c r="X14" t="n">
        <v>1.2</v>
      </c>
      <c r="Y14" t="n">
        <v>1</v>
      </c>
      <c r="Z14" t="n">
        <v>10</v>
      </c>
      <c r="AA14" t="n">
        <v>224.7908330731007</v>
      </c>
      <c r="AB14" t="n">
        <v>307.5687348821166</v>
      </c>
      <c r="AC14" t="n">
        <v>278.214806500489</v>
      </c>
      <c r="AD14" t="n">
        <v>224790.8330731007</v>
      </c>
      <c r="AE14" t="n">
        <v>307568.7348821167</v>
      </c>
      <c r="AF14" t="n">
        <v>3.426660394488723e-06</v>
      </c>
      <c r="AG14" t="n">
        <v>13</v>
      </c>
      <c r="AH14" t="n">
        <v>278214.806500489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4.7201</v>
      </c>
      <c r="E15" t="n">
        <v>21.19</v>
      </c>
      <c r="F15" t="n">
        <v>16.88</v>
      </c>
      <c r="G15" t="n">
        <v>25.33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231.01</v>
      </c>
      <c r="Q15" t="n">
        <v>1364.14</v>
      </c>
      <c r="R15" t="n">
        <v>90.52</v>
      </c>
      <c r="S15" t="n">
        <v>48.96</v>
      </c>
      <c r="T15" t="n">
        <v>18376.35</v>
      </c>
      <c r="U15" t="n">
        <v>0.54</v>
      </c>
      <c r="V15" t="n">
        <v>0.82</v>
      </c>
      <c r="W15" t="n">
        <v>2.31</v>
      </c>
      <c r="X15" t="n">
        <v>1.12</v>
      </c>
      <c r="Y15" t="n">
        <v>1</v>
      </c>
      <c r="Z15" t="n">
        <v>10</v>
      </c>
      <c r="AA15" t="n">
        <v>222.0769631327569</v>
      </c>
      <c r="AB15" t="n">
        <v>303.8554983022483</v>
      </c>
      <c r="AC15" t="n">
        <v>274.8559560082418</v>
      </c>
      <c r="AD15" t="n">
        <v>222076.9631327569</v>
      </c>
      <c r="AE15" t="n">
        <v>303855.4983022483</v>
      </c>
      <c r="AF15" t="n">
        <v>3.458681833894924e-06</v>
      </c>
      <c r="AG15" t="n">
        <v>13</v>
      </c>
      <c r="AH15" t="n">
        <v>274855.9560082419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4.749</v>
      </c>
      <c r="E16" t="n">
        <v>21.06</v>
      </c>
      <c r="F16" t="n">
        <v>16.84</v>
      </c>
      <c r="G16" t="n">
        <v>26.59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229.43</v>
      </c>
      <c r="Q16" t="n">
        <v>1364.12</v>
      </c>
      <c r="R16" t="n">
        <v>89.23999999999999</v>
      </c>
      <c r="S16" t="n">
        <v>48.96</v>
      </c>
      <c r="T16" t="n">
        <v>17745.74</v>
      </c>
      <c r="U16" t="n">
        <v>0.55</v>
      </c>
      <c r="V16" t="n">
        <v>0.82</v>
      </c>
      <c r="W16" t="n">
        <v>2.3</v>
      </c>
      <c r="X16" t="n">
        <v>1.08</v>
      </c>
      <c r="Y16" t="n">
        <v>1</v>
      </c>
      <c r="Z16" t="n">
        <v>10</v>
      </c>
      <c r="AA16" t="n">
        <v>220.4442493881587</v>
      </c>
      <c r="AB16" t="n">
        <v>301.6215473266434</v>
      </c>
      <c r="AC16" t="n">
        <v>272.8352101783781</v>
      </c>
      <c r="AD16" t="n">
        <v>220444.2493881587</v>
      </c>
      <c r="AE16" t="n">
        <v>301621.5473266434</v>
      </c>
      <c r="AF16" t="n">
        <v>3.479858483753944e-06</v>
      </c>
      <c r="AG16" t="n">
        <v>13</v>
      </c>
      <c r="AH16" t="n">
        <v>272835.2101783781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16.79</v>
      </c>
      <c r="G17" t="n">
        <v>27.98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227.89</v>
      </c>
      <c r="Q17" t="n">
        <v>1364.11</v>
      </c>
      <c r="R17" t="n">
        <v>87.38</v>
      </c>
      <c r="S17" t="n">
        <v>48.96</v>
      </c>
      <c r="T17" t="n">
        <v>16824.31</v>
      </c>
      <c r="U17" t="n">
        <v>0.5600000000000001</v>
      </c>
      <c r="V17" t="n">
        <v>0.82</v>
      </c>
      <c r="W17" t="n">
        <v>2.3</v>
      </c>
      <c r="X17" t="n">
        <v>1.03</v>
      </c>
      <c r="Y17" t="n">
        <v>1</v>
      </c>
      <c r="Z17" t="n">
        <v>10</v>
      </c>
      <c r="AA17" t="n">
        <v>218.7959058625207</v>
      </c>
      <c r="AB17" t="n">
        <v>299.3662109950826</v>
      </c>
      <c r="AC17" t="n">
        <v>270.7951199809163</v>
      </c>
      <c r="AD17" t="n">
        <v>218795.9058625207</v>
      </c>
      <c r="AE17" t="n">
        <v>299366.2109950826</v>
      </c>
      <c r="AF17" t="n">
        <v>3.502354094503838e-06</v>
      </c>
      <c r="AG17" t="n">
        <v>13</v>
      </c>
      <c r="AH17" t="n">
        <v>270795.1199809163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4.8147</v>
      </c>
      <c r="E18" t="n">
        <v>20.77</v>
      </c>
      <c r="F18" t="n">
        <v>16.72</v>
      </c>
      <c r="G18" t="n">
        <v>29.51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225.13</v>
      </c>
      <c r="Q18" t="n">
        <v>1364.09</v>
      </c>
      <c r="R18" t="n">
        <v>85.40000000000001</v>
      </c>
      <c r="S18" t="n">
        <v>48.96</v>
      </c>
      <c r="T18" t="n">
        <v>15847.26</v>
      </c>
      <c r="U18" t="n">
        <v>0.57</v>
      </c>
      <c r="V18" t="n">
        <v>0.83</v>
      </c>
      <c r="W18" t="n">
        <v>2.29</v>
      </c>
      <c r="X18" t="n">
        <v>0.96</v>
      </c>
      <c r="Y18" t="n">
        <v>1</v>
      </c>
      <c r="Z18" t="n">
        <v>10</v>
      </c>
      <c r="AA18" t="n">
        <v>216.4281952594363</v>
      </c>
      <c r="AB18" t="n">
        <v>296.1266048919245</v>
      </c>
      <c r="AC18" t="n">
        <v>267.8646973374268</v>
      </c>
      <c r="AD18" t="n">
        <v>216428.1952594363</v>
      </c>
      <c r="AE18" t="n">
        <v>296126.6048919245</v>
      </c>
      <c r="AF18" t="n">
        <v>3.528000556270818e-06</v>
      </c>
      <c r="AG18" t="n">
        <v>13</v>
      </c>
      <c r="AH18" t="n">
        <v>267864.6973374268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4.8528</v>
      </c>
      <c r="E19" t="n">
        <v>20.61</v>
      </c>
      <c r="F19" t="n">
        <v>16.64</v>
      </c>
      <c r="G19" t="n">
        <v>31.21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222.46</v>
      </c>
      <c r="Q19" t="n">
        <v>1364.1</v>
      </c>
      <c r="R19" t="n">
        <v>82.78</v>
      </c>
      <c r="S19" t="n">
        <v>48.96</v>
      </c>
      <c r="T19" t="n">
        <v>14547.42</v>
      </c>
      <c r="U19" t="n">
        <v>0.59</v>
      </c>
      <c r="V19" t="n">
        <v>0.83</v>
      </c>
      <c r="W19" t="n">
        <v>2.29</v>
      </c>
      <c r="X19" t="n">
        <v>0.88</v>
      </c>
      <c r="Y19" t="n">
        <v>1</v>
      </c>
      <c r="Z19" t="n">
        <v>10</v>
      </c>
      <c r="AA19" t="n">
        <v>207.1699563081553</v>
      </c>
      <c r="AB19" t="n">
        <v>283.4590739141124</v>
      </c>
      <c r="AC19" t="n">
        <v>256.4061377371416</v>
      </c>
      <c r="AD19" t="n">
        <v>207169.9563081553</v>
      </c>
      <c r="AE19" t="n">
        <v>283459.0739141123</v>
      </c>
      <c r="AF19" t="n">
        <v>3.555918561794303e-06</v>
      </c>
      <c r="AG19" t="n">
        <v>12</v>
      </c>
      <c r="AH19" t="n">
        <v>256406.1377371417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4.8839</v>
      </c>
      <c r="E20" t="n">
        <v>20.48</v>
      </c>
      <c r="F20" t="n">
        <v>16.6</v>
      </c>
      <c r="G20" t="n">
        <v>33.19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220.43</v>
      </c>
      <c r="Q20" t="n">
        <v>1364.02</v>
      </c>
      <c r="R20" t="n">
        <v>81.14</v>
      </c>
      <c r="S20" t="n">
        <v>48.96</v>
      </c>
      <c r="T20" t="n">
        <v>13732.79</v>
      </c>
      <c r="U20" t="n">
        <v>0.6</v>
      </c>
      <c r="V20" t="n">
        <v>0.83</v>
      </c>
      <c r="W20" t="n">
        <v>2.29</v>
      </c>
      <c r="X20" t="n">
        <v>0.84</v>
      </c>
      <c r="Y20" t="n">
        <v>1</v>
      </c>
      <c r="Z20" t="n">
        <v>10</v>
      </c>
      <c r="AA20" t="n">
        <v>205.3515114855301</v>
      </c>
      <c r="AB20" t="n">
        <v>280.970997483674</v>
      </c>
      <c r="AC20" t="n">
        <v>254.1555198291863</v>
      </c>
      <c r="AD20" t="n">
        <v>205351.5114855301</v>
      </c>
      <c r="AE20" t="n">
        <v>280970.997483674</v>
      </c>
      <c r="AF20" t="n">
        <v>3.57870727496439e-06</v>
      </c>
      <c r="AG20" t="n">
        <v>12</v>
      </c>
      <c r="AH20" t="n">
        <v>254155.5198291863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4.903</v>
      </c>
      <c r="E21" t="n">
        <v>20.4</v>
      </c>
      <c r="F21" t="n">
        <v>16.56</v>
      </c>
      <c r="G21" t="n">
        <v>34.26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218.37</v>
      </c>
      <c r="Q21" t="n">
        <v>1364.1</v>
      </c>
      <c r="R21" t="n">
        <v>80.03</v>
      </c>
      <c r="S21" t="n">
        <v>48.96</v>
      </c>
      <c r="T21" t="n">
        <v>13185.29</v>
      </c>
      <c r="U21" t="n">
        <v>0.61</v>
      </c>
      <c r="V21" t="n">
        <v>0.84</v>
      </c>
      <c r="W21" t="n">
        <v>2.29</v>
      </c>
      <c r="X21" t="n">
        <v>0.8</v>
      </c>
      <c r="Y21" t="n">
        <v>1</v>
      </c>
      <c r="Z21" t="n">
        <v>10</v>
      </c>
      <c r="AA21" t="n">
        <v>203.8337331522688</v>
      </c>
      <c r="AB21" t="n">
        <v>278.8943062084528</v>
      </c>
      <c r="AC21" t="n">
        <v>252.2770250546171</v>
      </c>
      <c r="AD21" t="n">
        <v>203833.7331522689</v>
      </c>
      <c r="AE21" t="n">
        <v>278894.3062084528</v>
      </c>
      <c r="AF21" t="n">
        <v>3.592702915528656e-06</v>
      </c>
      <c r="AG21" t="n">
        <v>12</v>
      </c>
      <c r="AH21" t="n">
        <v>252277.0250546171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4.9381</v>
      </c>
      <c r="E22" t="n">
        <v>20.25</v>
      </c>
      <c r="F22" t="n">
        <v>16.5</v>
      </c>
      <c r="G22" t="n">
        <v>36.66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216.19</v>
      </c>
      <c r="Q22" t="n">
        <v>1364.01</v>
      </c>
      <c r="R22" t="n">
        <v>77.87</v>
      </c>
      <c r="S22" t="n">
        <v>48.96</v>
      </c>
      <c r="T22" t="n">
        <v>12115.32</v>
      </c>
      <c r="U22" t="n">
        <v>0.63</v>
      </c>
      <c r="V22" t="n">
        <v>0.84</v>
      </c>
      <c r="W22" t="n">
        <v>2.29</v>
      </c>
      <c r="X22" t="n">
        <v>0.74</v>
      </c>
      <c r="Y22" t="n">
        <v>1</v>
      </c>
      <c r="Z22" t="n">
        <v>10</v>
      </c>
      <c r="AA22" t="n">
        <v>201.871327261363</v>
      </c>
      <c r="AB22" t="n">
        <v>276.209255893279</v>
      </c>
      <c r="AC22" t="n">
        <v>249.8482321730309</v>
      </c>
      <c r="AD22" t="n">
        <v>201871.327261363</v>
      </c>
      <c r="AE22" t="n">
        <v>276209.255893279</v>
      </c>
      <c r="AF22" t="n">
        <v>3.618422652900685e-06</v>
      </c>
      <c r="AG22" t="n">
        <v>12</v>
      </c>
      <c r="AH22" t="n">
        <v>249848.2321730308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4.9566</v>
      </c>
      <c r="E23" t="n">
        <v>20.18</v>
      </c>
      <c r="F23" t="n">
        <v>16.46</v>
      </c>
      <c r="G23" t="n">
        <v>37.99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214.53</v>
      </c>
      <c r="Q23" t="n">
        <v>1364.1</v>
      </c>
      <c r="R23" t="n">
        <v>77.12</v>
      </c>
      <c r="S23" t="n">
        <v>48.96</v>
      </c>
      <c r="T23" t="n">
        <v>11742.92</v>
      </c>
      <c r="U23" t="n">
        <v>0.63</v>
      </c>
      <c r="V23" t="n">
        <v>0.84</v>
      </c>
      <c r="W23" t="n">
        <v>2.28</v>
      </c>
      <c r="X23" t="n">
        <v>0.7</v>
      </c>
      <c r="Y23" t="n">
        <v>1</v>
      </c>
      <c r="Z23" t="n">
        <v>10</v>
      </c>
      <c r="AA23" t="n">
        <v>200.5928193338928</v>
      </c>
      <c r="AB23" t="n">
        <v>274.4599449431261</v>
      </c>
      <c r="AC23" t="n">
        <v>248.2658730047866</v>
      </c>
      <c r="AD23" t="n">
        <v>200592.8193338928</v>
      </c>
      <c r="AE23" t="n">
        <v>274459.9449431261</v>
      </c>
      <c r="AF23" t="n">
        <v>3.63197863983466e-06</v>
      </c>
      <c r="AG23" t="n">
        <v>12</v>
      </c>
      <c r="AH23" t="n">
        <v>248265.8730047866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4.9724</v>
      </c>
      <c r="E24" t="n">
        <v>20.11</v>
      </c>
      <c r="F24" t="n">
        <v>16.44</v>
      </c>
      <c r="G24" t="n">
        <v>39.46</v>
      </c>
      <c r="H24" t="n">
        <v>0.52</v>
      </c>
      <c r="I24" t="n">
        <v>25</v>
      </c>
      <c r="J24" t="n">
        <v>222.4</v>
      </c>
      <c r="K24" t="n">
        <v>56.13</v>
      </c>
      <c r="L24" t="n">
        <v>6.5</v>
      </c>
      <c r="M24" t="n">
        <v>23</v>
      </c>
      <c r="N24" t="n">
        <v>49.78</v>
      </c>
      <c r="O24" t="n">
        <v>27663.85</v>
      </c>
      <c r="P24" t="n">
        <v>212.71</v>
      </c>
      <c r="Q24" t="n">
        <v>1364.04</v>
      </c>
      <c r="R24" t="n">
        <v>76.23</v>
      </c>
      <c r="S24" t="n">
        <v>48.96</v>
      </c>
      <c r="T24" t="n">
        <v>11303.38</v>
      </c>
      <c r="U24" t="n">
        <v>0.64</v>
      </c>
      <c r="V24" t="n">
        <v>0.84</v>
      </c>
      <c r="W24" t="n">
        <v>2.28</v>
      </c>
      <c r="X24" t="n">
        <v>0.68</v>
      </c>
      <c r="Y24" t="n">
        <v>1</v>
      </c>
      <c r="Z24" t="n">
        <v>10</v>
      </c>
      <c r="AA24" t="n">
        <v>199.3229253755374</v>
      </c>
      <c r="AB24" t="n">
        <v>272.7224200055377</v>
      </c>
      <c r="AC24" t="n">
        <v>246.6941750086096</v>
      </c>
      <c r="AD24" t="n">
        <v>199322.9253755374</v>
      </c>
      <c r="AE24" t="n">
        <v>272722.4200055377</v>
      </c>
      <c r="AF24" t="n">
        <v>3.643556185432326e-06</v>
      </c>
      <c r="AG24" t="n">
        <v>12</v>
      </c>
      <c r="AH24" t="n">
        <v>246694.1750086096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4.9875</v>
      </c>
      <c r="E25" t="n">
        <v>20.05</v>
      </c>
      <c r="F25" t="n">
        <v>16.42</v>
      </c>
      <c r="G25" t="n">
        <v>41.06</v>
      </c>
      <c r="H25" t="n">
        <v>0.54</v>
      </c>
      <c r="I25" t="n">
        <v>24</v>
      </c>
      <c r="J25" t="n">
        <v>222.82</v>
      </c>
      <c r="K25" t="n">
        <v>56.13</v>
      </c>
      <c r="L25" t="n">
        <v>6.75</v>
      </c>
      <c r="M25" t="n">
        <v>22</v>
      </c>
      <c r="N25" t="n">
        <v>49.94</v>
      </c>
      <c r="O25" t="n">
        <v>27715.11</v>
      </c>
      <c r="P25" t="n">
        <v>211.35</v>
      </c>
      <c r="Q25" t="n">
        <v>1364.03</v>
      </c>
      <c r="R25" t="n">
        <v>75.39</v>
      </c>
      <c r="S25" t="n">
        <v>48.96</v>
      </c>
      <c r="T25" t="n">
        <v>10888.05</v>
      </c>
      <c r="U25" t="n">
        <v>0.65</v>
      </c>
      <c r="V25" t="n">
        <v>0.84</v>
      </c>
      <c r="W25" t="n">
        <v>2.28</v>
      </c>
      <c r="X25" t="n">
        <v>0.66</v>
      </c>
      <c r="Y25" t="n">
        <v>1</v>
      </c>
      <c r="Z25" t="n">
        <v>10</v>
      </c>
      <c r="AA25" t="n">
        <v>198.3001489414551</v>
      </c>
      <c r="AB25" t="n">
        <v>271.3230121667153</v>
      </c>
      <c r="AC25" t="n">
        <v>245.4283246898427</v>
      </c>
      <c r="AD25" t="n">
        <v>198300.1489414551</v>
      </c>
      <c r="AE25" t="n">
        <v>271323.0121667153</v>
      </c>
      <c r="AF25" t="n">
        <v>3.654620801794651e-06</v>
      </c>
      <c r="AG25" t="n">
        <v>12</v>
      </c>
      <c r="AH25" t="n">
        <v>245428.3246898427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5.007</v>
      </c>
      <c r="E26" t="n">
        <v>19.97</v>
      </c>
      <c r="F26" t="n">
        <v>16.39</v>
      </c>
      <c r="G26" t="n">
        <v>42.75</v>
      </c>
      <c r="H26" t="n">
        <v>0.5600000000000001</v>
      </c>
      <c r="I26" t="n">
        <v>23</v>
      </c>
      <c r="J26" t="n">
        <v>223.23</v>
      </c>
      <c r="K26" t="n">
        <v>56.13</v>
      </c>
      <c r="L26" t="n">
        <v>7</v>
      </c>
      <c r="M26" t="n">
        <v>21</v>
      </c>
      <c r="N26" t="n">
        <v>50.11</v>
      </c>
      <c r="O26" t="n">
        <v>27766.43</v>
      </c>
      <c r="P26" t="n">
        <v>209.11</v>
      </c>
      <c r="Q26" t="n">
        <v>1364.03</v>
      </c>
      <c r="R26" t="n">
        <v>74.27</v>
      </c>
      <c r="S26" t="n">
        <v>48.96</v>
      </c>
      <c r="T26" t="n">
        <v>10332.49</v>
      </c>
      <c r="U26" t="n">
        <v>0.66</v>
      </c>
      <c r="V26" t="n">
        <v>0.85</v>
      </c>
      <c r="W26" t="n">
        <v>2.28</v>
      </c>
      <c r="X26" t="n">
        <v>0.63</v>
      </c>
      <c r="Y26" t="n">
        <v>1</v>
      </c>
      <c r="Z26" t="n">
        <v>10</v>
      </c>
      <c r="AA26" t="n">
        <v>196.7518428882263</v>
      </c>
      <c r="AB26" t="n">
        <v>269.2045515182464</v>
      </c>
      <c r="AC26" t="n">
        <v>243.5120469523848</v>
      </c>
      <c r="AD26" t="n">
        <v>196751.8428882263</v>
      </c>
      <c r="AE26" t="n">
        <v>269204.5515182464</v>
      </c>
      <c r="AF26" t="n">
        <v>3.668909544779111e-06</v>
      </c>
      <c r="AG26" t="n">
        <v>12</v>
      </c>
      <c r="AH26" t="n">
        <v>243512.0469523848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5.0244</v>
      </c>
      <c r="E27" t="n">
        <v>19.9</v>
      </c>
      <c r="F27" t="n">
        <v>16.36</v>
      </c>
      <c r="G27" t="n">
        <v>44.62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20</v>
      </c>
      <c r="N27" t="n">
        <v>50.27</v>
      </c>
      <c r="O27" t="n">
        <v>27817.81</v>
      </c>
      <c r="P27" t="n">
        <v>207.45</v>
      </c>
      <c r="Q27" t="n">
        <v>1364.2</v>
      </c>
      <c r="R27" t="n">
        <v>73.47</v>
      </c>
      <c r="S27" t="n">
        <v>48.96</v>
      </c>
      <c r="T27" t="n">
        <v>9940.68</v>
      </c>
      <c r="U27" t="n">
        <v>0.67</v>
      </c>
      <c r="V27" t="n">
        <v>0.85</v>
      </c>
      <c r="W27" t="n">
        <v>2.28</v>
      </c>
      <c r="X27" t="n">
        <v>0.6</v>
      </c>
      <c r="Y27" t="n">
        <v>1</v>
      </c>
      <c r="Z27" t="n">
        <v>10</v>
      </c>
      <c r="AA27" t="n">
        <v>195.5412072843152</v>
      </c>
      <c r="AB27" t="n">
        <v>267.5481064755027</v>
      </c>
      <c r="AC27" t="n">
        <v>242.0136906996848</v>
      </c>
      <c r="AD27" t="n">
        <v>195541.2072843152</v>
      </c>
      <c r="AE27" t="n">
        <v>267548.1064755027</v>
      </c>
      <c r="AF27" t="n">
        <v>3.681659500057553e-06</v>
      </c>
      <c r="AG27" t="n">
        <v>12</v>
      </c>
      <c r="AH27" t="n">
        <v>242013.6906996848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5.0398</v>
      </c>
      <c r="E28" t="n">
        <v>19.84</v>
      </c>
      <c r="F28" t="n">
        <v>16.34</v>
      </c>
      <c r="G28" t="n">
        <v>46.69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19</v>
      </c>
      <c r="N28" t="n">
        <v>50.44</v>
      </c>
      <c r="O28" t="n">
        <v>27869.24</v>
      </c>
      <c r="P28" t="n">
        <v>205.52</v>
      </c>
      <c r="Q28" t="n">
        <v>1364.01</v>
      </c>
      <c r="R28" t="n">
        <v>72.89</v>
      </c>
      <c r="S28" t="n">
        <v>48.96</v>
      </c>
      <c r="T28" t="n">
        <v>9656.6</v>
      </c>
      <c r="U28" t="n">
        <v>0.67</v>
      </c>
      <c r="V28" t="n">
        <v>0.85</v>
      </c>
      <c r="W28" t="n">
        <v>2.28</v>
      </c>
      <c r="X28" t="n">
        <v>0.58</v>
      </c>
      <c r="Y28" t="n">
        <v>1</v>
      </c>
      <c r="Z28" t="n">
        <v>10</v>
      </c>
      <c r="AA28" t="n">
        <v>194.2601909806826</v>
      </c>
      <c r="AB28" t="n">
        <v>265.7953634544228</v>
      </c>
      <c r="AC28" t="n">
        <v>240.428227012546</v>
      </c>
      <c r="AD28" t="n">
        <v>194260.1909806826</v>
      </c>
      <c r="AE28" t="n">
        <v>265795.3634544228</v>
      </c>
      <c r="AF28" t="n">
        <v>3.692943943235023e-06</v>
      </c>
      <c r="AG28" t="n">
        <v>12</v>
      </c>
      <c r="AH28" t="n">
        <v>240428.2270125459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5.0619</v>
      </c>
      <c r="E29" t="n">
        <v>19.76</v>
      </c>
      <c r="F29" t="n">
        <v>16.3</v>
      </c>
      <c r="G29" t="n">
        <v>48.89</v>
      </c>
      <c r="H29" t="n">
        <v>0.61</v>
      </c>
      <c r="I29" t="n">
        <v>20</v>
      </c>
      <c r="J29" t="n">
        <v>224.49</v>
      </c>
      <c r="K29" t="n">
        <v>56.13</v>
      </c>
      <c r="L29" t="n">
        <v>7.75</v>
      </c>
      <c r="M29" t="n">
        <v>18</v>
      </c>
      <c r="N29" t="n">
        <v>50.61</v>
      </c>
      <c r="O29" t="n">
        <v>27920.73</v>
      </c>
      <c r="P29" t="n">
        <v>202.78</v>
      </c>
      <c r="Q29" t="n">
        <v>1364.01</v>
      </c>
      <c r="R29" t="n">
        <v>71.37</v>
      </c>
      <c r="S29" t="n">
        <v>48.96</v>
      </c>
      <c r="T29" t="n">
        <v>8898.459999999999</v>
      </c>
      <c r="U29" t="n">
        <v>0.6899999999999999</v>
      </c>
      <c r="V29" t="n">
        <v>0.85</v>
      </c>
      <c r="W29" t="n">
        <v>2.28</v>
      </c>
      <c r="X29" t="n">
        <v>0.54</v>
      </c>
      <c r="Y29" t="n">
        <v>1</v>
      </c>
      <c r="Z29" t="n">
        <v>10</v>
      </c>
      <c r="AA29" t="n">
        <v>192.4416860467895</v>
      </c>
      <c r="AB29" t="n">
        <v>263.3072047770958</v>
      </c>
      <c r="AC29" t="n">
        <v>238.1775347072297</v>
      </c>
      <c r="AD29" t="n">
        <v>192441.6860467895</v>
      </c>
      <c r="AE29" t="n">
        <v>263307.2047770958</v>
      </c>
      <c r="AF29" t="n">
        <v>3.709137851950745e-06</v>
      </c>
      <c r="AG29" t="n">
        <v>12</v>
      </c>
      <c r="AH29" t="n">
        <v>238177.5347072297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5.0585</v>
      </c>
      <c r="E30" t="n">
        <v>19.77</v>
      </c>
      <c r="F30" t="n">
        <v>16.31</v>
      </c>
      <c r="G30" t="n">
        <v>48.93</v>
      </c>
      <c r="H30" t="n">
        <v>0.63</v>
      </c>
      <c r="I30" t="n">
        <v>20</v>
      </c>
      <c r="J30" t="n">
        <v>224.9</v>
      </c>
      <c r="K30" t="n">
        <v>56.13</v>
      </c>
      <c r="L30" t="n">
        <v>8</v>
      </c>
      <c r="M30" t="n">
        <v>18</v>
      </c>
      <c r="N30" t="n">
        <v>50.78</v>
      </c>
      <c r="O30" t="n">
        <v>27972.28</v>
      </c>
      <c r="P30" t="n">
        <v>201.95</v>
      </c>
      <c r="Q30" t="n">
        <v>1364.02</v>
      </c>
      <c r="R30" t="n">
        <v>72.15000000000001</v>
      </c>
      <c r="S30" t="n">
        <v>48.96</v>
      </c>
      <c r="T30" t="n">
        <v>9291.73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192.1247288794998</v>
      </c>
      <c r="AB30" t="n">
        <v>262.8735299976469</v>
      </c>
      <c r="AC30" t="n">
        <v>237.7852492400648</v>
      </c>
      <c r="AD30" t="n">
        <v>192124.7288794998</v>
      </c>
      <c r="AE30" t="n">
        <v>262873.5299976469</v>
      </c>
      <c r="AF30" t="n">
        <v>3.706646481379097e-06</v>
      </c>
      <c r="AG30" t="n">
        <v>12</v>
      </c>
      <c r="AH30" t="n">
        <v>237785.2492400648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16.29</v>
      </c>
      <c r="G31" t="n">
        <v>51.45</v>
      </c>
      <c r="H31" t="n">
        <v>0.65</v>
      </c>
      <c r="I31" t="n">
        <v>19</v>
      </c>
      <c r="J31" t="n">
        <v>225.32</v>
      </c>
      <c r="K31" t="n">
        <v>56.13</v>
      </c>
      <c r="L31" t="n">
        <v>8.25</v>
      </c>
      <c r="M31" t="n">
        <v>17</v>
      </c>
      <c r="N31" t="n">
        <v>50.95</v>
      </c>
      <c r="O31" t="n">
        <v>28023.89</v>
      </c>
      <c r="P31" t="n">
        <v>200.51</v>
      </c>
      <c r="Q31" t="n">
        <v>1364.02</v>
      </c>
      <c r="R31" t="n">
        <v>70.98</v>
      </c>
      <c r="S31" t="n">
        <v>48.96</v>
      </c>
      <c r="T31" t="n">
        <v>8712.4</v>
      </c>
      <c r="U31" t="n">
        <v>0.6899999999999999</v>
      </c>
      <c r="V31" t="n">
        <v>0.85</v>
      </c>
      <c r="W31" t="n">
        <v>2.28</v>
      </c>
      <c r="X31" t="n">
        <v>0.53</v>
      </c>
      <c r="Y31" t="n">
        <v>1</v>
      </c>
      <c r="Z31" t="n">
        <v>10</v>
      </c>
      <c r="AA31" t="n">
        <v>191.0815025066463</v>
      </c>
      <c r="AB31" t="n">
        <v>261.4461416504101</v>
      </c>
      <c r="AC31" t="n">
        <v>236.4940888333358</v>
      </c>
      <c r="AD31" t="n">
        <v>191081.5025066463</v>
      </c>
      <c r="AE31" t="n">
        <v>261446.1416504102</v>
      </c>
      <c r="AF31" t="n">
        <v>3.718443853791907e-06</v>
      </c>
      <c r="AG31" t="n">
        <v>12</v>
      </c>
      <c r="AH31" t="n">
        <v>236494.0888333358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16.24</v>
      </c>
      <c r="G32" t="n">
        <v>54.13</v>
      </c>
      <c r="H32" t="n">
        <v>0.67</v>
      </c>
      <c r="I32" t="n">
        <v>18</v>
      </c>
      <c r="J32" t="n">
        <v>225.74</v>
      </c>
      <c r="K32" t="n">
        <v>56.13</v>
      </c>
      <c r="L32" t="n">
        <v>8.5</v>
      </c>
      <c r="M32" t="n">
        <v>16</v>
      </c>
      <c r="N32" t="n">
        <v>51.11</v>
      </c>
      <c r="O32" t="n">
        <v>28075.56</v>
      </c>
      <c r="P32" t="n">
        <v>198.43</v>
      </c>
      <c r="Q32" t="n">
        <v>1364</v>
      </c>
      <c r="R32" t="n">
        <v>69.73</v>
      </c>
      <c r="S32" t="n">
        <v>48.96</v>
      </c>
      <c r="T32" t="n">
        <v>8089.79</v>
      </c>
      <c r="U32" t="n">
        <v>0.7</v>
      </c>
      <c r="V32" t="n">
        <v>0.85</v>
      </c>
      <c r="W32" t="n">
        <v>2.26</v>
      </c>
      <c r="X32" t="n">
        <v>0.48</v>
      </c>
      <c r="Y32" t="n">
        <v>1</v>
      </c>
      <c r="Z32" t="n">
        <v>10</v>
      </c>
      <c r="AA32" t="n">
        <v>189.5478016998838</v>
      </c>
      <c r="AB32" t="n">
        <v>259.3476645444945</v>
      </c>
      <c r="AC32" t="n">
        <v>234.5958874371769</v>
      </c>
      <c r="AD32" t="n">
        <v>189547.8016998838</v>
      </c>
      <c r="AE32" t="n">
        <v>259347.6645444945</v>
      </c>
      <c r="AF32" t="n">
        <v>3.736323101423744e-06</v>
      </c>
      <c r="AG32" t="n">
        <v>12</v>
      </c>
      <c r="AH32" t="n">
        <v>234595.8874371769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5.1189</v>
      </c>
      <c r="E33" t="n">
        <v>19.54</v>
      </c>
      <c r="F33" t="n">
        <v>16.2</v>
      </c>
      <c r="G33" t="n">
        <v>57.19</v>
      </c>
      <c r="H33" t="n">
        <v>0.6899999999999999</v>
      </c>
      <c r="I33" t="n">
        <v>17</v>
      </c>
      <c r="J33" t="n">
        <v>226.16</v>
      </c>
      <c r="K33" t="n">
        <v>56.13</v>
      </c>
      <c r="L33" t="n">
        <v>8.75</v>
      </c>
      <c r="M33" t="n">
        <v>15</v>
      </c>
      <c r="N33" t="n">
        <v>51.28</v>
      </c>
      <c r="O33" t="n">
        <v>28127.29</v>
      </c>
      <c r="P33" t="n">
        <v>194.58</v>
      </c>
      <c r="Q33" t="n">
        <v>1364.01</v>
      </c>
      <c r="R33" t="n">
        <v>68.59999999999999</v>
      </c>
      <c r="S33" t="n">
        <v>48.96</v>
      </c>
      <c r="T33" t="n">
        <v>7531.59</v>
      </c>
      <c r="U33" t="n">
        <v>0.71</v>
      </c>
      <c r="V33" t="n">
        <v>0.85</v>
      </c>
      <c r="W33" t="n">
        <v>2.26</v>
      </c>
      <c r="X33" t="n">
        <v>0.45</v>
      </c>
      <c r="Y33" t="n">
        <v>1</v>
      </c>
      <c r="Z33" t="n">
        <v>10</v>
      </c>
      <c r="AA33" t="n">
        <v>187.2907575819522</v>
      </c>
      <c r="AB33" t="n">
        <v>256.2594772085832</v>
      </c>
      <c r="AC33" t="n">
        <v>231.8024323663059</v>
      </c>
      <c r="AD33" t="n">
        <v>187290.7575819523</v>
      </c>
      <c r="AE33" t="n">
        <v>256259.4772085832</v>
      </c>
      <c r="AF33" t="n">
        <v>3.750904946828399e-06</v>
      </c>
      <c r="AG33" t="n">
        <v>12</v>
      </c>
      <c r="AH33" t="n">
        <v>231802.4323663059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5.1137</v>
      </c>
      <c r="E34" t="n">
        <v>19.56</v>
      </c>
      <c r="F34" t="n">
        <v>16.22</v>
      </c>
      <c r="G34" t="n">
        <v>57.26</v>
      </c>
      <c r="H34" t="n">
        <v>0.71</v>
      </c>
      <c r="I34" t="n">
        <v>17</v>
      </c>
      <c r="J34" t="n">
        <v>226.58</v>
      </c>
      <c r="K34" t="n">
        <v>56.13</v>
      </c>
      <c r="L34" t="n">
        <v>9</v>
      </c>
      <c r="M34" t="n">
        <v>15</v>
      </c>
      <c r="N34" t="n">
        <v>51.45</v>
      </c>
      <c r="O34" t="n">
        <v>28179.08</v>
      </c>
      <c r="P34" t="n">
        <v>193.62</v>
      </c>
      <c r="Q34" t="n">
        <v>1364.03</v>
      </c>
      <c r="R34" t="n">
        <v>69.08</v>
      </c>
      <c r="S34" t="n">
        <v>48.96</v>
      </c>
      <c r="T34" t="n">
        <v>7769.84</v>
      </c>
      <c r="U34" t="n">
        <v>0.71</v>
      </c>
      <c r="V34" t="n">
        <v>0.85</v>
      </c>
      <c r="W34" t="n">
        <v>2.27</v>
      </c>
      <c r="X34" t="n">
        <v>0.47</v>
      </c>
      <c r="Y34" t="n">
        <v>1</v>
      </c>
      <c r="Z34" t="n">
        <v>10</v>
      </c>
      <c r="AA34" t="n">
        <v>186.9556206293792</v>
      </c>
      <c r="AB34" t="n">
        <v>255.8009280448741</v>
      </c>
      <c r="AC34" t="n">
        <v>231.3876464912032</v>
      </c>
      <c r="AD34" t="n">
        <v>186955.6206293792</v>
      </c>
      <c r="AE34" t="n">
        <v>255800.9280448741</v>
      </c>
      <c r="AF34" t="n">
        <v>3.747094615365876e-06</v>
      </c>
      <c r="AG34" t="n">
        <v>12</v>
      </c>
      <c r="AH34" t="n">
        <v>231387.6464912032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5.1352</v>
      </c>
      <c r="E35" t="n">
        <v>19.47</v>
      </c>
      <c r="F35" t="n">
        <v>16.19</v>
      </c>
      <c r="G35" t="n">
        <v>60.69</v>
      </c>
      <c r="H35" t="n">
        <v>0.72</v>
      </c>
      <c r="I35" t="n">
        <v>16</v>
      </c>
      <c r="J35" t="n">
        <v>227</v>
      </c>
      <c r="K35" t="n">
        <v>56.13</v>
      </c>
      <c r="L35" t="n">
        <v>9.25</v>
      </c>
      <c r="M35" t="n">
        <v>14</v>
      </c>
      <c r="N35" t="n">
        <v>51.62</v>
      </c>
      <c r="O35" t="n">
        <v>28230.92</v>
      </c>
      <c r="P35" t="n">
        <v>191.44</v>
      </c>
      <c r="Q35" t="n">
        <v>1364</v>
      </c>
      <c r="R35" t="n">
        <v>67.89</v>
      </c>
      <c r="S35" t="n">
        <v>48.96</v>
      </c>
      <c r="T35" t="n">
        <v>7178.21</v>
      </c>
      <c r="U35" t="n">
        <v>0.72</v>
      </c>
      <c r="V35" t="n">
        <v>0.86</v>
      </c>
      <c r="W35" t="n">
        <v>2.26</v>
      </c>
      <c r="X35" t="n">
        <v>0.43</v>
      </c>
      <c r="Y35" t="n">
        <v>1</v>
      </c>
      <c r="Z35" t="n">
        <v>10</v>
      </c>
      <c r="AA35" t="n">
        <v>185.4772336177595</v>
      </c>
      <c r="AB35" t="n">
        <v>253.7781337137452</v>
      </c>
      <c r="AC35" t="n">
        <v>229.5579048120269</v>
      </c>
      <c r="AD35" t="n">
        <v>185477.2336177595</v>
      </c>
      <c r="AE35" t="n">
        <v>253778.1337137452</v>
      </c>
      <c r="AF35" t="n">
        <v>3.762848870451307e-06</v>
      </c>
      <c r="AG35" t="n">
        <v>12</v>
      </c>
      <c r="AH35" t="n">
        <v>229557.9048120269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5.133</v>
      </c>
      <c r="E36" t="n">
        <v>19.48</v>
      </c>
      <c r="F36" t="n">
        <v>16.19</v>
      </c>
      <c r="G36" t="n">
        <v>60.73</v>
      </c>
      <c r="H36" t="n">
        <v>0.74</v>
      </c>
      <c r="I36" t="n">
        <v>16</v>
      </c>
      <c r="J36" t="n">
        <v>227.42</v>
      </c>
      <c r="K36" t="n">
        <v>56.13</v>
      </c>
      <c r="L36" t="n">
        <v>9.5</v>
      </c>
      <c r="M36" t="n">
        <v>14</v>
      </c>
      <c r="N36" t="n">
        <v>51.8</v>
      </c>
      <c r="O36" t="n">
        <v>28282.83</v>
      </c>
      <c r="P36" t="n">
        <v>190.17</v>
      </c>
      <c r="Q36" t="n">
        <v>1364</v>
      </c>
      <c r="R36" t="n">
        <v>68.22</v>
      </c>
      <c r="S36" t="n">
        <v>48.96</v>
      </c>
      <c r="T36" t="n">
        <v>7347.04</v>
      </c>
      <c r="U36" t="n">
        <v>0.72</v>
      </c>
      <c r="V36" t="n">
        <v>0.86</v>
      </c>
      <c r="W36" t="n">
        <v>2.26</v>
      </c>
      <c r="X36" t="n">
        <v>0.43</v>
      </c>
      <c r="Y36" t="n">
        <v>1</v>
      </c>
      <c r="Z36" t="n">
        <v>10</v>
      </c>
      <c r="AA36" t="n">
        <v>184.9222802213812</v>
      </c>
      <c r="AB36" t="n">
        <v>253.018821994005</v>
      </c>
      <c r="AC36" t="n">
        <v>228.8710607371177</v>
      </c>
      <c r="AD36" t="n">
        <v>184922.2802213813</v>
      </c>
      <c r="AE36" t="n">
        <v>253018.8219940049</v>
      </c>
      <c r="AF36" t="n">
        <v>3.761236807140239e-06</v>
      </c>
      <c r="AG36" t="n">
        <v>12</v>
      </c>
      <c r="AH36" t="n">
        <v>228871.0607371177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5.1507</v>
      </c>
      <c r="E37" t="n">
        <v>19.42</v>
      </c>
      <c r="F37" t="n">
        <v>16.17</v>
      </c>
      <c r="G37" t="n">
        <v>64.68000000000001</v>
      </c>
      <c r="H37" t="n">
        <v>0.76</v>
      </c>
      <c r="I37" t="n">
        <v>15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187.85</v>
      </c>
      <c r="Q37" t="n">
        <v>1364.01</v>
      </c>
      <c r="R37" t="n">
        <v>67.26000000000001</v>
      </c>
      <c r="S37" t="n">
        <v>48.96</v>
      </c>
      <c r="T37" t="n">
        <v>6870.58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183.4724229860573</v>
      </c>
      <c r="AB37" t="n">
        <v>251.0350633614487</v>
      </c>
      <c r="AC37" t="n">
        <v>227.0766292442294</v>
      </c>
      <c r="AD37" t="n">
        <v>183472.4229860573</v>
      </c>
      <c r="AE37" t="n">
        <v>251035.0633614488</v>
      </c>
      <c r="AF37" t="n">
        <v>3.774206589233826e-06</v>
      </c>
      <c r="AG37" t="n">
        <v>12</v>
      </c>
      <c r="AH37" t="n">
        <v>227076.6292442294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5.1507</v>
      </c>
      <c r="E38" t="n">
        <v>19.42</v>
      </c>
      <c r="F38" t="n">
        <v>16.17</v>
      </c>
      <c r="G38" t="n">
        <v>64.68000000000001</v>
      </c>
      <c r="H38" t="n">
        <v>0.78</v>
      </c>
      <c r="I38" t="n">
        <v>15</v>
      </c>
      <c r="J38" t="n">
        <v>228.27</v>
      </c>
      <c r="K38" t="n">
        <v>56.13</v>
      </c>
      <c r="L38" t="n">
        <v>10</v>
      </c>
      <c r="M38" t="n">
        <v>9</v>
      </c>
      <c r="N38" t="n">
        <v>52.14</v>
      </c>
      <c r="O38" t="n">
        <v>28386.82</v>
      </c>
      <c r="P38" t="n">
        <v>186.87</v>
      </c>
      <c r="Q38" t="n">
        <v>1364.05</v>
      </c>
      <c r="R38" t="n">
        <v>67.06</v>
      </c>
      <c r="S38" t="n">
        <v>48.96</v>
      </c>
      <c r="T38" t="n">
        <v>6771.3</v>
      </c>
      <c r="U38" t="n">
        <v>0.73</v>
      </c>
      <c r="V38" t="n">
        <v>0.86</v>
      </c>
      <c r="W38" t="n">
        <v>2.27</v>
      </c>
      <c r="X38" t="n">
        <v>0.41</v>
      </c>
      <c r="Y38" t="n">
        <v>1</v>
      </c>
      <c r="Z38" t="n">
        <v>10</v>
      </c>
      <c r="AA38" t="n">
        <v>183.0122379069531</v>
      </c>
      <c r="AB38" t="n">
        <v>250.4054178342859</v>
      </c>
      <c r="AC38" t="n">
        <v>226.5070762024657</v>
      </c>
      <c r="AD38" t="n">
        <v>183012.2379069531</v>
      </c>
      <c r="AE38" t="n">
        <v>250405.4178342859</v>
      </c>
      <c r="AF38" t="n">
        <v>3.774206589233826e-06</v>
      </c>
      <c r="AG38" t="n">
        <v>12</v>
      </c>
      <c r="AH38" t="n">
        <v>226507.0762024657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5.1508</v>
      </c>
      <c r="E39" t="n">
        <v>19.41</v>
      </c>
      <c r="F39" t="n">
        <v>16.17</v>
      </c>
      <c r="G39" t="n">
        <v>64.67</v>
      </c>
      <c r="H39" t="n">
        <v>0.8</v>
      </c>
      <c r="I39" t="n">
        <v>15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184.87</v>
      </c>
      <c r="Q39" t="n">
        <v>1364.01</v>
      </c>
      <c r="R39" t="n">
        <v>67.02</v>
      </c>
      <c r="S39" t="n">
        <v>48.96</v>
      </c>
      <c r="T39" t="n">
        <v>6751.67</v>
      </c>
      <c r="U39" t="n">
        <v>0.73</v>
      </c>
      <c r="V39" t="n">
        <v>0.86</v>
      </c>
      <c r="W39" t="n">
        <v>2.27</v>
      </c>
      <c r="X39" t="n">
        <v>0.41</v>
      </c>
      <c r="Y39" t="n">
        <v>1</v>
      </c>
      <c r="Z39" t="n">
        <v>10</v>
      </c>
      <c r="AA39" t="n">
        <v>182.0711819051226</v>
      </c>
      <c r="AB39" t="n">
        <v>249.1178234961213</v>
      </c>
      <c r="AC39" t="n">
        <v>225.3423680607851</v>
      </c>
      <c r="AD39" t="n">
        <v>182071.1819051226</v>
      </c>
      <c r="AE39" t="n">
        <v>249117.8234961213</v>
      </c>
      <c r="AF39" t="n">
        <v>3.774279864838875e-06</v>
      </c>
      <c r="AG39" t="n">
        <v>12</v>
      </c>
      <c r="AH39" t="n">
        <v>225342.3680607851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5.1703</v>
      </c>
      <c r="E40" t="n">
        <v>19.34</v>
      </c>
      <c r="F40" t="n">
        <v>16.14</v>
      </c>
      <c r="G40" t="n">
        <v>69.16</v>
      </c>
      <c r="H40" t="n">
        <v>0.8100000000000001</v>
      </c>
      <c r="I40" t="n">
        <v>14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183.44</v>
      </c>
      <c r="Q40" t="n">
        <v>1364.09</v>
      </c>
      <c r="R40" t="n">
        <v>66</v>
      </c>
      <c r="S40" t="n">
        <v>48.96</v>
      </c>
      <c r="T40" t="n">
        <v>6245.8</v>
      </c>
      <c r="U40" t="n">
        <v>0.74</v>
      </c>
      <c r="V40" t="n">
        <v>0.86</v>
      </c>
      <c r="W40" t="n">
        <v>2.27</v>
      </c>
      <c r="X40" t="n">
        <v>0.38</v>
      </c>
      <c r="Y40" t="n">
        <v>1</v>
      </c>
      <c r="Z40" t="n">
        <v>10</v>
      </c>
      <c r="AA40" t="n">
        <v>181.0119013087929</v>
      </c>
      <c r="AB40" t="n">
        <v>247.668469052062</v>
      </c>
      <c r="AC40" t="n">
        <v>224.0313379706847</v>
      </c>
      <c r="AD40" t="n">
        <v>181011.9013087929</v>
      </c>
      <c r="AE40" t="n">
        <v>247668.469052062</v>
      </c>
      <c r="AF40" t="n">
        <v>3.788568607823335e-06</v>
      </c>
      <c r="AG40" t="n">
        <v>12</v>
      </c>
      <c r="AH40" t="n">
        <v>224031.3379706847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5.1721</v>
      </c>
      <c r="E41" t="n">
        <v>19.33</v>
      </c>
      <c r="F41" t="n">
        <v>16.13</v>
      </c>
      <c r="G41" t="n">
        <v>69.13</v>
      </c>
      <c r="H41" t="n">
        <v>0.83</v>
      </c>
      <c r="I41" t="n">
        <v>14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184.15</v>
      </c>
      <c r="Q41" t="n">
        <v>1364.01</v>
      </c>
      <c r="R41" t="n">
        <v>65.79000000000001</v>
      </c>
      <c r="S41" t="n">
        <v>48.96</v>
      </c>
      <c r="T41" t="n">
        <v>6138.07</v>
      </c>
      <c r="U41" t="n">
        <v>0.74</v>
      </c>
      <c r="V41" t="n">
        <v>0.86</v>
      </c>
      <c r="W41" t="n">
        <v>2.27</v>
      </c>
      <c r="X41" t="n">
        <v>0.37</v>
      </c>
      <c r="Y41" t="n">
        <v>1</v>
      </c>
      <c r="Z41" t="n">
        <v>10</v>
      </c>
      <c r="AA41" t="n">
        <v>181.3032852291152</v>
      </c>
      <c r="AB41" t="n">
        <v>248.0671533867981</v>
      </c>
      <c r="AC41" t="n">
        <v>224.3919724320706</v>
      </c>
      <c r="AD41" t="n">
        <v>181303.2852291152</v>
      </c>
      <c r="AE41" t="n">
        <v>248067.153386798</v>
      </c>
      <c r="AF41" t="n">
        <v>3.789887568714209e-06</v>
      </c>
      <c r="AG41" t="n">
        <v>12</v>
      </c>
      <c r="AH41" t="n">
        <v>224391.9724320706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5.1674</v>
      </c>
      <c r="E42" t="n">
        <v>19.35</v>
      </c>
      <c r="F42" t="n">
        <v>16.15</v>
      </c>
      <c r="G42" t="n">
        <v>69.20999999999999</v>
      </c>
      <c r="H42" t="n">
        <v>0.85</v>
      </c>
      <c r="I42" t="n">
        <v>14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184.69</v>
      </c>
      <c r="Q42" t="n">
        <v>1364.03</v>
      </c>
      <c r="R42" t="n">
        <v>66.02</v>
      </c>
      <c r="S42" t="n">
        <v>48.96</v>
      </c>
      <c r="T42" t="n">
        <v>6254.7</v>
      </c>
      <c r="U42" t="n">
        <v>0.74</v>
      </c>
      <c r="V42" t="n">
        <v>0.86</v>
      </c>
      <c r="W42" t="n">
        <v>2.28</v>
      </c>
      <c r="X42" t="n">
        <v>0.39</v>
      </c>
      <c r="Y42" t="n">
        <v>1</v>
      </c>
      <c r="Z42" t="n">
        <v>10</v>
      </c>
      <c r="AA42" t="n">
        <v>181.6582855024394</v>
      </c>
      <c r="AB42" t="n">
        <v>248.5528804222667</v>
      </c>
      <c r="AC42" t="n">
        <v>224.8313423609965</v>
      </c>
      <c r="AD42" t="n">
        <v>181658.2855024394</v>
      </c>
      <c r="AE42" t="n">
        <v>248552.8804222667</v>
      </c>
      <c r="AF42" t="n">
        <v>3.786443615276928e-06</v>
      </c>
      <c r="AG42" t="n">
        <v>12</v>
      </c>
      <c r="AH42" t="n">
        <v>224831.3423609965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5.172</v>
      </c>
      <c r="E43" t="n">
        <v>19.34</v>
      </c>
      <c r="F43" t="n">
        <v>16.13</v>
      </c>
      <c r="G43" t="n">
        <v>69.13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184.49</v>
      </c>
      <c r="Q43" t="n">
        <v>1364.01</v>
      </c>
      <c r="R43" t="n">
        <v>65.72</v>
      </c>
      <c r="S43" t="n">
        <v>48.96</v>
      </c>
      <c r="T43" t="n">
        <v>6103.39</v>
      </c>
      <c r="U43" t="n">
        <v>0.75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181.4641638564685</v>
      </c>
      <c r="AB43" t="n">
        <v>248.287274622207</v>
      </c>
      <c r="AC43" t="n">
        <v>224.5910856057142</v>
      </c>
      <c r="AD43" t="n">
        <v>181464.1638564685</v>
      </c>
      <c r="AE43" t="n">
        <v>248287.274622207</v>
      </c>
      <c r="AF43" t="n">
        <v>3.789814293109159e-06</v>
      </c>
      <c r="AG43" t="n">
        <v>12</v>
      </c>
      <c r="AH43" t="n">
        <v>224591.0856057142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5.1688</v>
      </c>
      <c r="E44" t="n">
        <v>19.35</v>
      </c>
      <c r="F44" t="n">
        <v>16.14</v>
      </c>
      <c r="G44" t="n">
        <v>69.18000000000001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1</v>
      </c>
      <c r="N44" t="n">
        <v>53.18</v>
      </c>
      <c r="O44" t="n">
        <v>28700.26</v>
      </c>
      <c r="P44" t="n">
        <v>184.06</v>
      </c>
      <c r="Q44" t="n">
        <v>1364.01</v>
      </c>
      <c r="R44" t="n">
        <v>66</v>
      </c>
      <c r="S44" t="n">
        <v>48.96</v>
      </c>
      <c r="T44" t="n">
        <v>6246.21</v>
      </c>
      <c r="U44" t="n">
        <v>0.74</v>
      </c>
      <c r="V44" t="n">
        <v>0.86</v>
      </c>
      <c r="W44" t="n">
        <v>2.28</v>
      </c>
      <c r="X44" t="n">
        <v>0.38</v>
      </c>
      <c r="Y44" t="n">
        <v>1</v>
      </c>
      <c r="Z44" t="n">
        <v>10</v>
      </c>
      <c r="AA44" t="n">
        <v>181.3301536430515</v>
      </c>
      <c r="AB44" t="n">
        <v>248.1039159360964</v>
      </c>
      <c r="AC44" t="n">
        <v>224.4252264152605</v>
      </c>
      <c r="AD44" t="n">
        <v>181330.1536430515</v>
      </c>
      <c r="AE44" t="n">
        <v>248103.9159360964</v>
      </c>
      <c r="AF44" t="n">
        <v>3.787469473747607e-06</v>
      </c>
      <c r="AG44" t="n">
        <v>12</v>
      </c>
      <c r="AH44" t="n">
        <v>224425.2264152605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5.168</v>
      </c>
      <c r="E45" t="n">
        <v>19.35</v>
      </c>
      <c r="F45" t="n">
        <v>16.15</v>
      </c>
      <c r="G45" t="n">
        <v>69.2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0</v>
      </c>
      <c r="N45" t="n">
        <v>53.36</v>
      </c>
      <c r="O45" t="n">
        <v>28752.71</v>
      </c>
      <c r="P45" t="n">
        <v>184.21</v>
      </c>
      <c r="Q45" t="n">
        <v>1364.01</v>
      </c>
      <c r="R45" t="n">
        <v>66.02</v>
      </c>
      <c r="S45" t="n">
        <v>48.96</v>
      </c>
      <c r="T45" t="n">
        <v>6256.26</v>
      </c>
      <c r="U45" t="n">
        <v>0.74</v>
      </c>
      <c r="V45" t="n">
        <v>0.86</v>
      </c>
      <c r="W45" t="n">
        <v>2.28</v>
      </c>
      <c r="X45" t="n">
        <v>0.39</v>
      </c>
      <c r="Y45" t="n">
        <v>1</v>
      </c>
      <c r="Z45" t="n">
        <v>10</v>
      </c>
      <c r="AA45" t="n">
        <v>181.4223127293933</v>
      </c>
      <c r="AB45" t="n">
        <v>248.2300120638013</v>
      </c>
      <c r="AC45" t="n">
        <v>224.5392881055142</v>
      </c>
      <c r="AD45" t="n">
        <v>181422.3127293933</v>
      </c>
      <c r="AE45" t="n">
        <v>248230.0120638013</v>
      </c>
      <c r="AF45" t="n">
        <v>3.786883268907219e-06</v>
      </c>
      <c r="AG45" t="n">
        <v>12</v>
      </c>
      <c r="AH45" t="n">
        <v>224539.2881055142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2024-09-24T15:57:43Z</dcterms:created>
  <dcterms:modified xmlns:dcterms="http://purl.org/dc/terms/" xmlns:xsi="http://www.w3.org/2001/XMLSchema-instance" xsi:type="dcterms:W3CDTF">2024-09-24T15:57:43Z</dcterms:modified>
</cp:coreProperties>
</file>