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xVal>
          <yVal>
            <numRef>
              <f>gráficos!$B$7:$B$1357</f>
              <numCache>
                <formatCode>General</formatCode>
                <ptCount val="13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  <c r="AA2" t="n">
        <v>857.4559448274947</v>
      </c>
      <c r="AB2" t="n">
        <v>1173.209051999478</v>
      </c>
      <c r="AC2" t="n">
        <v>1061.239626685893</v>
      </c>
      <c r="AD2" t="n">
        <v>857455.9448274947</v>
      </c>
      <c r="AE2" t="n">
        <v>1173209.051999478</v>
      </c>
      <c r="AF2" t="n">
        <v>1.45471609990574e-06</v>
      </c>
      <c r="AG2" t="n">
        <v>30</v>
      </c>
      <c r="AH2" t="n">
        <v>1061239.626685893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  <c r="AA3" t="n">
        <v>696.8933297902215</v>
      </c>
      <c r="AB3" t="n">
        <v>953.5201985828356</v>
      </c>
      <c r="AC3" t="n">
        <v>862.517569104093</v>
      </c>
      <c r="AD3" t="n">
        <v>696893.3297902215</v>
      </c>
      <c r="AE3" t="n">
        <v>953520.1985828356</v>
      </c>
      <c r="AF3" t="n">
        <v>1.670963656288609e-06</v>
      </c>
      <c r="AG3" t="n">
        <v>26</v>
      </c>
      <c r="AH3" t="n">
        <v>862517.569104093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  <c r="AA4" t="n">
        <v>613.2583581856302</v>
      </c>
      <c r="AB4" t="n">
        <v>839.0871407188936</v>
      </c>
      <c r="AC4" t="n">
        <v>759.00584167488</v>
      </c>
      <c r="AD4" t="n">
        <v>613258.3581856302</v>
      </c>
      <c r="AE4" t="n">
        <v>839087.1407188936</v>
      </c>
      <c r="AF4" t="n">
        <v>1.826131408841358e-06</v>
      </c>
      <c r="AG4" t="n">
        <v>24</v>
      </c>
      <c r="AH4" t="n">
        <v>759005.84167488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  <c r="AA5" t="n">
        <v>557.4076865056977</v>
      </c>
      <c r="AB5" t="n">
        <v>762.6697877686728</v>
      </c>
      <c r="AC5" t="n">
        <v>689.8816536377999</v>
      </c>
      <c r="AD5" t="n">
        <v>557407.6865056977</v>
      </c>
      <c r="AE5" t="n">
        <v>762669.7877686728</v>
      </c>
      <c r="AF5" t="n">
        <v>1.940996805911509e-06</v>
      </c>
      <c r="AG5" t="n">
        <v>22</v>
      </c>
      <c r="AH5" t="n">
        <v>689881.6536377999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  <c r="AA6" t="n">
        <v>520.7632797324345</v>
      </c>
      <c r="AB6" t="n">
        <v>712.5312937843639</v>
      </c>
      <c r="AC6" t="n">
        <v>644.5283071495353</v>
      </c>
      <c r="AD6" t="n">
        <v>520763.2797324345</v>
      </c>
      <c r="AE6" t="n">
        <v>712531.2937843639</v>
      </c>
      <c r="AF6" t="n">
        <v>2.033758534526851e-06</v>
      </c>
      <c r="AG6" t="n">
        <v>21</v>
      </c>
      <c r="AH6" t="n">
        <v>644528.3071495353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  <c r="AA7" t="n">
        <v>500.5452525077799</v>
      </c>
      <c r="AB7" t="n">
        <v>684.8680969791815</v>
      </c>
      <c r="AC7" t="n">
        <v>619.5052470218989</v>
      </c>
      <c r="AD7" t="n">
        <v>500545.2525077799</v>
      </c>
      <c r="AE7" t="n">
        <v>684868.0969791815</v>
      </c>
      <c r="AF7" t="n">
        <v>2.10397452131829e-06</v>
      </c>
      <c r="AG7" t="n">
        <v>21</v>
      </c>
      <c r="AH7" t="n">
        <v>619505.2470218989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  <c r="AA8" t="n">
        <v>476.7580843566373</v>
      </c>
      <c r="AB8" t="n">
        <v>652.3214440989934</v>
      </c>
      <c r="AC8" t="n">
        <v>590.0648010130817</v>
      </c>
      <c r="AD8" t="n">
        <v>476758.0843566373</v>
      </c>
      <c r="AE8" t="n">
        <v>652321.4440989934</v>
      </c>
      <c r="AF8" t="n">
        <v>2.167338370888739e-06</v>
      </c>
      <c r="AG8" t="n">
        <v>20</v>
      </c>
      <c r="AH8" t="n">
        <v>590064.8010130817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  <c r="AA9" t="n">
        <v>463.9839445836961</v>
      </c>
      <c r="AB9" t="n">
        <v>634.8433025063823</v>
      </c>
      <c r="AC9" t="n">
        <v>574.2547487233435</v>
      </c>
      <c r="AD9" t="n">
        <v>463983.9445836961</v>
      </c>
      <c r="AE9" t="n">
        <v>634843.3025063823</v>
      </c>
      <c r="AF9" t="n">
        <v>2.217145303806905e-06</v>
      </c>
      <c r="AG9" t="n">
        <v>20</v>
      </c>
      <c r="AH9" t="n">
        <v>574254.7487233435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  <c r="AA10" t="n">
        <v>447.5532445523452</v>
      </c>
      <c r="AB10" t="n">
        <v>612.3620938521614</v>
      </c>
      <c r="AC10" t="n">
        <v>553.9191150705069</v>
      </c>
      <c r="AD10" t="n">
        <v>447553.2445523452</v>
      </c>
      <c r="AE10" t="n">
        <v>612362.0938521613</v>
      </c>
      <c r="AF10" t="n">
        <v>2.257005585920408e-06</v>
      </c>
      <c r="AG10" t="n">
        <v>19</v>
      </c>
      <c r="AH10" t="n">
        <v>553919.1150705069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  <c r="AA11" t="n">
        <v>437.4777787367194</v>
      </c>
      <c r="AB11" t="n">
        <v>598.5763970250414</v>
      </c>
      <c r="AC11" t="n">
        <v>541.4491058002203</v>
      </c>
      <c r="AD11" t="n">
        <v>437477.7787367193</v>
      </c>
      <c r="AE11" t="n">
        <v>598576.3970250414</v>
      </c>
      <c r="AF11" t="n">
        <v>2.298855198194844e-06</v>
      </c>
      <c r="AG11" t="n">
        <v>19</v>
      </c>
      <c r="AH11" t="n">
        <v>541449.1058002203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  <c r="AA12" t="n">
        <v>431.7167433041412</v>
      </c>
      <c r="AB12" t="n">
        <v>590.6938941872423</v>
      </c>
      <c r="AC12" t="n">
        <v>534.3188979700986</v>
      </c>
      <c r="AD12" t="n">
        <v>431716.7433041412</v>
      </c>
      <c r="AE12" t="n">
        <v>590693.8941872424</v>
      </c>
      <c r="AF12" t="n">
        <v>2.325158563656065e-06</v>
      </c>
      <c r="AG12" t="n">
        <v>19</v>
      </c>
      <c r="AH12" t="n">
        <v>534318.8979700987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  <c r="AA13" t="n">
        <v>424.1491551872193</v>
      </c>
      <c r="AB13" t="n">
        <v>580.3395862672445</v>
      </c>
      <c r="AC13" t="n">
        <v>524.952790665623</v>
      </c>
      <c r="AD13" t="n">
        <v>424149.1551872193</v>
      </c>
      <c r="AE13" t="n">
        <v>580339.5862672445</v>
      </c>
      <c r="AF13" t="n">
        <v>2.357061525125838e-06</v>
      </c>
      <c r="AG13" t="n">
        <v>19</v>
      </c>
      <c r="AH13" t="n">
        <v>524952.7906656229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  <c r="AA14" t="n">
        <v>413.1772560708677</v>
      </c>
      <c r="AB14" t="n">
        <v>565.3273498502256</v>
      </c>
      <c r="AC14" t="n">
        <v>511.3733010224381</v>
      </c>
      <c r="AD14" t="n">
        <v>413177.2560708676</v>
      </c>
      <c r="AE14" t="n">
        <v>565327.3498502256</v>
      </c>
      <c r="AF14" t="n">
        <v>2.375628606627876e-06</v>
      </c>
      <c r="AG14" t="n">
        <v>18</v>
      </c>
      <c r="AH14" t="n">
        <v>511373.3010224381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  <c r="AA15" t="n">
        <v>407.0271708521001</v>
      </c>
      <c r="AB15" t="n">
        <v>556.9125319312971</v>
      </c>
      <c r="AC15" t="n">
        <v>503.761581515421</v>
      </c>
      <c r="AD15" t="n">
        <v>407027.1708521001</v>
      </c>
      <c r="AE15" t="n">
        <v>556912.531931297</v>
      </c>
      <c r="AF15" t="n">
        <v>2.403847623355181e-06</v>
      </c>
      <c r="AG15" t="n">
        <v>18</v>
      </c>
      <c r="AH15" t="n">
        <v>503761.581515421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  <c r="AA16" t="n">
        <v>403.0298019804811</v>
      </c>
      <c r="AB16" t="n">
        <v>551.4431554896796</v>
      </c>
      <c r="AC16" t="n">
        <v>498.8141946850735</v>
      </c>
      <c r="AD16" t="n">
        <v>403029.8019804811</v>
      </c>
      <c r="AE16" t="n">
        <v>551443.1554896797</v>
      </c>
      <c r="AF16" t="n">
        <v>2.420572732485985e-06</v>
      </c>
      <c r="AG16" t="n">
        <v>18</v>
      </c>
      <c r="AH16" t="n">
        <v>498814.1946850735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  <c r="AA17" t="n">
        <v>397.9957256023981</v>
      </c>
      <c r="AB17" t="n">
        <v>544.5553101014107</v>
      </c>
      <c r="AC17" t="n">
        <v>492.5837155935092</v>
      </c>
      <c r="AD17" t="n">
        <v>397995.725602398</v>
      </c>
      <c r="AE17" t="n">
        <v>544555.3101014107</v>
      </c>
      <c r="AF17" t="n">
        <v>2.443265832099588e-06</v>
      </c>
      <c r="AG17" t="n">
        <v>18</v>
      </c>
      <c r="AH17" t="n">
        <v>492583.7155935091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  <c r="AA18" t="n">
        <v>395.4923155199598</v>
      </c>
      <c r="AB18" t="n">
        <v>541.1300339839604</v>
      </c>
      <c r="AC18" t="n">
        <v>489.4853430213032</v>
      </c>
      <c r="AD18" t="n">
        <v>395492.3155199598</v>
      </c>
      <c r="AE18" t="n">
        <v>541130.0339839604</v>
      </c>
      <c r="AF18" t="n">
        <v>2.452917767324854e-06</v>
      </c>
      <c r="AG18" t="n">
        <v>18</v>
      </c>
      <c r="AH18" t="n">
        <v>489485.3430213031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  <c r="AA19" t="n">
        <v>391.7819114109018</v>
      </c>
      <c r="AB19" t="n">
        <v>536.0532953904709</v>
      </c>
      <c r="AC19" t="n">
        <v>484.8931212339289</v>
      </c>
      <c r="AD19" t="n">
        <v>391781.9114109018</v>
      </c>
      <c r="AE19" t="n">
        <v>536053.2953904709</v>
      </c>
      <c r="AF19" t="n">
        <v>2.469274481981411e-06</v>
      </c>
      <c r="AG19" t="n">
        <v>18</v>
      </c>
      <c r="AH19" t="n">
        <v>484893.1212339289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  <c r="AA20" t="n">
        <v>389.0846353883767</v>
      </c>
      <c r="AB20" t="n">
        <v>532.362763341032</v>
      </c>
      <c r="AC20" t="n">
        <v>481.5548083835942</v>
      </c>
      <c r="AD20" t="n">
        <v>389084.6353883767</v>
      </c>
      <c r="AE20" t="n">
        <v>532362.763341032</v>
      </c>
      <c r="AF20" t="n">
        <v>2.480178958419117e-06</v>
      </c>
      <c r="AG20" t="n">
        <v>18</v>
      </c>
      <c r="AH20" t="n">
        <v>481554.8083835942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  <c r="AA21" t="n">
        <v>384.9455169278606</v>
      </c>
      <c r="AB21" t="n">
        <v>526.6994388583349</v>
      </c>
      <c r="AC21" t="n">
        <v>476.4319836409999</v>
      </c>
      <c r="AD21" t="n">
        <v>384945.5169278606</v>
      </c>
      <c r="AE21" t="n">
        <v>526699.4388583349</v>
      </c>
      <c r="AF21" t="n">
        <v>2.4992617921851e-06</v>
      </c>
      <c r="AG21" t="n">
        <v>18</v>
      </c>
      <c r="AH21" t="n">
        <v>476431.9836409999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  <c r="AA22" t="n">
        <v>375.5754897475551</v>
      </c>
      <c r="AB22" t="n">
        <v>513.8789542938167</v>
      </c>
      <c r="AC22" t="n">
        <v>464.8350681296561</v>
      </c>
      <c r="AD22" t="n">
        <v>375575.4897475551</v>
      </c>
      <c r="AE22" t="n">
        <v>513878.9542938167</v>
      </c>
      <c r="AF22" t="n">
        <v>2.509061085200065e-06</v>
      </c>
      <c r="AG22" t="n">
        <v>17</v>
      </c>
      <c r="AH22" t="n">
        <v>464835.0681296561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  <c r="AA23" t="n">
        <v>373.7698288976556</v>
      </c>
      <c r="AB23" t="n">
        <v>511.4083694588494</v>
      </c>
      <c r="AC23" t="n">
        <v>462.6002724438505</v>
      </c>
      <c r="AD23" t="n">
        <v>373769.8288976556</v>
      </c>
      <c r="AE23" t="n">
        <v>511408.3694588494</v>
      </c>
      <c r="AF23" t="n">
        <v>2.516207938000453e-06</v>
      </c>
      <c r="AG23" t="n">
        <v>17</v>
      </c>
      <c r="AH23" t="n">
        <v>462600.2724438505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  <c r="AA24" t="n">
        <v>371.5992068368405</v>
      </c>
      <c r="AB24" t="n">
        <v>508.4384285941555</v>
      </c>
      <c r="AC24" t="n">
        <v>459.9137785669449</v>
      </c>
      <c r="AD24" t="n">
        <v>371599.2068368405</v>
      </c>
      <c r="AE24" t="n">
        <v>508438.4285941555</v>
      </c>
      <c r="AF24" t="n">
        <v>2.52571251543602e-06</v>
      </c>
      <c r="AG24" t="n">
        <v>17</v>
      </c>
      <c r="AH24" t="n">
        <v>459913.7785669449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  <c r="AA25" t="n">
        <v>367.8569726415174</v>
      </c>
      <c r="AB25" t="n">
        <v>503.3181386723934</v>
      </c>
      <c r="AC25" t="n">
        <v>455.2821619289438</v>
      </c>
      <c r="AD25" t="n">
        <v>367856.9726415174</v>
      </c>
      <c r="AE25" t="n">
        <v>503318.1386723935</v>
      </c>
      <c r="AF25" t="n">
        <v>2.539269432088302e-06</v>
      </c>
      <c r="AG25" t="n">
        <v>17</v>
      </c>
      <c r="AH25" t="n">
        <v>455282.1619289438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  <c r="AA26" t="n">
        <v>365.9619545829023</v>
      </c>
      <c r="AB26" t="n">
        <v>500.7252913622999</v>
      </c>
      <c r="AC26" t="n">
        <v>452.9367723270415</v>
      </c>
      <c r="AD26" t="n">
        <v>365961.9545829023</v>
      </c>
      <c r="AE26" t="n">
        <v>500725.2913622999</v>
      </c>
      <c r="AF26" t="n">
        <v>2.546195248204142e-06</v>
      </c>
      <c r="AG26" t="n">
        <v>17</v>
      </c>
      <c r="AH26" t="n">
        <v>452936.7723270415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  <c r="AA27" t="n">
        <v>364.6768332936969</v>
      </c>
      <c r="AB27" t="n">
        <v>498.9669317188592</v>
      </c>
      <c r="AC27" t="n">
        <v>451.3462280600974</v>
      </c>
      <c r="AD27" t="n">
        <v>364676.8332936969</v>
      </c>
      <c r="AE27" t="n">
        <v>498966.9317188592</v>
      </c>
      <c r="AF27" t="n">
        <v>2.550689660789953e-06</v>
      </c>
      <c r="AG27" t="n">
        <v>17</v>
      </c>
      <c r="AH27" t="n">
        <v>451346.2280600974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  <c r="AA28" t="n">
        <v>362.3885149945541</v>
      </c>
      <c r="AB28" t="n">
        <v>495.8359536684937</v>
      </c>
      <c r="AC28" t="n">
        <v>448.5140661605037</v>
      </c>
      <c r="AD28" t="n">
        <v>362388.5149945541</v>
      </c>
      <c r="AE28" t="n">
        <v>495835.9536684937</v>
      </c>
      <c r="AF28" t="n">
        <v>2.556878687957299e-06</v>
      </c>
      <c r="AG28" t="n">
        <v>17</v>
      </c>
      <c r="AH28" t="n">
        <v>448514.0661605037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  <c r="AA29" t="n">
        <v>360.2120192899936</v>
      </c>
      <c r="AB29" t="n">
        <v>492.8579762253002</v>
      </c>
      <c r="AC29" t="n">
        <v>445.8203027048709</v>
      </c>
      <c r="AD29" t="n">
        <v>360212.0192899936</v>
      </c>
      <c r="AE29" t="n">
        <v>492857.9762253002</v>
      </c>
      <c r="AF29" t="n">
        <v>2.568298916658949e-06</v>
      </c>
      <c r="AG29" t="n">
        <v>17</v>
      </c>
      <c r="AH29" t="n">
        <v>445820.3027048709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  <c r="AA30" t="n">
        <v>358.0291280684723</v>
      </c>
      <c r="AB30" t="n">
        <v>489.8712481536508</v>
      </c>
      <c r="AC30" t="n">
        <v>443.1186237684806</v>
      </c>
      <c r="AD30" t="n">
        <v>358029.1280684723</v>
      </c>
      <c r="AE30" t="n">
        <v>489871.2481536508</v>
      </c>
      <c r="AF30" t="n">
        <v>2.574487943826296e-06</v>
      </c>
      <c r="AG30" t="n">
        <v>17</v>
      </c>
      <c r="AH30" t="n">
        <v>443118.6237684806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  <c r="AA31" t="n">
        <v>356.4183307887079</v>
      </c>
      <c r="AB31" t="n">
        <v>487.6672842521166</v>
      </c>
      <c r="AC31" t="n">
        <v>441.125003088426</v>
      </c>
      <c r="AD31" t="n">
        <v>356418.3307887079</v>
      </c>
      <c r="AE31" t="n">
        <v>487667.2842521166</v>
      </c>
      <c r="AF31" t="n">
        <v>2.580234897624545e-06</v>
      </c>
      <c r="AG31" t="n">
        <v>17</v>
      </c>
      <c r="AH31" t="n">
        <v>441125.003088426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  <c r="AA32" t="n">
        <v>354.5998458043138</v>
      </c>
      <c r="AB32" t="n">
        <v>485.1791528705731</v>
      </c>
      <c r="AC32" t="n">
        <v>438.8743354738227</v>
      </c>
      <c r="AD32" t="n">
        <v>354599.8458043138</v>
      </c>
      <c r="AE32" t="n">
        <v>485179.1528705731</v>
      </c>
      <c r="AF32" t="n">
        <v>2.586792319266138e-06</v>
      </c>
      <c r="AG32" t="n">
        <v>17</v>
      </c>
      <c r="AH32" t="n">
        <v>438874.3354738227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  <c r="AA33" t="n">
        <v>351.8535068169577</v>
      </c>
      <c r="AB33" t="n">
        <v>481.4214907081474</v>
      </c>
      <c r="AC33" t="n">
        <v>435.4752993142669</v>
      </c>
      <c r="AD33" t="n">
        <v>351853.5068169577</v>
      </c>
      <c r="AE33" t="n">
        <v>481421.4907081474</v>
      </c>
      <c r="AF33" t="n">
        <v>2.592539273064389e-06</v>
      </c>
      <c r="AG33" t="n">
        <v>17</v>
      </c>
      <c r="AH33" t="n">
        <v>435475.2993142669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  <c r="AA34" t="n">
        <v>351.2423175807805</v>
      </c>
      <c r="AB34" t="n">
        <v>480.5852346314437</v>
      </c>
      <c r="AC34" t="n">
        <v>434.718854343831</v>
      </c>
      <c r="AD34" t="n">
        <v>351242.3175807805</v>
      </c>
      <c r="AE34" t="n">
        <v>480585.2346314437</v>
      </c>
      <c r="AF34" t="n">
        <v>2.593570777592279e-06</v>
      </c>
      <c r="AG34" t="n">
        <v>17</v>
      </c>
      <c r="AH34" t="n">
        <v>434718.854343831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  <c r="AA35" t="n">
        <v>349.7943236263039</v>
      </c>
      <c r="AB35" t="n">
        <v>478.604025421944</v>
      </c>
      <c r="AC35" t="n">
        <v>432.9267289606414</v>
      </c>
      <c r="AD35" t="n">
        <v>349794.3236263039</v>
      </c>
      <c r="AE35" t="n">
        <v>478604.025421944</v>
      </c>
      <c r="AF35" t="n">
        <v>2.598286226862638e-06</v>
      </c>
      <c r="AG35" t="n">
        <v>17</v>
      </c>
      <c r="AH35" t="n">
        <v>432926.7289606414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  <c r="AA36" t="n">
        <v>347.4997449911122</v>
      </c>
      <c r="AB36" t="n">
        <v>475.4644817036097</v>
      </c>
      <c r="AC36" t="n">
        <v>430.0868188884077</v>
      </c>
      <c r="AD36" t="n">
        <v>347499.7449911122</v>
      </c>
      <c r="AE36" t="n">
        <v>475464.4817036098</v>
      </c>
      <c r="AF36" t="n">
        <v>2.606832978665165e-06</v>
      </c>
      <c r="AG36" t="n">
        <v>17</v>
      </c>
      <c r="AH36" t="n">
        <v>430086.8188884077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  <c r="AA37" t="n">
        <v>346.0018133665126</v>
      </c>
      <c r="AB37" t="n">
        <v>473.4149455707534</v>
      </c>
      <c r="AC37" t="n">
        <v>428.2328876075292</v>
      </c>
      <c r="AD37" t="n">
        <v>346001.8133665127</v>
      </c>
      <c r="AE37" t="n">
        <v>473414.9455707534</v>
      </c>
      <c r="AF37" t="n">
        <v>2.610516923407632e-06</v>
      </c>
      <c r="AG37" t="n">
        <v>17</v>
      </c>
      <c r="AH37" t="n">
        <v>428232.8876075292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  <c r="AA38" t="n">
        <v>344.9475293124328</v>
      </c>
      <c r="AB38" t="n">
        <v>471.9724276162315</v>
      </c>
      <c r="AC38" t="n">
        <v>426.9280415420002</v>
      </c>
      <c r="AD38" t="n">
        <v>344947.5293124329</v>
      </c>
      <c r="AE38" t="n">
        <v>471972.4276162316</v>
      </c>
      <c r="AF38" t="n">
        <v>2.611180033461276e-06</v>
      </c>
      <c r="AG38" t="n">
        <v>17</v>
      </c>
      <c r="AH38" t="n">
        <v>426928.0415420003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  <c r="AA39" t="n">
        <v>343.8432471988575</v>
      </c>
      <c r="AB39" t="n">
        <v>470.4615001109491</v>
      </c>
      <c r="AC39" t="n">
        <v>425.5613148372219</v>
      </c>
      <c r="AD39" t="n">
        <v>343843.2471988575</v>
      </c>
      <c r="AE39" t="n">
        <v>470461.5001109492</v>
      </c>
      <c r="AF39" t="n">
        <v>2.617221702838924e-06</v>
      </c>
      <c r="AG39" t="n">
        <v>17</v>
      </c>
      <c r="AH39" t="n">
        <v>425561.3148372219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  <c r="AA40" t="n">
        <v>340.0026418867822</v>
      </c>
      <c r="AB40" t="n">
        <v>465.2066144874196</v>
      </c>
      <c r="AC40" t="n">
        <v>420.8079481223238</v>
      </c>
      <c r="AD40" t="n">
        <v>340002.6418867822</v>
      </c>
      <c r="AE40" t="n">
        <v>465206.6144874197</v>
      </c>
      <c r="AF40" t="n">
        <v>2.626578922484792e-06</v>
      </c>
      <c r="AG40" t="n">
        <v>17</v>
      </c>
      <c r="AH40" t="n">
        <v>420807.9481223237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  <c r="AA41" t="n">
        <v>340.05968395656</v>
      </c>
      <c r="AB41" t="n">
        <v>465.2846619638081</v>
      </c>
      <c r="AC41" t="n">
        <v>420.878546857106</v>
      </c>
      <c r="AD41" t="n">
        <v>340059.68395656</v>
      </c>
      <c r="AE41" t="n">
        <v>465284.6619638081</v>
      </c>
      <c r="AF41" t="n">
        <v>2.622747619952625e-06</v>
      </c>
      <c r="AG41" t="n">
        <v>17</v>
      </c>
      <c r="AH41" t="n">
        <v>420878.546857106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  <c r="AA42" t="n">
        <v>337.9104108120243</v>
      </c>
      <c r="AB42" t="n">
        <v>462.3439316282151</v>
      </c>
      <c r="AC42" t="n">
        <v>418.2184756974011</v>
      </c>
      <c r="AD42" t="n">
        <v>337910.4108120243</v>
      </c>
      <c r="AE42" t="n">
        <v>462343.9316282151</v>
      </c>
      <c r="AF42" t="n">
        <v>2.631810124019097e-06</v>
      </c>
      <c r="AG42" t="n">
        <v>17</v>
      </c>
      <c r="AH42" t="n">
        <v>418218.4756974011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  <c r="AA43" t="n">
        <v>336.0801050579152</v>
      </c>
      <c r="AB43" t="n">
        <v>459.8396265480521</v>
      </c>
      <c r="AC43" t="n">
        <v>415.9531779792745</v>
      </c>
      <c r="AD43" t="n">
        <v>336080.1050579152</v>
      </c>
      <c r="AE43" t="n">
        <v>459839.6265480521</v>
      </c>
      <c r="AF43" t="n">
        <v>2.632325876283042e-06</v>
      </c>
      <c r="AG43" t="n">
        <v>17</v>
      </c>
      <c r="AH43" t="n">
        <v>415953.1779792745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  <c r="AA44" t="n">
        <v>335.0325481819468</v>
      </c>
      <c r="AB44" t="n">
        <v>458.4063130154045</v>
      </c>
      <c r="AC44" t="n">
        <v>414.6566578785146</v>
      </c>
      <c r="AD44" t="n">
        <v>335032.5481819467</v>
      </c>
      <c r="AE44" t="n">
        <v>458406.3130154045</v>
      </c>
      <c r="AF44" t="n">
        <v>2.637409720027648e-06</v>
      </c>
      <c r="AG44" t="n">
        <v>17</v>
      </c>
      <c r="AH44" t="n">
        <v>414656.6578785146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  <c r="AA45" t="n">
        <v>333.7976245936187</v>
      </c>
      <c r="AB45" t="n">
        <v>456.7166360808704</v>
      </c>
      <c r="AC45" t="n">
        <v>413.128241339136</v>
      </c>
      <c r="AD45" t="n">
        <v>333797.6245936187</v>
      </c>
      <c r="AE45" t="n">
        <v>456716.6360808704</v>
      </c>
      <c r="AF45" t="n">
        <v>2.636599252184305e-06</v>
      </c>
      <c r="AG45" t="n">
        <v>17</v>
      </c>
      <c r="AH45" t="n">
        <v>413128.241339136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  <c r="AA46" t="n">
        <v>331.8600391320934</v>
      </c>
      <c r="AB46" t="n">
        <v>454.0655461721737</v>
      </c>
      <c r="AC46" t="n">
        <v>410.7301677304973</v>
      </c>
      <c r="AD46" t="n">
        <v>331860.0391320934</v>
      </c>
      <c r="AE46" t="n">
        <v>454065.5461721737</v>
      </c>
      <c r="AF46" t="n">
        <v>2.642419884877404e-06</v>
      </c>
      <c r="AG46" t="n">
        <v>17</v>
      </c>
      <c r="AH46" t="n">
        <v>410730.1677304973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  <c r="AA47" t="n">
        <v>330.5918422495977</v>
      </c>
      <c r="AB47" t="n">
        <v>452.3303432486454</v>
      </c>
      <c r="AC47" t="n">
        <v>409.1605701386179</v>
      </c>
      <c r="AD47" t="n">
        <v>330591.8422495977</v>
      </c>
      <c r="AE47" t="n">
        <v>452330.3432486454</v>
      </c>
      <c r="AF47" t="n">
        <v>2.644114499458939e-06</v>
      </c>
      <c r="AG47" t="n">
        <v>17</v>
      </c>
      <c r="AH47" t="n">
        <v>409160.5701386179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  <c r="AA48" t="n">
        <v>327.2523823167249</v>
      </c>
      <c r="AB48" t="n">
        <v>447.7611468419144</v>
      </c>
      <c r="AC48" t="n">
        <v>405.0274514240377</v>
      </c>
      <c r="AD48" t="n">
        <v>327252.3823167249</v>
      </c>
      <c r="AE48" t="n">
        <v>447761.1468419143</v>
      </c>
      <c r="AF48" t="n">
        <v>2.651850783418122e-06</v>
      </c>
      <c r="AG48" t="n">
        <v>17</v>
      </c>
      <c r="AH48" t="n">
        <v>405027.4514240377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  <c r="AA49" t="n">
        <v>327.2850130814587</v>
      </c>
      <c r="AB49" t="n">
        <v>447.8057936937908</v>
      </c>
      <c r="AC49" t="n">
        <v>405.0678372430335</v>
      </c>
      <c r="AD49" t="n">
        <v>327285.0130814586</v>
      </c>
      <c r="AE49" t="n">
        <v>447805.7936937908</v>
      </c>
      <c r="AF49" t="n">
        <v>2.650450884415985e-06</v>
      </c>
      <c r="AG49" t="n">
        <v>17</v>
      </c>
      <c r="AH49" t="n">
        <v>405067.8372430335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  <c r="AA50" t="n">
        <v>326.24603050943</v>
      </c>
      <c r="AB50" t="n">
        <v>446.384211902065</v>
      </c>
      <c r="AC50" t="n">
        <v>403.7819292223074</v>
      </c>
      <c r="AD50" t="n">
        <v>326246.03050943</v>
      </c>
      <c r="AE50" t="n">
        <v>446384.211902065</v>
      </c>
      <c r="AF50" t="n">
        <v>2.649419379888094e-06</v>
      </c>
      <c r="AG50" t="n">
        <v>17</v>
      </c>
      <c r="AH50" t="n">
        <v>403781.9292223074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  <c r="AA51" t="n">
        <v>325.3008742131018</v>
      </c>
      <c r="AB51" t="n">
        <v>445.0910073600759</v>
      </c>
      <c r="AC51" t="n">
        <v>402.6121463067817</v>
      </c>
      <c r="AD51" t="n">
        <v>325300.8742131018</v>
      </c>
      <c r="AE51" t="n">
        <v>445091.0073600759</v>
      </c>
      <c r="AF51" t="n">
        <v>2.655976801529687e-06</v>
      </c>
      <c r="AG51" t="n">
        <v>17</v>
      </c>
      <c r="AH51" t="n">
        <v>402612.1463067817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323.9145340094615</v>
      </c>
      <c r="AB52" t="n">
        <v>443.194155532442</v>
      </c>
      <c r="AC52" t="n">
        <v>400.8963273553289</v>
      </c>
      <c r="AD52" t="n">
        <v>323914.5340094615</v>
      </c>
      <c r="AE52" t="n">
        <v>443194.155532442</v>
      </c>
      <c r="AF52" t="n">
        <v>2.655461049265741e-06</v>
      </c>
      <c r="AG52" t="n">
        <v>17</v>
      </c>
      <c r="AH52" t="n">
        <v>400896.3273553289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  <c r="AA53" t="n">
        <v>323.9430976816449</v>
      </c>
      <c r="AB53" t="n">
        <v>443.2332376088638</v>
      </c>
      <c r="AC53" t="n">
        <v>400.931679493229</v>
      </c>
      <c r="AD53" t="n">
        <v>323943.097681645</v>
      </c>
      <c r="AE53" t="n">
        <v>443233.2376088637</v>
      </c>
      <c r="AF53" t="n">
        <v>2.655092654791494e-06</v>
      </c>
      <c r="AG53" t="n">
        <v>17</v>
      </c>
      <c r="AH53" t="n">
        <v>400931.679493229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  <c r="AA54" t="n">
        <v>323.2296155315163</v>
      </c>
      <c r="AB54" t="n">
        <v>442.2570198544466</v>
      </c>
      <c r="AC54" t="n">
        <v>400.0486305911634</v>
      </c>
      <c r="AD54" t="n">
        <v>323229.6155315163</v>
      </c>
      <c r="AE54" t="n">
        <v>442257.0198544466</v>
      </c>
      <c r="AF54" t="n">
        <v>2.654945297001795e-06</v>
      </c>
      <c r="AG54" t="n">
        <v>17</v>
      </c>
      <c r="AH54" t="n">
        <v>400048.6305911634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  <c r="AA55" t="n">
        <v>323.3038489814925</v>
      </c>
      <c r="AB55" t="n">
        <v>442.3585893356527</v>
      </c>
      <c r="AC55" t="n">
        <v>400.1405064236367</v>
      </c>
      <c r="AD55" t="n">
        <v>323303.8489814925</v>
      </c>
      <c r="AE55" t="n">
        <v>442358.5893356527</v>
      </c>
      <c r="AF55" t="n">
        <v>2.655461049265741e-06</v>
      </c>
      <c r="AG55" t="n">
        <v>17</v>
      </c>
      <c r="AH55" t="n">
        <v>400140.5064236367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  <c r="AA56" t="n">
        <v>322.2556460752706</v>
      </c>
      <c r="AB56" t="n">
        <v>440.9243918759115</v>
      </c>
      <c r="AC56" t="n">
        <v>398.8431867565444</v>
      </c>
      <c r="AD56" t="n">
        <v>322255.6460752706</v>
      </c>
      <c r="AE56" t="n">
        <v>440924.3918759115</v>
      </c>
      <c r="AF56" t="n">
        <v>2.662313186486731e-06</v>
      </c>
      <c r="AG56" t="n">
        <v>17</v>
      </c>
      <c r="AH56" t="n">
        <v>398843.1867565444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  <c r="AA57" t="n">
        <v>322.5434688317748</v>
      </c>
      <c r="AB57" t="n">
        <v>441.3182036692043</v>
      </c>
      <c r="AC57" t="n">
        <v>399.1994137050038</v>
      </c>
      <c r="AD57" t="n">
        <v>322543.4688317748</v>
      </c>
      <c r="AE57" t="n">
        <v>441318.2036692043</v>
      </c>
      <c r="AF57" t="n">
        <v>2.662313186486731e-06</v>
      </c>
      <c r="AG57" t="n">
        <v>17</v>
      </c>
      <c r="AH57" t="n">
        <v>399199.4137050038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  <c r="AA58" t="n">
        <v>322.8866205687507</v>
      </c>
      <c r="AB58" t="n">
        <v>441.787719014521</v>
      </c>
      <c r="AC58" t="n">
        <v>399.6241191647323</v>
      </c>
      <c r="AD58" t="n">
        <v>322886.6205687507</v>
      </c>
      <c r="AE58" t="n">
        <v>441787.719014521</v>
      </c>
      <c r="AF58" t="n">
        <v>2.662239507591882e-06</v>
      </c>
      <c r="AG58" t="n">
        <v>17</v>
      </c>
      <c r="AH58" t="n">
        <v>399624.1191647323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1.3583</v>
      </c>
      <c r="E2" t="n">
        <v>73.62</v>
      </c>
      <c r="F2" t="n">
        <v>40.68</v>
      </c>
      <c r="G2" t="n">
        <v>4.53</v>
      </c>
      <c r="H2" t="n">
        <v>0.06</v>
      </c>
      <c r="I2" t="n">
        <v>539</v>
      </c>
      <c r="J2" t="n">
        <v>296.65</v>
      </c>
      <c r="K2" t="n">
        <v>61.82</v>
      </c>
      <c r="L2" t="n">
        <v>1</v>
      </c>
      <c r="M2" t="n">
        <v>537</v>
      </c>
      <c r="N2" t="n">
        <v>83.83</v>
      </c>
      <c r="O2" t="n">
        <v>36821.52</v>
      </c>
      <c r="P2" t="n">
        <v>741.5700000000001</v>
      </c>
      <c r="Q2" t="n">
        <v>1398.45</v>
      </c>
      <c r="R2" t="n">
        <v>612.12</v>
      </c>
      <c r="S2" t="n">
        <v>66.97</v>
      </c>
      <c r="T2" t="n">
        <v>267367.92</v>
      </c>
      <c r="U2" t="n">
        <v>0.11</v>
      </c>
      <c r="V2" t="n">
        <v>0.52</v>
      </c>
      <c r="W2" t="n">
        <v>6.2</v>
      </c>
      <c r="X2" t="n">
        <v>16.5</v>
      </c>
      <c r="Y2" t="n">
        <v>1</v>
      </c>
      <c r="Z2" t="n">
        <v>10</v>
      </c>
      <c r="AA2" t="n">
        <v>1742.849945358657</v>
      </c>
      <c r="AB2" t="n">
        <v>2384.644184352742</v>
      </c>
      <c r="AC2" t="n">
        <v>2157.057090267249</v>
      </c>
      <c r="AD2" t="n">
        <v>1742849.945358657</v>
      </c>
      <c r="AE2" t="n">
        <v>2384644.184352743</v>
      </c>
      <c r="AF2" t="n">
        <v>9.764172784785472e-07</v>
      </c>
      <c r="AG2" t="n">
        <v>43</v>
      </c>
      <c r="AH2" t="n">
        <v>2157057.090267249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1.6897</v>
      </c>
      <c r="E3" t="n">
        <v>59.18</v>
      </c>
      <c r="F3" t="n">
        <v>35.41</v>
      </c>
      <c r="G3" t="n">
        <v>5.68</v>
      </c>
      <c r="H3" t="n">
        <v>0.07000000000000001</v>
      </c>
      <c r="I3" t="n">
        <v>374</v>
      </c>
      <c r="J3" t="n">
        <v>297.17</v>
      </c>
      <c r="K3" t="n">
        <v>61.82</v>
      </c>
      <c r="L3" t="n">
        <v>1.25</v>
      </c>
      <c r="M3" t="n">
        <v>372</v>
      </c>
      <c r="N3" t="n">
        <v>84.09999999999999</v>
      </c>
      <c r="O3" t="n">
        <v>36885.7</v>
      </c>
      <c r="P3" t="n">
        <v>644.72</v>
      </c>
      <c r="Q3" t="n">
        <v>1397.85</v>
      </c>
      <c r="R3" t="n">
        <v>438.86</v>
      </c>
      <c r="S3" t="n">
        <v>66.97</v>
      </c>
      <c r="T3" t="n">
        <v>181563.56</v>
      </c>
      <c r="U3" t="n">
        <v>0.15</v>
      </c>
      <c r="V3" t="n">
        <v>0.59</v>
      </c>
      <c r="W3" t="n">
        <v>5.93</v>
      </c>
      <c r="X3" t="n">
        <v>11.23</v>
      </c>
      <c r="Y3" t="n">
        <v>1</v>
      </c>
      <c r="Z3" t="n">
        <v>10</v>
      </c>
      <c r="AA3" t="n">
        <v>1253.096752311645</v>
      </c>
      <c r="AB3" t="n">
        <v>1714.542259239846</v>
      </c>
      <c r="AC3" t="n">
        <v>1550.908752393169</v>
      </c>
      <c r="AD3" t="n">
        <v>1253096.752311645</v>
      </c>
      <c r="AE3" t="n">
        <v>1714542.259239846</v>
      </c>
      <c r="AF3" t="n">
        <v>1.214644979345653e-06</v>
      </c>
      <c r="AG3" t="n">
        <v>35</v>
      </c>
      <c r="AH3" t="n">
        <v>1550908.752393169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1.9379</v>
      </c>
      <c r="E4" t="n">
        <v>51.6</v>
      </c>
      <c r="F4" t="n">
        <v>32.66</v>
      </c>
      <c r="G4" t="n">
        <v>6.83</v>
      </c>
      <c r="H4" t="n">
        <v>0.09</v>
      </c>
      <c r="I4" t="n">
        <v>287</v>
      </c>
      <c r="J4" t="n">
        <v>297.7</v>
      </c>
      <c r="K4" t="n">
        <v>61.82</v>
      </c>
      <c r="L4" t="n">
        <v>1.5</v>
      </c>
      <c r="M4" t="n">
        <v>285</v>
      </c>
      <c r="N4" t="n">
        <v>84.37</v>
      </c>
      <c r="O4" t="n">
        <v>36949.99</v>
      </c>
      <c r="P4" t="n">
        <v>594.01</v>
      </c>
      <c r="Q4" t="n">
        <v>1397.61</v>
      </c>
      <c r="R4" t="n">
        <v>349.35</v>
      </c>
      <c r="S4" t="n">
        <v>66.97</v>
      </c>
      <c r="T4" t="n">
        <v>137240.81</v>
      </c>
      <c r="U4" t="n">
        <v>0.19</v>
      </c>
      <c r="V4" t="n">
        <v>0.64</v>
      </c>
      <c r="W4" t="n">
        <v>5.78</v>
      </c>
      <c r="X4" t="n">
        <v>8.49</v>
      </c>
      <c r="Y4" t="n">
        <v>1</v>
      </c>
      <c r="Z4" t="n">
        <v>10</v>
      </c>
      <c r="AA4" t="n">
        <v>1020.157845060546</v>
      </c>
      <c r="AB4" t="n">
        <v>1395.824969799587</v>
      </c>
      <c r="AC4" t="n">
        <v>1262.609393734563</v>
      </c>
      <c r="AD4" t="n">
        <v>1020157.845060546</v>
      </c>
      <c r="AE4" t="n">
        <v>1395824.969799587</v>
      </c>
      <c r="AF4" t="n">
        <v>1.393064156639606e-06</v>
      </c>
      <c r="AG4" t="n">
        <v>30</v>
      </c>
      <c r="AH4" t="n">
        <v>1262609.393734563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2.1288</v>
      </c>
      <c r="E5" t="n">
        <v>46.97</v>
      </c>
      <c r="F5" t="n">
        <v>31.03</v>
      </c>
      <c r="G5" t="n">
        <v>7.99</v>
      </c>
      <c r="H5" t="n">
        <v>0.1</v>
      </c>
      <c r="I5" t="n">
        <v>233</v>
      </c>
      <c r="J5" t="n">
        <v>298.22</v>
      </c>
      <c r="K5" t="n">
        <v>61.82</v>
      </c>
      <c r="L5" t="n">
        <v>1.75</v>
      </c>
      <c r="M5" t="n">
        <v>231</v>
      </c>
      <c r="N5" t="n">
        <v>84.65000000000001</v>
      </c>
      <c r="O5" t="n">
        <v>37014.39</v>
      </c>
      <c r="P5" t="n">
        <v>563.58</v>
      </c>
      <c r="Q5" t="n">
        <v>1397.8</v>
      </c>
      <c r="R5" t="n">
        <v>295.53</v>
      </c>
      <c r="S5" t="n">
        <v>66.97</v>
      </c>
      <c r="T5" t="n">
        <v>110599.68</v>
      </c>
      <c r="U5" t="n">
        <v>0.23</v>
      </c>
      <c r="V5" t="n">
        <v>0.68</v>
      </c>
      <c r="W5" t="n">
        <v>5.7</v>
      </c>
      <c r="X5" t="n">
        <v>6.86</v>
      </c>
      <c r="Y5" t="n">
        <v>1</v>
      </c>
      <c r="Z5" t="n">
        <v>10</v>
      </c>
      <c r="AA5" t="n">
        <v>895.9513885822153</v>
      </c>
      <c r="AB5" t="n">
        <v>1225.880216443805</v>
      </c>
      <c r="AC5" t="n">
        <v>1108.883929120098</v>
      </c>
      <c r="AD5" t="n">
        <v>895951.3885822153</v>
      </c>
      <c r="AE5" t="n">
        <v>1225880.216443805</v>
      </c>
      <c r="AF5" t="n">
        <v>1.530293088732335e-06</v>
      </c>
      <c r="AG5" t="n">
        <v>28</v>
      </c>
      <c r="AH5" t="n">
        <v>1108883.929120098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2.2855</v>
      </c>
      <c r="E6" t="n">
        <v>43.75</v>
      </c>
      <c r="F6" t="n">
        <v>29.87</v>
      </c>
      <c r="G6" t="n">
        <v>9.140000000000001</v>
      </c>
      <c r="H6" t="n">
        <v>0.12</v>
      </c>
      <c r="I6" t="n">
        <v>196</v>
      </c>
      <c r="J6" t="n">
        <v>298.74</v>
      </c>
      <c r="K6" t="n">
        <v>61.82</v>
      </c>
      <c r="L6" t="n">
        <v>2</v>
      </c>
      <c r="M6" t="n">
        <v>194</v>
      </c>
      <c r="N6" t="n">
        <v>84.92</v>
      </c>
      <c r="O6" t="n">
        <v>37078.91</v>
      </c>
      <c r="P6" t="n">
        <v>541.8099999999999</v>
      </c>
      <c r="Q6" t="n">
        <v>1397.91</v>
      </c>
      <c r="R6" t="n">
        <v>258.22</v>
      </c>
      <c r="S6" t="n">
        <v>66.97</v>
      </c>
      <c r="T6" t="n">
        <v>92131.85000000001</v>
      </c>
      <c r="U6" t="n">
        <v>0.26</v>
      </c>
      <c r="V6" t="n">
        <v>0.7</v>
      </c>
      <c r="W6" t="n">
        <v>5.62</v>
      </c>
      <c r="X6" t="n">
        <v>5.69</v>
      </c>
      <c r="Y6" t="n">
        <v>1</v>
      </c>
      <c r="Z6" t="n">
        <v>10</v>
      </c>
      <c r="AA6" t="n">
        <v>808.9733324504298</v>
      </c>
      <c r="AB6" t="n">
        <v>1106.873002843276</v>
      </c>
      <c r="AC6" t="n">
        <v>1001.23459695793</v>
      </c>
      <c r="AD6" t="n">
        <v>808973.3324504298</v>
      </c>
      <c r="AE6" t="n">
        <v>1106873.002843276</v>
      </c>
      <c r="AF6" t="n">
        <v>1.642937267144754e-06</v>
      </c>
      <c r="AG6" t="n">
        <v>26</v>
      </c>
      <c r="AH6" t="n">
        <v>1001234.59695793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2.4073</v>
      </c>
      <c r="E7" t="n">
        <v>41.54</v>
      </c>
      <c r="F7" t="n">
        <v>29.1</v>
      </c>
      <c r="G7" t="n">
        <v>10.27</v>
      </c>
      <c r="H7" t="n">
        <v>0.13</v>
      </c>
      <c r="I7" t="n">
        <v>170</v>
      </c>
      <c r="J7" t="n">
        <v>299.26</v>
      </c>
      <c r="K7" t="n">
        <v>61.82</v>
      </c>
      <c r="L7" t="n">
        <v>2.25</v>
      </c>
      <c r="M7" t="n">
        <v>168</v>
      </c>
      <c r="N7" t="n">
        <v>85.19</v>
      </c>
      <c r="O7" t="n">
        <v>37143.54</v>
      </c>
      <c r="P7" t="n">
        <v>527.12</v>
      </c>
      <c r="Q7" t="n">
        <v>1397.34</v>
      </c>
      <c r="R7" t="n">
        <v>233.22</v>
      </c>
      <c r="S7" t="n">
        <v>66.97</v>
      </c>
      <c r="T7" t="n">
        <v>79762.83</v>
      </c>
      <c r="U7" t="n">
        <v>0.29</v>
      </c>
      <c r="V7" t="n">
        <v>0.72</v>
      </c>
      <c r="W7" t="n">
        <v>5.57</v>
      </c>
      <c r="X7" t="n">
        <v>4.93</v>
      </c>
      <c r="Y7" t="n">
        <v>1</v>
      </c>
      <c r="Z7" t="n">
        <v>10</v>
      </c>
      <c r="AA7" t="n">
        <v>754.2642899891887</v>
      </c>
      <c r="AB7" t="n">
        <v>1032.017677355195</v>
      </c>
      <c r="AC7" t="n">
        <v>933.523358674322</v>
      </c>
      <c r="AD7" t="n">
        <v>754264.2899891887</v>
      </c>
      <c r="AE7" t="n">
        <v>1032017.677355195</v>
      </c>
      <c r="AF7" t="n">
        <v>1.730493495164107e-06</v>
      </c>
      <c r="AG7" t="n">
        <v>25</v>
      </c>
      <c r="AH7" t="n">
        <v>933523.358674322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2.5173</v>
      </c>
      <c r="E8" t="n">
        <v>39.73</v>
      </c>
      <c r="F8" t="n">
        <v>28.45</v>
      </c>
      <c r="G8" t="n">
        <v>11.46</v>
      </c>
      <c r="H8" t="n">
        <v>0.15</v>
      </c>
      <c r="I8" t="n">
        <v>149</v>
      </c>
      <c r="J8" t="n">
        <v>299.79</v>
      </c>
      <c r="K8" t="n">
        <v>61.82</v>
      </c>
      <c r="L8" t="n">
        <v>2.5</v>
      </c>
      <c r="M8" t="n">
        <v>147</v>
      </c>
      <c r="N8" t="n">
        <v>85.47</v>
      </c>
      <c r="O8" t="n">
        <v>37208.42</v>
      </c>
      <c r="P8" t="n">
        <v>514.61</v>
      </c>
      <c r="Q8" t="n">
        <v>1397.49</v>
      </c>
      <c r="R8" t="n">
        <v>212.83</v>
      </c>
      <c r="S8" t="n">
        <v>66.97</v>
      </c>
      <c r="T8" t="n">
        <v>69673.35000000001</v>
      </c>
      <c r="U8" t="n">
        <v>0.31</v>
      </c>
      <c r="V8" t="n">
        <v>0.74</v>
      </c>
      <c r="W8" t="n">
        <v>5.52</v>
      </c>
      <c r="X8" t="n">
        <v>4.28</v>
      </c>
      <c r="Y8" t="n">
        <v>1</v>
      </c>
      <c r="Z8" t="n">
        <v>10</v>
      </c>
      <c r="AA8" t="n">
        <v>701.9764125491383</v>
      </c>
      <c r="AB8" t="n">
        <v>960.47509666337</v>
      </c>
      <c r="AC8" t="n">
        <v>868.8087014730817</v>
      </c>
      <c r="AD8" t="n">
        <v>701976.4125491383</v>
      </c>
      <c r="AE8" t="n">
        <v>960475.09666337</v>
      </c>
      <c r="AF8" t="n">
        <v>1.809567264311306e-06</v>
      </c>
      <c r="AG8" t="n">
        <v>23</v>
      </c>
      <c r="AH8" t="n">
        <v>868808.7014730817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2.598</v>
      </c>
      <c r="E9" t="n">
        <v>38.49</v>
      </c>
      <c r="F9" t="n">
        <v>28.05</v>
      </c>
      <c r="G9" t="n">
        <v>12.56</v>
      </c>
      <c r="H9" t="n">
        <v>0.16</v>
      </c>
      <c r="I9" t="n">
        <v>134</v>
      </c>
      <c r="J9" t="n">
        <v>300.32</v>
      </c>
      <c r="K9" t="n">
        <v>61.82</v>
      </c>
      <c r="L9" t="n">
        <v>2.75</v>
      </c>
      <c r="M9" t="n">
        <v>132</v>
      </c>
      <c r="N9" t="n">
        <v>85.73999999999999</v>
      </c>
      <c r="O9" t="n">
        <v>37273.29</v>
      </c>
      <c r="P9" t="n">
        <v>506.77</v>
      </c>
      <c r="Q9" t="n">
        <v>1397.38</v>
      </c>
      <c r="R9" t="n">
        <v>199.12</v>
      </c>
      <c r="S9" t="n">
        <v>66.97</v>
      </c>
      <c r="T9" t="n">
        <v>62894.01</v>
      </c>
      <c r="U9" t="n">
        <v>0.34</v>
      </c>
      <c r="V9" t="n">
        <v>0.75</v>
      </c>
      <c r="W9" t="n">
        <v>5.51</v>
      </c>
      <c r="X9" t="n">
        <v>3.88</v>
      </c>
      <c r="Y9" t="n">
        <v>1</v>
      </c>
      <c r="Z9" t="n">
        <v>10</v>
      </c>
      <c r="AA9" t="n">
        <v>677.2776514549972</v>
      </c>
      <c r="AB9" t="n">
        <v>926.6811621019293</v>
      </c>
      <c r="AC9" t="n">
        <v>838.2400125960999</v>
      </c>
      <c r="AD9" t="n">
        <v>677277.6514549972</v>
      </c>
      <c r="AE9" t="n">
        <v>926681.1621019293</v>
      </c>
      <c r="AF9" t="n">
        <v>1.867578656767478e-06</v>
      </c>
      <c r="AG9" t="n">
        <v>23</v>
      </c>
      <c r="AH9" t="n">
        <v>838240.0125960999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2.6774</v>
      </c>
      <c r="E10" t="n">
        <v>37.35</v>
      </c>
      <c r="F10" t="n">
        <v>27.63</v>
      </c>
      <c r="G10" t="n">
        <v>13.7</v>
      </c>
      <c r="H10" t="n">
        <v>0.18</v>
      </c>
      <c r="I10" t="n">
        <v>121</v>
      </c>
      <c r="J10" t="n">
        <v>300.84</v>
      </c>
      <c r="K10" t="n">
        <v>61.82</v>
      </c>
      <c r="L10" t="n">
        <v>3</v>
      </c>
      <c r="M10" t="n">
        <v>119</v>
      </c>
      <c r="N10" t="n">
        <v>86.02</v>
      </c>
      <c r="O10" t="n">
        <v>37338.27</v>
      </c>
      <c r="P10" t="n">
        <v>498.55</v>
      </c>
      <c r="Q10" t="n">
        <v>1397.6</v>
      </c>
      <c r="R10" t="n">
        <v>184.93</v>
      </c>
      <c r="S10" t="n">
        <v>66.97</v>
      </c>
      <c r="T10" t="n">
        <v>55859.44</v>
      </c>
      <c r="U10" t="n">
        <v>0.36</v>
      </c>
      <c r="V10" t="n">
        <v>0.76</v>
      </c>
      <c r="W10" t="n">
        <v>5.5</v>
      </c>
      <c r="X10" t="n">
        <v>3.46</v>
      </c>
      <c r="Y10" t="n">
        <v>1</v>
      </c>
      <c r="Z10" t="n">
        <v>10</v>
      </c>
      <c r="AA10" t="n">
        <v>646.9592505064285</v>
      </c>
      <c r="AB10" t="n">
        <v>885.1981883706474</v>
      </c>
      <c r="AC10" t="n">
        <v>800.7161156560122</v>
      </c>
      <c r="AD10" t="n">
        <v>646959.2505064284</v>
      </c>
      <c r="AE10" t="n">
        <v>885198.1883706474</v>
      </c>
      <c r="AF10" t="n">
        <v>1.92465554104282e-06</v>
      </c>
      <c r="AG10" t="n">
        <v>22</v>
      </c>
      <c r="AH10" t="n">
        <v>800716.1156560122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2.7441</v>
      </c>
      <c r="E11" t="n">
        <v>36.44</v>
      </c>
      <c r="F11" t="n">
        <v>27.33</v>
      </c>
      <c r="G11" t="n">
        <v>14.91</v>
      </c>
      <c r="H11" t="n">
        <v>0.19</v>
      </c>
      <c r="I11" t="n">
        <v>110</v>
      </c>
      <c r="J11" t="n">
        <v>301.37</v>
      </c>
      <c r="K11" t="n">
        <v>61.82</v>
      </c>
      <c r="L11" t="n">
        <v>3.25</v>
      </c>
      <c r="M11" t="n">
        <v>108</v>
      </c>
      <c r="N11" t="n">
        <v>86.3</v>
      </c>
      <c r="O11" t="n">
        <v>37403.38</v>
      </c>
      <c r="P11" t="n">
        <v>492.61</v>
      </c>
      <c r="Q11" t="n">
        <v>1397.37</v>
      </c>
      <c r="R11" t="n">
        <v>175.46</v>
      </c>
      <c r="S11" t="n">
        <v>66.97</v>
      </c>
      <c r="T11" t="n">
        <v>51179.35</v>
      </c>
      <c r="U11" t="n">
        <v>0.38</v>
      </c>
      <c r="V11" t="n">
        <v>0.77</v>
      </c>
      <c r="W11" t="n">
        <v>5.48</v>
      </c>
      <c r="X11" t="n">
        <v>3.17</v>
      </c>
      <c r="Y11" t="n">
        <v>1</v>
      </c>
      <c r="Z11" t="n">
        <v>10</v>
      </c>
      <c r="AA11" t="n">
        <v>629.3208924038375</v>
      </c>
      <c r="AB11" t="n">
        <v>861.0646086652422</v>
      </c>
      <c r="AC11" t="n">
        <v>778.8858109259992</v>
      </c>
      <c r="AD11" t="n">
        <v>629320.8924038375</v>
      </c>
      <c r="AE11" t="n">
        <v>861064.6086652422</v>
      </c>
      <c r="AF11" t="n">
        <v>1.972602999243894e-06</v>
      </c>
      <c r="AG11" t="n">
        <v>22</v>
      </c>
      <c r="AH11" t="n">
        <v>778885.8109259992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2.8049</v>
      </c>
      <c r="E12" t="n">
        <v>35.65</v>
      </c>
      <c r="F12" t="n">
        <v>27.04</v>
      </c>
      <c r="G12" t="n">
        <v>16.07</v>
      </c>
      <c r="H12" t="n">
        <v>0.21</v>
      </c>
      <c r="I12" t="n">
        <v>101</v>
      </c>
      <c r="J12" t="n">
        <v>301.9</v>
      </c>
      <c r="K12" t="n">
        <v>61.82</v>
      </c>
      <c r="L12" t="n">
        <v>3.5</v>
      </c>
      <c r="M12" t="n">
        <v>99</v>
      </c>
      <c r="N12" t="n">
        <v>86.58</v>
      </c>
      <c r="O12" t="n">
        <v>37468.6</v>
      </c>
      <c r="P12" t="n">
        <v>486.73</v>
      </c>
      <c r="Q12" t="n">
        <v>1397.28</v>
      </c>
      <c r="R12" t="n">
        <v>166.12</v>
      </c>
      <c r="S12" t="n">
        <v>66.97</v>
      </c>
      <c r="T12" t="n">
        <v>46556.35</v>
      </c>
      <c r="U12" t="n">
        <v>0.4</v>
      </c>
      <c r="V12" t="n">
        <v>0.78</v>
      </c>
      <c r="W12" t="n">
        <v>5.46</v>
      </c>
      <c r="X12" t="n">
        <v>2.88</v>
      </c>
      <c r="Y12" t="n">
        <v>1</v>
      </c>
      <c r="Z12" t="n">
        <v>10</v>
      </c>
      <c r="AA12" t="n">
        <v>606.5750925248661</v>
      </c>
      <c r="AB12" t="n">
        <v>829.9428017969644</v>
      </c>
      <c r="AC12" t="n">
        <v>750.7342256254996</v>
      </c>
      <c r="AD12" t="n">
        <v>606575.0925248661</v>
      </c>
      <c r="AE12" t="n">
        <v>829942.8017969645</v>
      </c>
      <c r="AF12" t="n">
        <v>2.016309228008891e-06</v>
      </c>
      <c r="AG12" t="n">
        <v>21</v>
      </c>
      <c r="AH12" t="n">
        <v>750734.2256254996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2.8503</v>
      </c>
      <c r="E13" t="n">
        <v>35.08</v>
      </c>
      <c r="F13" t="n">
        <v>26.86</v>
      </c>
      <c r="G13" t="n">
        <v>17.15</v>
      </c>
      <c r="H13" t="n">
        <v>0.22</v>
      </c>
      <c r="I13" t="n">
        <v>94</v>
      </c>
      <c r="J13" t="n">
        <v>302.43</v>
      </c>
      <c r="K13" t="n">
        <v>61.82</v>
      </c>
      <c r="L13" t="n">
        <v>3.75</v>
      </c>
      <c r="M13" t="n">
        <v>92</v>
      </c>
      <c r="N13" t="n">
        <v>86.86</v>
      </c>
      <c r="O13" t="n">
        <v>37533.94</v>
      </c>
      <c r="P13" t="n">
        <v>482.81</v>
      </c>
      <c r="Q13" t="n">
        <v>1397.45</v>
      </c>
      <c r="R13" t="n">
        <v>160.22</v>
      </c>
      <c r="S13" t="n">
        <v>66.97</v>
      </c>
      <c r="T13" t="n">
        <v>43641.83</v>
      </c>
      <c r="U13" t="n">
        <v>0.42</v>
      </c>
      <c r="V13" t="n">
        <v>0.78</v>
      </c>
      <c r="W13" t="n">
        <v>5.46</v>
      </c>
      <c r="X13" t="n">
        <v>2.7</v>
      </c>
      <c r="Y13" t="n">
        <v>1</v>
      </c>
      <c r="Z13" t="n">
        <v>10</v>
      </c>
      <c r="AA13" t="n">
        <v>595.6876602505769</v>
      </c>
      <c r="AB13" t="n">
        <v>815.0461366396693</v>
      </c>
      <c r="AC13" t="n">
        <v>737.2592772832157</v>
      </c>
      <c r="AD13" t="n">
        <v>595687.6602505769</v>
      </c>
      <c r="AE13" t="n">
        <v>815046.1366396693</v>
      </c>
      <c r="AF13" t="n">
        <v>2.04894512909328e-06</v>
      </c>
      <c r="AG13" t="n">
        <v>21</v>
      </c>
      <c r="AH13" t="n">
        <v>737259.2772832158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2.9011</v>
      </c>
      <c r="E14" t="n">
        <v>34.47</v>
      </c>
      <c r="F14" t="n">
        <v>26.64</v>
      </c>
      <c r="G14" t="n">
        <v>18.37</v>
      </c>
      <c r="H14" t="n">
        <v>0.24</v>
      </c>
      <c r="I14" t="n">
        <v>87</v>
      </c>
      <c r="J14" t="n">
        <v>302.96</v>
      </c>
      <c r="K14" t="n">
        <v>61.82</v>
      </c>
      <c r="L14" t="n">
        <v>4</v>
      </c>
      <c r="M14" t="n">
        <v>85</v>
      </c>
      <c r="N14" t="n">
        <v>87.14</v>
      </c>
      <c r="O14" t="n">
        <v>37599.4</v>
      </c>
      <c r="P14" t="n">
        <v>477.96</v>
      </c>
      <c r="Q14" t="n">
        <v>1397.42</v>
      </c>
      <c r="R14" t="n">
        <v>153.43</v>
      </c>
      <c r="S14" t="n">
        <v>66.97</v>
      </c>
      <c r="T14" t="n">
        <v>40281.8</v>
      </c>
      <c r="U14" t="n">
        <v>0.44</v>
      </c>
      <c r="V14" t="n">
        <v>0.79</v>
      </c>
      <c r="W14" t="n">
        <v>5.43</v>
      </c>
      <c r="X14" t="n">
        <v>2.47</v>
      </c>
      <c r="Y14" t="n">
        <v>1</v>
      </c>
      <c r="Z14" t="n">
        <v>10</v>
      </c>
      <c r="AA14" t="n">
        <v>576.5233468010073</v>
      </c>
      <c r="AB14" t="n">
        <v>788.8246775081291</v>
      </c>
      <c r="AC14" t="n">
        <v>713.5403574091408</v>
      </c>
      <c r="AD14" t="n">
        <v>576523.3468010073</v>
      </c>
      <c r="AE14" t="n">
        <v>788824.677508129</v>
      </c>
      <c r="AF14" t="n">
        <v>2.08546283339035e-06</v>
      </c>
      <c r="AG14" t="n">
        <v>20</v>
      </c>
      <c r="AH14" t="n">
        <v>713540.3574091408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2.9442</v>
      </c>
      <c r="E15" t="n">
        <v>33.97</v>
      </c>
      <c r="F15" t="n">
        <v>26.47</v>
      </c>
      <c r="G15" t="n">
        <v>19.61</v>
      </c>
      <c r="H15" t="n">
        <v>0.25</v>
      </c>
      <c r="I15" t="n">
        <v>81</v>
      </c>
      <c r="J15" t="n">
        <v>303.49</v>
      </c>
      <c r="K15" t="n">
        <v>61.82</v>
      </c>
      <c r="L15" t="n">
        <v>4.25</v>
      </c>
      <c r="M15" t="n">
        <v>79</v>
      </c>
      <c r="N15" t="n">
        <v>87.42</v>
      </c>
      <c r="O15" t="n">
        <v>37664.98</v>
      </c>
      <c r="P15" t="n">
        <v>474.08</v>
      </c>
      <c r="Q15" t="n">
        <v>1397.35</v>
      </c>
      <c r="R15" t="n">
        <v>147.57</v>
      </c>
      <c r="S15" t="n">
        <v>66.97</v>
      </c>
      <c r="T15" t="n">
        <v>37380.94</v>
      </c>
      <c r="U15" t="n">
        <v>0.45</v>
      </c>
      <c r="V15" t="n">
        <v>0.8</v>
      </c>
      <c r="W15" t="n">
        <v>5.43</v>
      </c>
      <c r="X15" t="n">
        <v>2.3</v>
      </c>
      <c r="Y15" t="n">
        <v>1</v>
      </c>
      <c r="Z15" t="n">
        <v>10</v>
      </c>
      <c r="AA15" t="n">
        <v>566.7258964851692</v>
      </c>
      <c r="AB15" t="n">
        <v>775.4193737529968</v>
      </c>
      <c r="AC15" t="n">
        <v>701.4144370299364</v>
      </c>
      <c r="AD15" t="n">
        <v>566725.8964851692</v>
      </c>
      <c r="AE15" t="n">
        <v>775419.3737529968</v>
      </c>
      <c r="AF15" t="n">
        <v>2.116445373847117e-06</v>
      </c>
      <c r="AG15" t="n">
        <v>20</v>
      </c>
      <c r="AH15" t="n">
        <v>701414.4370299364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2.9727</v>
      </c>
      <c r="E16" t="n">
        <v>33.64</v>
      </c>
      <c r="F16" t="n">
        <v>26.36</v>
      </c>
      <c r="G16" t="n">
        <v>20.54</v>
      </c>
      <c r="H16" t="n">
        <v>0.26</v>
      </c>
      <c r="I16" t="n">
        <v>77</v>
      </c>
      <c r="J16" t="n">
        <v>304.03</v>
      </c>
      <c r="K16" t="n">
        <v>61.82</v>
      </c>
      <c r="L16" t="n">
        <v>4.5</v>
      </c>
      <c r="M16" t="n">
        <v>75</v>
      </c>
      <c r="N16" t="n">
        <v>87.7</v>
      </c>
      <c r="O16" t="n">
        <v>37730.68</v>
      </c>
      <c r="P16" t="n">
        <v>471.73</v>
      </c>
      <c r="Q16" t="n">
        <v>1397.32</v>
      </c>
      <c r="R16" t="n">
        <v>144.09</v>
      </c>
      <c r="S16" t="n">
        <v>66.97</v>
      </c>
      <c r="T16" t="n">
        <v>35663.64</v>
      </c>
      <c r="U16" t="n">
        <v>0.46</v>
      </c>
      <c r="V16" t="n">
        <v>0.8</v>
      </c>
      <c r="W16" t="n">
        <v>5.42</v>
      </c>
      <c r="X16" t="n">
        <v>2.2</v>
      </c>
      <c r="Y16" t="n">
        <v>1</v>
      </c>
      <c r="Z16" t="n">
        <v>10</v>
      </c>
      <c r="AA16" t="n">
        <v>560.5820939216807</v>
      </c>
      <c r="AB16" t="n">
        <v>767.0131520401923</v>
      </c>
      <c r="AC16" t="n">
        <v>693.8104933191954</v>
      </c>
      <c r="AD16" t="n">
        <v>560582.0939216807</v>
      </c>
      <c r="AE16" t="n">
        <v>767013.1520401923</v>
      </c>
      <c r="AF16" t="n">
        <v>2.136932668580709e-06</v>
      </c>
      <c r="AG16" t="n">
        <v>20</v>
      </c>
      <c r="AH16" t="n">
        <v>693810.4933191955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3.0111</v>
      </c>
      <c r="E17" t="n">
        <v>33.21</v>
      </c>
      <c r="F17" t="n">
        <v>26.21</v>
      </c>
      <c r="G17" t="n">
        <v>21.84</v>
      </c>
      <c r="H17" t="n">
        <v>0.28</v>
      </c>
      <c r="I17" t="n">
        <v>72</v>
      </c>
      <c r="J17" t="n">
        <v>304.56</v>
      </c>
      <c r="K17" t="n">
        <v>61.82</v>
      </c>
      <c r="L17" t="n">
        <v>4.75</v>
      </c>
      <c r="M17" t="n">
        <v>70</v>
      </c>
      <c r="N17" t="n">
        <v>87.98999999999999</v>
      </c>
      <c r="O17" t="n">
        <v>37796.51</v>
      </c>
      <c r="P17" t="n">
        <v>468.4</v>
      </c>
      <c r="Q17" t="n">
        <v>1397.44</v>
      </c>
      <c r="R17" t="n">
        <v>139.5</v>
      </c>
      <c r="S17" t="n">
        <v>66.97</v>
      </c>
      <c r="T17" t="n">
        <v>33391.4</v>
      </c>
      <c r="U17" t="n">
        <v>0.48</v>
      </c>
      <c r="V17" t="n">
        <v>0.8</v>
      </c>
      <c r="W17" t="n">
        <v>5.4</v>
      </c>
      <c r="X17" t="n">
        <v>2.05</v>
      </c>
      <c r="Y17" t="n">
        <v>1</v>
      </c>
      <c r="Z17" t="n">
        <v>10</v>
      </c>
      <c r="AA17" t="n">
        <v>552.3541658451591</v>
      </c>
      <c r="AB17" t="n">
        <v>755.7553378553272</v>
      </c>
      <c r="AC17" t="n">
        <v>683.6271091196926</v>
      </c>
      <c r="AD17" t="n">
        <v>552354.1658451591</v>
      </c>
      <c r="AE17" t="n">
        <v>755755.3378553272</v>
      </c>
      <c r="AF17" t="n">
        <v>2.164536602537549e-06</v>
      </c>
      <c r="AG17" t="n">
        <v>20</v>
      </c>
      <c r="AH17" t="n">
        <v>683627.1091196926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3.0434</v>
      </c>
      <c r="E18" t="n">
        <v>32.86</v>
      </c>
      <c r="F18" t="n">
        <v>26.08</v>
      </c>
      <c r="G18" t="n">
        <v>23.01</v>
      </c>
      <c r="H18" t="n">
        <v>0.29</v>
      </c>
      <c r="I18" t="n">
        <v>68</v>
      </c>
      <c r="J18" t="n">
        <v>305.09</v>
      </c>
      <c r="K18" t="n">
        <v>61.82</v>
      </c>
      <c r="L18" t="n">
        <v>5</v>
      </c>
      <c r="M18" t="n">
        <v>66</v>
      </c>
      <c r="N18" t="n">
        <v>88.27</v>
      </c>
      <c r="O18" t="n">
        <v>37862.45</v>
      </c>
      <c r="P18" t="n">
        <v>465.15</v>
      </c>
      <c r="Q18" t="n">
        <v>1397.26</v>
      </c>
      <c r="R18" t="n">
        <v>135.18</v>
      </c>
      <c r="S18" t="n">
        <v>66.97</v>
      </c>
      <c r="T18" t="n">
        <v>31253.76</v>
      </c>
      <c r="U18" t="n">
        <v>0.5</v>
      </c>
      <c r="V18" t="n">
        <v>0.8100000000000001</v>
      </c>
      <c r="W18" t="n">
        <v>5.4</v>
      </c>
      <c r="X18" t="n">
        <v>1.92</v>
      </c>
      <c r="Y18" t="n">
        <v>1</v>
      </c>
      <c r="Z18" t="n">
        <v>10</v>
      </c>
      <c r="AA18" t="n">
        <v>545.2321537713112</v>
      </c>
      <c r="AB18" t="n">
        <v>746.0106867348911</v>
      </c>
      <c r="AC18" t="n">
        <v>674.8124738254872</v>
      </c>
      <c r="AD18" t="n">
        <v>545232.1537713113</v>
      </c>
      <c r="AE18" t="n">
        <v>746010.6867348911</v>
      </c>
      <c r="AF18" t="n">
        <v>2.187755536568954e-06</v>
      </c>
      <c r="AG18" t="n">
        <v>20</v>
      </c>
      <c r="AH18" t="n">
        <v>674812.4738254872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3.0659</v>
      </c>
      <c r="E19" t="n">
        <v>32.62</v>
      </c>
      <c r="F19" t="n">
        <v>26.01</v>
      </c>
      <c r="G19" t="n">
        <v>24.01</v>
      </c>
      <c r="H19" t="n">
        <v>0.31</v>
      </c>
      <c r="I19" t="n">
        <v>65</v>
      </c>
      <c r="J19" t="n">
        <v>305.63</v>
      </c>
      <c r="K19" t="n">
        <v>61.82</v>
      </c>
      <c r="L19" t="n">
        <v>5.25</v>
      </c>
      <c r="M19" t="n">
        <v>63</v>
      </c>
      <c r="N19" t="n">
        <v>88.56</v>
      </c>
      <c r="O19" t="n">
        <v>37928.52</v>
      </c>
      <c r="P19" t="n">
        <v>463.39</v>
      </c>
      <c r="Q19" t="n">
        <v>1397.27</v>
      </c>
      <c r="R19" t="n">
        <v>132.65</v>
      </c>
      <c r="S19" t="n">
        <v>66.97</v>
      </c>
      <c r="T19" t="n">
        <v>30003.76</v>
      </c>
      <c r="U19" t="n">
        <v>0.5</v>
      </c>
      <c r="V19" t="n">
        <v>0.8100000000000001</v>
      </c>
      <c r="W19" t="n">
        <v>5.4</v>
      </c>
      <c r="X19" t="n">
        <v>1.84</v>
      </c>
      <c r="Y19" t="n">
        <v>1</v>
      </c>
      <c r="Z19" t="n">
        <v>10</v>
      </c>
      <c r="AA19" t="n">
        <v>533.8109845092259</v>
      </c>
      <c r="AB19" t="n">
        <v>730.3837390840791</v>
      </c>
      <c r="AC19" t="n">
        <v>660.6769401259099</v>
      </c>
      <c r="AD19" t="n">
        <v>533810.9845092259</v>
      </c>
      <c r="AE19" t="n">
        <v>730383.7390840792</v>
      </c>
      <c r="AF19" t="n">
        <v>2.20392971662179e-06</v>
      </c>
      <c r="AG19" t="n">
        <v>19</v>
      </c>
      <c r="AH19" t="n">
        <v>660676.94012591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3.0992</v>
      </c>
      <c r="E20" t="n">
        <v>32.27</v>
      </c>
      <c r="F20" t="n">
        <v>25.88</v>
      </c>
      <c r="G20" t="n">
        <v>25.46</v>
      </c>
      <c r="H20" t="n">
        <v>0.32</v>
      </c>
      <c r="I20" t="n">
        <v>61</v>
      </c>
      <c r="J20" t="n">
        <v>306.17</v>
      </c>
      <c r="K20" t="n">
        <v>61.82</v>
      </c>
      <c r="L20" t="n">
        <v>5.5</v>
      </c>
      <c r="M20" t="n">
        <v>59</v>
      </c>
      <c r="N20" t="n">
        <v>88.84</v>
      </c>
      <c r="O20" t="n">
        <v>37994.72</v>
      </c>
      <c r="P20" t="n">
        <v>460.35</v>
      </c>
      <c r="Q20" t="n">
        <v>1397.28</v>
      </c>
      <c r="R20" t="n">
        <v>128.42</v>
      </c>
      <c r="S20" t="n">
        <v>66.97</v>
      </c>
      <c r="T20" t="n">
        <v>27908.2</v>
      </c>
      <c r="U20" t="n">
        <v>0.52</v>
      </c>
      <c r="V20" t="n">
        <v>0.8100000000000001</v>
      </c>
      <c r="W20" t="n">
        <v>5.39</v>
      </c>
      <c r="X20" t="n">
        <v>1.71</v>
      </c>
      <c r="Y20" t="n">
        <v>1</v>
      </c>
      <c r="Z20" t="n">
        <v>10</v>
      </c>
      <c r="AA20" t="n">
        <v>526.9726504724875</v>
      </c>
      <c r="AB20" t="n">
        <v>721.0272287690078</v>
      </c>
      <c r="AC20" t="n">
        <v>652.2134020233643</v>
      </c>
      <c r="AD20" t="n">
        <v>526972.6504724876</v>
      </c>
      <c r="AE20" t="n">
        <v>721027.2287690078</v>
      </c>
      <c r="AF20" t="n">
        <v>2.227867503099988e-06</v>
      </c>
      <c r="AG20" t="n">
        <v>19</v>
      </c>
      <c r="AH20" t="n">
        <v>652213.4020233643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3.1144</v>
      </c>
      <c r="E21" t="n">
        <v>32.11</v>
      </c>
      <c r="F21" t="n">
        <v>25.83</v>
      </c>
      <c r="G21" t="n">
        <v>26.27</v>
      </c>
      <c r="H21" t="n">
        <v>0.33</v>
      </c>
      <c r="I21" t="n">
        <v>59</v>
      </c>
      <c r="J21" t="n">
        <v>306.7</v>
      </c>
      <c r="K21" t="n">
        <v>61.82</v>
      </c>
      <c r="L21" t="n">
        <v>5.75</v>
      </c>
      <c r="M21" t="n">
        <v>57</v>
      </c>
      <c r="N21" t="n">
        <v>89.13</v>
      </c>
      <c r="O21" t="n">
        <v>38061.04</v>
      </c>
      <c r="P21" t="n">
        <v>458.82</v>
      </c>
      <c r="Q21" t="n">
        <v>1397.26</v>
      </c>
      <c r="R21" t="n">
        <v>126.92</v>
      </c>
      <c r="S21" t="n">
        <v>66.97</v>
      </c>
      <c r="T21" t="n">
        <v>27165.44</v>
      </c>
      <c r="U21" t="n">
        <v>0.53</v>
      </c>
      <c r="V21" t="n">
        <v>0.8100000000000001</v>
      </c>
      <c r="W21" t="n">
        <v>5.39</v>
      </c>
      <c r="X21" t="n">
        <v>1.67</v>
      </c>
      <c r="Y21" t="n">
        <v>1</v>
      </c>
      <c r="Z21" t="n">
        <v>10</v>
      </c>
      <c r="AA21" t="n">
        <v>523.8014129065862</v>
      </c>
      <c r="AB21" t="n">
        <v>716.6882016262143</v>
      </c>
      <c r="AC21" t="n">
        <v>648.2884855412162</v>
      </c>
      <c r="AD21" t="n">
        <v>523801.4129065862</v>
      </c>
      <c r="AE21" t="n">
        <v>716688.2016262143</v>
      </c>
      <c r="AF21" t="n">
        <v>2.238794060291237e-06</v>
      </c>
      <c r="AG21" t="n">
        <v>19</v>
      </c>
      <c r="AH21" t="n">
        <v>648288.4855412162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3.1396</v>
      </c>
      <c r="E22" t="n">
        <v>31.85</v>
      </c>
      <c r="F22" t="n">
        <v>25.74</v>
      </c>
      <c r="G22" t="n">
        <v>27.58</v>
      </c>
      <c r="H22" t="n">
        <v>0.35</v>
      </c>
      <c r="I22" t="n">
        <v>56</v>
      </c>
      <c r="J22" t="n">
        <v>307.24</v>
      </c>
      <c r="K22" t="n">
        <v>61.82</v>
      </c>
      <c r="L22" t="n">
        <v>6</v>
      </c>
      <c r="M22" t="n">
        <v>54</v>
      </c>
      <c r="N22" t="n">
        <v>89.42</v>
      </c>
      <c r="O22" t="n">
        <v>38127.48</v>
      </c>
      <c r="P22" t="n">
        <v>456.93</v>
      </c>
      <c r="Q22" t="n">
        <v>1397.26</v>
      </c>
      <c r="R22" t="n">
        <v>123.72</v>
      </c>
      <c r="S22" t="n">
        <v>66.97</v>
      </c>
      <c r="T22" t="n">
        <v>25582.01</v>
      </c>
      <c r="U22" t="n">
        <v>0.54</v>
      </c>
      <c r="V22" t="n">
        <v>0.82</v>
      </c>
      <c r="W22" t="n">
        <v>5.39</v>
      </c>
      <c r="X22" t="n">
        <v>1.58</v>
      </c>
      <c r="Y22" t="n">
        <v>1</v>
      </c>
      <c r="Z22" t="n">
        <v>10</v>
      </c>
      <c r="AA22" t="n">
        <v>519.1004445758171</v>
      </c>
      <c r="AB22" t="n">
        <v>710.2561293639702</v>
      </c>
      <c r="AC22" t="n">
        <v>642.4702812282105</v>
      </c>
      <c r="AD22" t="n">
        <v>519100.444575817</v>
      </c>
      <c r="AE22" t="n">
        <v>710256.1293639702</v>
      </c>
      <c r="AF22" t="n">
        <v>2.256909141950413e-06</v>
      </c>
      <c r="AG22" t="n">
        <v>19</v>
      </c>
      <c r="AH22" t="n">
        <v>642470.2812282105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3.157</v>
      </c>
      <c r="E23" t="n">
        <v>31.68</v>
      </c>
      <c r="F23" t="n">
        <v>25.68</v>
      </c>
      <c r="G23" t="n">
        <v>28.53</v>
      </c>
      <c r="H23" t="n">
        <v>0.36</v>
      </c>
      <c r="I23" t="n">
        <v>54</v>
      </c>
      <c r="J23" t="n">
        <v>307.78</v>
      </c>
      <c r="K23" t="n">
        <v>61.82</v>
      </c>
      <c r="L23" t="n">
        <v>6.25</v>
      </c>
      <c r="M23" t="n">
        <v>52</v>
      </c>
      <c r="N23" t="n">
        <v>89.70999999999999</v>
      </c>
      <c r="O23" t="n">
        <v>38194.05</v>
      </c>
      <c r="P23" t="n">
        <v>455.07</v>
      </c>
      <c r="Q23" t="n">
        <v>1397.35</v>
      </c>
      <c r="R23" t="n">
        <v>121.79</v>
      </c>
      <c r="S23" t="n">
        <v>66.97</v>
      </c>
      <c r="T23" t="n">
        <v>24625.27</v>
      </c>
      <c r="U23" t="n">
        <v>0.55</v>
      </c>
      <c r="V23" t="n">
        <v>0.82</v>
      </c>
      <c r="W23" t="n">
        <v>5.38</v>
      </c>
      <c r="X23" t="n">
        <v>1.51</v>
      </c>
      <c r="Y23" t="n">
        <v>1</v>
      </c>
      <c r="Z23" t="n">
        <v>10</v>
      </c>
      <c r="AA23" t="n">
        <v>515.4758833931049</v>
      </c>
      <c r="AB23" t="n">
        <v>705.2968448494296</v>
      </c>
      <c r="AC23" t="n">
        <v>637.9843038673381</v>
      </c>
      <c r="AD23" t="n">
        <v>515475.8833931049</v>
      </c>
      <c r="AE23" t="n">
        <v>705296.8448494296</v>
      </c>
      <c r="AF23" t="n">
        <v>2.269417174524607e-06</v>
      </c>
      <c r="AG23" t="n">
        <v>19</v>
      </c>
      <c r="AH23" t="n">
        <v>637984.3038673381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3.1806</v>
      </c>
      <c r="E24" t="n">
        <v>31.44</v>
      </c>
      <c r="F24" t="n">
        <v>25.61</v>
      </c>
      <c r="G24" t="n">
        <v>30.13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452.97</v>
      </c>
      <c r="Q24" t="n">
        <v>1397.25</v>
      </c>
      <c r="R24" t="n">
        <v>119.75</v>
      </c>
      <c r="S24" t="n">
        <v>66.97</v>
      </c>
      <c r="T24" t="n">
        <v>23621.74</v>
      </c>
      <c r="U24" t="n">
        <v>0.5600000000000001</v>
      </c>
      <c r="V24" t="n">
        <v>0.82</v>
      </c>
      <c r="W24" t="n">
        <v>5.37</v>
      </c>
      <c r="X24" t="n">
        <v>1.44</v>
      </c>
      <c r="Y24" t="n">
        <v>1</v>
      </c>
      <c r="Z24" t="n">
        <v>10</v>
      </c>
      <c r="AA24" t="n">
        <v>510.9591269263645</v>
      </c>
      <c r="AB24" t="n">
        <v>699.1168193864034</v>
      </c>
      <c r="AC24" t="n">
        <v>632.3940913607831</v>
      </c>
      <c r="AD24" t="n">
        <v>510959.1269263646</v>
      </c>
      <c r="AE24" t="n">
        <v>699116.8193864034</v>
      </c>
      <c r="AF24" t="n">
        <v>2.286382092268915e-06</v>
      </c>
      <c r="AG24" t="n">
        <v>19</v>
      </c>
      <c r="AH24" t="n">
        <v>632394.0913607831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3.1985</v>
      </c>
      <c r="E25" t="n">
        <v>31.26</v>
      </c>
      <c r="F25" t="n">
        <v>25.55</v>
      </c>
      <c r="G25" t="n">
        <v>31.28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451.47</v>
      </c>
      <c r="Q25" t="n">
        <v>1397.27</v>
      </c>
      <c r="R25" t="n">
        <v>117.39</v>
      </c>
      <c r="S25" t="n">
        <v>66.97</v>
      </c>
      <c r="T25" t="n">
        <v>22449.38</v>
      </c>
      <c r="U25" t="n">
        <v>0.57</v>
      </c>
      <c r="V25" t="n">
        <v>0.82</v>
      </c>
      <c r="W25" t="n">
        <v>5.37</v>
      </c>
      <c r="X25" t="n">
        <v>1.38</v>
      </c>
      <c r="Y25" t="n">
        <v>1</v>
      </c>
      <c r="Z25" t="n">
        <v>10</v>
      </c>
      <c r="AA25" t="n">
        <v>507.6391741117585</v>
      </c>
      <c r="AB25" t="n">
        <v>694.5743134794784</v>
      </c>
      <c r="AC25" t="n">
        <v>628.2851158421678</v>
      </c>
      <c r="AD25" t="n">
        <v>507639.1741117585</v>
      </c>
      <c r="AE25" t="n">
        <v>694574.3134794784</v>
      </c>
      <c r="AF25" t="n">
        <v>2.299249551066505e-06</v>
      </c>
      <c r="AG25" t="n">
        <v>19</v>
      </c>
      <c r="AH25" t="n">
        <v>628285.1158421678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3.2149</v>
      </c>
      <c r="E26" t="n">
        <v>31.1</v>
      </c>
      <c r="F26" t="n">
        <v>25.5</v>
      </c>
      <c r="G26" t="n">
        <v>32.55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449.64</v>
      </c>
      <c r="Q26" t="n">
        <v>1397.26</v>
      </c>
      <c r="R26" t="n">
        <v>116.05</v>
      </c>
      <c r="S26" t="n">
        <v>66.97</v>
      </c>
      <c r="T26" t="n">
        <v>21793.71</v>
      </c>
      <c r="U26" t="n">
        <v>0.58</v>
      </c>
      <c r="V26" t="n">
        <v>0.83</v>
      </c>
      <c r="W26" t="n">
        <v>5.37</v>
      </c>
      <c r="X26" t="n">
        <v>1.33</v>
      </c>
      <c r="Y26" t="n">
        <v>1</v>
      </c>
      <c r="Z26" t="n">
        <v>10</v>
      </c>
      <c r="AA26" t="n">
        <v>497.3199605380705</v>
      </c>
      <c r="AB26" t="n">
        <v>680.4551102163857</v>
      </c>
      <c r="AC26" t="n">
        <v>615.5134295220784</v>
      </c>
      <c r="AD26" t="n">
        <v>497319.9605380705</v>
      </c>
      <c r="AE26" t="n">
        <v>680455.1102163857</v>
      </c>
      <c r="AF26" t="n">
        <v>2.311038731193905e-06</v>
      </c>
      <c r="AG26" t="n">
        <v>18</v>
      </c>
      <c r="AH26" t="n">
        <v>615513.4295220784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3.2247</v>
      </c>
      <c r="E27" t="n">
        <v>31.01</v>
      </c>
      <c r="F27" t="n">
        <v>25.46</v>
      </c>
      <c r="G27" t="n">
        <v>33.21</v>
      </c>
      <c r="H27" t="n">
        <v>0.42</v>
      </c>
      <c r="I27" t="n">
        <v>46</v>
      </c>
      <c r="J27" t="n">
        <v>309.95</v>
      </c>
      <c r="K27" t="n">
        <v>61.82</v>
      </c>
      <c r="L27" t="n">
        <v>7.25</v>
      </c>
      <c r="M27" t="n">
        <v>44</v>
      </c>
      <c r="N27" t="n">
        <v>90.88</v>
      </c>
      <c r="O27" t="n">
        <v>38461.6</v>
      </c>
      <c r="P27" t="n">
        <v>448.62</v>
      </c>
      <c r="Q27" t="n">
        <v>1397.26</v>
      </c>
      <c r="R27" t="n">
        <v>114.57</v>
      </c>
      <c r="S27" t="n">
        <v>66.97</v>
      </c>
      <c r="T27" t="n">
        <v>21058.45</v>
      </c>
      <c r="U27" t="n">
        <v>0.58</v>
      </c>
      <c r="V27" t="n">
        <v>0.83</v>
      </c>
      <c r="W27" t="n">
        <v>5.37</v>
      </c>
      <c r="X27" t="n">
        <v>1.29</v>
      </c>
      <c r="Y27" t="n">
        <v>1</v>
      </c>
      <c r="Z27" t="n">
        <v>10</v>
      </c>
      <c r="AA27" t="n">
        <v>495.3793087227263</v>
      </c>
      <c r="AB27" t="n">
        <v>677.799824787116</v>
      </c>
      <c r="AC27" t="n">
        <v>613.1115608074617</v>
      </c>
      <c r="AD27" t="n">
        <v>495379.3087227262</v>
      </c>
      <c r="AE27" t="n">
        <v>677799.824787116</v>
      </c>
      <c r="AF27" t="n">
        <v>2.318083485172473e-06</v>
      </c>
      <c r="AG27" t="n">
        <v>18</v>
      </c>
      <c r="AH27" t="n">
        <v>613111.5608074617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3.241</v>
      </c>
      <c r="E28" t="n">
        <v>30.86</v>
      </c>
      <c r="F28" t="n">
        <v>25.41</v>
      </c>
      <c r="G28" t="n">
        <v>34.65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446.94</v>
      </c>
      <c r="Q28" t="n">
        <v>1397.26</v>
      </c>
      <c r="R28" t="n">
        <v>113.18</v>
      </c>
      <c r="S28" t="n">
        <v>66.97</v>
      </c>
      <c r="T28" t="n">
        <v>20372.55</v>
      </c>
      <c r="U28" t="n">
        <v>0.59</v>
      </c>
      <c r="V28" t="n">
        <v>0.83</v>
      </c>
      <c r="W28" t="n">
        <v>5.37</v>
      </c>
      <c r="X28" t="n">
        <v>1.25</v>
      </c>
      <c r="Y28" t="n">
        <v>1</v>
      </c>
      <c r="Z28" t="n">
        <v>10</v>
      </c>
      <c r="AA28" t="n">
        <v>492.2104373397985</v>
      </c>
      <c r="AB28" t="n">
        <v>673.4640351602554</v>
      </c>
      <c r="AC28" t="n">
        <v>609.1895728572698</v>
      </c>
      <c r="AD28" t="n">
        <v>492210.4373397985</v>
      </c>
      <c r="AE28" t="n">
        <v>673464.0351602554</v>
      </c>
      <c r="AF28" t="n">
        <v>2.329800780055195e-06</v>
      </c>
      <c r="AG28" t="n">
        <v>18</v>
      </c>
      <c r="AH28" t="n">
        <v>609189.5728572698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3.2509</v>
      </c>
      <c r="E29" t="n">
        <v>30.76</v>
      </c>
      <c r="F29" t="n">
        <v>25.37</v>
      </c>
      <c r="G29" t="n">
        <v>35.41</v>
      </c>
      <c r="H29" t="n">
        <v>0.44</v>
      </c>
      <c r="I29" t="n">
        <v>43</v>
      </c>
      <c r="J29" t="n">
        <v>311.04</v>
      </c>
      <c r="K29" t="n">
        <v>61.82</v>
      </c>
      <c r="L29" t="n">
        <v>7.75</v>
      </c>
      <c r="M29" t="n">
        <v>41</v>
      </c>
      <c r="N29" t="n">
        <v>91.47</v>
      </c>
      <c r="O29" t="n">
        <v>38596.15</v>
      </c>
      <c r="P29" t="n">
        <v>445.39</v>
      </c>
      <c r="Q29" t="n">
        <v>1397.25</v>
      </c>
      <c r="R29" t="n">
        <v>111.75</v>
      </c>
      <c r="S29" t="n">
        <v>66.97</v>
      </c>
      <c r="T29" t="n">
        <v>19659.42</v>
      </c>
      <c r="U29" t="n">
        <v>0.6</v>
      </c>
      <c r="V29" t="n">
        <v>0.83</v>
      </c>
      <c r="W29" t="n">
        <v>5.37</v>
      </c>
      <c r="X29" t="n">
        <v>1.21</v>
      </c>
      <c r="Y29" t="n">
        <v>1</v>
      </c>
      <c r="Z29" t="n">
        <v>10</v>
      </c>
      <c r="AA29" t="n">
        <v>489.895277548812</v>
      </c>
      <c r="AB29" t="n">
        <v>670.2963313965865</v>
      </c>
      <c r="AC29" t="n">
        <v>606.3241902949051</v>
      </c>
      <c r="AD29" t="n">
        <v>489895.277548812</v>
      </c>
      <c r="AE29" t="n">
        <v>670296.3313965865</v>
      </c>
      <c r="AF29" t="n">
        <v>2.336917419278443e-06</v>
      </c>
      <c r="AG29" t="n">
        <v>18</v>
      </c>
      <c r="AH29" t="n">
        <v>606324.1902949051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3.2718</v>
      </c>
      <c r="E30" t="n">
        <v>30.56</v>
      </c>
      <c r="F30" t="n">
        <v>25.29</v>
      </c>
      <c r="G30" t="n">
        <v>37.01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443.41</v>
      </c>
      <c r="Q30" t="n">
        <v>1397.24</v>
      </c>
      <c r="R30" t="n">
        <v>109.11</v>
      </c>
      <c r="S30" t="n">
        <v>66.97</v>
      </c>
      <c r="T30" t="n">
        <v>18349.97</v>
      </c>
      <c r="U30" t="n">
        <v>0.61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486.0144828944162</v>
      </c>
      <c r="AB30" t="n">
        <v>664.9864569418652</v>
      </c>
      <c r="AC30" t="n">
        <v>601.5210828056869</v>
      </c>
      <c r="AD30" t="n">
        <v>486014.4828944163</v>
      </c>
      <c r="AE30" t="n">
        <v>664986.4569418652</v>
      </c>
      <c r="AF30" t="n">
        <v>2.35194143541641e-06</v>
      </c>
      <c r="AG30" t="n">
        <v>18</v>
      </c>
      <c r="AH30" t="n">
        <v>601521.0828056869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3.28</v>
      </c>
      <c r="E31" t="n">
        <v>30.49</v>
      </c>
      <c r="F31" t="n">
        <v>25.27</v>
      </c>
      <c r="G31" t="n">
        <v>37.9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442.64</v>
      </c>
      <c r="Q31" t="n">
        <v>1397.36</v>
      </c>
      <c r="R31" t="n">
        <v>108.56</v>
      </c>
      <c r="S31" t="n">
        <v>66.97</v>
      </c>
      <c r="T31" t="n">
        <v>18082.98</v>
      </c>
      <c r="U31" t="n">
        <v>0.62</v>
      </c>
      <c r="V31" t="n">
        <v>0.83</v>
      </c>
      <c r="W31" t="n">
        <v>5.35</v>
      </c>
      <c r="X31" t="n">
        <v>1.1</v>
      </c>
      <c r="Y31" t="n">
        <v>1</v>
      </c>
      <c r="Z31" t="n">
        <v>10</v>
      </c>
      <c r="AA31" t="n">
        <v>484.5244622483595</v>
      </c>
      <c r="AB31" t="n">
        <v>662.9477449588589</v>
      </c>
      <c r="AC31" t="n">
        <v>599.6769426329885</v>
      </c>
      <c r="AD31" t="n">
        <v>484524.4622483595</v>
      </c>
      <c r="AE31" t="n">
        <v>662947.7449588589</v>
      </c>
      <c r="AF31" t="n">
        <v>2.357836025480111e-06</v>
      </c>
      <c r="AG31" t="n">
        <v>18</v>
      </c>
      <c r="AH31" t="n">
        <v>599676.9426329884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3.2879</v>
      </c>
      <c r="E32" t="n">
        <v>30.41</v>
      </c>
      <c r="F32" t="n">
        <v>25.25</v>
      </c>
      <c r="G32" t="n">
        <v>38.85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441.74</v>
      </c>
      <c r="Q32" t="n">
        <v>1397.26</v>
      </c>
      <c r="R32" t="n">
        <v>107.8</v>
      </c>
      <c r="S32" t="n">
        <v>66.97</v>
      </c>
      <c r="T32" t="n">
        <v>17706.51</v>
      </c>
      <c r="U32" t="n">
        <v>0.62</v>
      </c>
      <c r="V32" t="n">
        <v>0.83</v>
      </c>
      <c r="W32" t="n">
        <v>5.36</v>
      </c>
      <c r="X32" t="n">
        <v>1.08</v>
      </c>
      <c r="Y32" t="n">
        <v>1</v>
      </c>
      <c r="Z32" t="n">
        <v>10</v>
      </c>
      <c r="AA32" t="n">
        <v>482.9787305694936</v>
      </c>
      <c r="AB32" t="n">
        <v>660.8328066829655</v>
      </c>
      <c r="AC32" t="n">
        <v>597.763851097812</v>
      </c>
      <c r="AD32" t="n">
        <v>482978.7305694936</v>
      </c>
      <c r="AE32" t="n">
        <v>660832.8066829655</v>
      </c>
      <c r="AF32" t="n">
        <v>2.363514959809773e-06</v>
      </c>
      <c r="AG32" t="n">
        <v>18</v>
      </c>
      <c r="AH32" t="n">
        <v>597763.8510978119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3.3061</v>
      </c>
      <c r="E33" t="n">
        <v>30.25</v>
      </c>
      <c r="F33" t="n">
        <v>25.19</v>
      </c>
      <c r="G33" t="n">
        <v>40.85</v>
      </c>
      <c r="H33" t="n">
        <v>0.5</v>
      </c>
      <c r="I33" t="n">
        <v>37</v>
      </c>
      <c r="J33" t="n">
        <v>313.24</v>
      </c>
      <c r="K33" t="n">
        <v>61.82</v>
      </c>
      <c r="L33" t="n">
        <v>8.75</v>
      </c>
      <c r="M33" t="n">
        <v>35</v>
      </c>
      <c r="N33" t="n">
        <v>92.67</v>
      </c>
      <c r="O33" t="n">
        <v>38866.96</v>
      </c>
      <c r="P33" t="n">
        <v>439.45</v>
      </c>
      <c r="Q33" t="n">
        <v>1397.27</v>
      </c>
      <c r="R33" t="n">
        <v>106.09</v>
      </c>
      <c r="S33" t="n">
        <v>66.97</v>
      </c>
      <c r="T33" t="n">
        <v>16863.54</v>
      </c>
      <c r="U33" t="n">
        <v>0.63</v>
      </c>
      <c r="V33" t="n">
        <v>0.84</v>
      </c>
      <c r="W33" t="n">
        <v>5.35</v>
      </c>
      <c r="X33" t="n">
        <v>1.03</v>
      </c>
      <c r="Y33" t="n">
        <v>1</v>
      </c>
      <c r="Z33" t="n">
        <v>10</v>
      </c>
      <c r="AA33" t="n">
        <v>479.2703207184224</v>
      </c>
      <c r="AB33" t="n">
        <v>655.758796721234</v>
      </c>
      <c r="AC33" t="n">
        <v>593.1740975254104</v>
      </c>
      <c r="AD33" t="n">
        <v>479270.3207184224</v>
      </c>
      <c r="AE33" t="n">
        <v>655758.796721234</v>
      </c>
      <c r="AF33" t="n">
        <v>2.3765980743414e-06</v>
      </c>
      <c r="AG33" t="n">
        <v>18</v>
      </c>
      <c r="AH33" t="n">
        <v>593174.0975254104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3.3155</v>
      </c>
      <c r="E34" t="n">
        <v>30.16</v>
      </c>
      <c r="F34" t="n">
        <v>25.16</v>
      </c>
      <c r="G34" t="n">
        <v>41.94</v>
      </c>
      <c r="H34" t="n">
        <v>0.51</v>
      </c>
      <c r="I34" t="n">
        <v>36</v>
      </c>
      <c r="J34" t="n">
        <v>313.79</v>
      </c>
      <c r="K34" t="n">
        <v>61.82</v>
      </c>
      <c r="L34" t="n">
        <v>9</v>
      </c>
      <c r="M34" t="n">
        <v>34</v>
      </c>
      <c r="N34" t="n">
        <v>92.97</v>
      </c>
      <c r="O34" t="n">
        <v>38934.97</v>
      </c>
      <c r="P34" t="n">
        <v>438.62</v>
      </c>
      <c r="Q34" t="n">
        <v>1397.24</v>
      </c>
      <c r="R34" t="n">
        <v>105.25</v>
      </c>
      <c r="S34" t="n">
        <v>66.97</v>
      </c>
      <c r="T34" t="n">
        <v>16448.16</v>
      </c>
      <c r="U34" t="n">
        <v>0.64</v>
      </c>
      <c r="V34" t="n">
        <v>0.84</v>
      </c>
      <c r="W34" t="n">
        <v>5.35</v>
      </c>
      <c r="X34" t="n">
        <v>1</v>
      </c>
      <c r="Y34" t="n">
        <v>1</v>
      </c>
      <c r="Z34" t="n">
        <v>10</v>
      </c>
      <c r="AA34" t="n">
        <v>477.6294663771715</v>
      </c>
      <c r="AB34" t="n">
        <v>653.5137074221499</v>
      </c>
      <c r="AC34" t="n">
        <v>591.1432763980281</v>
      </c>
      <c r="AD34" t="n">
        <v>477629.4663771715</v>
      </c>
      <c r="AE34" t="n">
        <v>653513.7074221498</v>
      </c>
      <c r="AF34" t="n">
        <v>2.383355287341253e-06</v>
      </c>
      <c r="AG34" t="n">
        <v>18</v>
      </c>
      <c r="AH34" t="n">
        <v>591143.2763980281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3.3242</v>
      </c>
      <c r="E35" t="n">
        <v>30.08</v>
      </c>
      <c r="F35" t="n">
        <v>25.14</v>
      </c>
      <c r="G35" t="n">
        <v>43.1</v>
      </c>
      <c r="H35" t="n">
        <v>0.52</v>
      </c>
      <c r="I35" t="n">
        <v>35</v>
      </c>
      <c r="J35" t="n">
        <v>314.34</v>
      </c>
      <c r="K35" t="n">
        <v>61.82</v>
      </c>
      <c r="L35" t="n">
        <v>9.25</v>
      </c>
      <c r="M35" t="n">
        <v>33</v>
      </c>
      <c r="N35" t="n">
        <v>93.27</v>
      </c>
      <c r="O35" t="n">
        <v>39003.11</v>
      </c>
      <c r="P35" t="n">
        <v>437.32</v>
      </c>
      <c r="Q35" t="n">
        <v>1397.27</v>
      </c>
      <c r="R35" t="n">
        <v>104.11</v>
      </c>
      <c r="S35" t="n">
        <v>66.97</v>
      </c>
      <c r="T35" t="n">
        <v>15882.45</v>
      </c>
      <c r="U35" t="n">
        <v>0.64</v>
      </c>
      <c r="V35" t="n">
        <v>0.84</v>
      </c>
      <c r="W35" t="n">
        <v>5.35</v>
      </c>
      <c r="X35" t="n">
        <v>0.97</v>
      </c>
      <c r="Y35" t="n">
        <v>1</v>
      </c>
      <c r="Z35" t="n">
        <v>10</v>
      </c>
      <c r="AA35" t="n">
        <v>475.7415782481353</v>
      </c>
      <c r="AB35" t="n">
        <v>650.9306155962564</v>
      </c>
      <c r="AC35" t="n">
        <v>588.8067112306059</v>
      </c>
      <c r="AD35" t="n">
        <v>475741.5782481353</v>
      </c>
      <c r="AE35" t="n">
        <v>650930.6155962565</v>
      </c>
      <c r="AF35" t="n">
        <v>2.389609303628349e-06</v>
      </c>
      <c r="AG35" t="n">
        <v>18</v>
      </c>
      <c r="AH35" t="n">
        <v>588806.7112306058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3.3331</v>
      </c>
      <c r="E36" t="n">
        <v>30</v>
      </c>
      <c r="F36" t="n">
        <v>25.12</v>
      </c>
      <c r="G36" t="n">
        <v>44.32</v>
      </c>
      <c r="H36" t="n">
        <v>0.54</v>
      </c>
      <c r="I36" t="n">
        <v>34</v>
      </c>
      <c r="J36" t="n">
        <v>314.9</v>
      </c>
      <c r="K36" t="n">
        <v>61.82</v>
      </c>
      <c r="L36" t="n">
        <v>9.5</v>
      </c>
      <c r="M36" t="n">
        <v>32</v>
      </c>
      <c r="N36" t="n">
        <v>93.56999999999999</v>
      </c>
      <c r="O36" t="n">
        <v>39071.38</v>
      </c>
      <c r="P36" t="n">
        <v>436.42</v>
      </c>
      <c r="Q36" t="n">
        <v>1397.19</v>
      </c>
      <c r="R36" t="n">
        <v>103.69</v>
      </c>
      <c r="S36" t="n">
        <v>66.97</v>
      </c>
      <c r="T36" t="n">
        <v>15675.64</v>
      </c>
      <c r="U36" t="n">
        <v>0.65</v>
      </c>
      <c r="V36" t="n">
        <v>0.84</v>
      </c>
      <c r="W36" t="n">
        <v>5.34</v>
      </c>
      <c r="X36" t="n">
        <v>0.95</v>
      </c>
      <c r="Y36" t="n">
        <v>1</v>
      </c>
      <c r="Z36" t="n">
        <v>10</v>
      </c>
      <c r="AA36" t="n">
        <v>474.1329899555705</v>
      </c>
      <c r="AB36" t="n">
        <v>648.7296741284623</v>
      </c>
      <c r="AC36" t="n">
        <v>586.8158245274573</v>
      </c>
      <c r="AD36" t="n">
        <v>474132.9899555704</v>
      </c>
      <c r="AE36" t="n">
        <v>648729.6741284623</v>
      </c>
      <c r="AF36" t="n">
        <v>2.396007090404804e-06</v>
      </c>
      <c r="AG36" t="n">
        <v>18</v>
      </c>
      <c r="AH36" t="n">
        <v>586815.8245274572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3.344</v>
      </c>
      <c r="E37" t="n">
        <v>29.9</v>
      </c>
      <c r="F37" t="n">
        <v>25.07</v>
      </c>
      <c r="G37" t="n">
        <v>45.59</v>
      </c>
      <c r="H37" t="n">
        <v>0.55</v>
      </c>
      <c r="I37" t="n">
        <v>33</v>
      </c>
      <c r="J37" t="n">
        <v>315.45</v>
      </c>
      <c r="K37" t="n">
        <v>61.82</v>
      </c>
      <c r="L37" t="n">
        <v>9.75</v>
      </c>
      <c r="M37" t="n">
        <v>31</v>
      </c>
      <c r="N37" t="n">
        <v>93.88</v>
      </c>
      <c r="O37" t="n">
        <v>39139.8</v>
      </c>
      <c r="P37" t="n">
        <v>435.11</v>
      </c>
      <c r="Q37" t="n">
        <v>1397.22</v>
      </c>
      <c r="R37" t="n">
        <v>102.2</v>
      </c>
      <c r="S37" t="n">
        <v>66.97</v>
      </c>
      <c r="T37" t="n">
        <v>14936.47</v>
      </c>
      <c r="U37" t="n">
        <v>0.66</v>
      </c>
      <c r="V37" t="n">
        <v>0.84</v>
      </c>
      <c r="W37" t="n">
        <v>5.34</v>
      </c>
      <c r="X37" t="n">
        <v>0.91</v>
      </c>
      <c r="Y37" t="n">
        <v>1</v>
      </c>
      <c r="Z37" t="n">
        <v>10</v>
      </c>
      <c r="AA37" t="n">
        <v>471.9934912077127</v>
      </c>
      <c r="AB37" t="n">
        <v>645.8023175536201</v>
      </c>
      <c r="AC37" t="n">
        <v>584.1678507555473</v>
      </c>
      <c r="AD37" t="n">
        <v>471993.4912077127</v>
      </c>
      <c r="AE37" t="n">
        <v>645802.3175536201</v>
      </c>
      <c r="AF37" t="n">
        <v>2.403842582074845e-06</v>
      </c>
      <c r="AG37" t="n">
        <v>18</v>
      </c>
      <c r="AH37" t="n">
        <v>584167.8507555473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3.3427</v>
      </c>
      <c r="E38" t="n">
        <v>29.92</v>
      </c>
      <c r="F38" t="n">
        <v>25.09</v>
      </c>
      <c r="G38" t="n">
        <v>45.61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435.27</v>
      </c>
      <c r="Q38" t="n">
        <v>1397.26</v>
      </c>
      <c r="R38" t="n">
        <v>102.39</v>
      </c>
      <c r="S38" t="n">
        <v>66.97</v>
      </c>
      <c r="T38" t="n">
        <v>15033.87</v>
      </c>
      <c r="U38" t="n">
        <v>0.65</v>
      </c>
      <c r="V38" t="n">
        <v>0.84</v>
      </c>
      <c r="W38" t="n">
        <v>5.35</v>
      </c>
      <c r="X38" t="n">
        <v>0.92</v>
      </c>
      <c r="Y38" t="n">
        <v>1</v>
      </c>
      <c r="Z38" t="n">
        <v>10</v>
      </c>
      <c r="AA38" t="n">
        <v>472.2676238655404</v>
      </c>
      <c r="AB38" t="n">
        <v>646.1773979499394</v>
      </c>
      <c r="AC38" t="n">
        <v>584.5071340052705</v>
      </c>
      <c r="AD38" t="n">
        <v>472267.6238655404</v>
      </c>
      <c r="AE38" t="n">
        <v>646177.3979499394</v>
      </c>
      <c r="AF38" t="n">
        <v>2.402908073894014e-06</v>
      </c>
      <c r="AG38" t="n">
        <v>18</v>
      </c>
      <c r="AH38" t="n">
        <v>584507.1340052704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3.3514</v>
      </c>
      <c r="E39" t="n">
        <v>29.84</v>
      </c>
      <c r="F39" t="n">
        <v>25.06</v>
      </c>
      <c r="G39" t="n">
        <v>46.99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433.52</v>
      </c>
      <c r="Q39" t="n">
        <v>1397.19</v>
      </c>
      <c r="R39" t="n">
        <v>101.67</v>
      </c>
      <c r="S39" t="n">
        <v>66.97</v>
      </c>
      <c r="T39" t="n">
        <v>14676.6</v>
      </c>
      <c r="U39" t="n">
        <v>0.66</v>
      </c>
      <c r="V39" t="n">
        <v>0.84</v>
      </c>
      <c r="W39" t="n">
        <v>5.35</v>
      </c>
      <c r="X39" t="n">
        <v>0.9</v>
      </c>
      <c r="Y39" t="n">
        <v>1</v>
      </c>
      <c r="Z39" t="n">
        <v>10</v>
      </c>
      <c r="AA39" t="n">
        <v>470.072158115804</v>
      </c>
      <c r="AB39" t="n">
        <v>643.1734648540368</v>
      </c>
      <c r="AC39" t="n">
        <v>581.7898920679942</v>
      </c>
      <c r="AD39" t="n">
        <v>470072.158115804</v>
      </c>
      <c r="AE39" t="n">
        <v>643173.4648540368</v>
      </c>
      <c r="AF39" t="n">
        <v>2.409162090181111e-06</v>
      </c>
      <c r="AG39" t="n">
        <v>18</v>
      </c>
      <c r="AH39" t="n">
        <v>581789.8920679942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3.3617</v>
      </c>
      <c r="E40" t="n">
        <v>29.75</v>
      </c>
      <c r="F40" t="n">
        <v>25.03</v>
      </c>
      <c r="G40" t="n">
        <v>48.44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433.13</v>
      </c>
      <c r="Q40" t="n">
        <v>1397.37</v>
      </c>
      <c r="R40" t="n">
        <v>100.57</v>
      </c>
      <c r="S40" t="n">
        <v>66.97</v>
      </c>
      <c r="T40" t="n">
        <v>14131.84</v>
      </c>
      <c r="U40" t="n">
        <v>0.67</v>
      </c>
      <c r="V40" t="n">
        <v>0.84</v>
      </c>
      <c r="W40" t="n">
        <v>5.34</v>
      </c>
      <c r="X40" t="n">
        <v>0.86</v>
      </c>
      <c r="Y40" t="n">
        <v>1</v>
      </c>
      <c r="Z40" t="n">
        <v>10</v>
      </c>
      <c r="AA40" t="n">
        <v>468.704289048931</v>
      </c>
      <c r="AB40" t="n">
        <v>641.3018860506171</v>
      </c>
      <c r="AC40" t="n">
        <v>580.0969341187954</v>
      </c>
      <c r="AD40" t="n">
        <v>468704.289048931</v>
      </c>
      <c r="AE40" t="n">
        <v>641301.8860506171</v>
      </c>
      <c r="AF40" t="n">
        <v>2.416566270383075e-06</v>
      </c>
      <c r="AG40" t="n">
        <v>18</v>
      </c>
      <c r="AH40" t="n">
        <v>580096.9341187954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3.3714</v>
      </c>
      <c r="E41" t="n">
        <v>29.66</v>
      </c>
      <c r="F41" t="n">
        <v>25</v>
      </c>
      <c r="G41" t="n">
        <v>49.99</v>
      </c>
      <c r="H41" t="n">
        <v>0.6</v>
      </c>
      <c r="I41" t="n">
        <v>30</v>
      </c>
      <c r="J41" t="n">
        <v>317.68</v>
      </c>
      <c r="K41" t="n">
        <v>61.82</v>
      </c>
      <c r="L41" t="n">
        <v>10.75</v>
      </c>
      <c r="M41" t="n">
        <v>28</v>
      </c>
      <c r="N41" t="n">
        <v>95.11</v>
      </c>
      <c r="O41" t="n">
        <v>39414.84</v>
      </c>
      <c r="P41" t="n">
        <v>431.82</v>
      </c>
      <c r="Q41" t="n">
        <v>1397.18</v>
      </c>
      <c r="R41" t="n">
        <v>99.77</v>
      </c>
      <c r="S41" t="n">
        <v>66.97</v>
      </c>
      <c r="T41" t="n">
        <v>13738.47</v>
      </c>
      <c r="U41" t="n">
        <v>0.67</v>
      </c>
      <c r="V41" t="n">
        <v>0.84</v>
      </c>
      <c r="W41" t="n">
        <v>5.34</v>
      </c>
      <c r="X41" t="n">
        <v>0.83</v>
      </c>
      <c r="Y41" t="n">
        <v>1</v>
      </c>
      <c r="Z41" t="n">
        <v>10</v>
      </c>
      <c r="AA41" t="n">
        <v>466.7453403583878</v>
      </c>
      <c r="AB41" t="n">
        <v>638.6215660294988</v>
      </c>
      <c r="AC41" t="n">
        <v>577.6724200786401</v>
      </c>
      <c r="AD41" t="n">
        <v>466745.3403583877</v>
      </c>
      <c r="AE41" t="n">
        <v>638621.5660294988</v>
      </c>
      <c r="AF41" t="n">
        <v>2.423539139116965e-06</v>
      </c>
      <c r="AG41" t="n">
        <v>18</v>
      </c>
      <c r="AH41" t="n">
        <v>577672.4200786401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3.3825</v>
      </c>
      <c r="E42" t="n">
        <v>29.56</v>
      </c>
      <c r="F42" t="n">
        <v>24.96</v>
      </c>
      <c r="G42" t="n">
        <v>51.63</v>
      </c>
      <c r="H42" t="n">
        <v>0.62</v>
      </c>
      <c r="I42" t="n">
        <v>29</v>
      </c>
      <c r="J42" t="n">
        <v>318.24</v>
      </c>
      <c r="K42" t="n">
        <v>61.82</v>
      </c>
      <c r="L42" t="n">
        <v>11</v>
      </c>
      <c r="M42" t="n">
        <v>27</v>
      </c>
      <c r="N42" t="n">
        <v>95.42</v>
      </c>
      <c r="O42" t="n">
        <v>39483.95</v>
      </c>
      <c r="P42" t="n">
        <v>429.91</v>
      </c>
      <c r="Q42" t="n">
        <v>1397.26</v>
      </c>
      <c r="R42" t="n">
        <v>98.23</v>
      </c>
      <c r="S42" t="n">
        <v>66.97</v>
      </c>
      <c r="T42" t="n">
        <v>12969.4</v>
      </c>
      <c r="U42" t="n">
        <v>0.68</v>
      </c>
      <c r="V42" t="n">
        <v>0.84</v>
      </c>
      <c r="W42" t="n">
        <v>5.34</v>
      </c>
      <c r="X42" t="n">
        <v>0.79</v>
      </c>
      <c r="Y42" t="n">
        <v>1</v>
      </c>
      <c r="Z42" t="n">
        <v>10</v>
      </c>
      <c r="AA42" t="n">
        <v>464.2168326063772</v>
      </c>
      <c r="AB42" t="n">
        <v>635.1619501733089</v>
      </c>
      <c r="AC42" t="n">
        <v>574.5429851041637</v>
      </c>
      <c r="AD42" t="n">
        <v>464216.8326063772</v>
      </c>
      <c r="AE42" t="n">
        <v>635161.950173309</v>
      </c>
      <c r="AF42" t="n">
        <v>2.431518401276364e-06</v>
      </c>
      <c r="AG42" t="n">
        <v>18</v>
      </c>
      <c r="AH42" t="n">
        <v>574542.9851041636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3.3817</v>
      </c>
      <c r="E43" t="n">
        <v>29.57</v>
      </c>
      <c r="F43" t="n">
        <v>24.96</v>
      </c>
      <c r="G43" t="n">
        <v>51.65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429.23</v>
      </c>
      <c r="Q43" t="n">
        <v>1397.3</v>
      </c>
      <c r="R43" t="n">
        <v>98.56999999999999</v>
      </c>
      <c r="S43" t="n">
        <v>66.97</v>
      </c>
      <c r="T43" t="n">
        <v>13139.66</v>
      </c>
      <c r="U43" t="n">
        <v>0.68</v>
      </c>
      <c r="V43" t="n">
        <v>0.84</v>
      </c>
      <c r="W43" t="n">
        <v>5.34</v>
      </c>
      <c r="X43" t="n">
        <v>0.8</v>
      </c>
      <c r="Y43" t="n">
        <v>1</v>
      </c>
      <c r="Z43" t="n">
        <v>10</v>
      </c>
      <c r="AA43" t="n">
        <v>463.8102639515067</v>
      </c>
      <c r="AB43" t="n">
        <v>634.605665003172</v>
      </c>
      <c r="AC43" t="n">
        <v>574.0397910099133</v>
      </c>
      <c r="AD43" t="n">
        <v>463810.2639515067</v>
      </c>
      <c r="AE43" t="n">
        <v>634605.665003172</v>
      </c>
      <c r="AF43" t="n">
        <v>2.43094331931893e-06</v>
      </c>
      <c r="AG43" t="n">
        <v>18</v>
      </c>
      <c r="AH43" t="n">
        <v>574039.7910099133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3.3902</v>
      </c>
      <c r="E44" t="n">
        <v>29.5</v>
      </c>
      <c r="F44" t="n">
        <v>24.94</v>
      </c>
      <c r="G44" t="n">
        <v>53.45</v>
      </c>
      <c r="H44" t="n">
        <v>0.64</v>
      </c>
      <c r="I44" t="n">
        <v>28</v>
      </c>
      <c r="J44" t="n">
        <v>319.36</v>
      </c>
      <c r="K44" t="n">
        <v>61.82</v>
      </c>
      <c r="L44" t="n">
        <v>11.5</v>
      </c>
      <c r="M44" t="n">
        <v>26</v>
      </c>
      <c r="N44" t="n">
        <v>96.04000000000001</v>
      </c>
      <c r="O44" t="n">
        <v>39622.59</v>
      </c>
      <c r="P44" t="n">
        <v>428.89</v>
      </c>
      <c r="Q44" t="n">
        <v>1397.23</v>
      </c>
      <c r="R44" t="n">
        <v>97.90000000000001</v>
      </c>
      <c r="S44" t="n">
        <v>66.97</v>
      </c>
      <c r="T44" t="n">
        <v>12811.27</v>
      </c>
      <c r="U44" t="n">
        <v>0.68</v>
      </c>
      <c r="V44" t="n">
        <v>0.84</v>
      </c>
      <c r="W44" t="n">
        <v>5.34</v>
      </c>
      <c r="X44" t="n">
        <v>0.78</v>
      </c>
      <c r="Y44" t="n">
        <v>1</v>
      </c>
      <c r="Z44" t="n">
        <v>10</v>
      </c>
      <c r="AA44" t="n">
        <v>462.6993493295155</v>
      </c>
      <c r="AB44" t="n">
        <v>633.0856626072693</v>
      </c>
      <c r="AC44" t="n">
        <v>572.664855509339</v>
      </c>
      <c r="AD44" t="n">
        <v>462699.3493295155</v>
      </c>
      <c r="AE44" t="n">
        <v>633085.6626072694</v>
      </c>
      <c r="AF44" t="n">
        <v>2.437053565116668e-06</v>
      </c>
      <c r="AG44" t="n">
        <v>18</v>
      </c>
      <c r="AH44" t="n">
        <v>572664.855509339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3.3913</v>
      </c>
      <c r="E45" t="n">
        <v>29.49</v>
      </c>
      <c r="F45" t="n">
        <v>24.93</v>
      </c>
      <c r="G45" t="n">
        <v>53.43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427.67</v>
      </c>
      <c r="Q45" t="n">
        <v>1397.25</v>
      </c>
      <c r="R45" t="n">
        <v>97.55</v>
      </c>
      <c r="S45" t="n">
        <v>66.97</v>
      </c>
      <c r="T45" t="n">
        <v>12636.72</v>
      </c>
      <c r="U45" t="n">
        <v>0.6899999999999999</v>
      </c>
      <c r="V45" t="n">
        <v>0.84</v>
      </c>
      <c r="W45" t="n">
        <v>5.34</v>
      </c>
      <c r="X45" t="n">
        <v>0.77</v>
      </c>
      <c r="Y45" t="n">
        <v>1</v>
      </c>
      <c r="Z45" t="n">
        <v>10</v>
      </c>
      <c r="AA45" t="n">
        <v>461.7084425724436</v>
      </c>
      <c r="AB45" t="n">
        <v>631.7298602665228</v>
      </c>
      <c r="AC45" t="n">
        <v>571.4384490411126</v>
      </c>
      <c r="AD45" t="n">
        <v>461708.4425724436</v>
      </c>
      <c r="AE45" t="n">
        <v>631729.8602665227</v>
      </c>
      <c r="AF45" t="n">
        <v>2.43784430280814e-06</v>
      </c>
      <c r="AG45" t="n">
        <v>18</v>
      </c>
      <c r="AH45" t="n">
        <v>571438.4490411126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3.4017</v>
      </c>
      <c r="E46" t="n">
        <v>29.4</v>
      </c>
      <c r="F46" t="n">
        <v>24.9</v>
      </c>
      <c r="G46" t="n">
        <v>55.33</v>
      </c>
      <c r="H46" t="n">
        <v>0.67</v>
      </c>
      <c r="I46" t="n">
        <v>27</v>
      </c>
      <c r="J46" t="n">
        <v>320.49</v>
      </c>
      <c r="K46" t="n">
        <v>61.82</v>
      </c>
      <c r="L46" t="n">
        <v>12</v>
      </c>
      <c r="M46" t="n">
        <v>25</v>
      </c>
      <c r="N46" t="n">
        <v>96.67</v>
      </c>
      <c r="O46" t="n">
        <v>39761.81</v>
      </c>
      <c r="P46" t="n">
        <v>426.79</v>
      </c>
      <c r="Q46" t="n">
        <v>1397.2</v>
      </c>
      <c r="R46" t="n">
        <v>96.31</v>
      </c>
      <c r="S46" t="n">
        <v>66.97</v>
      </c>
      <c r="T46" t="n">
        <v>12022.37</v>
      </c>
      <c r="U46" t="n">
        <v>0.7</v>
      </c>
      <c r="V46" t="n">
        <v>0.85</v>
      </c>
      <c r="W46" t="n">
        <v>5.34</v>
      </c>
      <c r="X46" t="n">
        <v>0.73</v>
      </c>
      <c r="Y46" t="n">
        <v>1</v>
      </c>
      <c r="Z46" t="n">
        <v>10</v>
      </c>
      <c r="AA46" t="n">
        <v>460.0237468540161</v>
      </c>
      <c r="AB46" t="n">
        <v>629.4247852610407</v>
      </c>
      <c r="AC46" t="n">
        <v>569.3533671589605</v>
      </c>
      <c r="AD46" t="n">
        <v>460023.7468540161</v>
      </c>
      <c r="AE46" t="n">
        <v>629424.7852610407</v>
      </c>
      <c r="AF46" t="n">
        <v>2.445320368254785e-06</v>
      </c>
      <c r="AG46" t="n">
        <v>18</v>
      </c>
      <c r="AH46" t="n">
        <v>569353.3671589606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3.4106</v>
      </c>
      <c r="E47" t="n">
        <v>29.32</v>
      </c>
      <c r="F47" t="n">
        <v>24.88</v>
      </c>
      <c r="G47" t="n">
        <v>57.41</v>
      </c>
      <c r="H47" t="n">
        <v>0.68</v>
      </c>
      <c r="I47" t="n">
        <v>26</v>
      </c>
      <c r="J47" t="n">
        <v>321.06</v>
      </c>
      <c r="K47" t="n">
        <v>61.82</v>
      </c>
      <c r="L47" t="n">
        <v>12.25</v>
      </c>
      <c r="M47" t="n">
        <v>24</v>
      </c>
      <c r="N47" t="n">
        <v>96.98999999999999</v>
      </c>
      <c r="O47" t="n">
        <v>39831.64</v>
      </c>
      <c r="P47" t="n">
        <v>425.02</v>
      </c>
      <c r="Q47" t="n">
        <v>1397.19</v>
      </c>
      <c r="R47" t="n">
        <v>96.05</v>
      </c>
      <c r="S47" t="n">
        <v>66.97</v>
      </c>
      <c r="T47" t="n">
        <v>11898.5</v>
      </c>
      <c r="U47" t="n">
        <v>0.7</v>
      </c>
      <c r="V47" t="n">
        <v>0.85</v>
      </c>
      <c r="W47" t="n">
        <v>5.33</v>
      </c>
      <c r="X47" t="n">
        <v>0.71</v>
      </c>
      <c r="Y47" t="n">
        <v>1</v>
      </c>
      <c r="Z47" t="n">
        <v>10</v>
      </c>
      <c r="AA47" t="n">
        <v>450.9024206277278</v>
      </c>
      <c r="AB47" t="n">
        <v>616.9445843137205</v>
      </c>
      <c r="AC47" t="n">
        <v>558.0642590739806</v>
      </c>
      <c r="AD47" t="n">
        <v>450902.4206277279</v>
      </c>
      <c r="AE47" t="n">
        <v>616944.5843137205</v>
      </c>
      <c r="AF47" t="n">
        <v>2.45171815503124e-06</v>
      </c>
      <c r="AG47" t="n">
        <v>17</v>
      </c>
      <c r="AH47" t="n">
        <v>558064.2590739806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3.4119</v>
      </c>
      <c r="E48" t="n">
        <v>29.31</v>
      </c>
      <c r="F48" t="n">
        <v>24.87</v>
      </c>
      <c r="G48" t="n">
        <v>57.39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424.4</v>
      </c>
      <c r="Q48" t="n">
        <v>1397.18</v>
      </c>
      <c r="R48" t="n">
        <v>95.48</v>
      </c>
      <c r="S48" t="n">
        <v>66.97</v>
      </c>
      <c r="T48" t="n">
        <v>11612.35</v>
      </c>
      <c r="U48" t="n">
        <v>0.7</v>
      </c>
      <c r="V48" t="n">
        <v>0.85</v>
      </c>
      <c r="W48" t="n">
        <v>5.33</v>
      </c>
      <c r="X48" t="n">
        <v>0.7</v>
      </c>
      <c r="Y48" t="n">
        <v>1</v>
      </c>
      <c r="Z48" t="n">
        <v>10</v>
      </c>
      <c r="AA48" t="n">
        <v>450.3249869777852</v>
      </c>
      <c r="AB48" t="n">
        <v>616.154514119294</v>
      </c>
      <c r="AC48" t="n">
        <v>557.3495920700399</v>
      </c>
      <c r="AD48" t="n">
        <v>450324.9869777852</v>
      </c>
      <c r="AE48" t="n">
        <v>616154.514119294</v>
      </c>
      <c r="AF48" t="n">
        <v>2.45265266321207e-06</v>
      </c>
      <c r="AG48" t="n">
        <v>17</v>
      </c>
      <c r="AH48" t="n">
        <v>557349.5920700398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3.42</v>
      </c>
      <c r="E49" t="n">
        <v>29.24</v>
      </c>
      <c r="F49" t="n">
        <v>24.85</v>
      </c>
      <c r="G49" t="n">
        <v>59.65</v>
      </c>
      <c r="H49" t="n">
        <v>0.71</v>
      </c>
      <c r="I49" t="n">
        <v>25</v>
      </c>
      <c r="J49" t="n">
        <v>322.2</v>
      </c>
      <c r="K49" t="n">
        <v>61.82</v>
      </c>
      <c r="L49" t="n">
        <v>12.75</v>
      </c>
      <c r="M49" t="n">
        <v>23</v>
      </c>
      <c r="N49" t="n">
        <v>97.62</v>
      </c>
      <c r="O49" t="n">
        <v>39971.73</v>
      </c>
      <c r="P49" t="n">
        <v>424.2</v>
      </c>
      <c r="Q49" t="n">
        <v>1397.32</v>
      </c>
      <c r="R49" t="n">
        <v>95.16</v>
      </c>
      <c r="S49" t="n">
        <v>66.97</v>
      </c>
      <c r="T49" t="n">
        <v>11456.78</v>
      </c>
      <c r="U49" t="n">
        <v>0.7</v>
      </c>
      <c r="V49" t="n">
        <v>0.85</v>
      </c>
      <c r="W49" t="n">
        <v>5.33</v>
      </c>
      <c r="X49" t="n">
        <v>0.6899999999999999</v>
      </c>
      <c r="Y49" t="n">
        <v>1</v>
      </c>
      <c r="Z49" t="n">
        <v>10</v>
      </c>
      <c r="AA49" t="n">
        <v>449.3775793342949</v>
      </c>
      <c r="AB49" t="n">
        <v>614.8582291847954</v>
      </c>
      <c r="AC49" t="n">
        <v>556.1770227503423</v>
      </c>
      <c r="AD49" t="n">
        <v>449377.5793342949</v>
      </c>
      <c r="AE49" t="n">
        <v>614858.2291847954</v>
      </c>
      <c r="AF49" t="n">
        <v>2.458475368031091e-06</v>
      </c>
      <c r="AG49" t="n">
        <v>17</v>
      </c>
      <c r="AH49" t="n">
        <v>556177.0227503423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3.4183</v>
      </c>
      <c r="E50" t="n">
        <v>29.25</v>
      </c>
      <c r="F50" t="n">
        <v>24.87</v>
      </c>
      <c r="G50" t="n">
        <v>59.68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423.37</v>
      </c>
      <c r="Q50" t="n">
        <v>1397.29</v>
      </c>
      <c r="R50" t="n">
        <v>95.31</v>
      </c>
      <c r="S50" t="n">
        <v>66.97</v>
      </c>
      <c r="T50" t="n">
        <v>11533.13</v>
      </c>
      <c r="U50" t="n">
        <v>0.7</v>
      </c>
      <c r="V50" t="n">
        <v>0.85</v>
      </c>
      <c r="W50" t="n">
        <v>5.34</v>
      </c>
      <c r="X50" t="n">
        <v>0.7</v>
      </c>
      <c r="Y50" t="n">
        <v>1</v>
      </c>
      <c r="Z50" t="n">
        <v>10</v>
      </c>
      <c r="AA50" t="n">
        <v>448.9777588250218</v>
      </c>
      <c r="AB50" t="n">
        <v>614.3111771251719</v>
      </c>
      <c r="AC50" t="n">
        <v>555.6821805714968</v>
      </c>
      <c r="AD50" t="n">
        <v>448977.7588250218</v>
      </c>
      <c r="AE50" t="n">
        <v>614311.1771251719</v>
      </c>
      <c r="AF50" t="n">
        <v>2.457253318871544e-06</v>
      </c>
      <c r="AG50" t="n">
        <v>17</v>
      </c>
      <c r="AH50" t="n">
        <v>555682.1805714968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3.4309</v>
      </c>
      <c r="E51" t="n">
        <v>29.15</v>
      </c>
      <c r="F51" t="n">
        <v>24.82</v>
      </c>
      <c r="G51" t="n">
        <v>62.04</v>
      </c>
      <c r="H51" t="n">
        <v>0.73</v>
      </c>
      <c r="I51" t="n">
        <v>24</v>
      </c>
      <c r="J51" t="n">
        <v>323.34</v>
      </c>
      <c r="K51" t="n">
        <v>61.82</v>
      </c>
      <c r="L51" t="n">
        <v>13.25</v>
      </c>
      <c r="M51" t="n">
        <v>22</v>
      </c>
      <c r="N51" t="n">
        <v>98.27</v>
      </c>
      <c r="O51" t="n">
        <v>40112.54</v>
      </c>
      <c r="P51" t="n">
        <v>421.95</v>
      </c>
      <c r="Q51" t="n">
        <v>1397.17</v>
      </c>
      <c r="R51" t="n">
        <v>93.88</v>
      </c>
      <c r="S51" t="n">
        <v>66.97</v>
      </c>
      <c r="T51" t="n">
        <v>10819.58</v>
      </c>
      <c r="U51" t="n">
        <v>0.71</v>
      </c>
      <c r="V51" t="n">
        <v>0.85</v>
      </c>
      <c r="W51" t="n">
        <v>5.33</v>
      </c>
      <c r="X51" t="n">
        <v>0.65</v>
      </c>
      <c r="Y51" t="n">
        <v>1</v>
      </c>
      <c r="Z51" t="n">
        <v>10</v>
      </c>
      <c r="AA51" t="n">
        <v>446.7096660813136</v>
      </c>
      <c r="AB51" t="n">
        <v>611.2078725720404</v>
      </c>
      <c r="AC51" t="n">
        <v>552.875051049401</v>
      </c>
      <c r="AD51" t="n">
        <v>446709.6660813136</v>
      </c>
      <c r="AE51" t="n">
        <v>611207.8725720404</v>
      </c>
      <c r="AF51" t="n">
        <v>2.466310859701132e-06</v>
      </c>
      <c r="AG51" t="n">
        <v>17</v>
      </c>
      <c r="AH51" t="n">
        <v>552875.0510494011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3.4293</v>
      </c>
      <c r="E52" t="n">
        <v>29.16</v>
      </c>
      <c r="F52" t="n">
        <v>24.83</v>
      </c>
      <c r="G52" t="n">
        <v>62.08</v>
      </c>
      <c r="H52" t="n">
        <v>0.74</v>
      </c>
      <c r="I52" t="n">
        <v>24</v>
      </c>
      <c r="J52" t="n">
        <v>323.91</v>
      </c>
      <c r="K52" t="n">
        <v>61.82</v>
      </c>
      <c r="L52" t="n">
        <v>13.5</v>
      </c>
      <c r="M52" t="n">
        <v>22</v>
      </c>
      <c r="N52" t="n">
        <v>98.59</v>
      </c>
      <c r="O52" t="n">
        <v>40183.11</v>
      </c>
      <c r="P52" t="n">
        <v>421.89</v>
      </c>
      <c r="Q52" t="n">
        <v>1397.29</v>
      </c>
      <c r="R52" t="n">
        <v>94.14</v>
      </c>
      <c r="S52" t="n">
        <v>66.97</v>
      </c>
      <c r="T52" t="n">
        <v>10949.29</v>
      </c>
      <c r="U52" t="n">
        <v>0.71</v>
      </c>
      <c r="V52" t="n">
        <v>0.85</v>
      </c>
      <c r="W52" t="n">
        <v>5.34</v>
      </c>
      <c r="X52" t="n">
        <v>0.66</v>
      </c>
      <c r="Y52" t="n">
        <v>1</v>
      </c>
      <c r="Z52" t="n">
        <v>10</v>
      </c>
      <c r="AA52" t="n">
        <v>446.8315640420616</v>
      </c>
      <c r="AB52" t="n">
        <v>611.3746587396944</v>
      </c>
      <c r="AC52" t="n">
        <v>553.0259193792999</v>
      </c>
      <c r="AD52" t="n">
        <v>446831.5640420616</v>
      </c>
      <c r="AE52" t="n">
        <v>611374.6587396944</v>
      </c>
      <c r="AF52" t="n">
        <v>2.465160695786263e-06</v>
      </c>
      <c r="AG52" t="n">
        <v>17</v>
      </c>
      <c r="AH52" t="n">
        <v>553025.9193793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3.4391</v>
      </c>
      <c r="E53" t="n">
        <v>29.08</v>
      </c>
      <c r="F53" t="n">
        <v>24.8</v>
      </c>
      <c r="G53" t="n">
        <v>64.7</v>
      </c>
      <c r="H53" t="n">
        <v>0.76</v>
      </c>
      <c r="I53" t="n">
        <v>23</v>
      </c>
      <c r="J53" t="n">
        <v>324.48</v>
      </c>
      <c r="K53" t="n">
        <v>61.82</v>
      </c>
      <c r="L53" t="n">
        <v>13.75</v>
      </c>
      <c r="M53" t="n">
        <v>21</v>
      </c>
      <c r="N53" t="n">
        <v>98.91</v>
      </c>
      <c r="O53" t="n">
        <v>40253.84</v>
      </c>
      <c r="P53" t="n">
        <v>420.29</v>
      </c>
      <c r="Q53" t="n">
        <v>1397.2</v>
      </c>
      <c r="R53" t="n">
        <v>93.22</v>
      </c>
      <c r="S53" t="n">
        <v>66.97</v>
      </c>
      <c r="T53" t="n">
        <v>10496.41</v>
      </c>
      <c r="U53" t="n">
        <v>0.72</v>
      </c>
      <c r="V53" t="n">
        <v>0.85</v>
      </c>
      <c r="W53" t="n">
        <v>5.33</v>
      </c>
      <c r="X53" t="n">
        <v>0.64</v>
      </c>
      <c r="Y53" t="n">
        <v>1</v>
      </c>
      <c r="Z53" t="n">
        <v>10</v>
      </c>
      <c r="AA53" t="n">
        <v>444.7397476271719</v>
      </c>
      <c r="AB53" t="n">
        <v>608.5125432364151</v>
      </c>
      <c r="AC53" t="n">
        <v>550.4369601626494</v>
      </c>
      <c r="AD53" t="n">
        <v>444739.7476271719</v>
      </c>
      <c r="AE53" t="n">
        <v>608512.5432364151</v>
      </c>
      <c r="AF53" t="n">
        <v>2.472205449764832e-06</v>
      </c>
      <c r="AG53" t="n">
        <v>17</v>
      </c>
      <c r="AH53" t="n">
        <v>550436.9601626494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3.4394</v>
      </c>
      <c r="E54" t="n">
        <v>29.07</v>
      </c>
      <c r="F54" t="n">
        <v>24.8</v>
      </c>
      <c r="G54" t="n">
        <v>64.69</v>
      </c>
      <c r="H54" t="n">
        <v>0.77</v>
      </c>
      <c r="I54" t="n">
        <v>23</v>
      </c>
      <c r="J54" t="n">
        <v>325.06</v>
      </c>
      <c r="K54" t="n">
        <v>61.82</v>
      </c>
      <c r="L54" t="n">
        <v>14</v>
      </c>
      <c r="M54" t="n">
        <v>21</v>
      </c>
      <c r="N54" t="n">
        <v>99.23999999999999</v>
      </c>
      <c r="O54" t="n">
        <v>40324.71</v>
      </c>
      <c r="P54" t="n">
        <v>420.07</v>
      </c>
      <c r="Q54" t="n">
        <v>1397.21</v>
      </c>
      <c r="R54" t="n">
        <v>93.09</v>
      </c>
      <c r="S54" t="n">
        <v>66.97</v>
      </c>
      <c r="T54" t="n">
        <v>10429.69</v>
      </c>
      <c r="U54" t="n">
        <v>0.72</v>
      </c>
      <c r="V54" t="n">
        <v>0.85</v>
      </c>
      <c r="W54" t="n">
        <v>5.34</v>
      </c>
      <c r="X54" t="n">
        <v>0.63</v>
      </c>
      <c r="Y54" t="n">
        <v>1</v>
      </c>
      <c r="Z54" t="n">
        <v>10</v>
      </c>
      <c r="AA54" t="n">
        <v>444.5567151683967</v>
      </c>
      <c r="AB54" t="n">
        <v>608.2621101514966</v>
      </c>
      <c r="AC54" t="n">
        <v>550.2104280598704</v>
      </c>
      <c r="AD54" t="n">
        <v>444556.7151683967</v>
      </c>
      <c r="AE54" t="n">
        <v>608262.1101514966</v>
      </c>
      <c r="AF54" t="n">
        <v>2.47242110549887e-06</v>
      </c>
      <c r="AG54" t="n">
        <v>17</v>
      </c>
      <c r="AH54" t="n">
        <v>550210.4280598704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3.4513</v>
      </c>
      <c r="E55" t="n">
        <v>28.98</v>
      </c>
      <c r="F55" t="n">
        <v>24.76</v>
      </c>
      <c r="G55" t="n">
        <v>67.52</v>
      </c>
      <c r="H55" t="n">
        <v>0.78</v>
      </c>
      <c r="I55" t="n">
        <v>22</v>
      </c>
      <c r="J55" t="n">
        <v>325.63</v>
      </c>
      <c r="K55" t="n">
        <v>61.82</v>
      </c>
      <c r="L55" t="n">
        <v>14.25</v>
      </c>
      <c r="M55" t="n">
        <v>20</v>
      </c>
      <c r="N55" t="n">
        <v>99.56</v>
      </c>
      <c r="O55" t="n">
        <v>40395.74</v>
      </c>
      <c r="P55" t="n">
        <v>418.17</v>
      </c>
      <c r="Q55" t="n">
        <v>1397.19</v>
      </c>
      <c r="R55" t="n">
        <v>91.7</v>
      </c>
      <c r="S55" t="n">
        <v>66.97</v>
      </c>
      <c r="T55" t="n">
        <v>9743.17</v>
      </c>
      <c r="U55" t="n">
        <v>0.73</v>
      </c>
      <c r="V55" t="n">
        <v>0.85</v>
      </c>
      <c r="W55" t="n">
        <v>5.33</v>
      </c>
      <c r="X55" t="n">
        <v>0.59</v>
      </c>
      <c r="Y55" t="n">
        <v>1</v>
      </c>
      <c r="Z55" t="n">
        <v>10</v>
      </c>
      <c r="AA55" t="n">
        <v>442.0593259250891</v>
      </c>
      <c r="AB55" t="n">
        <v>604.8450720117656</v>
      </c>
      <c r="AC55" t="n">
        <v>547.1195072443522</v>
      </c>
      <c r="AD55" t="n">
        <v>442059.3259250891</v>
      </c>
      <c r="AE55" t="n">
        <v>604845.0720117657</v>
      </c>
      <c r="AF55" t="n">
        <v>2.480975449615703e-06</v>
      </c>
      <c r="AG55" t="n">
        <v>17</v>
      </c>
      <c r="AH55" t="n">
        <v>547119.5072443523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3.4492</v>
      </c>
      <c r="E56" t="n">
        <v>28.99</v>
      </c>
      <c r="F56" t="n">
        <v>24.77</v>
      </c>
      <c r="G56" t="n">
        <v>67.56</v>
      </c>
      <c r="H56" t="n">
        <v>0.79</v>
      </c>
      <c r="I56" t="n">
        <v>22</v>
      </c>
      <c r="J56" t="n">
        <v>326.21</v>
      </c>
      <c r="K56" t="n">
        <v>61.82</v>
      </c>
      <c r="L56" t="n">
        <v>14.5</v>
      </c>
      <c r="M56" t="n">
        <v>20</v>
      </c>
      <c r="N56" t="n">
        <v>99.89</v>
      </c>
      <c r="O56" t="n">
        <v>40466.92</v>
      </c>
      <c r="P56" t="n">
        <v>418.86</v>
      </c>
      <c r="Q56" t="n">
        <v>1397.17</v>
      </c>
      <c r="R56" t="n">
        <v>92.40000000000001</v>
      </c>
      <c r="S56" t="n">
        <v>66.97</v>
      </c>
      <c r="T56" t="n">
        <v>10092.32</v>
      </c>
      <c r="U56" t="n">
        <v>0.72</v>
      </c>
      <c r="V56" t="n">
        <v>0.85</v>
      </c>
      <c r="W56" t="n">
        <v>5.33</v>
      </c>
      <c r="X56" t="n">
        <v>0.61</v>
      </c>
      <c r="Y56" t="n">
        <v>1</v>
      </c>
      <c r="Z56" t="n">
        <v>10</v>
      </c>
      <c r="AA56" t="n">
        <v>442.7509632562974</v>
      </c>
      <c r="AB56" t="n">
        <v>605.7914007212105</v>
      </c>
      <c r="AC56" t="n">
        <v>547.9755196699484</v>
      </c>
      <c r="AD56" t="n">
        <v>442750.9632562974</v>
      </c>
      <c r="AE56" t="n">
        <v>605791.4007212105</v>
      </c>
      <c r="AF56" t="n">
        <v>2.479465859477439e-06</v>
      </c>
      <c r="AG56" t="n">
        <v>17</v>
      </c>
      <c r="AH56" t="n">
        <v>547975.5196699484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3.4484</v>
      </c>
      <c r="E57" t="n">
        <v>29</v>
      </c>
      <c r="F57" t="n">
        <v>24.78</v>
      </c>
      <c r="G57" t="n">
        <v>67.58</v>
      </c>
      <c r="H57" t="n">
        <v>0.8</v>
      </c>
      <c r="I57" t="n">
        <v>22</v>
      </c>
      <c r="J57" t="n">
        <v>326.79</v>
      </c>
      <c r="K57" t="n">
        <v>61.82</v>
      </c>
      <c r="L57" t="n">
        <v>14.75</v>
      </c>
      <c r="M57" t="n">
        <v>20</v>
      </c>
      <c r="N57" t="n">
        <v>100.22</v>
      </c>
      <c r="O57" t="n">
        <v>40538.25</v>
      </c>
      <c r="P57" t="n">
        <v>417.32</v>
      </c>
      <c r="Q57" t="n">
        <v>1397.19</v>
      </c>
      <c r="R57" t="n">
        <v>92.51000000000001</v>
      </c>
      <c r="S57" t="n">
        <v>66.97</v>
      </c>
      <c r="T57" t="n">
        <v>10146.7</v>
      </c>
      <c r="U57" t="n">
        <v>0.72</v>
      </c>
      <c r="V57" t="n">
        <v>0.85</v>
      </c>
      <c r="W57" t="n">
        <v>5.33</v>
      </c>
      <c r="X57" t="n">
        <v>0.61</v>
      </c>
      <c r="Y57" t="n">
        <v>1</v>
      </c>
      <c r="Z57" t="n">
        <v>10</v>
      </c>
      <c r="AA57" t="n">
        <v>441.7574293772336</v>
      </c>
      <c r="AB57" t="n">
        <v>604.4320038362541</v>
      </c>
      <c r="AC57" t="n">
        <v>546.7458617157668</v>
      </c>
      <c r="AD57" t="n">
        <v>441757.4293772336</v>
      </c>
      <c r="AE57" t="n">
        <v>604432.0038362541</v>
      </c>
      <c r="AF57" t="n">
        <v>2.478890777520004e-06</v>
      </c>
      <c r="AG57" t="n">
        <v>17</v>
      </c>
      <c r="AH57" t="n">
        <v>546745.8617157667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3.4612</v>
      </c>
      <c r="E58" t="n">
        <v>28.89</v>
      </c>
      <c r="F58" t="n">
        <v>24.73</v>
      </c>
      <c r="G58" t="n">
        <v>70.65000000000001</v>
      </c>
      <c r="H58" t="n">
        <v>0.82</v>
      </c>
      <c r="I58" t="n">
        <v>21</v>
      </c>
      <c r="J58" t="n">
        <v>327.37</v>
      </c>
      <c r="K58" t="n">
        <v>61.82</v>
      </c>
      <c r="L58" t="n">
        <v>15</v>
      </c>
      <c r="M58" t="n">
        <v>19</v>
      </c>
      <c r="N58" t="n">
        <v>100.55</v>
      </c>
      <c r="O58" t="n">
        <v>40609.74</v>
      </c>
      <c r="P58" t="n">
        <v>415.59</v>
      </c>
      <c r="Q58" t="n">
        <v>1397.2</v>
      </c>
      <c r="R58" t="n">
        <v>90.77</v>
      </c>
      <c r="S58" t="n">
        <v>66.97</v>
      </c>
      <c r="T58" t="n">
        <v>9281.6</v>
      </c>
      <c r="U58" t="n">
        <v>0.74</v>
      </c>
      <c r="V58" t="n">
        <v>0.85</v>
      </c>
      <c r="W58" t="n">
        <v>5.33</v>
      </c>
      <c r="X58" t="n">
        <v>0.5600000000000001</v>
      </c>
      <c r="Y58" t="n">
        <v>1</v>
      </c>
      <c r="Z58" t="n">
        <v>10</v>
      </c>
      <c r="AA58" t="n">
        <v>439.3002602201029</v>
      </c>
      <c r="AB58" t="n">
        <v>601.0699965928154</v>
      </c>
      <c r="AC58" t="n">
        <v>543.7047197250349</v>
      </c>
      <c r="AD58" t="n">
        <v>439300.2602201028</v>
      </c>
      <c r="AE58" t="n">
        <v>601069.9965928154</v>
      </c>
      <c r="AF58" t="n">
        <v>2.488092088838951e-06</v>
      </c>
      <c r="AG58" t="n">
        <v>17</v>
      </c>
      <c r="AH58" t="n">
        <v>543704.7197250349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3.4574</v>
      </c>
      <c r="E59" t="n">
        <v>28.92</v>
      </c>
      <c r="F59" t="n">
        <v>24.76</v>
      </c>
      <c r="G59" t="n">
        <v>70.73999999999999</v>
      </c>
      <c r="H59" t="n">
        <v>0.83</v>
      </c>
      <c r="I59" t="n">
        <v>21</v>
      </c>
      <c r="J59" t="n">
        <v>327.95</v>
      </c>
      <c r="K59" t="n">
        <v>61.82</v>
      </c>
      <c r="L59" t="n">
        <v>15.25</v>
      </c>
      <c r="M59" t="n">
        <v>19</v>
      </c>
      <c r="N59" t="n">
        <v>100.88</v>
      </c>
      <c r="O59" t="n">
        <v>40681.39</v>
      </c>
      <c r="P59" t="n">
        <v>415.78</v>
      </c>
      <c r="Q59" t="n">
        <v>1397.22</v>
      </c>
      <c r="R59" t="n">
        <v>91.76000000000001</v>
      </c>
      <c r="S59" t="n">
        <v>66.97</v>
      </c>
      <c r="T59" t="n">
        <v>9778.93</v>
      </c>
      <c r="U59" t="n">
        <v>0.73</v>
      </c>
      <c r="V59" t="n">
        <v>0.85</v>
      </c>
      <c r="W59" t="n">
        <v>5.33</v>
      </c>
      <c r="X59" t="n">
        <v>0.59</v>
      </c>
      <c r="Y59" t="n">
        <v>1</v>
      </c>
      <c r="Z59" t="n">
        <v>10</v>
      </c>
      <c r="AA59" t="n">
        <v>439.8191812239309</v>
      </c>
      <c r="AB59" t="n">
        <v>601.7800072034318</v>
      </c>
      <c r="AC59" t="n">
        <v>544.3469679194803</v>
      </c>
      <c r="AD59" t="n">
        <v>439819.1812239309</v>
      </c>
      <c r="AE59" t="n">
        <v>601780.0072034318</v>
      </c>
      <c r="AF59" t="n">
        <v>2.485360449541139e-06</v>
      </c>
      <c r="AG59" t="n">
        <v>17</v>
      </c>
      <c r="AH59" t="n">
        <v>544346.9679194803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3.4599</v>
      </c>
      <c r="E60" t="n">
        <v>28.9</v>
      </c>
      <c r="F60" t="n">
        <v>24.74</v>
      </c>
      <c r="G60" t="n">
        <v>70.68000000000001</v>
      </c>
      <c r="H60" t="n">
        <v>0.84</v>
      </c>
      <c r="I60" t="n">
        <v>21</v>
      </c>
      <c r="J60" t="n">
        <v>328.53</v>
      </c>
      <c r="K60" t="n">
        <v>61.82</v>
      </c>
      <c r="L60" t="n">
        <v>15.5</v>
      </c>
      <c r="M60" t="n">
        <v>19</v>
      </c>
      <c r="N60" t="n">
        <v>101.21</v>
      </c>
      <c r="O60" t="n">
        <v>40753.2</v>
      </c>
      <c r="P60" t="n">
        <v>414.61</v>
      </c>
      <c r="Q60" t="n">
        <v>1397.22</v>
      </c>
      <c r="R60" t="n">
        <v>91.02</v>
      </c>
      <c r="S60" t="n">
        <v>66.97</v>
      </c>
      <c r="T60" t="n">
        <v>9405.030000000001</v>
      </c>
      <c r="U60" t="n">
        <v>0.74</v>
      </c>
      <c r="V60" t="n">
        <v>0.85</v>
      </c>
      <c r="W60" t="n">
        <v>5.33</v>
      </c>
      <c r="X60" t="n">
        <v>0.57</v>
      </c>
      <c r="Y60" t="n">
        <v>1</v>
      </c>
      <c r="Z60" t="n">
        <v>10</v>
      </c>
      <c r="AA60" t="n">
        <v>438.7468412942781</v>
      </c>
      <c r="AB60" t="n">
        <v>600.3127844033819</v>
      </c>
      <c r="AC60" t="n">
        <v>543.019774804207</v>
      </c>
      <c r="AD60" t="n">
        <v>438746.841294278</v>
      </c>
      <c r="AE60" t="n">
        <v>600312.7844033819</v>
      </c>
      <c r="AF60" t="n">
        <v>2.487157580658121e-06</v>
      </c>
      <c r="AG60" t="n">
        <v>17</v>
      </c>
      <c r="AH60" t="n">
        <v>543019.774804207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3.4705</v>
      </c>
      <c r="E61" t="n">
        <v>28.81</v>
      </c>
      <c r="F61" t="n">
        <v>24.71</v>
      </c>
      <c r="G61" t="n">
        <v>74.12</v>
      </c>
      <c r="H61" t="n">
        <v>0.85</v>
      </c>
      <c r="I61" t="n">
        <v>20</v>
      </c>
      <c r="J61" t="n">
        <v>329.12</v>
      </c>
      <c r="K61" t="n">
        <v>61.82</v>
      </c>
      <c r="L61" t="n">
        <v>15.75</v>
      </c>
      <c r="M61" t="n">
        <v>18</v>
      </c>
      <c r="N61" t="n">
        <v>101.54</v>
      </c>
      <c r="O61" t="n">
        <v>40825.16</v>
      </c>
      <c r="P61" t="n">
        <v>413.87</v>
      </c>
      <c r="Q61" t="n">
        <v>1397.25</v>
      </c>
      <c r="R61" t="n">
        <v>89.95</v>
      </c>
      <c r="S61" t="n">
        <v>66.97</v>
      </c>
      <c r="T61" t="n">
        <v>8878.719999999999</v>
      </c>
      <c r="U61" t="n">
        <v>0.74</v>
      </c>
      <c r="V61" t="n">
        <v>0.85</v>
      </c>
      <c r="W61" t="n">
        <v>5.33</v>
      </c>
      <c r="X61" t="n">
        <v>0.54</v>
      </c>
      <c r="Y61" t="n">
        <v>1</v>
      </c>
      <c r="Z61" t="n">
        <v>10</v>
      </c>
      <c r="AA61" t="n">
        <v>437.2226550608393</v>
      </c>
      <c r="AB61" t="n">
        <v>598.2273255564401</v>
      </c>
      <c r="AC61" t="n">
        <v>541.1333492226576</v>
      </c>
      <c r="AD61" t="n">
        <v>437222.6550608393</v>
      </c>
      <c r="AE61" t="n">
        <v>598227.32555644</v>
      </c>
      <c r="AF61" t="n">
        <v>2.494777416594123e-06</v>
      </c>
      <c r="AG61" t="n">
        <v>17</v>
      </c>
      <c r="AH61" t="n">
        <v>541133.3492226575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3.4709</v>
      </c>
      <c r="E62" t="n">
        <v>28.81</v>
      </c>
      <c r="F62" t="n">
        <v>24.7</v>
      </c>
      <c r="G62" t="n">
        <v>74.11</v>
      </c>
      <c r="H62" t="n">
        <v>0.86</v>
      </c>
      <c r="I62" t="n">
        <v>20</v>
      </c>
      <c r="J62" t="n">
        <v>329.7</v>
      </c>
      <c r="K62" t="n">
        <v>61.82</v>
      </c>
      <c r="L62" t="n">
        <v>16</v>
      </c>
      <c r="M62" t="n">
        <v>18</v>
      </c>
      <c r="N62" t="n">
        <v>101.88</v>
      </c>
      <c r="O62" t="n">
        <v>40897.29</v>
      </c>
      <c r="P62" t="n">
        <v>413.4</v>
      </c>
      <c r="Q62" t="n">
        <v>1397.2</v>
      </c>
      <c r="R62" t="n">
        <v>89.84999999999999</v>
      </c>
      <c r="S62" t="n">
        <v>66.97</v>
      </c>
      <c r="T62" t="n">
        <v>8825.41</v>
      </c>
      <c r="U62" t="n">
        <v>0.75</v>
      </c>
      <c r="V62" t="n">
        <v>0.85</v>
      </c>
      <c r="W62" t="n">
        <v>5.33</v>
      </c>
      <c r="X62" t="n">
        <v>0.54</v>
      </c>
      <c r="Y62" t="n">
        <v>1</v>
      </c>
      <c r="Z62" t="n">
        <v>10</v>
      </c>
      <c r="AA62" t="n">
        <v>436.8469390647896</v>
      </c>
      <c r="AB62" t="n">
        <v>597.713254355225</v>
      </c>
      <c r="AC62" t="n">
        <v>540.668340255383</v>
      </c>
      <c r="AD62" t="n">
        <v>436846.9390647896</v>
      </c>
      <c r="AE62" t="n">
        <v>597713.254355225</v>
      </c>
      <c r="AF62" t="n">
        <v>2.49506495757284e-06</v>
      </c>
      <c r="AG62" t="n">
        <v>17</v>
      </c>
      <c r="AH62" t="n">
        <v>540668.3402553829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3.4709</v>
      </c>
      <c r="E63" t="n">
        <v>28.81</v>
      </c>
      <c r="F63" t="n">
        <v>24.7</v>
      </c>
      <c r="G63" t="n">
        <v>74.11</v>
      </c>
      <c r="H63" t="n">
        <v>0.88</v>
      </c>
      <c r="I63" t="n">
        <v>20</v>
      </c>
      <c r="J63" t="n">
        <v>330.29</v>
      </c>
      <c r="K63" t="n">
        <v>61.82</v>
      </c>
      <c r="L63" t="n">
        <v>16.25</v>
      </c>
      <c r="M63" t="n">
        <v>18</v>
      </c>
      <c r="N63" t="n">
        <v>102.21</v>
      </c>
      <c r="O63" t="n">
        <v>40969.57</v>
      </c>
      <c r="P63" t="n">
        <v>410.93</v>
      </c>
      <c r="Q63" t="n">
        <v>1397.25</v>
      </c>
      <c r="R63" t="n">
        <v>89.98999999999999</v>
      </c>
      <c r="S63" t="n">
        <v>66.97</v>
      </c>
      <c r="T63" t="n">
        <v>8894.26</v>
      </c>
      <c r="U63" t="n">
        <v>0.74</v>
      </c>
      <c r="V63" t="n">
        <v>0.85</v>
      </c>
      <c r="W63" t="n">
        <v>5.33</v>
      </c>
      <c r="X63" t="n">
        <v>0.54</v>
      </c>
      <c r="Y63" t="n">
        <v>1</v>
      </c>
      <c r="Z63" t="n">
        <v>10</v>
      </c>
      <c r="AA63" t="n">
        <v>435.1257540169938</v>
      </c>
      <c r="AB63" t="n">
        <v>595.3582530395057</v>
      </c>
      <c r="AC63" t="n">
        <v>538.5380969599706</v>
      </c>
      <c r="AD63" t="n">
        <v>435125.7540169938</v>
      </c>
      <c r="AE63" t="n">
        <v>595358.2530395057</v>
      </c>
      <c r="AF63" t="n">
        <v>2.49506495757284e-06</v>
      </c>
      <c r="AG63" t="n">
        <v>17</v>
      </c>
      <c r="AH63" t="n">
        <v>538538.0969599707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3.4797</v>
      </c>
      <c r="E64" t="n">
        <v>28.74</v>
      </c>
      <c r="F64" t="n">
        <v>24.68</v>
      </c>
      <c r="G64" t="n">
        <v>77.95</v>
      </c>
      <c r="H64" t="n">
        <v>0.89</v>
      </c>
      <c r="I64" t="n">
        <v>19</v>
      </c>
      <c r="J64" t="n">
        <v>330.87</v>
      </c>
      <c r="K64" t="n">
        <v>61.82</v>
      </c>
      <c r="L64" t="n">
        <v>16.5</v>
      </c>
      <c r="M64" t="n">
        <v>17</v>
      </c>
      <c r="N64" t="n">
        <v>102.55</v>
      </c>
      <c r="O64" t="n">
        <v>41042.02</v>
      </c>
      <c r="P64" t="n">
        <v>411.31</v>
      </c>
      <c r="Q64" t="n">
        <v>1397.18</v>
      </c>
      <c r="R64" t="n">
        <v>89.42</v>
      </c>
      <c r="S64" t="n">
        <v>66.97</v>
      </c>
      <c r="T64" t="n">
        <v>8618.9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434.5697330689081</v>
      </c>
      <c r="AB64" t="n">
        <v>594.5974806484217</v>
      </c>
      <c r="AC64" t="n">
        <v>537.849931618141</v>
      </c>
      <c r="AD64" t="n">
        <v>434569.7330689081</v>
      </c>
      <c r="AE64" t="n">
        <v>594597.4806484217</v>
      </c>
      <c r="AF64" t="n">
        <v>2.501390859104616e-06</v>
      </c>
      <c r="AG64" t="n">
        <v>17</v>
      </c>
      <c r="AH64" t="n">
        <v>537849.931618141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3.4791</v>
      </c>
      <c r="E65" t="n">
        <v>28.74</v>
      </c>
      <c r="F65" t="n">
        <v>24.69</v>
      </c>
      <c r="G65" t="n">
        <v>77.97</v>
      </c>
      <c r="H65" t="n">
        <v>0.9</v>
      </c>
      <c r="I65" t="n">
        <v>19</v>
      </c>
      <c r="J65" t="n">
        <v>331.46</v>
      </c>
      <c r="K65" t="n">
        <v>61.82</v>
      </c>
      <c r="L65" t="n">
        <v>16.75</v>
      </c>
      <c r="M65" t="n">
        <v>17</v>
      </c>
      <c r="N65" t="n">
        <v>102.89</v>
      </c>
      <c r="O65" t="n">
        <v>41114.63</v>
      </c>
      <c r="P65" t="n">
        <v>410.91</v>
      </c>
      <c r="Q65" t="n">
        <v>1397.2</v>
      </c>
      <c r="R65" t="n">
        <v>89.54000000000001</v>
      </c>
      <c r="S65" t="n">
        <v>66.97</v>
      </c>
      <c r="T65" t="n">
        <v>8676.73</v>
      </c>
      <c r="U65" t="n">
        <v>0.75</v>
      </c>
      <c r="V65" t="n">
        <v>0.85</v>
      </c>
      <c r="W65" t="n">
        <v>5.33</v>
      </c>
      <c r="X65" t="n">
        <v>0.53</v>
      </c>
      <c r="Y65" t="n">
        <v>1</v>
      </c>
      <c r="Z65" t="n">
        <v>10</v>
      </c>
      <c r="AA65" t="n">
        <v>434.3575229135825</v>
      </c>
      <c r="AB65" t="n">
        <v>594.307125351854</v>
      </c>
      <c r="AC65" t="n">
        <v>537.5872874235615</v>
      </c>
      <c r="AD65" t="n">
        <v>434357.5229135825</v>
      </c>
      <c r="AE65" t="n">
        <v>594307.125351854</v>
      </c>
      <c r="AF65" t="n">
        <v>2.500959547636541e-06</v>
      </c>
      <c r="AG65" t="n">
        <v>17</v>
      </c>
      <c r="AH65" t="n">
        <v>537587.2874235616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3.4799</v>
      </c>
      <c r="E66" t="n">
        <v>28.74</v>
      </c>
      <c r="F66" t="n">
        <v>24.68</v>
      </c>
      <c r="G66" t="n">
        <v>77.95</v>
      </c>
      <c r="H66" t="n">
        <v>0.91</v>
      </c>
      <c r="I66" t="n">
        <v>19</v>
      </c>
      <c r="J66" t="n">
        <v>332.05</v>
      </c>
      <c r="K66" t="n">
        <v>61.82</v>
      </c>
      <c r="L66" t="n">
        <v>17</v>
      </c>
      <c r="M66" t="n">
        <v>17</v>
      </c>
      <c r="N66" t="n">
        <v>103.23</v>
      </c>
      <c r="O66" t="n">
        <v>41187.41</v>
      </c>
      <c r="P66" t="n">
        <v>410.11</v>
      </c>
      <c r="Q66" t="n">
        <v>1397.36</v>
      </c>
      <c r="R66" t="n">
        <v>89.36</v>
      </c>
      <c r="S66" t="n">
        <v>66.97</v>
      </c>
      <c r="T66" t="n">
        <v>8584.959999999999</v>
      </c>
      <c r="U66" t="n">
        <v>0.75</v>
      </c>
      <c r="V66" t="n">
        <v>0.85</v>
      </c>
      <c r="W66" t="n">
        <v>5.33</v>
      </c>
      <c r="X66" t="n">
        <v>0.52</v>
      </c>
      <c r="Y66" t="n">
        <v>1</v>
      </c>
      <c r="Z66" t="n">
        <v>10</v>
      </c>
      <c r="AA66" t="n">
        <v>433.7176137412503</v>
      </c>
      <c r="AB66" t="n">
        <v>593.4315733914688</v>
      </c>
      <c r="AC66" t="n">
        <v>536.7952969134305</v>
      </c>
      <c r="AD66" t="n">
        <v>433717.6137412502</v>
      </c>
      <c r="AE66" t="n">
        <v>593431.5733914687</v>
      </c>
      <c r="AF66" t="n">
        <v>2.501534629593975e-06</v>
      </c>
      <c r="AG66" t="n">
        <v>17</v>
      </c>
      <c r="AH66" t="n">
        <v>536795.2969134306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3.4908</v>
      </c>
      <c r="E67" t="n">
        <v>28.65</v>
      </c>
      <c r="F67" t="n">
        <v>24.65</v>
      </c>
      <c r="G67" t="n">
        <v>82.16</v>
      </c>
      <c r="H67" t="n">
        <v>0.92</v>
      </c>
      <c r="I67" t="n">
        <v>18</v>
      </c>
      <c r="J67" t="n">
        <v>332.64</v>
      </c>
      <c r="K67" t="n">
        <v>61.82</v>
      </c>
      <c r="L67" t="n">
        <v>17.25</v>
      </c>
      <c r="M67" t="n">
        <v>16</v>
      </c>
      <c r="N67" t="n">
        <v>103.57</v>
      </c>
      <c r="O67" t="n">
        <v>41260.35</v>
      </c>
      <c r="P67" t="n">
        <v>407.73</v>
      </c>
      <c r="Q67" t="n">
        <v>1397.2</v>
      </c>
      <c r="R67" t="n">
        <v>88.41</v>
      </c>
      <c r="S67" t="n">
        <v>66.97</v>
      </c>
      <c r="T67" t="n">
        <v>8118.52</v>
      </c>
      <c r="U67" t="n">
        <v>0.76</v>
      </c>
      <c r="V67" t="n">
        <v>0.85</v>
      </c>
      <c r="W67" t="n">
        <v>5.32</v>
      </c>
      <c r="X67" t="n">
        <v>0.48</v>
      </c>
      <c r="Y67" t="n">
        <v>1</v>
      </c>
      <c r="Z67" t="n">
        <v>10</v>
      </c>
      <c r="AA67" t="n">
        <v>431.0543061248165</v>
      </c>
      <c r="AB67" t="n">
        <v>589.7875184138245</v>
      </c>
      <c r="AC67" t="n">
        <v>533.4990254283895</v>
      </c>
      <c r="AD67" t="n">
        <v>431054.3061248165</v>
      </c>
      <c r="AE67" t="n">
        <v>589787.5184138245</v>
      </c>
      <c r="AF67" t="n">
        <v>2.509370121264016e-06</v>
      </c>
      <c r="AG67" t="n">
        <v>17</v>
      </c>
      <c r="AH67" t="n">
        <v>533499.0254283894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3.4878</v>
      </c>
      <c r="E68" t="n">
        <v>28.67</v>
      </c>
      <c r="F68" t="n">
        <v>24.67</v>
      </c>
      <c r="G68" t="n">
        <v>82.25</v>
      </c>
      <c r="H68" t="n">
        <v>0.9399999999999999</v>
      </c>
      <c r="I68" t="n">
        <v>18</v>
      </c>
      <c r="J68" t="n">
        <v>333.24</v>
      </c>
      <c r="K68" t="n">
        <v>61.82</v>
      </c>
      <c r="L68" t="n">
        <v>17.5</v>
      </c>
      <c r="M68" t="n">
        <v>16</v>
      </c>
      <c r="N68" t="n">
        <v>103.92</v>
      </c>
      <c r="O68" t="n">
        <v>41333.46</v>
      </c>
      <c r="P68" t="n">
        <v>408.96</v>
      </c>
      <c r="Q68" t="n">
        <v>1397.17</v>
      </c>
      <c r="R68" t="n">
        <v>89.16</v>
      </c>
      <c r="S68" t="n">
        <v>66.97</v>
      </c>
      <c r="T68" t="n">
        <v>8490.33</v>
      </c>
      <c r="U68" t="n">
        <v>0.75</v>
      </c>
      <c r="V68" t="n">
        <v>0.85</v>
      </c>
      <c r="W68" t="n">
        <v>5.33</v>
      </c>
      <c r="X68" t="n">
        <v>0.51</v>
      </c>
      <c r="Y68" t="n">
        <v>1</v>
      </c>
      <c r="Z68" t="n">
        <v>10</v>
      </c>
      <c r="AA68" t="n">
        <v>432.1979835952422</v>
      </c>
      <c r="AB68" t="n">
        <v>591.3523483843501</v>
      </c>
      <c r="AC68" t="n">
        <v>534.9145102227808</v>
      </c>
      <c r="AD68" t="n">
        <v>432197.9835952423</v>
      </c>
      <c r="AE68" t="n">
        <v>591352.3483843501</v>
      </c>
      <c r="AF68" t="n">
        <v>2.507213563923637e-06</v>
      </c>
      <c r="AG68" t="n">
        <v>17</v>
      </c>
      <c r="AH68" t="n">
        <v>534914.5102227808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3.4904</v>
      </c>
      <c r="E69" t="n">
        <v>28.65</v>
      </c>
      <c r="F69" t="n">
        <v>24.65</v>
      </c>
      <c r="G69" t="n">
        <v>82.17</v>
      </c>
      <c r="H69" t="n">
        <v>0.95</v>
      </c>
      <c r="I69" t="n">
        <v>18</v>
      </c>
      <c r="J69" t="n">
        <v>333.83</v>
      </c>
      <c r="K69" t="n">
        <v>61.82</v>
      </c>
      <c r="L69" t="n">
        <v>17.75</v>
      </c>
      <c r="M69" t="n">
        <v>16</v>
      </c>
      <c r="N69" t="n">
        <v>104.26</v>
      </c>
      <c r="O69" t="n">
        <v>41406.86</v>
      </c>
      <c r="P69" t="n">
        <v>407.85</v>
      </c>
      <c r="Q69" t="n">
        <v>1397.23</v>
      </c>
      <c r="R69" t="n">
        <v>88.58</v>
      </c>
      <c r="S69" t="n">
        <v>66.97</v>
      </c>
      <c r="T69" t="n">
        <v>8201.450000000001</v>
      </c>
      <c r="U69" t="n">
        <v>0.76</v>
      </c>
      <c r="V69" t="n">
        <v>0.85</v>
      </c>
      <c r="W69" t="n">
        <v>5.32</v>
      </c>
      <c r="X69" t="n">
        <v>0.49</v>
      </c>
      <c r="Y69" t="n">
        <v>1</v>
      </c>
      <c r="Z69" t="n">
        <v>10</v>
      </c>
      <c r="AA69" t="n">
        <v>431.1731050909342</v>
      </c>
      <c r="AB69" t="n">
        <v>589.9500644003074</v>
      </c>
      <c r="AC69" t="n">
        <v>533.6460582540569</v>
      </c>
      <c r="AD69" t="n">
        <v>431173.1050909342</v>
      </c>
      <c r="AE69" t="n">
        <v>589950.0644003074</v>
      </c>
      <c r="AF69" t="n">
        <v>2.509082580285299e-06</v>
      </c>
      <c r="AG69" t="n">
        <v>17</v>
      </c>
      <c r="AH69" t="n">
        <v>533646.058254057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3.4914</v>
      </c>
      <c r="E70" t="n">
        <v>28.64</v>
      </c>
      <c r="F70" t="n">
        <v>24.64</v>
      </c>
      <c r="G70" t="n">
        <v>82.15000000000001</v>
      </c>
      <c r="H70" t="n">
        <v>0.96</v>
      </c>
      <c r="I70" t="n">
        <v>18</v>
      </c>
      <c r="J70" t="n">
        <v>334.43</v>
      </c>
      <c r="K70" t="n">
        <v>61.82</v>
      </c>
      <c r="L70" t="n">
        <v>18</v>
      </c>
      <c r="M70" t="n">
        <v>16</v>
      </c>
      <c r="N70" t="n">
        <v>104.61</v>
      </c>
      <c r="O70" t="n">
        <v>41480.31</v>
      </c>
      <c r="P70" t="n">
        <v>406.27</v>
      </c>
      <c r="Q70" t="n">
        <v>1397.22</v>
      </c>
      <c r="R70" t="n">
        <v>88.13</v>
      </c>
      <c r="S70" t="n">
        <v>66.97</v>
      </c>
      <c r="T70" t="n">
        <v>7978.77</v>
      </c>
      <c r="U70" t="n">
        <v>0.76</v>
      </c>
      <c r="V70" t="n">
        <v>0.85</v>
      </c>
      <c r="W70" t="n">
        <v>5.32</v>
      </c>
      <c r="X70" t="n">
        <v>0.48</v>
      </c>
      <c r="Y70" t="n">
        <v>1</v>
      </c>
      <c r="Z70" t="n">
        <v>10</v>
      </c>
      <c r="AA70" t="n">
        <v>429.9778679793374</v>
      </c>
      <c r="AB70" t="n">
        <v>588.3146882540806</v>
      </c>
      <c r="AC70" t="n">
        <v>532.1667601119613</v>
      </c>
      <c r="AD70" t="n">
        <v>429977.8679793373</v>
      </c>
      <c r="AE70" t="n">
        <v>588314.6882540806</v>
      </c>
      <c r="AF70" t="n">
        <v>2.509801432732091e-06</v>
      </c>
      <c r="AG70" t="n">
        <v>17</v>
      </c>
      <c r="AH70" t="n">
        <v>532166.7601119613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3.5024</v>
      </c>
      <c r="E71" t="n">
        <v>28.55</v>
      </c>
      <c r="F71" t="n">
        <v>24.61</v>
      </c>
      <c r="G71" t="n">
        <v>86.86</v>
      </c>
      <c r="H71" t="n">
        <v>0.97</v>
      </c>
      <c r="I71" t="n">
        <v>17</v>
      </c>
      <c r="J71" t="n">
        <v>335.02</v>
      </c>
      <c r="K71" t="n">
        <v>61.82</v>
      </c>
      <c r="L71" t="n">
        <v>18.25</v>
      </c>
      <c r="M71" t="n">
        <v>15</v>
      </c>
      <c r="N71" t="n">
        <v>104.95</v>
      </c>
      <c r="O71" t="n">
        <v>41553.93</v>
      </c>
      <c r="P71" t="n">
        <v>404.64</v>
      </c>
      <c r="Q71" t="n">
        <v>1397.19</v>
      </c>
      <c r="R71" t="n">
        <v>86.98999999999999</v>
      </c>
      <c r="S71" t="n">
        <v>66.97</v>
      </c>
      <c r="T71" t="n">
        <v>7409.47</v>
      </c>
      <c r="U71" t="n">
        <v>0.77</v>
      </c>
      <c r="V71" t="n">
        <v>0.86</v>
      </c>
      <c r="W71" t="n">
        <v>5.32</v>
      </c>
      <c r="X71" t="n">
        <v>0.45</v>
      </c>
      <c r="Y71" t="n">
        <v>1</v>
      </c>
      <c r="Z71" t="n">
        <v>10</v>
      </c>
      <c r="AA71" t="n">
        <v>427.8440963666957</v>
      </c>
      <c r="AB71" t="n">
        <v>585.3951677983044</v>
      </c>
      <c r="AC71" t="n">
        <v>529.5258745909118</v>
      </c>
      <c r="AD71" t="n">
        <v>427844.0963666957</v>
      </c>
      <c r="AE71" t="n">
        <v>585395.1677983045</v>
      </c>
      <c r="AF71" t="n">
        <v>2.517708809646811e-06</v>
      </c>
      <c r="AG71" t="n">
        <v>17</v>
      </c>
      <c r="AH71" t="n">
        <v>529525.8745909118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3.5028</v>
      </c>
      <c r="E72" t="n">
        <v>28.55</v>
      </c>
      <c r="F72" t="n">
        <v>24.61</v>
      </c>
      <c r="G72" t="n">
        <v>86.84999999999999</v>
      </c>
      <c r="H72" t="n">
        <v>0.98</v>
      </c>
      <c r="I72" t="n">
        <v>17</v>
      </c>
      <c r="J72" t="n">
        <v>335.62</v>
      </c>
      <c r="K72" t="n">
        <v>61.82</v>
      </c>
      <c r="L72" t="n">
        <v>18.5</v>
      </c>
      <c r="M72" t="n">
        <v>15</v>
      </c>
      <c r="N72" t="n">
        <v>105.3</v>
      </c>
      <c r="O72" t="n">
        <v>41627.72</v>
      </c>
      <c r="P72" t="n">
        <v>404.71</v>
      </c>
      <c r="Q72" t="n">
        <v>1397.21</v>
      </c>
      <c r="R72" t="n">
        <v>87.03</v>
      </c>
      <c r="S72" t="n">
        <v>66.97</v>
      </c>
      <c r="T72" t="n">
        <v>7431.98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427.8572776332375</v>
      </c>
      <c r="AB72" t="n">
        <v>585.4132029887032</v>
      </c>
      <c r="AC72" t="n">
        <v>529.5421885280515</v>
      </c>
      <c r="AD72" t="n">
        <v>427857.2776332375</v>
      </c>
      <c r="AE72" t="n">
        <v>585413.2029887033</v>
      </c>
      <c r="AF72" t="n">
        <v>2.517996350625528e-06</v>
      </c>
      <c r="AG72" t="n">
        <v>17</v>
      </c>
      <c r="AH72" t="n">
        <v>529542.1885280515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3.5017</v>
      </c>
      <c r="E73" t="n">
        <v>28.56</v>
      </c>
      <c r="F73" t="n">
        <v>24.62</v>
      </c>
      <c r="G73" t="n">
        <v>86.88</v>
      </c>
      <c r="H73" t="n">
        <v>0.99</v>
      </c>
      <c r="I73" t="n">
        <v>17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404.41</v>
      </c>
      <c r="Q73" t="n">
        <v>1397.2</v>
      </c>
      <c r="R73" t="n">
        <v>87.34999999999999</v>
      </c>
      <c r="S73" t="n">
        <v>66.97</v>
      </c>
      <c r="T73" t="n">
        <v>7593.66</v>
      </c>
      <c r="U73" t="n">
        <v>0.77</v>
      </c>
      <c r="V73" t="n">
        <v>0.85</v>
      </c>
      <c r="W73" t="n">
        <v>5.32</v>
      </c>
      <c r="X73" t="n">
        <v>0.45</v>
      </c>
      <c r="Y73" t="n">
        <v>1</v>
      </c>
      <c r="Z73" t="n">
        <v>10</v>
      </c>
      <c r="AA73" t="n">
        <v>427.7583145974755</v>
      </c>
      <c r="AB73" t="n">
        <v>585.2777973972328</v>
      </c>
      <c r="AC73" t="n">
        <v>529.419705856188</v>
      </c>
      <c r="AD73" t="n">
        <v>427758.3145974755</v>
      </c>
      <c r="AE73" t="n">
        <v>585277.7973972328</v>
      </c>
      <c r="AF73" t="n">
        <v>2.517205612934057e-06</v>
      </c>
      <c r="AG73" t="n">
        <v>17</v>
      </c>
      <c r="AH73" t="n">
        <v>529419.705856188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3.5001</v>
      </c>
      <c r="E74" t="n">
        <v>28.57</v>
      </c>
      <c r="F74" t="n">
        <v>24.63</v>
      </c>
      <c r="G74" t="n">
        <v>86.93000000000001</v>
      </c>
      <c r="H74" t="n">
        <v>1.01</v>
      </c>
      <c r="I74" t="n">
        <v>17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403.33</v>
      </c>
      <c r="Q74" t="n">
        <v>1397.2</v>
      </c>
      <c r="R74" t="n">
        <v>87.5</v>
      </c>
      <c r="S74" t="n">
        <v>66.97</v>
      </c>
      <c r="T74" t="n">
        <v>7666.16</v>
      </c>
      <c r="U74" t="n">
        <v>0.77</v>
      </c>
      <c r="V74" t="n">
        <v>0.85</v>
      </c>
      <c r="W74" t="n">
        <v>5.33</v>
      </c>
      <c r="X74" t="n">
        <v>0.46</v>
      </c>
      <c r="Y74" t="n">
        <v>1</v>
      </c>
      <c r="Z74" t="n">
        <v>10</v>
      </c>
      <c r="AA74" t="n">
        <v>427.1642405131343</v>
      </c>
      <c r="AB74" t="n">
        <v>584.4649590263383</v>
      </c>
      <c r="AC74" t="n">
        <v>528.684443638586</v>
      </c>
      <c r="AD74" t="n">
        <v>427164.2405131343</v>
      </c>
      <c r="AE74" t="n">
        <v>584464.9590263383</v>
      </c>
      <c r="AF74" t="n">
        <v>2.516055449019188e-06</v>
      </c>
      <c r="AG74" t="n">
        <v>17</v>
      </c>
      <c r="AH74" t="n">
        <v>528684.443638586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3.5113</v>
      </c>
      <c r="E75" t="n">
        <v>28.48</v>
      </c>
      <c r="F75" t="n">
        <v>24.59</v>
      </c>
      <c r="G75" t="n">
        <v>92.23</v>
      </c>
      <c r="H75" t="n">
        <v>1.02</v>
      </c>
      <c r="I75" t="n">
        <v>16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401.84</v>
      </c>
      <c r="Q75" t="n">
        <v>1397.2</v>
      </c>
      <c r="R75" t="n">
        <v>86.59999999999999</v>
      </c>
      <c r="S75" t="n">
        <v>66.97</v>
      </c>
      <c r="T75" t="n">
        <v>7221.3</v>
      </c>
      <c r="U75" t="n">
        <v>0.77</v>
      </c>
      <c r="V75" t="n">
        <v>0.86</v>
      </c>
      <c r="W75" t="n">
        <v>5.32</v>
      </c>
      <c r="X75" t="n">
        <v>0.43</v>
      </c>
      <c r="Y75" t="n">
        <v>1</v>
      </c>
      <c r="Z75" t="n">
        <v>10</v>
      </c>
      <c r="AA75" t="n">
        <v>425.1121189064013</v>
      </c>
      <c r="AB75" t="n">
        <v>581.6571557107906</v>
      </c>
      <c r="AC75" t="n">
        <v>526.1446131306973</v>
      </c>
      <c r="AD75" t="n">
        <v>425112.1189064013</v>
      </c>
      <c r="AE75" t="n">
        <v>581657.1557107905</v>
      </c>
      <c r="AF75" t="n">
        <v>2.524106596423266e-06</v>
      </c>
      <c r="AG75" t="n">
        <v>17</v>
      </c>
      <c r="AH75" t="n">
        <v>526144.6131306973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3.5098</v>
      </c>
      <c r="E76" t="n">
        <v>28.49</v>
      </c>
      <c r="F76" t="n">
        <v>24.61</v>
      </c>
      <c r="G76" t="n">
        <v>92.27</v>
      </c>
      <c r="H76" t="n">
        <v>1.03</v>
      </c>
      <c r="I76" t="n">
        <v>16</v>
      </c>
      <c r="J76" t="n">
        <v>338.03</v>
      </c>
      <c r="K76" t="n">
        <v>61.82</v>
      </c>
      <c r="L76" t="n">
        <v>19.5</v>
      </c>
      <c r="M76" t="n">
        <v>14</v>
      </c>
      <c r="N76" t="n">
        <v>106.71</v>
      </c>
      <c r="O76" t="n">
        <v>41924.62</v>
      </c>
      <c r="P76" t="n">
        <v>402.79</v>
      </c>
      <c r="Q76" t="n">
        <v>1397.2</v>
      </c>
      <c r="R76" t="n">
        <v>86.93000000000001</v>
      </c>
      <c r="S76" t="n">
        <v>66.97</v>
      </c>
      <c r="T76" t="n">
        <v>7386.46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425.9202035653123</v>
      </c>
      <c r="AB76" t="n">
        <v>582.7628127912915</v>
      </c>
      <c r="AC76" t="n">
        <v>527.1447478512347</v>
      </c>
      <c r="AD76" t="n">
        <v>425920.2035653123</v>
      </c>
      <c r="AE76" t="n">
        <v>582762.8127912915</v>
      </c>
      <c r="AF76" t="n">
        <v>2.523028317753077e-06</v>
      </c>
      <c r="AG76" t="n">
        <v>17</v>
      </c>
      <c r="AH76" t="n">
        <v>527144.7478512346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3.51</v>
      </c>
      <c r="E77" t="n">
        <v>28.49</v>
      </c>
      <c r="F77" t="n">
        <v>24.6</v>
      </c>
      <c r="G77" t="n">
        <v>92.26000000000001</v>
      </c>
      <c r="H77" t="n">
        <v>1.04</v>
      </c>
      <c r="I77" t="n">
        <v>16</v>
      </c>
      <c r="J77" t="n">
        <v>338.63</v>
      </c>
      <c r="K77" t="n">
        <v>61.82</v>
      </c>
      <c r="L77" t="n">
        <v>19.75</v>
      </c>
      <c r="M77" t="n">
        <v>14</v>
      </c>
      <c r="N77" t="n">
        <v>107.06</v>
      </c>
      <c r="O77" t="n">
        <v>41999.28</v>
      </c>
      <c r="P77" t="n">
        <v>402.14</v>
      </c>
      <c r="Q77" t="n">
        <v>1397.25</v>
      </c>
      <c r="R77" t="n">
        <v>86.90000000000001</v>
      </c>
      <c r="S77" t="n">
        <v>66.97</v>
      </c>
      <c r="T77" t="n">
        <v>7374.05</v>
      </c>
      <c r="U77" t="n">
        <v>0.77</v>
      </c>
      <c r="V77" t="n">
        <v>0.86</v>
      </c>
      <c r="W77" t="n">
        <v>5.32</v>
      </c>
      <c r="X77" t="n">
        <v>0.44</v>
      </c>
      <c r="Y77" t="n">
        <v>1</v>
      </c>
      <c r="Z77" t="n">
        <v>10</v>
      </c>
      <c r="AA77" t="n">
        <v>425.443358518187</v>
      </c>
      <c r="AB77" t="n">
        <v>582.1103723608961</v>
      </c>
      <c r="AC77" t="n">
        <v>526.5545754198101</v>
      </c>
      <c r="AD77" t="n">
        <v>425443.358518187</v>
      </c>
      <c r="AE77" t="n">
        <v>582110.3723608961</v>
      </c>
      <c r="AF77" t="n">
        <v>2.523172088242435e-06</v>
      </c>
      <c r="AG77" t="n">
        <v>17</v>
      </c>
      <c r="AH77" t="n">
        <v>526554.5754198101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3.5094</v>
      </c>
      <c r="E78" t="n">
        <v>28.5</v>
      </c>
      <c r="F78" t="n">
        <v>24.61</v>
      </c>
      <c r="G78" t="n">
        <v>92.28</v>
      </c>
      <c r="H78" t="n">
        <v>1.05</v>
      </c>
      <c r="I78" t="n">
        <v>16</v>
      </c>
      <c r="J78" t="n">
        <v>339.24</v>
      </c>
      <c r="K78" t="n">
        <v>61.82</v>
      </c>
      <c r="L78" t="n">
        <v>20</v>
      </c>
      <c r="M78" t="n">
        <v>14</v>
      </c>
      <c r="N78" t="n">
        <v>107.42</v>
      </c>
      <c r="O78" t="n">
        <v>42074.12</v>
      </c>
      <c r="P78" t="n">
        <v>401.86</v>
      </c>
      <c r="Q78" t="n">
        <v>1397.17</v>
      </c>
      <c r="R78" t="n">
        <v>87.18000000000001</v>
      </c>
      <c r="S78" t="n">
        <v>66.97</v>
      </c>
      <c r="T78" t="n">
        <v>7509.33</v>
      </c>
      <c r="U78" t="n">
        <v>0.77</v>
      </c>
      <c r="V78" t="n">
        <v>0.86</v>
      </c>
      <c r="W78" t="n">
        <v>5.32</v>
      </c>
      <c r="X78" t="n">
        <v>0.44</v>
      </c>
      <c r="Y78" t="n">
        <v>1</v>
      </c>
      <c r="Z78" t="n">
        <v>10</v>
      </c>
      <c r="AA78" t="n">
        <v>425.3141232113294</v>
      </c>
      <c r="AB78" t="n">
        <v>581.9335469125942</v>
      </c>
      <c r="AC78" t="n">
        <v>526.3946259441183</v>
      </c>
      <c r="AD78" t="n">
        <v>425314.1232113295</v>
      </c>
      <c r="AE78" t="n">
        <v>581933.5469125942</v>
      </c>
      <c r="AF78" t="n">
        <v>2.52274077677436e-06</v>
      </c>
      <c r="AG78" t="n">
        <v>17</v>
      </c>
      <c r="AH78" t="n">
        <v>526394.6259441182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3.5103</v>
      </c>
      <c r="E79" t="n">
        <v>28.49</v>
      </c>
      <c r="F79" t="n">
        <v>24.6</v>
      </c>
      <c r="G79" t="n">
        <v>92.26000000000001</v>
      </c>
      <c r="H79" t="n">
        <v>1.06</v>
      </c>
      <c r="I79" t="n">
        <v>16</v>
      </c>
      <c r="J79" t="n">
        <v>339.85</v>
      </c>
      <c r="K79" t="n">
        <v>61.82</v>
      </c>
      <c r="L79" t="n">
        <v>20.25</v>
      </c>
      <c r="M79" t="n">
        <v>14</v>
      </c>
      <c r="N79" t="n">
        <v>107.78</v>
      </c>
      <c r="O79" t="n">
        <v>42149.15</v>
      </c>
      <c r="P79" t="n">
        <v>400.84</v>
      </c>
      <c r="Q79" t="n">
        <v>1397.23</v>
      </c>
      <c r="R79" t="n">
        <v>86.90000000000001</v>
      </c>
      <c r="S79" t="n">
        <v>66.97</v>
      </c>
      <c r="T79" t="n">
        <v>7369.31</v>
      </c>
      <c r="U79" t="n">
        <v>0.77</v>
      </c>
      <c r="V79" t="n">
        <v>0.86</v>
      </c>
      <c r="W79" t="n">
        <v>5.32</v>
      </c>
      <c r="X79" t="n">
        <v>0.44</v>
      </c>
      <c r="Y79" t="n">
        <v>1</v>
      </c>
      <c r="Z79" t="n">
        <v>10</v>
      </c>
      <c r="AA79" t="n">
        <v>424.5215361571014</v>
      </c>
      <c r="AB79" t="n">
        <v>580.8490943385262</v>
      </c>
      <c r="AC79" t="n">
        <v>525.4136720016805</v>
      </c>
      <c r="AD79" t="n">
        <v>424521.5361571014</v>
      </c>
      <c r="AE79" t="n">
        <v>580849.0943385263</v>
      </c>
      <c r="AF79" t="n">
        <v>2.523387743976474e-06</v>
      </c>
      <c r="AG79" t="n">
        <v>17</v>
      </c>
      <c r="AH79" t="n">
        <v>525413.6720016806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3.5217</v>
      </c>
      <c r="E80" t="n">
        <v>28.4</v>
      </c>
      <c r="F80" t="n">
        <v>24.57</v>
      </c>
      <c r="G80" t="n">
        <v>98.26000000000001</v>
      </c>
      <c r="H80" t="n">
        <v>1.07</v>
      </c>
      <c r="I80" t="n">
        <v>15</v>
      </c>
      <c r="J80" t="n">
        <v>340.46</v>
      </c>
      <c r="K80" t="n">
        <v>61.82</v>
      </c>
      <c r="L80" t="n">
        <v>20.5</v>
      </c>
      <c r="M80" t="n">
        <v>13</v>
      </c>
      <c r="N80" t="n">
        <v>108.14</v>
      </c>
      <c r="O80" t="n">
        <v>42224.35</v>
      </c>
      <c r="P80" t="n">
        <v>399.51</v>
      </c>
      <c r="Q80" t="n">
        <v>1397.24</v>
      </c>
      <c r="R80" t="n">
        <v>85.52</v>
      </c>
      <c r="S80" t="n">
        <v>66.97</v>
      </c>
      <c r="T80" t="n">
        <v>6687.04</v>
      </c>
      <c r="U80" t="n">
        <v>0.78</v>
      </c>
      <c r="V80" t="n">
        <v>0.86</v>
      </c>
      <c r="W80" t="n">
        <v>5.32</v>
      </c>
      <c r="X80" t="n">
        <v>0.4</v>
      </c>
      <c r="Y80" t="n">
        <v>1</v>
      </c>
      <c r="Z80" t="n">
        <v>10</v>
      </c>
      <c r="AA80" t="n">
        <v>422.5879493712907</v>
      </c>
      <c r="AB80" t="n">
        <v>578.2034755943517</v>
      </c>
      <c r="AC80" t="n">
        <v>523.0205473973008</v>
      </c>
      <c r="AD80" t="n">
        <v>422587.9493712907</v>
      </c>
      <c r="AE80" t="n">
        <v>578203.4755943518</v>
      </c>
      <c r="AF80" t="n">
        <v>2.531582661869911e-06</v>
      </c>
      <c r="AG80" t="n">
        <v>17</v>
      </c>
      <c r="AH80" t="n">
        <v>523020.5473973008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3.523</v>
      </c>
      <c r="E81" t="n">
        <v>28.39</v>
      </c>
      <c r="F81" t="n">
        <v>24.55</v>
      </c>
      <c r="G81" t="n">
        <v>98.22</v>
      </c>
      <c r="H81" t="n">
        <v>1.08</v>
      </c>
      <c r="I81" t="n">
        <v>15</v>
      </c>
      <c r="J81" t="n">
        <v>341.07</v>
      </c>
      <c r="K81" t="n">
        <v>61.82</v>
      </c>
      <c r="L81" t="n">
        <v>20.75</v>
      </c>
      <c r="M81" t="n">
        <v>13</v>
      </c>
      <c r="N81" t="n">
        <v>108.5</v>
      </c>
      <c r="O81" t="n">
        <v>42299.74</v>
      </c>
      <c r="P81" t="n">
        <v>399.02</v>
      </c>
      <c r="Q81" t="n">
        <v>1397.19</v>
      </c>
      <c r="R81" t="n">
        <v>85.20999999999999</v>
      </c>
      <c r="S81" t="n">
        <v>66.97</v>
      </c>
      <c r="T81" t="n">
        <v>6533.74</v>
      </c>
      <c r="U81" t="n">
        <v>0.79</v>
      </c>
      <c r="V81" t="n">
        <v>0.86</v>
      </c>
      <c r="W81" t="n">
        <v>5.32</v>
      </c>
      <c r="X81" t="n">
        <v>0.39</v>
      </c>
      <c r="Y81" t="n">
        <v>1</v>
      </c>
      <c r="Z81" t="n">
        <v>10</v>
      </c>
      <c r="AA81" t="n">
        <v>422.1169487194506</v>
      </c>
      <c r="AB81" t="n">
        <v>577.5590317234218</v>
      </c>
      <c r="AC81" t="n">
        <v>522.4376083449299</v>
      </c>
      <c r="AD81" t="n">
        <v>422116.9487194506</v>
      </c>
      <c r="AE81" t="n">
        <v>577559.0317234218</v>
      </c>
      <c r="AF81" t="n">
        <v>2.532517170050741e-06</v>
      </c>
      <c r="AG81" t="n">
        <v>17</v>
      </c>
      <c r="AH81" t="n">
        <v>522437.6083449299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3.5215</v>
      </c>
      <c r="E82" t="n">
        <v>28.4</v>
      </c>
      <c r="F82" t="n">
        <v>24.57</v>
      </c>
      <c r="G82" t="n">
        <v>98.27</v>
      </c>
      <c r="H82" t="n">
        <v>1.1</v>
      </c>
      <c r="I82" t="n">
        <v>15</v>
      </c>
      <c r="J82" t="n">
        <v>341.68</v>
      </c>
      <c r="K82" t="n">
        <v>61.82</v>
      </c>
      <c r="L82" t="n">
        <v>21</v>
      </c>
      <c r="M82" t="n">
        <v>13</v>
      </c>
      <c r="N82" t="n">
        <v>108.86</v>
      </c>
      <c r="O82" t="n">
        <v>42375.31</v>
      </c>
      <c r="P82" t="n">
        <v>398.67</v>
      </c>
      <c r="Q82" t="n">
        <v>1397.17</v>
      </c>
      <c r="R82" t="n">
        <v>85.73</v>
      </c>
      <c r="S82" t="n">
        <v>66.97</v>
      </c>
      <c r="T82" t="n">
        <v>6792.34</v>
      </c>
      <c r="U82" t="n">
        <v>0.78</v>
      </c>
      <c r="V82" t="n">
        <v>0.86</v>
      </c>
      <c r="W82" t="n">
        <v>5.32</v>
      </c>
      <c r="X82" t="n">
        <v>0.4</v>
      </c>
      <c r="Y82" t="n">
        <v>1</v>
      </c>
      <c r="Z82" t="n">
        <v>10</v>
      </c>
      <c r="AA82" t="n">
        <v>422.0282024616029</v>
      </c>
      <c r="AB82" t="n">
        <v>577.4376051782259</v>
      </c>
      <c r="AC82" t="n">
        <v>522.3277705787842</v>
      </c>
      <c r="AD82" t="n">
        <v>422028.2024616029</v>
      </c>
      <c r="AE82" t="n">
        <v>577437.6051782259</v>
      </c>
      <c r="AF82" t="n">
        <v>2.531438891380552e-06</v>
      </c>
      <c r="AG82" t="n">
        <v>17</v>
      </c>
      <c r="AH82" t="n">
        <v>522327.7705787842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3.5196</v>
      </c>
      <c r="E83" t="n">
        <v>28.41</v>
      </c>
      <c r="F83" t="n">
        <v>24.58</v>
      </c>
      <c r="G83" t="n">
        <v>98.33</v>
      </c>
      <c r="H83" t="n">
        <v>1.11</v>
      </c>
      <c r="I83" t="n">
        <v>15</v>
      </c>
      <c r="J83" t="n">
        <v>342.3</v>
      </c>
      <c r="K83" t="n">
        <v>61.82</v>
      </c>
      <c r="L83" t="n">
        <v>21.25</v>
      </c>
      <c r="M83" t="n">
        <v>13</v>
      </c>
      <c r="N83" t="n">
        <v>109.23</v>
      </c>
      <c r="O83" t="n">
        <v>42451.07</v>
      </c>
      <c r="P83" t="n">
        <v>397.83</v>
      </c>
      <c r="Q83" t="n">
        <v>1397.2</v>
      </c>
      <c r="R83" t="n">
        <v>86.02</v>
      </c>
      <c r="S83" t="n">
        <v>66.97</v>
      </c>
      <c r="T83" t="n">
        <v>6934.69</v>
      </c>
      <c r="U83" t="n">
        <v>0.78</v>
      </c>
      <c r="V83" t="n">
        <v>0.86</v>
      </c>
      <c r="W83" t="n">
        <v>5.32</v>
      </c>
      <c r="X83" t="n">
        <v>0.42</v>
      </c>
      <c r="Y83" t="n">
        <v>1</v>
      </c>
      <c r="Z83" t="n">
        <v>10</v>
      </c>
      <c r="AA83" t="n">
        <v>421.6254846692918</v>
      </c>
      <c r="AB83" t="n">
        <v>576.8865889281307</v>
      </c>
      <c r="AC83" t="n">
        <v>521.8293425462419</v>
      </c>
      <c r="AD83" t="n">
        <v>421625.4846692918</v>
      </c>
      <c r="AE83" t="n">
        <v>576886.5889281307</v>
      </c>
      <c r="AF83" t="n">
        <v>2.530073071731646e-06</v>
      </c>
      <c r="AG83" t="n">
        <v>17</v>
      </c>
      <c r="AH83" t="n">
        <v>521829.342546242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3.5223</v>
      </c>
      <c r="E84" t="n">
        <v>28.39</v>
      </c>
      <c r="F84" t="n">
        <v>24.56</v>
      </c>
      <c r="G84" t="n">
        <v>98.23999999999999</v>
      </c>
      <c r="H84" t="n">
        <v>1.12</v>
      </c>
      <c r="I84" t="n">
        <v>15</v>
      </c>
      <c r="J84" t="n">
        <v>342.91</v>
      </c>
      <c r="K84" t="n">
        <v>61.82</v>
      </c>
      <c r="L84" t="n">
        <v>21.5</v>
      </c>
      <c r="M84" t="n">
        <v>13</v>
      </c>
      <c r="N84" t="n">
        <v>109.59</v>
      </c>
      <c r="O84" t="n">
        <v>42527.02</v>
      </c>
      <c r="P84" t="n">
        <v>395.35</v>
      </c>
      <c r="Q84" t="n">
        <v>1397.17</v>
      </c>
      <c r="R84" t="n">
        <v>85.41</v>
      </c>
      <c r="S84" t="n">
        <v>66.97</v>
      </c>
      <c r="T84" t="n">
        <v>6630.35</v>
      </c>
      <c r="U84" t="n">
        <v>0.78</v>
      </c>
      <c r="V84" t="n">
        <v>0.86</v>
      </c>
      <c r="W84" t="n">
        <v>5.32</v>
      </c>
      <c r="X84" t="n">
        <v>0.4</v>
      </c>
      <c r="Y84" t="n">
        <v>1</v>
      </c>
      <c r="Z84" t="n">
        <v>10</v>
      </c>
      <c r="AA84" t="n">
        <v>419.6683949303221</v>
      </c>
      <c r="AB84" t="n">
        <v>574.2088124065667</v>
      </c>
      <c r="AC84" t="n">
        <v>519.407129257613</v>
      </c>
      <c r="AD84" t="n">
        <v>419668.3949303221</v>
      </c>
      <c r="AE84" t="n">
        <v>574208.8124065667</v>
      </c>
      <c r="AF84" t="n">
        <v>2.532013973337986e-06</v>
      </c>
      <c r="AG84" t="n">
        <v>17</v>
      </c>
      <c r="AH84" t="n">
        <v>519407.129257613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3.5318</v>
      </c>
      <c r="E85" t="n">
        <v>28.31</v>
      </c>
      <c r="F85" t="n">
        <v>24.54</v>
      </c>
      <c r="G85" t="n">
        <v>105.17</v>
      </c>
      <c r="H85" t="n">
        <v>1.13</v>
      </c>
      <c r="I85" t="n">
        <v>14</v>
      </c>
      <c r="J85" t="n">
        <v>343.53</v>
      </c>
      <c r="K85" t="n">
        <v>61.82</v>
      </c>
      <c r="L85" t="n">
        <v>21.75</v>
      </c>
      <c r="M85" t="n">
        <v>12</v>
      </c>
      <c r="N85" t="n">
        <v>109.96</v>
      </c>
      <c r="O85" t="n">
        <v>42603.15</v>
      </c>
      <c r="P85" t="n">
        <v>394.15</v>
      </c>
      <c r="Q85" t="n">
        <v>1397.2</v>
      </c>
      <c r="R85" t="n">
        <v>84.64</v>
      </c>
      <c r="S85" t="n">
        <v>66.97</v>
      </c>
      <c r="T85" t="n">
        <v>6251.28</v>
      </c>
      <c r="U85" t="n">
        <v>0.79</v>
      </c>
      <c r="V85" t="n">
        <v>0.86</v>
      </c>
      <c r="W85" t="n">
        <v>5.32</v>
      </c>
      <c r="X85" t="n">
        <v>0.37</v>
      </c>
      <c r="Y85" t="n">
        <v>1</v>
      </c>
      <c r="Z85" t="n">
        <v>10</v>
      </c>
      <c r="AA85" t="n">
        <v>418.0176822214172</v>
      </c>
      <c r="AB85" t="n">
        <v>571.9502344539379</v>
      </c>
      <c r="AC85" t="n">
        <v>517.3641068148492</v>
      </c>
      <c r="AD85" t="n">
        <v>418017.6822214172</v>
      </c>
      <c r="AE85" t="n">
        <v>571950.234453938</v>
      </c>
      <c r="AF85" t="n">
        <v>2.538843071582517e-06</v>
      </c>
      <c r="AG85" t="n">
        <v>17</v>
      </c>
      <c r="AH85" t="n">
        <v>517364.1068148491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3.5333</v>
      </c>
      <c r="E86" t="n">
        <v>28.3</v>
      </c>
      <c r="F86" t="n">
        <v>24.53</v>
      </c>
      <c r="G86" t="n">
        <v>105.12</v>
      </c>
      <c r="H86" t="n">
        <v>1.14</v>
      </c>
      <c r="I86" t="n">
        <v>14</v>
      </c>
      <c r="J86" t="n">
        <v>344.15</v>
      </c>
      <c r="K86" t="n">
        <v>61.82</v>
      </c>
      <c r="L86" t="n">
        <v>22</v>
      </c>
      <c r="M86" t="n">
        <v>12</v>
      </c>
      <c r="N86" t="n">
        <v>110.33</v>
      </c>
      <c r="O86" t="n">
        <v>42679.6</v>
      </c>
      <c r="P86" t="n">
        <v>394.23</v>
      </c>
      <c r="Q86" t="n">
        <v>1397.2</v>
      </c>
      <c r="R86" t="n">
        <v>84.18000000000001</v>
      </c>
      <c r="S86" t="n">
        <v>66.97</v>
      </c>
      <c r="T86" t="n">
        <v>6021.69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417.9344898319533</v>
      </c>
      <c r="AB86" t="n">
        <v>571.8364069564843</v>
      </c>
      <c r="AC86" t="n">
        <v>517.2611428539946</v>
      </c>
      <c r="AD86" t="n">
        <v>417934.4898319533</v>
      </c>
      <c r="AE86" t="n">
        <v>571836.4069564843</v>
      </c>
      <c r="AF86" t="n">
        <v>2.539921350252706e-06</v>
      </c>
      <c r="AG86" t="n">
        <v>17</v>
      </c>
      <c r="AH86" t="n">
        <v>517261.1428539945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3.5334</v>
      </c>
      <c r="E87" t="n">
        <v>28.3</v>
      </c>
      <c r="F87" t="n">
        <v>24.53</v>
      </c>
      <c r="G87" t="n">
        <v>105.11</v>
      </c>
      <c r="H87" t="n">
        <v>1.15</v>
      </c>
      <c r="I87" t="n">
        <v>14</v>
      </c>
      <c r="J87" t="n">
        <v>344.77</v>
      </c>
      <c r="K87" t="n">
        <v>61.82</v>
      </c>
      <c r="L87" t="n">
        <v>22.25</v>
      </c>
      <c r="M87" t="n">
        <v>12</v>
      </c>
      <c r="N87" t="n">
        <v>110.7</v>
      </c>
      <c r="O87" t="n">
        <v>42756.12</v>
      </c>
      <c r="P87" t="n">
        <v>394.14</v>
      </c>
      <c r="Q87" t="n">
        <v>1397.17</v>
      </c>
      <c r="R87" t="n">
        <v>84.25</v>
      </c>
      <c r="S87" t="n">
        <v>66.97</v>
      </c>
      <c r="T87" t="n">
        <v>6054.45</v>
      </c>
      <c r="U87" t="n">
        <v>0.79</v>
      </c>
      <c r="V87" t="n">
        <v>0.86</v>
      </c>
      <c r="W87" t="n">
        <v>5.32</v>
      </c>
      <c r="X87" t="n">
        <v>0.36</v>
      </c>
      <c r="Y87" t="n">
        <v>1</v>
      </c>
      <c r="Z87" t="n">
        <v>10</v>
      </c>
      <c r="AA87" t="n">
        <v>417.8644522219108</v>
      </c>
      <c r="AB87" t="n">
        <v>571.7405784085829</v>
      </c>
      <c r="AC87" t="n">
        <v>517.1744600482087</v>
      </c>
      <c r="AD87" t="n">
        <v>417864.4522219108</v>
      </c>
      <c r="AE87" t="n">
        <v>571740.578408583</v>
      </c>
      <c r="AF87" t="n">
        <v>2.539993235497385e-06</v>
      </c>
      <c r="AG87" t="n">
        <v>17</v>
      </c>
      <c r="AH87" t="n">
        <v>517174.4600482088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3.5333</v>
      </c>
      <c r="E88" t="n">
        <v>28.3</v>
      </c>
      <c r="F88" t="n">
        <v>24.53</v>
      </c>
      <c r="G88" t="n">
        <v>105.12</v>
      </c>
      <c r="H88" t="n">
        <v>1.16</v>
      </c>
      <c r="I88" t="n">
        <v>14</v>
      </c>
      <c r="J88" t="n">
        <v>345.39</v>
      </c>
      <c r="K88" t="n">
        <v>61.82</v>
      </c>
      <c r="L88" t="n">
        <v>22.5</v>
      </c>
      <c r="M88" t="n">
        <v>12</v>
      </c>
      <c r="N88" t="n">
        <v>111.07</v>
      </c>
      <c r="O88" t="n">
        <v>42832.82</v>
      </c>
      <c r="P88" t="n">
        <v>392.69</v>
      </c>
      <c r="Q88" t="n">
        <v>1397.19</v>
      </c>
      <c r="R88" t="n">
        <v>84.54000000000001</v>
      </c>
      <c r="S88" t="n">
        <v>66.97</v>
      </c>
      <c r="T88" t="n">
        <v>6202.78</v>
      </c>
      <c r="U88" t="n">
        <v>0.79</v>
      </c>
      <c r="V88" t="n">
        <v>0.86</v>
      </c>
      <c r="W88" t="n">
        <v>5.31</v>
      </c>
      <c r="X88" t="n">
        <v>0.36</v>
      </c>
      <c r="Y88" t="n">
        <v>1</v>
      </c>
      <c r="Z88" t="n">
        <v>10</v>
      </c>
      <c r="AA88" t="n">
        <v>416.8803143280188</v>
      </c>
      <c r="AB88" t="n">
        <v>570.3940375250601</v>
      </c>
      <c r="AC88" t="n">
        <v>515.9564311367274</v>
      </c>
      <c r="AD88" t="n">
        <v>416880.3143280188</v>
      </c>
      <c r="AE88" t="n">
        <v>570394.0375250601</v>
      </c>
      <c r="AF88" t="n">
        <v>2.539921350252706e-06</v>
      </c>
      <c r="AG88" t="n">
        <v>17</v>
      </c>
      <c r="AH88" t="n">
        <v>515956.4311367273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3.5326</v>
      </c>
      <c r="E89" t="n">
        <v>28.31</v>
      </c>
      <c r="F89" t="n">
        <v>24.53</v>
      </c>
      <c r="G89" t="n">
        <v>105.14</v>
      </c>
      <c r="H89" t="n">
        <v>1.17</v>
      </c>
      <c r="I89" t="n">
        <v>14</v>
      </c>
      <c r="J89" t="n">
        <v>346.02</v>
      </c>
      <c r="K89" t="n">
        <v>61.82</v>
      </c>
      <c r="L89" t="n">
        <v>22.75</v>
      </c>
      <c r="M89" t="n">
        <v>12</v>
      </c>
      <c r="N89" t="n">
        <v>111.45</v>
      </c>
      <c r="O89" t="n">
        <v>42909.73</v>
      </c>
      <c r="P89" t="n">
        <v>391.58</v>
      </c>
      <c r="Q89" t="n">
        <v>1397.21</v>
      </c>
      <c r="R89" t="n">
        <v>84.41</v>
      </c>
      <c r="S89" t="n">
        <v>66.97</v>
      </c>
      <c r="T89" t="n">
        <v>6134.62</v>
      </c>
      <c r="U89" t="n">
        <v>0.79</v>
      </c>
      <c r="V89" t="n">
        <v>0.86</v>
      </c>
      <c r="W89" t="n">
        <v>5.32</v>
      </c>
      <c r="X89" t="n">
        <v>0.37</v>
      </c>
      <c r="Y89" t="n">
        <v>1</v>
      </c>
      <c r="Z89" t="n">
        <v>10</v>
      </c>
      <c r="AA89" t="n">
        <v>416.1791623034382</v>
      </c>
      <c r="AB89" t="n">
        <v>569.4346903923848</v>
      </c>
      <c r="AC89" t="n">
        <v>515.0886427479423</v>
      </c>
      <c r="AD89" t="n">
        <v>416179.1623034382</v>
      </c>
      <c r="AE89" t="n">
        <v>569434.6903923848</v>
      </c>
      <c r="AF89" t="n">
        <v>2.539418153539951e-06</v>
      </c>
      <c r="AG89" t="n">
        <v>17</v>
      </c>
      <c r="AH89" t="n">
        <v>515088.6427479423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3.5311</v>
      </c>
      <c r="E90" t="n">
        <v>28.32</v>
      </c>
      <c r="F90" t="n">
        <v>24.55</v>
      </c>
      <c r="G90" t="n">
        <v>105.19</v>
      </c>
      <c r="H90" t="n">
        <v>1.18</v>
      </c>
      <c r="I90" t="n">
        <v>14</v>
      </c>
      <c r="J90" t="n">
        <v>346.64</v>
      </c>
      <c r="K90" t="n">
        <v>61.82</v>
      </c>
      <c r="L90" t="n">
        <v>23</v>
      </c>
      <c r="M90" t="n">
        <v>12</v>
      </c>
      <c r="N90" t="n">
        <v>111.82</v>
      </c>
      <c r="O90" t="n">
        <v>42986.83</v>
      </c>
      <c r="P90" t="n">
        <v>389.09</v>
      </c>
      <c r="Q90" t="n">
        <v>1397.17</v>
      </c>
      <c r="R90" t="n">
        <v>84.86</v>
      </c>
      <c r="S90" t="n">
        <v>66.97</v>
      </c>
      <c r="T90" t="n">
        <v>6363.26</v>
      </c>
      <c r="U90" t="n">
        <v>0.79</v>
      </c>
      <c r="V90" t="n">
        <v>0.86</v>
      </c>
      <c r="W90" t="n">
        <v>5.32</v>
      </c>
      <c r="X90" t="n">
        <v>0.38</v>
      </c>
      <c r="Y90" t="n">
        <v>1</v>
      </c>
      <c r="Z90" t="n">
        <v>10</v>
      </c>
      <c r="AA90" t="n">
        <v>414.6223290543442</v>
      </c>
      <c r="AB90" t="n">
        <v>567.3045624583388</v>
      </c>
      <c r="AC90" t="n">
        <v>513.1618112342684</v>
      </c>
      <c r="AD90" t="n">
        <v>414622.3290543442</v>
      </c>
      <c r="AE90" t="n">
        <v>567304.5624583388</v>
      </c>
      <c r="AF90" t="n">
        <v>2.538339874869762e-06</v>
      </c>
      <c r="AG90" t="n">
        <v>17</v>
      </c>
      <c r="AH90" t="n">
        <v>513161.8112342684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3.5425</v>
      </c>
      <c r="E91" t="n">
        <v>28.23</v>
      </c>
      <c r="F91" t="n">
        <v>24.51</v>
      </c>
      <c r="G91" t="n">
        <v>113.12</v>
      </c>
      <c r="H91" t="n">
        <v>1.19</v>
      </c>
      <c r="I91" t="n">
        <v>13</v>
      </c>
      <c r="J91" t="n">
        <v>347.27</v>
      </c>
      <c r="K91" t="n">
        <v>61.82</v>
      </c>
      <c r="L91" t="n">
        <v>23.25</v>
      </c>
      <c r="M91" t="n">
        <v>11</v>
      </c>
      <c r="N91" t="n">
        <v>112.2</v>
      </c>
      <c r="O91" t="n">
        <v>43064.12</v>
      </c>
      <c r="P91" t="n">
        <v>388.93</v>
      </c>
      <c r="Q91" t="n">
        <v>1397.2</v>
      </c>
      <c r="R91" t="n">
        <v>83.73</v>
      </c>
      <c r="S91" t="n">
        <v>66.97</v>
      </c>
      <c r="T91" t="n">
        <v>5799.32</v>
      </c>
      <c r="U91" t="n">
        <v>0.8</v>
      </c>
      <c r="V91" t="n">
        <v>0.86</v>
      </c>
      <c r="W91" t="n">
        <v>5.32</v>
      </c>
      <c r="X91" t="n">
        <v>0.34</v>
      </c>
      <c r="Y91" t="n">
        <v>1</v>
      </c>
      <c r="Z91" t="n">
        <v>10</v>
      </c>
      <c r="AA91" t="n">
        <v>413.5193606197971</v>
      </c>
      <c r="AB91" t="n">
        <v>565.7954323866584</v>
      </c>
      <c r="AC91" t="n">
        <v>511.7967104185518</v>
      </c>
      <c r="AD91" t="n">
        <v>413519.3606197971</v>
      </c>
      <c r="AE91" t="n">
        <v>565795.4323866584</v>
      </c>
      <c r="AF91" t="n">
        <v>2.546534792763199e-06</v>
      </c>
      <c r="AG91" t="n">
        <v>17</v>
      </c>
      <c r="AH91" t="n">
        <v>511796.7104185518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3.5418</v>
      </c>
      <c r="E92" t="n">
        <v>28.23</v>
      </c>
      <c r="F92" t="n">
        <v>24.51</v>
      </c>
      <c r="G92" t="n">
        <v>113.14</v>
      </c>
      <c r="H92" t="n">
        <v>1.2</v>
      </c>
      <c r="I92" t="n">
        <v>13</v>
      </c>
      <c r="J92" t="n">
        <v>347.9</v>
      </c>
      <c r="K92" t="n">
        <v>61.82</v>
      </c>
      <c r="L92" t="n">
        <v>23.5</v>
      </c>
      <c r="M92" t="n">
        <v>11</v>
      </c>
      <c r="N92" t="n">
        <v>112.58</v>
      </c>
      <c r="O92" t="n">
        <v>43141.62</v>
      </c>
      <c r="P92" t="n">
        <v>389.76</v>
      </c>
      <c r="Q92" t="n">
        <v>1397.17</v>
      </c>
      <c r="R92" t="n">
        <v>83.90000000000001</v>
      </c>
      <c r="S92" t="n">
        <v>66.97</v>
      </c>
      <c r="T92" t="n">
        <v>5884.3</v>
      </c>
      <c r="U92" t="n">
        <v>0.8</v>
      </c>
      <c r="V92" t="n">
        <v>0.86</v>
      </c>
      <c r="W92" t="n">
        <v>5.32</v>
      </c>
      <c r="X92" t="n">
        <v>0.35</v>
      </c>
      <c r="Y92" t="n">
        <v>1</v>
      </c>
      <c r="Z92" t="n">
        <v>10</v>
      </c>
      <c r="AA92" t="n">
        <v>414.1441658880832</v>
      </c>
      <c r="AB92" t="n">
        <v>566.6503185191901</v>
      </c>
      <c r="AC92" t="n">
        <v>512.570007418435</v>
      </c>
      <c r="AD92" t="n">
        <v>414144.1658880832</v>
      </c>
      <c r="AE92" t="n">
        <v>566650.3185191902</v>
      </c>
      <c r="AF92" t="n">
        <v>2.546031596050444e-06</v>
      </c>
      <c r="AG92" t="n">
        <v>17</v>
      </c>
      <c r="AH92" t="n">
        <v>512570.007418435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3.5416</v>
      </c>
      <c r="E93" t="n">
        <v>28.24</v>
      </c>
      <c r="F93" t="n">
        <v>24.52</v>
      </c>
      <c r="G93" t="n">
        <v>113.15</v>
      </c>
      <c r="H93" t="n">
        <v>1.21</v>
      </c>
      <c r="I93" t="n">
        <v>13</v>
      </c>
      <c r="J93" t="n">
        <v>348.53</v>
      </c>
      <c r="K93" t="n">
        <v>61.82</v>
      </c>
      <c r="L93" t="n">
        <v>23.75</v>
      </c>
      <c r="M93" t="n">
        <v>11</v>
      </c>
      <c r="N93" t="n">
        <v>112.96</v>
      </c>
      <c r="O93" t="n">
        <v>43219.31</v>
      </c>
      <c r="P93" t="n">
        <v>389.74</v>
      </c>
      <c r="Q93" t="n">
        <v>1397.17</v>
      </c>
      <c r="R93" t="n">
        <v>83.95999999999999</v>
      </c>
      <c r="S93" t="n">
        <v>66.97</v>
      </c>
      <c r="T93" t="n">
        <v>5915.68</v>
      </c>
      <c r="U93" t="n">
        <v>0.8</v>
      </c>
      <c r="V93" t="n">
        <v>0.86</v>
      </c>
      <c r="W93" t="n">
        <v>5.32</v>
      </c>
      <c r="X93" t="n">
        <v>0.35</v>
      </c>
      <c r="Y93" t="n">
        <v>1</v>
      </c>
      <c r="Z93" t="n">
        <v>10</v>
      </c>
      <c r="AA93" t="n">
        <v>414.1585313102219</v>
      </c>
      <c r="AB93" t="n">
        <v>566.6699739235182</v>
      </c>
      <c r="AC93" t="n">
        <v>512.5877869385604</v>
      </c>
      <c r="AD93" t="n">
        <v>414158.5313102219</v>
      </c>
      <c r="AE93" t="n">
        <v>566669.9739235182</v>
      </c>
      <c r="AF93" t="n">
        <v>2.545887825561085e-06</v>
      </c>
      <c r="AG93" t="n">
        <v>17</v>
      </c>
      <c r="AH93" t="n">
        <v>512587.7869385604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3.5411</v>
      </c>
      <c r="E94" t="n">
        <v>28.24</v>
      </c>
      <c r="F94" t="n">
        <v>24.52</v>
      </c>
      <c r="G94" t="n">
        <v>113.17</v>
      </c>
      <c r="H94" t="n">
        <v>1.23</v>
      </c>
      <c r="I94" t="n">
        <v>13</v>
      </c>
      <c r="J94" t="n">
        <v>349.16</v>
      </c>
      <c r="K94" t="n">
        <v>61.82</v>
      </c>
      <c r="L94" t="n">
        <v>24</v>
      </c>
      <c r="M94" t="n">
        <v>11</v>
      </c>
      <c r="N94" t="n">
        <v>113.34</v>
      </c>
      <c r="O94" t="n">
        <v>43297.21</v>
      </c>
      <c r="P94" t="n">
        <v>390.22</v>
      </c>
      <c r="Q94" t="n">
        <v>1397.19</v>
      </c>
      <c r="R94" t="n">
        <v>84.25</v>
      </c>
      <c r="S94" t="n">
        <v>66.97</v>
      </c>
      <c r="T94" t="n">
        <v>6059.85</v>
      </c>
      <c r="U94" t="n">
        <v>0.79</v>
      </c>
      <c r="V94" t="n">
        <v>0.86</v>
      </c>
      <c r="W94" t="n">
        <v>5.31</v>
      </c>
      <c r="X94" t="n">
        <v>0.36</v>
      </c>
      <c r="Y94" t="n">
        <v>1</v>
      </c>
      <c r="Z94" t="n">
        <v>10</v>
      </c>
      <c r="AA94" t="n">
        <v>414.5279153787086</v>
      </c>
      <c r="AB94" t="n">
        <v>567.1753815020968</v>
      </c>
      <c r="AC94" t="n">
        <v>513.0449591271835</v>
      </c>
      <c r="AD94" t="n">
        <v>414527.9153787086</v>
      </c>
      <c r="AE94" t="n">
        <v>567175.3815020968</v>
      </c>
      <c r="AF94" t="n">
        <v>2.545528399337689e-06</v>
      </c>
      <c r="AG94" t="n">
        <v>17</v>
      </c>
      <c r="AH94" t="n">
        <v>513044.9591271834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3.542</v>
      </c>
      <c r="E95" t="n">
        <v>28.23</v>
      </c>
      <c r="F95" t="n">
        <v>24.51</v>
      </c>
      <c r="G95" t="n">
        <v>113.14</v>
      </c>
      <c r="H95" t="n">
        <v>1.24</v>
      </c>
      <c r="I95" t="n">
        <v>13</v>
      </c>
      <c r="J95" t="n">
        <v>349.79</v>
      </c>
      <c r="K95" t="n">
        <v>61.82</v>
      </c>
      <c r="L95" t="n">
        <v>24.25</v>
      </c>
      <c r="M95" t="n">
        <v>11</v>
      </c>
      <c r="N95" t="n">
        <v>113.72</v>
      </c>
      <c r="O95" t="n">
        <v>43375.3</v>
      </c>
      <c r="P95" t="n">
        <v>389.1</v>
      </c>
      <c r="Q95" t="n">
        <v>1397.32</v>
      </c>
      <c r="R95" t="n">
        <v>83.98</v>
      </c>
      <c r="S95" t="n">
        <v>66.97</v>
      </c>
      <c r="T95" t="n">
        <v>5929.02</v>
      </c>
      <c r="U95" t="n">
        <v>0.8</v>
      </c>
      <c r="V95" t="n">
        <v>0.86</v>
      </c>
      <c r="W95" t="n">
        <v>5.31</v>
      </c>
      <c r="X95" t="n">
        <v>0.35</v>
      </c>
      <c r="Y95" t="n">
        <v>1</v>
      </c>
      <c r="Z95" t="n">
        <v>10</v>
      </c>
      <c r="AA95" t="n">
        <v>413.6768776670751</v>
      </c>
      <c r="AB95" t="n">
        <v>566.0109541599059</v>
      </c>
      <c r="AC95" t="n">
        <v>511.9916630962472</v>
      </c>
      <c r="AD95" t="n">
        <v>413676.8776670751</v>
      </c>
      <c r="AE95" t="n">
        <v>566010.9541599059</v>
      </c>
      <c r="AF95" t="n">
        <v>2.546175366539802e-06</v>
      </c>
      <c r="AG95" t="n">
        <v>17</v>
      </c>
      <c r="AH95" t="n">
        <v>511991.6630962472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3.5426</v>
      </c>
      <c r="E96" t="n">
        <v>28.23</v>
      </c>
      <c r="F96" t="n">
        <v>24.51</v>
      </c>
      <c r="G96" t="n">
        <v>113.11</v>
      </c>
      <c r="H96" t="n">
        <v>1.25</v>
      </c>
      <c r="I96" t="n">
        <v>13</v>
      </c>
      <c r="J96" t="n">
        <v>350.43</v>
      </c>
      <c r="K96" t="n">
        <v>61.82</v>
      </c>
      <c r="L96" t="n">
        <v>24.5</v>
      </c>
      <c r="M96" t="n">
        <v>11</v>
      </c>
      <c r="N96" t="n">
        <v>114.11</v>
      </c>
      <c r="O96" t="n">
        <v>43453.61</v>
      </c>
      <c r="P96" t="n">
        <v>387.05</v>
      </c>
      <c r="Q96" t="n">
        <v>1397.26</v>
      </c>
      <c r="R96" t="n">
        <v>83.73999999999999</v>
      </c>
      <c r="S96" t="n">
        <v>66.97</v>
      </c>
      <c r="T96" t="n">
        <v>5805.14</v>
      </c>
      <c r="U96" t="n">
        <v>0.8</v>
      </c>
      <c r="V96" t="n">
        <v>0.86</v>
      </c>
      <c r="W96" t="n">
        <v>5.32</v>
      </c>
      <c r="X96" t="n">
        <v>0.34</v>
      </c>
      <c r="Y96" t="n">
        <v>1</v>
      </c>
      <c r="Z96" t="n">
        <v>10</v>
      </c>
      <c r="AA96" t="n">
        <v>412.2275383001872</v>
      </c>
      <c r="AB96" t="n">
        <v>564.0279040977898</v>
      </c>
      <c r="AC96" t="n">
        <v>510.1978725488312</v>
      </c>
      <c r="AD96" t="n">
        <v>412227.5383001872</v>
      </c>
      <c r="AE96" t="n">
        <v>564027.9040977898</v>
      </c>
      <c r="AF96" t="n">
        <v>2.546606678007878e-06</v>
      </c>
      <c r="AG96" t="n">
        <v>17</v>
      </c>
      <c r="AH96" t="n">
        <v>510197.8725488312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3.5421</v>
      </c>
      <c r="E97" t="n">
        <v>28.23</v>
      </c>
      <c r="F97" t="n">
        <v>24.51</v>
      </c>
      <c r="G97" t="n">
        <v>113.14</v>
      </c>
      <c r="H97" t="n">
        <v>1.26</v>
      </c>
      <c r="I97" t="n">
        <v>13</v>
      </c>
      <c r="J97" t="n">
        <v>351.06</v>
      </c>
      <c r="K97" t="n">
        <v>61.82</v>
      </c>
      <c r="L97" t="n">
        <v>24.75</v>
      </c>
      <c r="M97" t="n">
        <v>11</v>
      </c>
      <c r="N97" t="n">
        <v>114.49</v>
      </c>
      <c r="O97" t="n">
        <v>43532.12</v>
      </c>
      <c r="P97" t="n">
        <v>386.55</v>
      </c>
      <c r="Q97" t="n">
        <v>1397.21</v>
      </c>
      <c r="R97" t="n">
        <v>83.86</v>
      </c>
      <c r="S97" t="n">
        <v>66.97</v>
      </c>
      <c r="T97" t="n">
        <v>5867.82</v>
      </c>
      <c r="U97" t="n">
        <v>0.8</v>
      </c>
      <c r="V97" t="n">
        <v>0.86</v>
      </c>
      <c r="W97" t="n">
        <v>5.32</v>
      </c>
      <c r="X97" t="n">
        <v>0.35</v>
      </c>
      <c r="Y97" t="n">
        <v>1</v>
      </c>
      <c r="Z97" t="n">
        <v>10</v>
      </c>
      <c r="AA97" t="n">
        <v>411.9273731838639</v>
      </c>
      <c r="AB97" t="n">
        <v>563.6172049432857</v>
      </c>
      <c r="AC97" t="n">
        <v>509.8263699452132</v>
      </c>
      <c r="AD97" t="n">
        <v>411927.3731838639</v>
      </c>
      <c r="AE97" t="n">
        <v>563617.2049432858</v>
      </c>
      <c r="AF97" t="n">
        <v>2.546247251784482e-06</v>
      </c>
      <c r="AG97" t="n">
        <v>17</v>
      </c>
      <c r="AH97" t="n">
        <v>509826.3699452133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3.5524</v>
      </c>
      <c r="E98" t="n">
        <v>28.15</v>
      </c>
      <c r="F98" t="n">
        <v>24.49</v>
      </c>
      <c r="G98" t="n">
        <v>122.43</v>
      </c>
      <c r="H98" t="n">
        <v>1.27</v>
      </c>
      <c r="I98" t="n">
        <v>12</v>
      </c>
      <c r="J98" t="n">
        <v>351.7</v>
      </c>
      <c r="K98" t="n">
        <v>61.82</v>
      </c>
      <c r="L98" t="n">
        <v>25</v>
      </c>
      <c r="M98" t="n">
        <v>10</v>
      </c>
      <c r="N98" t="n">
        <v>114.88</v>
      </c>
      <c r="O98" t="n">
        <v>43610.83</v>
      </c>
      <c r="P98" t="n">
        <v>384</v>
      </c>
      <c r="Q98" t="n">
        <v>1397.17</v>
      </c>
      <c r="R98" t="n">
        <v>82.91</v>
      </c>
      <c r="S98" t="n">
        <v>66.97</v>
      </c>
      <c r="T98" t="n">
        <v>5395.73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409.3220479742199</v>
      </c>
      <c r="AB98" t="n">
        <v>560.0524840526145</v>
      </c>
      <c r="AC98" t="n">
        <v>506.6018610132304</v>
      </c>
      <c r="AD98" t="n">
        <v>409322.0479742199</v>
      </c>
      <c r="AE98" t="n">
        <v>560052.4840526145</v>
      </c>
      <c r="AF98" t="n">
        <v>2.553651431986447e-06</v>
      </c>
      <c r="AG98" t="n">
        <v>17</v>
      </c>
      <c r="AH98" t="n">
        <v>506601.8610132304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3.5537</v>
      </c>
      <c r="E99" t="n">
        <v>28.14</v>
      </c>
      <c r="F99" t="n">
        <v>24.48</v>
      </c>
      <c r="G99" t="n">
        <v>122.38</v>
      </c>
      <c r="H99" t="n">
        <v>1.28</v>
      </c>
      <c r="I99" t="n">
        <v>12</v>
      </c>
      <c r="J99" t="n">
        <v>352.34</v>
      </c>
      <c r="K99" t="n">
        <v>61.82</v>
      </c>
      <c r="L99" t="n">
        <v>25.25</v>
      </c>
      <c r="M99" t="n">
        <v>10</v>
      </c>
      <c r="N99" t="n">
        <v>115.27</v>
      </c>
      <c r="O99" t="n">
        <v>43689.76</v>
      </c>
      <c r="P99" t="n">
        <v>383.94</v>
      </c>
      <c r="Q99" t="n">
        <v>1397.19</v>
      </c>
      <c r="R99" t="n">
        <v>82.59</v>
      </c>
      <c r="S99" t="n">
        <v>66.97</v>
      </c>
      <c r="T99" t="n">
        <v>5234.73</v>
      </c>
      <c r="U99" t="n">
        <v>0.8100000000000001</v>
      </c>
      <c r="V99" t="n">
        <v>0.86</v>
      </c>
      <c r="W99" t="n">
        <v>5.32</v>
      </c>
      <c r="X99" t="n">
        <v>0.31</v>
      </c>
      <c r="Y99" t="n">
        <v>1</v>
      </c>
      <c r="Z99" t="n">
        <v>10</v>
      </c>
      <c r="AA99" t="n">
        <v>409.1640018913541</v>
      </c>
      <c r="AB99" t="n">
        <v>559.8362384295365</v>
      </c>
      <c r="AC99" t="n">
        <v>506.4062535689162</v>
      </c>
      <c r="AD99" t="n">
        <v>409164.0018913541</v>
      </c>
      <c r="AE99" t="n">
        <v>559836.2384295365</v>
      </c>
      <c r="AF99" t="n">
        <v>2.554585940167277e-06</v>
      </c>
      <c r="AG99" t="n">
        <v>17</v>
      </c>
      <c r="AH99" t="n">
        <v>506406.2535689162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3.5527</v>
      </c>
      <c r="E100" t="n">
        <v>28.15</v>
      </c>
      <c r="F100" t="n">
        <v>24.48</v>
      </c>
      <c r="G100" t="n">
        <v>122.42</v>
      </c>
      <c r="H100" t="n">
        <v>1.29</v>
      </c>
      <c r="I100" t="n">
        <v>12</v>
      </c>
      <c r="J100" t="n">
        <v>352.98</v>
      </c>
      <c r="K100" t="n">
        <v>61.82</v>
      </c>
      <c r="L100" t="n">
        <v>25.5</v>
      </c>
      <c r="M100" t="n">
        <v>10</v>
      </c>
      <c r="N100" t="n">
        <v>115.66</v>
      </c>
      <c r="O100" t="n">
        <v>43769.02</v>
      </c>
      <c r="P100" t="n">
        <v>384.14</v>
      </c>
      <c r="Q100" t="n">
        <v>1397.17</v>
      </c>
      <c r="R100" t="n">
        <v>82.87</v>
      </c>
      <c r="S100" t="n">
        <v>66.97</v>
      </c>
      <c r="T100" t="n">
        <v>5378.69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409.3815504175205</v>
      </c>
      <c r="AB100" t="n">
        <v>560.1338979206009</v>
      </c>
      <c r="AC100" t="n">
        <v>506.6755048559213</v>
      </c>
      <c r="AD100" t="n">
        <v>409381.5504175206</v>
      </c>
      <c r="AE100" t="n">
        <v>560133.897920601</v>
      </c>
      <c r="AF100" t="n">
        <v>2.553867087720485e-06</v>
      </c>
      <c r="AG100" t="n">
        <v>17</v>
      </c>
      <c r="AH100" t="n">
        <v>506675.5048559213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3.5534</v>
      </c>
      <c r="E101" t="n">
        <v>28.14</v>
      </c>
      <c r="F101" t="n">
        <v>24.48</v>
      </c>
      <c r="G101" t="n">
        <v>122.39</v>
      </c>
      <c r="H101" t="n">
        <v>1.3</v>
      </c>
      <c r="I101" t="n">
        <v>12</v>
      </c>
      <c r="J101" t="n">
        <v>353.63</v>
      </c>
      <c r="K101" t="n">
        <v>61.82</v>
      </c>
      <c r="L101" t="n">
        <v>25.75</v>
      </c>
      <c r="M101" t="n">
        <v>10</v>
      </c>
      <c r="N101" t="n">
        <v>116.06</v>
      </c>
      <c r="O101" t="n">
        <v>43848.38</v>
      </c>
      <c r="P101" t="n">
        <v>384.26</v>
      </c>
      <c r="Q101" t="n">
        <v>1397.17</v>
      </c>
      <c r="R101" t="n">
        <v>82.68000000000001</v>
      </c>
      <c r="S101" t="n">
        <v>66.97</v>
      </c>
      <c r="T101" t="n">
        <v>5282.19</v>
      </c>
      <c r="U101" t="n">
        <v>0.8100000000000001</v>
      </c>
      <c r="V101" t="n">
        <v>0.86</v>
      </c>
      <c r="W101" t="n">
        <v>5.31</v>
      </c>
      <c r="X101" t="n">
        <v>0.31</v>
      </c>
      <c r="Y101" t="n">
        <v>1</v>
      </c>
      <c r="Z101" t="n">
        <v>10</v>
      </c>
      <c r="AA101" t="n">
        <v>409.4062245345096</v>
      </c>
      <c r="AB101" t="n">
        <v>560.1676581360107</v>
      </c>
      <c r="AC101" t="n">
        <v>506.7060430437551</v>
      </c>
      <c r="AD101" t="n">
        <v>409406.2245345096</v>
      </c>
      <c r="AE101" t="n">
        <v>560167.6581360106</v>
      </c>
      <c r="AF101" t="n">
        <v>2.554370284433239e-06</v>
      </c>
      <c r="AG101" t="n">
        <v>17</v>
      </c>
      <c r="AH101" t="n">
        <v>506706.0430437551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3.555</v>
      </c>
      <c r="E102" t="n">
        <v>28.13</v>
      </c>
      <c r="F102" t="n">
        <v>24.47</v>
      </c>
      <c r="G102" t="n">
        <v>122.33</v>
      </c>
      <c r="H102" t="n">
        <v>1.31</v>
      </c>
      <c r="I102" t="n">
        <v>12</v>
      </c>
      <c r="J102" t="n">
        <v>354.27</v>
      </c>
      <c r="K102" t="n">
        <v>61.82</v>
      </c>
      <c r="L102" t="n">
        <v>26</v>
      </c>
      <c r="M102" t="n">
        <v>10</v>
      </c>
      <c r="N102" t="n">
        <v>116.45</v>
      </c>
      <c r="O102" t="n">
        <v>43927.95</v>
      </c>
      <c r="P102" t="n">
        <v>383.68</v>
      </c>
      <c r="Q102" t="n">
        <v>1397.18</v>
      </c>
      <c r="R102" t="n">
        <v>82.45999999999999</v>
      </c>
      <c r="S102" t="n">
        <v>66.97</v>
      </c>
      <c r="T102" t="n">
        <v>5171.39</v>
      </c>
      <c r="U102" t="n">
        <v>0.8100000000000001</v>
      </c>
      <c r="V102" t="n">
        <v>0.86</v>
      </c>
      <c r="W102" t="n">
        <v>5.31</v>
      </c>
      <c r="X102" t="n">
        <v>0.3</v>
      </c>
      <c r="Y102" t="n">
        <v>1</v>
      </c>
      <c r="Z102" t="n">
        <v>10</v>
      </c>
      <c r="AA102" t="n">
        <v>408.8700011726004</v>
      </c>
      <c r="AB102" t="n">
        <v>559.4339736757414</v>
      </c>
      <c r="AC102" t="n">
        <v>506.0423803986414</v>
      </c>
      <c r="AD102" t="n">
        <v>408870.0011726004</v>
      </c>
      <c r="AE102" t="n">
        <v>559433.9736757415</v>
      </c>
      <c r="AF102" t="n">
        <v>2.555520448348108e-06</v>
      </c>
      <c r="AG102" t="n">
        <v>17</v>
      </c>
      <c r="AH102" t="n">
        <v>506042.3803986414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3.5534</v>
      </c>
      <c r="E103" t="n">
        <v>28.14</v>
      </c>
      <c r="F103" t="n">
        <v>24.48</v>
      </c>
      <c r="G103" t="n">
        <v>122.39</v>
      </c>
      <c r="H103" t="n">
        <v>1.32</v>
      </c>
      <c r="I103" t="n">
        <v>12</v>
      </c>
      <c r="J103" t="n">
        <v>354.92</v>
      </c>
      <c r="K103" t="n">
        <v>61.82</v>
      </c>
      <c r="L103" t="n">
        <v>26.25</v>
      </c>
      <c r="M103" t="n">
        <v>9</v>
      </c>
      <c r="N103" t="n">
        <v>116.85</v>
      </c>
      <c r="O103" t="n">
        <v>44007.74</v>
      </c>
      <c r="P103" t="n">
        <v>383.97</v>
      </c>
      <c r="Q103" t="n">
        <v>1397.22</v>
      </c>
      <c r="R103" t="n">
        <v>82.73999999999999</v>
      </c>
      <c r="S103" t="n">
        <v>66.97</v>
      </c>
      <c r="T103" t="n">
        <v>5311.66</v>
      </c>
      <c r="U103" t="n">
        <v>0.8100000000000001</v>
      </c>
      <c r="V103" t="n">
        <v>0.86</v>
      </c>
      <c r="W103" t="n">
        <v>5.31</v>
      </c>
      <c r="X103" t="n">
        <v>0.31</v>
      </c>
      <c r="Y103" t="n">
        <v>1</v>
      </c>
      <c r="Z103" t="n">
        <v>10</v>
      </c>
      <c r="AA103" t="n">
        <v>409.208833868366</v>
      </c>
      <c r="AB103" t="n">
        <v>559.8975795183314</v>
      </c>
      <c r="AC103" t="n">
        <v>506.4617403502895</v>
      </c>
      <c r="AD103" t="n">
        <v>409208.833868366</v>
      </c>
      <c r="AE103" t="n">
        <v>559897.5795183314</v>
      </c>
      <c r="AF103" t="n">
        <v>2.554370284433239e-06</v>
      </c>
      <c r="AG103" t="n">
        <v>17</v>
      </c>
      <c r="AH103" t="n">
        <v>506461.7403502894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3.5519</v>
      </c>
      <c r="E104" t="n">
        <v>28.15</v>
      </c>
      <c r="F104" t="n">
        <v>24.49</v>
      </c>
      <c r="G104" t="n">
        <v>122.45</v>
      </c>
      <c r="H104" t="n">
        <v>1.33</v>
      </c>
      <c r="I104" t="n">
        <v>12</v>
      </c>
      <c r="J104" t="n">
        <v>355.57</v>
      </c>
      <c r="K104" t="n">
        <v>61.82</v>
      </c>
      <c r="L104" t="n">
        <v>26.5</v>
      </c>
      <c r="M104" t="n">
        <v>10</v>
      </c>
      <c r="N104" t="n">
        <v>117.25</v>
      </c>
      <c r="O104" t="n">
        <v>44087.74</v>
      </c>
      <c r="P104" t="n">
        <v>381.74</v>
      </c>
      <c r="Q104" t="n">
        <v>1397.18</v>
      </c>
      <c r="R104" t="n">
        <v>82.95999999999999</v>
      </c>
      <c r="S104" t="n">
        <v>66.97</v>
      </c>
      <c r="T104" t="n">
        <v>5420.12</v>
      </c>
      <c r="U104" t="n">
        <v>0.8100000000000001</v>
      </c>
      <c r="V104" t="n">
        <v>0.86</v>
      </c>
      <c r="W104" t="n">
        <v>5.32</v>
      </c>
      <c r="X104" t="n">
        <v>0.32</v>
      </c>
      <c r="Y104" t="n">
        <v>1</v>
      </c>
      <c r="Z104" t="n">
        <v>10</v>
      </c>
      <c r="AA104" t="n">
        <v>407.8238389798283</v>
      </c>
      <c r="AB104" t="n">
        <v>558.0025684101721</v>
      </c>
      <c r="AC104" t="n">
        <v>504.747586442628</v>
      </c>
      <c r="AD104" t="n">
        <v>407823.8389798283</v>
      </c>
      <c r="AE104" t="n">
        <v>558002.5684101721</v>
      </c>
      <c r="AF104" t="n">
        <v>2.55329200576305e-06</v>
      </c>
      <c r="AG104" t="n">
        <v>17</v>
      </c>
      <c r="AH104" t="n">
        <v>504747.586442628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3.5525</v>
      </c>
      <c r="E105" t="n">
        <v>28.15</v>
      </c>
      <c r="F105" t="n">
        <v>24.49</v>
      </c>
      <c r="G105" t="n">
        <v>122.43</v>
      </c>
      <c r="H105" t="n">
        <v>1.34</v>
      </c>
      <c r="I105" t="n">
        <v>12</v>
      </c>
      <c r="J105" t="n">
        <v>356.22</v>
      </c>
      <c r="K105" t="n">
        <v>61.82</v>
      </c>
      <c r="L105" t="n">
        <v>26.75</v>
      </c>
      <c r="M105" t="n">
        <v>9</v>
      </c>
      <c r="N105" t="n">
        <v>117.65</v>
      </c>
      <c r="O105" t="n">
        <v>44167.96</v>
      </c>
      <c r="P105" t="n">
        <v>379.36</v>
      </c>
      <c r="Q105" t="n">
        <v>1397.2</v>
      </c>
      <c r="R105" t="n">
        <v>82.84999999999999</v>
      </c>
      <c r="S105" t="n">
        <v>66.97</v>
      </c>
      <c r="T105" t="n">
        <v>5366.11</v>
      </c>
      <c r="U105" t="n">
        <v>0.8100000000000001</v>
      </c>
      <c r="V105" t="n">
        <v>0.86</v>
      </c>
      <c r="W105" t="n">
        <v>5.32</v>
      </c>
      <c r="X105" t="n">
        <v>0.32</v>
      </c>
      <c r="Y105" t="n">
        <v>1</v>
      </c>
      <c r="Z105" t="n">
        <v>10</v>
      </c>
      <c r="AA105" t="n">
        <v>406.1548532680541</v>
      </c>
      <c r="AB105" t="n">
        <v>555.7189885288693</v>
      </c>
      <c r="AC105" t="n">
        <v>502.6819482201724</v>
      </c>
      <c r="AD105" t="n">
        <v>406154.8532680541</v>
      </c>
      <c r="AE105" t="n">
        <v>555718.9885288693</v>
      </c>
      <c r="AF105" t="n">
        <v>2.553723317231126e-06</v>
      </c>
      <c r="AG105" t="n">
        <v>17</v>
      </c>
      <c r="AH105" t="n">
        <v>502681.9482201724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3.5644</v>
      </c>
      <c r="E106" t="n">
        <v>28.06</v>
      </c>
      <c r="F106" t="n">
        <v>24.45</v>
      </c>
      <c r="G106" t="n">
        <v>133.35</v>
      </c>
      <c r="H106" t="n">
        <v>1.35</v>
      </c>
      <c r="I106" t="n">
        <v>11</v>
      </c>
      <c r="J106" t="n">
        <v>356.87</v>
      </c>
      <c r="K106" t="n">
        <v>61.82</v>
      </c>
      <c r="L106" t="n">
        <v>27</v>
      </c>
      <c r="M106" t="n">
        <v>9</v>
      </c>
      <c r="N106" t="n">
        <v>118.05</v>
      </c>
      <c r="O106" t="n">
        <v>44248.41</v>
      </c>
      <c r="P106" t="n">
        <v>376.43</v>
      </c>
      <c r="Q106" t="n">
        <v>1397.18</v>
      </c>
      <c r="R106" t="n">
        <v>81.81</v>
      </c>
      <c r="S106" t="n">
        <v>66.97</v>
      </c>
      <c r="T106" t="n">
        <v>4852.75</v>
      </c>
      <c r="U106" t="n">
        <v>0.82</v>
      </c>
      <c r="V106" t="n">
        <v>0.86</v>
      </c>
      <c r="W106" t="n">
        <v>5.31</v>
      </c>
      <c r="X106" t="n">
        <v>0.28</v>
      </c>
      <c r="Y106" t="n">
        <v>1</v>
      </c>
      <c r="Z106" t="n">
        <v>10</v>
      </c>
      <c r="AA106" t="n">
        <v>403.1660009960435</v>
      </c>
      <c r="AB106" t="n">
        <v>551.6295089914485</v>
      </c>
      <c r="AC106" t="n">
        <v>498.9827628701822</v>
      </c>
      <c r="AD106" t="n">
        <v>403166.0009960434</v>
      </c>
      <c r="AE106" t="n">
        <v>551629.5089914484</v>
      </c>
      <c r="AF106" t="n">
        <v>2.562277661347959e-06</v>
      </c>
      <c r="AG106" t="n">
        <v>17</v>
      </c>
      <c r="AH106" t="n">
        <v>498982.7628701822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3.5645</v>
      </c>
      <c r="E107" t="n">
        <v>28.05</v>
      </c>
      <c r="F107" t="n">
        <v>24.45</v>
      </c>
      <c r="G107" t="n">
        <v>133.34</v>
      </c>
      <c r="H107" t="n">
        <v>1.36</v>
      </c>
      <c r="I107" t="n">
        <v>11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377.29</v>
      </c>
      <c r="Q107" t="n">
        <v>1397.25</v>
      </c>
      <c r="R107" t="n">
        <v>81.76000000000001</v>
      </c>
      <c r="S107" t="n">
        <v>66.97</v>
      </c>
      <c r="T107" t="n">
        <v>4829.1</v>
      </c>
      <c r="U107" t="n">
        <v>0.82</v>
      </c>
      <c r="V107" t="n">
        <v>0.86</v>
      </c>
      <c r="W107" t="n">
        <v>5.31</v>
      </c>
      <c r="X107" t="n">
        <v>0.28</v>
      </c>
      <c r="Y107" t="n">
        <v>1</v>
      </c>
      <c r="Z107" t="n">
        <v>10</v>
      </c>
      <c r="AA107" t="n">
        <v>403.7415997607908</v>
      </c>
      <c r="AB107" t="n">
        <v>552.4170686150012</v>
      </c>
      <c r="AC107" t="n">
        <v>499.69515890861</v>
      </c>
      <c r="AD107" t="n">
        <v>403741.5997607908</v>
      </c>
      <c r="AE107" t="n">
        <v>552417.0686150012</v>
      </c>
      <c r="AF107" t="n">
        <v>2.562349546592638e-06</v>
      </c>
      <c r="AG107" t="n">
        <v>17</v>
      </c>
      <c r="AH107" t="n">
        <v>499695.15890861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3.5649</v>
      </c>
      <c r="E108" t="n">
        <v>28.05</v>
      </c>
      <c r="F108" t="n">
        <v>24.44</v>
      </c>
      <c r="G108" t="n">
        <v>133.33</v>
      </c>
      <c r="H108" t="n">
        <v>1.37</v>
      </c>
      <c r="I108" t="n">
        <v>11</v>
      </c>
      <c r="J108" t="n">
        <v>358.18</v>
      </c>
      <c r="K108" t="n">
        <v>61.82</v>
      </c>
      <c r="L108" t="n">
        <v>27.5</v>
      </c>
      <c r="M108" t="n">
        <v>7</v>
      </c>
      <c r="N108" t="n">
        <v>118.86</v>
      </c>
      <c r="O108" t="n">
        <v>44409.98</v>
      </c>
      <c r="P108" t="n">
        <v>377.49</v>
      </c>
      <c r="Q108" t="n">
        <v>1397.24</v>
      </c>
      <c r="R108" t="n">
        <v>81.70999999999999</v>
      </c>
      <c r="S108" t="n">
        <v>66.97</v>
      </c>
      <c r="T108" t="n">
        <v>4802.2</v>
      </c>
      <c r="U108" t="n">
        <v>0.82</v>
      </c>
      <c r="V108" t="n">
        <v>0.86</v>
      </c>
      <c r="W108" t="n">
        <v>5.31</v>
      </c>
      <c r="X108" t="n">
        <v>0.28</v>
      </c>
      <c r="Y108" t="n">
        <v>1</v>
      </c>
      <c r="Z108" t="n">
        <v>10</v>
      </c>
      <c r="AA108" t="n">
        <v>403.8341168300659</v>
      </c>
      <c r="AB108" t="n">
        <v>552.5436545507483</v>
      </c>
      <c r="AC108" t="n">
        <v>499.8096636603138</v>
      </c>
      <c r="AD108" t="n">
        <v>403834.1168300658</v>
      </c>
      <c r="AE108" t="n">
        <v>552543.6545507483</v>
      </c>
      <c r="AF108" t="n">
        <v>2.562637087571356e-06</v>
      </c>
      <c r="AG108" t="n">
        <v>17</v>
      </c>
      <c r="AH108" t="n">
        <v>499809.6636603138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3.5628</v>
      </c>
      <c r="E109" t="n">
        <v>28.07</v>
      </c>
      <c r="F109" t="n">
        <v>24.46</v>
      </c>
      <c r="G109" t="n">
        <v>133.42</v>
      </c>
      <c r="H109" t="n">
        <v>1.38</v>
      </c>
      <c r="I109" t="n">
        <v>11</v>
      </c>
      <c r="J109" t="n">
        <v>358.84</v>
      </c>
      <c r="K109" t="n">
        <v>61.82</v>
      </c>
      <c r="L109" t="n">
        <v>27.75</v>
      </c>
      <c r="M109" t="n">
        <v>6</v>
      </c>
      <c r="N109" t="n">
        <v>119.27</v>
      </c>
      <c r="O109" t="n">
        <v>44491.1</v>
      </c>
      <c r="P109" t="n">
        <v>377.09</v>
      </c>
      <c r="Q109" t="n">
        <v>1397.27</v>
      </c>
      <c r="R109" t="n">
        <v>81.98999999999999</v>
      </c>
      <c r="S109" t="n">
        <v>66.97</v>
      </c>
      <c r="T109" t="n">
        <v>4939.77</v>
      </c>
      <c r="U109" t="n">
        <v>0.82</v>
      </c>
      <c r="V109" t="n">
        <v>0.86</v>
      </c>
      <c r="W109" t="n">
        <v>5.32</v>
      </c>
      <c r="X109" t="n">
        <v>0.29</v>
      </c>
      <c r="Y109" t="n">
        <v>1</v>
      </c>
      <c r="Z109" t="n">
        <v>10</v>
      </c>
      <c r="AA109" t="n">
        <v>403.7525569503724</v>
      </c>
      <c r="AB109" t="n">
        <v>552.4320607251836</v>
      </c>
      <c r="AC109" t="n">
        <v>499.7087201928382</v>
      </c>
      <c r="AD109" t="n">
        <v>403752.5569503724</v>
      </c>
      <c r="AE109" t="n">
        <v>552432.0607251837</v>
      </c>
      <c r="AF109" t="n">
        <v>2.561127497433091e-06</v>
      </c>
      <c r="AG109" t="n">
        <v>17</v>
      </c>
      <c r="AH109" t="n">
        <v>499708.7201928382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3.5622</v>
      </c>
      <c r="E110" t="n">
        <v>28.07</v>
      </c>
      <c r="F110" t="n">
        <v>24.46</v>
      </c>
      <c r="G110" t="n">
        <v>133.44</v>
      </c>
      <c r="H110" t="n">
        <v>1.39</v>
      </c>
      <c r="I110" t="n">
        <v>11</v>
      </c>
      <c r="J110" t="n">
        <v>359.5</v>
      </c>
      <c r="K110" t="n">
        <v>61.82</v>
      </c>
      <c r="L110" t="n">
        <v>28</v>
      </c>
      <c r="M110" t="n">
        <v>6</v>
      </c>
      <c r="N110" t="n">
        <v>119.68</v>
      </c>
      <c r="O110" t="n">
        <v>44572.45</v>
      </c>
      <c r="P110" t="n">
        <v>378</v>
      </c>
      <c r="Q110" t="n">
        <v>1397.25</v>
      </c>
      <c r="R110" t="n">
        <v>82.09</v>
      </c>
      <c r="S110" t="n">
        <v>66.97</v>
      </c>
      <c r="T110" t="n">
        <v>4993.57</v>
      </c>
      <c r="U110" t="n">
        <v>0.82</v>
      </c>
      <c r="V110" t="n">
        <v>0.86</v>
      </c>
      <c r="W110" t="n">
        <v>5.32</v>
      </c>
      <c r="X110" t="n">
        <v>0.3</v>
      </c>
      <c r="Y110" t="n">
        <v>1</v>
      </c>
      <c r="Z110" t="n">
        <v>10</v>
      </c>
      <c r="AA110" t="n">
        <v>404.4182175088609</v>
      </c>
      <c r="AB110" t="n">
        <v>553.3428468681788</v>
      </c>
      <c r="AC110" t="n">
        <v>500.5325821846423</v>
      </c>
      <c r="AD110" t="n">
        <v>404418.2175088609</v>
      </c>
      <c r="AE110" t="n">
        <v>553342.8468681788</v>
      </c>
      <c r="AF110" t="n">
        <v>2.560696185965016e-06</v>
      </c>
      <c r="AG110" t="n">
        <v>17</v>
      </c>
      <c r="AH110" t="n">
        <v>500532.5821846423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3.5635</v>
      </c>
      <c r="E111" t="n">
        <v>28.06</v>
      </c>
      <c r="F111" t="n">
        <v>24.45</v>
      </c>
      <c r="G111" t="n">
        <v>133.38</v>
      </c>
      <c r="H111" t="n">
        <v>1.4</v>
      </c>
      <c r="I111" t="n">
        <v>11</v>
      </c>
      <c r="J111" t="n">
        <v>360.16</v>
      </c>
      <c r="K111" t="n">
        <v>61.82</v>
      </c>
      <c r="L111" t="n">
        <v>28.25</v>
      </c>
      <c r="M111" t="n">
        <v>6</v>
      </c>
      <c r="N111" t="n">
        <v>120.09</v>
      </c>
      <c r="O111" t="n">
        <v>44654.04</v>
      </c>
      <c r="P111" t="n">
        <v>378.23</v>
      </c>
      <c r="Q111" t="n">
        <v>1397.23</v>
      </c>
      <c r="R111" t="n">
        <v>81.91</v>
      </c>
      <c r="S111" t="n">
        <v>66.97</v>
      </c>
      <c r="T111" t="n">
        <v>4902.09</v>
      </c>
      <c r="U111" t="n">
        <v>0.82</v>
      </c>
      <c r="V111" t="n">
        <v>0.86</v>
      </c>
      <c r="W111" t="n">
        <v>5.31</v>
      </c>
      <c r="X111" t="n">
        <v>0.29</v>
      </c>
      <c r="Y111" t="n">
        <v>1</v>
      </c>
      <c r="Z111" t="n">
        <v>10</v>
      </c>
      <c r="AA111" t="n">
        <v>404.4592262384805</v>
      </c>
      <c r="AB111" t="n">
        <v>553.398956821222</v>
      </c>
      <c r="AC111" t="n">
        <v>500.5833370825178</v>
      </c>
      <c r="AD111" t="n">
        <v>404459.2262384805</v>
      </c>
      <c r="AE111" t="n">
        <v>553398.956821222</v>
      </c>
      <c r="AF111" t="n">
        <v>2.561630694145846e-06</v>
      </c>
      <c r="AG111" t="n">
        <v>17</v>
      </c>
      <c r="AH111" t="n">
        <v>500583.3370825178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3.564</v>
      </c>
      <c r="E112" t="n">
        <v>28.06</v>
      </c>
      <c r="F112" t="n">
        <v>24.45</v>
      </c>
      <c r="G112" t="n">
        <v>133.36</v>
      </c>
      <c r="H112" t="n">
        <v>1.41</v>
      </c>
      <c r="I112" t="n">
        <v>11</v>
      </c>
      <c r="J112" t="n">
        <v>360.82</v>
      </c>
      <c r="K112" t="n">
        <v>61.82</v>
      </c>
      <c r="L112" t="n">
        <v>28.5</v>
      </c>
      <c r="M112" t="n">
        <v>5</v>
      </c>
      <c r="N112" t="n">
        <v>120.5</v>
      </c>
      <c r="O112" t="n">
        <v>44735.86</v>
      </c>
      <c r="P112" t="n">
        <v>378.92</v>
      </c>
      <c r="Q112" t="n">
        <v>1397.23</v>
      </c>
      <c r="R112" t="n">
        <v>81.67</v>
      </c>
      <c r="S112" t="n">
        <v>66.97</v>
      </c>
      <c r="T112" t="n">
        <v>4781.06</v>
      </c>
      <c r="U112" t="n">
        <v>0.82</v>
      </c>
      <c r="V112" t="n">
        <v>0.86</v>
      </c>
      <c r="W112" t="n">
        <v>5.32</v>
      </c>
      <c r="X112" t="n">
        <v>0.28</v>
      </c>
      <c r="Y112" t="n">
        <v>1</v>
      </c>
      <c r="Z112" t="n">
        <v>10</v>
      </c>
      <c r="AA112" t="n">
        <v>404.8875770191864</v>
      </c>
      <c r="AB112" t="n">
        <v>553.9850452568865</v>
      </c>
      <c r="AC112" t="n">
        <v>501.1134900604628</v>
      </c>
      <c r="AD112" t="n">
        <v>404887.5770191865</v>
      </c>
      <c r="AE112" t="n">
        <v>553985.0452568864</v>
      </c>
      <c r="AF112" t="n">
        <v>2.561990120369242e-06</v>
      </c>
      <c r="AG112" t="n">
        <v>17</v>
      </c>
      <c r="AH112" t="n">
        <v>501113.4900604628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3.5632</v>
      </c>
      <c r="E113" t="n">
        <v>28.06</v>
      </c>
      <c r="F113" t="n">
        <v>24.46</v>
      </c>
      <c r="G113" t="n">
        <v>133.4</v>
      </c>
      <c r="H113" t="n">
        <v>1.42</v>
      </c>
      <c r="I113" t="n">
        <v>11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379.17</v>
      </c>
      <c r="Q113" t="n">
        <v>1397.23</v>
      </c>
      <c r="R113" t="n">
        <v>81.70999999999999</v>
      </c>
      <c r="S113" t="n">
        <v>66.97</v>
      </c>
      <c r="T113" t="n">
        <v>4801.34</v>
      </c>
      <c r="U113" t="n">
        <v>0.82</v>
      </c>
      <c r="V113" t="n">
        <v>0.86</v>
      </c>
      <c r="W113" t="n">
        <v>5.32</v>
      </c>
      <c r="X113" t="n">
        <v>0.29</v>
      </c>
      <c r="Y113" t="n">
        <v>1</v>
      </c>
      <c r="Z113" t="n">
        <v>10</v>
      </c>
      <c r="AA113" t="n">
        <v>405.1325779827849</v>
      </c>
      <c r="AB113" t="n">
        <v>554.3202663839616</v>
      </c>
      <c r="AC113" t="n">
        <v>501.4167181536557</v>
      </c>
      <c r="AD113" t="n">
        <v>405132.5779827849</v>
      </c>
      <c r="AE113" t="n">
        <v>554320.2663839615</v>
      </c>
      <c r="AF113" t="n">
        <v>2.561415038411809e-06</v>
      </c>
      <c r="AG113" t="n">
        <v>17</v>
      </c>
      <c r="AH113" t="n">
        <v>501416.7181536557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3.5641</v>
      </c>
      <c r="E114" t="n">
        <v>28.06</v>
      </c>
      <c r="F114" t="n">
        <v>24.45</v>
      </c>
      <c r="G114" t="n">
        <v>133.36</v>
      </c>
      <c r="H114" t="n">
        <v>1.43</v>
      </c>
      <c r="I114" t="n">
        <v>11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378.74</v>
      </c>
      <c r="Q114" t="n">
        <v>1397.24</v>
      </c>
      <c r="R114" t="n">
        <v>81.59999999999999</v>
      </c>
      <c r="S114" t="n">
        <v>66.97</v>
      </c>
      <c r="T114" t="n">
        <v>4747.94</v>
      </c>
      <c r="U114" t="n">
        <v>0.82</v>
      </c>
      <c r="V114" t="n">
        <v>0.86</v>
      </c>
      <c r="W114" t="n">
        <v>5.32</v>
      </c>
      <c r="X114" t="n">
        <v>0.28</v>
      </c>
      <c r="Y114" t="n">
        <v>1</v>
      </c>
      <c r="Z114" t="n">
        <v>10</v>
      </c>
      <c r="AA114" t="n">
        <v>404.7574334927083</v>
      </c>
      <c r="AB114" t="n">
        <v>553.8069771424318</v>
      </c>
      <c r="AC114" t="n">
        <v>500.9524165169317</v>
      </c>
      <c r="AD114" t="n">
        <v>404757.4334927084</v>
      </c>
      <c r="AE114" t="n">
        <v>553806.9771424319</v>
      </c>
      <c r="AF114" t="n">
        <v>2.562062005613922e-06</v>
      </c>
      <c r="AG114" t="n">
        <v>17</v>
      </c>
      <c r="AH114" t="n">
        <v>500952.4165169317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3.5641</v>
      </c>
      <c r="E115" t="n">
        <v>28.06</v>
      </c>
      <c r="F115" t="n">
        <v>24.45</v>
      </c>
      <c r="G115" t="n">
        <v>133.36</v>
      </c>
      <c r="H115" t="n">
        <v>1.44</v>
      </c>
      <c r="I115" t="n">
        <v>11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379.44</v>
      </c>
      <c r="Q115" t="n">
        <v>1397.31</v>
      </c>
      <c r="R115" t="n">
        <v>81.51000000000001</v>
      </c>
      <c r="S115" t="n">
        <v>66.97</v>
      </c>
      <c r="T115" t="n">
        <v>4702.29</v>
      </c>
      <c r="U115" t="n">
        <v>0.82</v>
      </c>
      <c r="V115" t="n">
        <v>0.86</v>
      </c>
      <c r="W115" t="n">
        <v>5.32</v>
      </c>
      <c r="X115" t="n">
        <v>0.28</v>
      </c>
      <c r="Y115" t="n">
        <v>1</v>
      </c>
      <c r="Z115" t="n">
        <v>10</v>
      </c>
      <c r="AA115" t="n">
        <v>405.2324633112844</v>
      </c>
      <c r="AB115" t="n">
        <v>554.4569338970442</v>
      </c>
      <c r="AC115" t="n">
        <v>501.5403423111038</v>
      </c>
      <c r="AD115" t="n">
        <v>405232.4633112844</v>
      </c>
      <c r="AE115" t="n">
        <v>554456.9338970443</v>
      </c>
      <c r="AF115" t="n">
        <v>2.562062005613922e-06</v>
      </c>
      <c r="AG115" t="n">
        <v>17</v>
      </c>
      <c r="AH115" t="n">
        <v>501540.3423111038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3.5637</v>
      </c>
      <c r="E116" t="n">
        <v>28.06</v>
      </c>
      <c r="F116" t="n">
        <v>24.45</v>
      </c>
      <c r="G116" t="n">
        <v>133.38</v>
      </c>
      <c r="H116" t="n">
        <v>1.45</v>
      </c>
      <c r="I116" t="n">
        <v>11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379.87</v>
      </c>
      <c r="Q116" t="n">
        <v>1397.27</v>
      </c>
      <c r="R116" t="n">
        <v>81.61</v>
      </c>
      <c r="S116" t="n">
        <v>66.97</v>
      </c>
      <c r="T116" t="n">
        <v>4753.68</v>
      </c>
      <c r="U116" t="n">
        <v>0.82</v>
      </c>
      <c r="V116" t="n">
        <v>0.86</v>
      </c>
      <c r="W116" t="n">
        <v>5.32</v>
      </c>
      <c r="X116" t="n">
        <v>0.29</v>
      </c>
      <c r="Y116" t="n">
        <v>1</v>
      </c>
      <c r="Z116" t="n">
        <v>10</v>
      </c>
      <c r="AA116" t="n">
        <v>405.5563144020962</v>
      </c>
      <c r="AB116" t="n">
        <v>554.9000412467948</v>
      </c>
      <c r="AC116" t="n">
        <v>501.9411601172993</v>
      </c>
      <c r="AD116" t="n">
        <v>405556.3144020962</v>
      </c>
      <c r="AE116" t="n">
        <v>554900.0412467947</v>
      </c>
      <c r="AF116" t="n">
        <v>2.561774464635205e-06</v>
      </c>
      <c r="AG116" t="n">
        <v>17</v>
      </c>
      <c r="AH116" t="n">
        <v>501941.1601172992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3.5634</v>
      </c>
      <c r="E117" t="n">
        <v>28.06</v>
      </c>
      <c r="F117" t="n">
        <v>24.45</v>
      </c>
      <c r="G117" t="n">
        <v>133.39</v>
      </c>
      <c r="H117" t="n">
        <v>1.46</v>
      </c>
      <c r="I117" t="n">
        <v>11</v>
      </c>
      <c r="J117" t="n">
        <v>364.17</v>
      </c>
      <c r="K117" t="n">
        <v>61.82</v>
      </c>
      <c r="L117" t="n">
        <v>29.75</v>
      </c>
      <c r="M117" t="n">
        <v>1</v>
      </c>
      <c r="N117" t="n">
        <v>122.6</v>
      </c>
      <c r="O117" t="n">
        <v>45148.66</v>
      </c>
      <c r="P117" t="n">
        <v>380.26</v>
      </c>
      <c r="Q117" t="n">
        <v>1397.28</v>
      </c>
      <c r="R117" t="n">
        <v>81.67</v>
      </c>
      <c r="S117" t="n">
        <v>66.97</v>
      </c>
      <c r="T117" t="n">
        <v>4780.57</v>
      </c>
      <c r="U117" t="n">
        <v>0.82</v>
      </c>
      <c r="V117" t="n">
        <v>0.86</v>
      </c>
      <c r="W117" t="n">
        <v>5.32</v>
      </c>
      <c r="X117" t="n">
        <v>0.29</v>
      </c>
      <c r="Y117" t="n">
        <v>1</v>
      </c>
      <c r="Z117" t="n">
        <v>10</v>
      </c>
      <c r="AA117" t="n">
        <v>405.8450658786581</v>
      </c>
      <c r="AB117" t="n">
        <v>555.2951237558428</v>
      </c>
      <c r="AC117" t="n">
        <v>502.2985365061854</v>
      </c>
      <c r="AD117" t="n">
        <v>405845.0658786581</v>
      </c>
      <c r="AE117" t="n">
        <v>555295.1237558428</v>
      </c>
      <c r="AF117" t="n">
        <v>2.561558808901167e-06</v>
      </c>
      <c r="AG117" t="n">
        <v>17</v>
      </c>
      <c r="AH117" t="n">
        <v>502298.5365061854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3.5634</v>
      </c>
      <c r="E118" t="n">
        <v>28.06</v>
      </c>
      <c r="F118" t="n">
        <v>24.45</v>
      </c>
      <c r="G118" t="n">
        <v>133.39</v>
      </c>
      <c r="H118" t="n">
        <v>1.47</v>
      </c>
      <c r="I118" t="n">
        <v>11</v>
      </c>
      <c r="J118" t="n">
        <v>364.85</v>
      </c>
      <c r="K118" t="n">
        <v>61.82</v>
      </c>
      <c r="L118" t="n">
        <v>30</v>
      </c>
      <c r="M118" t="n">
        <v>1</v>
      </c>
      <c r="N118" t="n">
        <v>123.02</v>
      </c>
      <c r="O118" t="n">
        <v>45231.92</v>
      </c>
      <c r="P118" t="n">
        <v>380.72</v>
      </c>
      <c r="Q118" t="n">
        <v>1397.28</v>
      </c>
      <c r="R118" t="n">
        <v>81.65000000000001</v>
      </c>
      <c r="S118" t="n">
        <v>66.97</v>
      </c>
      <c r="T118" t="n">
        <v>4773.39</v>
      </c>
      <c r="U118" t="n">
        <v>0.82</v>
      </c>
      <c r="V118" t="n">
        <v>0.86</v>
      </c>
      <c r="W118" t="n">
        <v>5.32</v>
      </c>
      <c r="X118" t="n">
        <v>0.29</v>
      </c>
      <c r="Y118" t="n">
        <v>1</v>
      </c>
      <c r="Z118" t="n">
        <v>10</v>
      </c>
      <c r="AA118" t="n">
        <v>406.157289652557</v>
      </c>
      <c r="AB118" t="n">
        <v>555.7223220976321</v>
      </c>
      <c r="AC118" t="n">
        <v>502.684963637811</v>
      </c>
      <c r="AD118" t="n">
        <v>406157.289652557</v>
      </c>
      <c r="AE118" t="n">
        <v>555722.3220976321</v>
      </c>
      <c r="AF118" t="n">
        <v>2.561558808901167e-06</v>
      </c>
      <c r="AG118" t="n">
        <v>17</v>
      </c>
      <c r="AH118" t="n">
        <v>502684.963637811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3.5635</v>
      </c>
      <c r="E119" t="n">
        <v>28.06</v>
      </c>
      <c r="F119" t="n">
        <v>24.45</v>
      </c>
      <c r="G119" t="n">
        <v>133.39</v>
      </c>
      <c r="H119" t="n">
        <v>1.48</v>
      </c>
      <c r="I119" t="n">
        <v>11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381.17</v>
      </c>
      <c r="Q119" t="n">
        <v>1397.28</v>
      </c>
      <c r="R119" t="n">
        <v>81.65000000000001</v>
      </c>
      <c r="S119" t="n">
        <v>66.97</v>
      </c>
      <c r="T119" t="n">
        <v>4771.05</v>
      </c>
      <c r="U119" t="n">
        <v>0.82</v>
      </c>
      <c r="V119" t="n">
        <v>0.86</v>
      </c>
      <c r="W119" t="n">
        <v>5.32</v>
      </c>
      <c r="X119" t="n">
        <v>0.29</v>
      </c>
      <c r="Y119" t="n">
        <v>1</v>
      </c>
      <c r="Z119" t="n">
        <v>10</v>
      </c>
      <c r="AA119" t="n">
        <v>406.4546874032976</v>
      </c>
      <c r="AB119" t="n">
        <v>556.1292348204581</v>
      </c>
      <c r="AC119" t="n">
        <v>503.0530411814762</v>
      </c>
      <c r="AD119" t="n">
        <v>406454.6874032976</v>
      </c>
      <c r="AE119" t="n">
        <v>556129.2348204581</v>
      </c>
      <c r="AF119" t="n">
        <v>2.561630694145846e-06</v>
      </c>
      <c r="AG119" t="n">
        <v>17</v>
      </c>
      <c r="AH119" t="n">
        <v>503053.0411814762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3.5633</v>
      </c>
      <c r="E120" t="n">
        <v>28.06</v>
      </c>
      <c r="F120" t="n">
        <v>24.46</v>
      </c>
      <c r="G120" t="n">
        <v>133.39</v>
      </c>
      <c r="H120" t="n">
        <v>1.49</v>
      </c>
      <c r="I120" t="n">
        <v>11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381.62</v>
      </c>
      <c r="Q120" t="n">
        <v>1397.28</v>
      </c>
      <c r="R120" t="n">
        <v>81.69</v>
      </c>
      <c r="S120" t="n">
        <v>66.97</v>
      </c>
      <c r="T120" t="n">
        <v>4789.43</v>
      </c>
      <c r="U120" t="n">
        <v>0.82</v>
      </c>
      <c r="V120" t="n">
        <v>0.86</v>
      </c>
      <c r="W120" t="n">
        <v>5.32</v>
      </c>
      <c r="X120" t="n">
        <v>0.29</v>
      </c>
      <c r="Y120" t="n">
        <v>1</v>
      </c>
      <c r="Z120" t="n">
        <v>10</v>
      </c>
      <c r="AA120" t="n">
        <v>406.7875539488541</v>
      </c>
      <c r="AB120" t="n">
        <v>556.5846775131242</v>
      </c>
      <c r="AC120" t="n">
        <v>503.4650170627719</v>
      </c>
      <c r="AD120" t="n">
        <v>406787.5539488541</v>
      </c>
      <c r="AE120" t="n">
        <v>556584.6775131242</v>
      </c>
      <c r="AF120" t="n">
        <v>2.561486923656487e-06</v>
      </c>
      <c r="AG120" t="n">
        <v>17</v>
      </c>
      <c r="AH120" t="n">
        <v>503465.0170627719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3.5631</v>
      </c>
      <c r="E121" t="n">
        <v>28.07</v>
      </c>
      <c r="F121" t="n">
        <v>24.46</v>
      </c>
      <c r="G121" t="n">
        <v>133.4</v>
      </c>
      <c r="H121" t="n">
        <v>1.49</v>
      </c>
      <c r="I121" t="n">
        <v>11</v>
      </c>
      <c r="J121" t="n">
        <v>366.88</v>
      </c>
      <c r="K121" t="n">
        <v>61.82</v>
      </c>
      <c r="L121" t="n">
        <v>30.75</v>
      </c>
      <c r="M121" t="n">
        <v>0</v>
      </c>
      <c r="N121" t="n">
        <v>124.31</v>
      </c>
      <c r="O121" t="n">
        <v>45483.22</v>
      </c>
      <c r="P121" t="n">
        <v>382.24</v>
      </c>
      <c r="Q121" t="n">
        <v>1397.28</v>
      </c>
      <c r="R121" t="n">
        <v>81.70999999999999</v>
      </c>
      <c r="S121" t="n">
        <v>66.97</v>
      </c>
      <c r="T121" t="n">
        <v>4802.61</v>
      </c>
      <c r="U121" t="n">
        <v>0.82</v>
      </c>
      <c r="V121" t="n">
        <v>0.86</v>
      </c>
      <c r="W121" t="n">
        <v>5.32</v>
      </c>
      <c r="X121" t="n">
        <v>0.29</v>
      </c>
      <c r="Y121" t="n">
        <v>1</v>
      </c>
      <c r="Z121" t="n">
        <v>10</v>
      </c>
      <c r="AA121" t="n">
        <v>407.2245098654276</v>
      </c>
      <c r="AB121" t="n">
        <v>557.1825398753144</v>
      </c>
      <c r="AC121" t="n">
        <v>504.0058202802198</v>
      </c>
      <c r="AD121" t="n">
        <v>407224.5098654276</v>
      </c>
      <c r="AE121" t="n">
        <v>557182.5398753145</v>
      </c>
      <c r="AF121" t="n">
        <v>2.561343153167129e-06</v>
      </c>
      <c r="AG121" t="n">
        <v>17</v>
      </c>
      <c r="AH121" t="n">
        <v>504005.8202802198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3.1705</v>
      </c>
      <c r="E2" t="n">
        <v>31.54</v>
      </c>
      <c r="F2" t="n">
        <v>28.33</v>
      </c>
      <c r="G2" t="n">
        <v>12.05</v>
      </c>
      <c r="H2" t="n">
        <v>0.64</v>
      </c>
      <c r="I2" t="n">
        <v>141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82.28</v>
      </c>
      <c r="Q2" t="n">
        <v>1397.74</v>
      </c>
      <c r="R2" t="n">
        <v>201.96</v>
      </c>
      <c r="S2" t="n">
        <v>66.97</v>
      </c>
      <c r="T2" t="n">
        <v>64278.12</v>
      </c>
      <c r="U2" t="n">
        <v>0.33</v>
      </c>
      <c r="V2" t="n">
        <v>0.74</v>
      </c>
      <c r="W2" t="n">
        <v>5.71</v>
      </c>
      <c r="X2" t="n">
        <v>4.16</v>
      </c>
      <c r="Y2" t="n">
        <v>1</v>
      </c>
      <c r="Z2" t="n">
        <v>10</v>
      </c>
      <c r="AA2" t="n">
        <v>199.1968088451893</v>
      </c>
      <c r="AB2" t="n">
        <v>272.5498618048469</v>
      </c>
      <c r="AC2" t="n">
        <v>246.5380855204057</v>
      </c>
      <c r="AD2" t="n">
        <v>199196.8088451893</v>
      </c>
      <c r="AE2" t="n">
        <v>272549.8618048469</v>
      </c>
      <c r="AF2" t="n">
        <v>2.552852745828221e-06</v>
      </c>
      <c r="AG2" t="n">
        <v>19</v>
      </c>
      <c r="AH2" t="n">
        <v>246538.0855204057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29.59</v>
      </c>
      <c r="G2" t="n">
        <v>9.5</v>
      </c>
      <c r="H2" t="n">
        <v>0.18</v>
      </c>
      <c r="I2" t="n">
        <v>187</v>
      </c>
      <c r="J2" t="n">
        <v>98.70999999999999</v>
      </c>
      <c r="K2" t="n">
        <v>39.72</v>
      </c>
      <c r="L2" t="n">
        <v>1</v>
      </c>
      <c r="M2" t="n">
        <v>185</v>
      </c>
      <c r="N2" t="n">
        <v>12.99</v>
      </c>
      <c r="O2" t="n">
        <v>12407.75</v>
      </c>
      <c r="P2" t="n">
        <v>258.59</v>
      </c>
      <c r="Q2" t="n">
        <v>1397.44</v>
      </c>
      <c r="R2" t="n">
        <v>249.75</v>
      </c>
      <c r="S2" t="n">
        <v>66.97</v>
      </c>
      <c r="T2" t="n">
        <v>87939.41</v>
      </c>
      <c r="U2" t="n">
        <v>0.27</v>
      </c>
      <c r="V2" t="n">
        <v>0.71</v>
      </c>
      <c r="W2" t="n">
        <v>5.59</v>
      </c>
      <c r="X2" t="n">
        <v>5.42</v>
      </c>
      <c r="Y2" t="n">
        <v>1</v>
      </c>
      <c r="Z2" t="n">
        <v>10</v>
      </c>
      <c r="AA2" t="n">
        <v>389.3800190911174</v>
      </c>
      <c r="AB2" t="n">
        <v>532.7669203545312</v>
      </c>
      <c r="AC2" t="n">
        <v>481.9203932189629</v>
      </c>
      <c r="AD2" t="n">
        <v>389380.0190911174</v>
      </c>
      <c r="AE2" t="n">
        <v>532766.9203545311</v>
      </c>
      <c r="AF2" t="n">
        <v>2.16338789834778e-06</v>
      </c>
      <c r="AG2" t="n">
        <v>21</v>
      </c>
      <c r="AH2" t="n">
        <v>481920.3932189629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3.0111</v>
      </c>
      <c r="E3" t="n">
        <v>33.21</v>
      </c>
      <c r="F3" t="n">
        <v>28.3</v>
      </c>
      <c r="G3" t="n">
        <v>11.96</v>
      </c>
      <c r="H3" t="n">
        <v>0.22</v>
      </c>
      <c r="I3" t="n">
        <v>142</v>
      </c>
      <c r="J3" t="n">
        <v>99.02</v>
      </c>
      <c r="K3" t="n">
        <v>39.72</v>
      </c>
      <c r="L3" t="n">
        <v>1.25</v>
      </c>
      <c r="M3" t="n">
        <v>140</v>
      </c>
      <c r="N3" t="n">
        <v>13.05</v>
      </c>
      <c r="O3" t="n">
        <v>12446.14</v>
      </c>
      <c r="P3" t="n">
        <v>244.13</v>
      </c>
      <c r="Q3" t="n">
        <v>1397.65</v>
      </c>
      <c r="R3" t="n">
        <v>206.82</v>
      </c>
      <c r="S3" t="n">
        <v>66.97</v>
      </c>
      <c r="T3" t="n">
        <v>66699.64999999999</v>
      </c>
      <c r="U3" t="n">
        <v>0.32</v>
      </c>
      <c r="V3" t="n">
        <v>0.74</v>
      </c>
      <c r="W3" t="n">
        <v>5.54</v>
      </c>
      <c r="X3" t="n">
        <v>4.13</v>
      </c>
      <c r="Y3" t="n">
        <v>1</v>
      </c>
      <c r="Z3" t="n">
        <v>10</v>
      </c>
      <c r="AA3" t="n">
        <v>354.5251428569931</v>
      </c>
      <c r="AB3" t="n">
        <v>485.0769410023876</v>
      </c>
      <c r="AC3" t="n">
        <v>438.7818785628815</v>
      </c>
      <c r="AD3" t="n">
        <v>354525.1428569931</v>
      </c>
      <c r="AE3" t="n">
        <v>485076.9410023876</v>
      </c>
      <c r="AF3" t="n">
        <v>2.307782371741594e-06</v>
      </c>
      <c r="AG3" t="n">
        <v>20</v>
      </c>
      <c r="AH3" t="n">
        <v>438781.8785628815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3.1504</v>
      </c>
      <c r="E4" t="n">
        <v>31.74</v>
      </c>
      <c r="F4" t="n">
        <v>27.43</v>
      </c>
      <c r="G4" t="n">
        <v>14.57</v>
      </c>
      <c r="H4" t="n">
        <v>0.27</v>
      </c>
      <c r="I4" t="n">
        <v>113</v>
      </c>
      <c r="J4" t="n">
        <v>99.33</v>
      </c>
      <c r="K4" t="n">
        <v>39.72</v>
      </c>
      <c r="L4" t="n">
        <v>1.5</v>
      </c>
      <c r="M4" t="n">
        <v>111</v>
      </c>
      <c r="N4" t="n">
        <v>13.11</v>
      </c>
      <c r="O4" t="n">
        <v>12484.55</v>
      </c>
      <c r="P4" t="n">
        <v>233.69</v>
      </c>
      <c r="Q4" t="n">
        <v>1397.52</v>
      </c>
      <c r="R4" t="n">
        <v>178.32</v>
      </c>
      <c r="S4" t="n">
        <v>66.97</v>
      </c>
      <c r="T4" t="n">
        <v>52595.75</v>
      </c>
      <c r="U4" t="n">
        <v>0.38</v>
      </c>
      <c r="V4" t="n">
        <v>0.77</v>
      </c>
      <c r="W4" t="n">
        <v>5.5</v>
      </c>
      <c r="X4" t="n">
        <v>3.26</v>
      </c>
      <c r="Y4" t="n">
        <v>1</v>
      </c>
      <c r="Z4" t="n">
        <v>10</v>
      </c>
      <c r="AA4" t="n">
        <v>329.4393837328991</v>
      </c>
      <c r="AB4" t="n">
        <v>450.7534986632169</v>
      </c>
      <c r="AC4" t="n">
        <v>407.7342173873074</v>
      </c>
      <c r="AD4" t="n">
        <v>329439.3837328991</v>
      </c>
      <c r="AE4" t="n">
        <v>450753.4986632169</v>
      </c>
      <c r="AF4" t="n">
        <v>2.414545376750928e-06</v>
      </c>
      <c r="AG4" t="n">
        <v>19</v>
      </c>
      <c r="AH4" t="n">
        <v>407734.2173873074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3.2475</v>
      </c>
      <c r="E5" t="n">
        <v>30.79</v>
      </c>
      <c r="F5" t="n">
        <v>26.87</v>
      </c>
      <c r="G5" t="n">
        <v>17.15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226.05</v>
      </c>
      <c r="Q5" t="n">
        <v>1397.34</v>
      </c>
      <c r="R5" t="n">
        <v>160.21</v>
      </c>
      <c r="S5" t="n">
        <v>66.97</v>
      </c>
      <c r="T5" t="n">
        <v>43634.61</v>
      </c>
      <c r="U5" t="n">
        <v>0.42</v>
      </c>
      <c r="V5" t="n">
        <v>0.78</v>
      </c>
      <c r="W5" t="n">
        <v>5.46</v>
      </c>
      <c r="X5" t="n">
        <v>2.7</v>
      </c>
      <c r="Y5" t="n">
        <v>1</v>
      </c>
      <c r="Z5" t="n">
        <v>10</v>
      </c>
      <c r="AA5" t="n">
        <v>310.6290301551397</v>
      </c>
      <c r="AB5" t="n">
        <v>425.0163430438948</v>
      </c>
      <c r="AC5" t="n">
        <v>384.4533797779686</v>
      </c>
      <c r="AD5" t="n">
        <v>310629.0301551397</v>
      </c>
      <c r="AE5" t="n">
        <v>425016.3430438948</v>
      </c>
      <c r="AF5" t="n">
        <v>2.488965246000076e-06</v>
      </c>
      <c r="AG5" t="n">
        <v>18</v>
      </c>
      <c r="AH5" t="n">
        <v>384453.3797779686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3.3246</v>
      </c>
      <c r="E6" t="n">
        <v>30.08</v>
      </c>
      <c r="F6" t="n">
        <v>26.45</v>
      </c>
      <c r="G6" t="n">
        <v>19.83</v>
      </c>
      <c r="H6" t="n">
        <v>0.35</v>
      </c>
      <c r="I6" t="n">
        <v>80</v>
      </c>
      <c r="J6" t="n">
        <v>99.95</v>
      </c>
      <c r="K6" t="n">
        <v>39.72</v>
      </c>
      <c r="L6" t="n">
        <v>2</v>
      </c>
      <c r="M6" t="n">
        <v>78</v>
      </c>
      <c r="N6" t="n">
        <v>13.24</v>
      </c>
      <c r="O6" t="n">
        <v>12561.45</v>
      </c>
      <c r="P6" t="n">
        <v>219.26</v>
      </c>
      <c r="Q6" t="n">
        <v>1397.41</v>
      </c>
      <c r="R6" t="n">
        <v>146.34</v>
      </c>
      <c r="S6" t="n">
        <v>66.97</v>
      </c>
      <c r="T6" t="n">
        <v>36769.53</v>
      </c>
      <c r="U6" t="n">
        <v>0.46</v>
      </c>
      <c r="V6" t="n">
        <v>0.8</v>
      </c>
      <c r="W6" t="n">
        <v>5.44</v>
      </c>
      <c r="X6" t="n">
        <v>2.28</v>
      </c>
      <c r="Y6" t="n">
        <v>1</v>
      </c>
      <c r="Z6" t="n">
        <v>10</v>
      </c>
      <c r="AA6" t="n">
        <v>300.9935747448476</v>
      </c>
      <c r="AB6" t="n">
        <v>411.8326878652417</v>
      </c>
      <c r="AC6" t="n">
        <v>372.5279541461899</v>
      </c>
      <c r="AD6" t="n">
        <v>300993.5747448477</v>
      </c>
      <c r="AE6" t="n">
        <v>411832.6878652417</v>
      </c>
      <c r="AF6" t="n">
        <v>2.548056614888946e-06</v>
      </c>
      <c r="AG6" t="n">
        <v>18</v>
      </c>
      <c r="AH6" t="n">
        <v>372527.9541461898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3.3882</v>
      </c>
      <c r="E7" t="n">
        <v>29.51</v>
      </c>
      <c r="F7" t="n">
        <v>26.11</v>
      </c>
      <c r="G7" t="n">
        <v>22.7</v>
      </c>
      <c r="H7" t="n">
        <v>0.39</v>
      </c>
      <c r="I7" t="n">
        <v>69</v>
      </c>
      <c r="J7" t="n">
        <v>100.27</v>
      </c>
      <c r="K7" t="n">
        <v>39.72</v>
      </c>
      <c r="L7" t="n">
        <v>2.25</v>
      </c>
      <c r="M7" t="n">
        <v>67</v>
      </c>
      <c r="N7" t="n">
        <v>13.3</v>
      </c>
      <c r="O7" t="n">
        <v>12599.94</v>
      </c>
      <c r="P7" t="n">
        <v>213.01</v>
      </c>
      <c r="Q7" t="n">
        <v>1397.37</v>
      </c>
      <c r="R7" t="n">
        <v>135.72</v>
      </c>
      <c r="S7" t="n">
        <v>66.97</v>
      </c>
      <c r="T7" t="n">
        <v>31516.74</v>
      </c>
      <c r="U7" t="n">
        <v>0.49</v>
      </c>
      <c r="V7" t="n">
        <v>0.8100000000000001</v>
      </c>
      <c r="W7" t="n">
        <v>5.41</v>
      </c>
      <c r="X7" t="n">
        <v>1.94</v>
      </c>
      <c r="Y7" t="n">
        <v>1</v>
      </c>
      <c r="Z7" t="n">
        <v>10</v>
      </c>
      <c r="AA7" t="n">
        <v>292.9168468355645</v>
      </c>
      <c r="AB7" t="n">
        <v>400.7817524196729</v>
      </c>
      <c r="AC7" t="n">
        <v>362.5317044694609</v>
      </c>
      <c r="AD7" t="n">
        <v>292916.8468355645</v>
      </c>
      <c r="AE7" t="n">
        <v>400781.7524196729</v>
      </c>
      <c r="AF7" t="n">
        <v>2.596801246034628e-06</v>
      </c>
      <c r="AG7" t="n">
        <v>18</v>
      </c>
      <c r="AH7" t="n">
        <v>362531.7044694609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3.4318</v>
      </c>
      <c r="E8" t="n">
        <v>29.14</v>
      </c>
      <c r="F8" t="n">
        <v>25.9</v>
      </c>
      <c r="G8" t="n">
        <v>25.47</v>
      </c>
      <c r="H8" t="n">
        <v>0.44</v>
      </c>
      <c r="I8" t="n">
        <v>61</v>
      </c>
      <c r="J8" t="n">
        <v>100.58</v>
      </c>
      <c r="K8" t="n">
        <v>39.72</v>
      </c>
      <c r="L8" t="n">
        <v>2.5</v>
      </c>
      <c r="M8" t="n">
        <v>59</v>
      </c>
      <c r="N8" t="n">
        <v>13.36</v>
      </c>
      <c r="O8" t="n">
        <v>12638.45</v>
      </c>
      <c r="P8" t="n">
        <v>208.39</v>
      </c>
      <c r="Q8" t="n">
        <v>1397.29</v>
      </c>
      <c r="R8" t="n">
        <v>128.85</v>
      </c>
      <c r="S8" t="n">
        <v>66.97</v>
      </c>
      <c r="T8" t="n">
        <v>28121.32</v>
      </c>
      <c r="U8" t="n">
        <v>0.52</v>
      </c>
      <c r="V8" t="n">
        <v>0.8100000000000001</v>
      </c>
      <c r="W8" t="n">
        <v>5.4</v>
      </c>
      <c r="X8" t="n">
        <v>1.73</v>
      </c>
      <c r="Y8" t="n">
        <v>1</v>
      </c>
      <c r="Z8" t="n">
        <v>10</v>
      </c>
      <c r="AA8" t="n">
        <v>280.6536797590211</v>
      </c>
      <c r="AB8" t="n">
        <v>384.0027462127976</v>
      </c>
      <c r="AC8" t="n">
        <v>347.3540630654867</v>
      </c>
      <c r="AD8" t="n">
        <v>280653.6797590211</v>
      </c>
      <c r="AE8" t="n">
        <v>384002.7462127976</v>
      </c>
      <c r="AF8" t="n">
        <v>2.630217376820034e-06</v>
      </c>
      <c r="AG8" t="n">
        <v>17</v>
      </c>
      <c r="AH8" t="n">
        <v>347354.0630654867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3.4734</v>
      </c>
      <c r="E9" t="n">
        <v>28.79</v>
      </c>
      <c r="F9" t="n">
        <v>25.69</v>
      </c>
      <c r="G9" t="n">
        <v>28.55</v>
      </c>
      <c r="H9" t="n">
        <v>0.48</v>
      </c>
      <c r="I9" t="n">
        <v>54</v>
      </c>
      <c r="J9" t="n">
        <v>100.89</v>
      </c>
      <c r="K9" t="n">
        <v>39.72</v>
      </c>
      <c r="L9" t="n">
        <v>2.75</v>
      </c>
      <c r="M9" t="n">
        <v>52</v>
      </c>
      <c r="N9" t="n">
        <v>13.42</v>
      </c>
      <c r="O9" t="n">
        <v>12676.98</v>
      </c>
      <c r="P9" t="n">
        <v>202.96</v>
      </c>
      <c r="Q9" t="n">
        <v>1397.43</v>
      </c>
      <c r="R9" t="n">
        <v>122.11</v>
      </c>
      <c r="S9" t="n">
        <v>66.97</v>
      </c>
      <c r="T9" t="n">
        <v>24788.48</v>
      </c>
      <c r="U9" t="n">
        <v>0.55</v>
      </c>
      <c r="V9" t="n">
        <v>0.82</v>
      </c>
      <c r="W9" t="n">
        <v>5.39</v>
      </c>
      <c r="X9" t="n">
        <v>1.52</v>
      </c>
      <c r="Y9" t="n">
        <v>1</v>
      </c>
      <c r="Z9" t="n">
        <v>10</v>
      </c>
      <c r="AA9" t="n">
        <v>274.7384058472014</v>
      </c>
      <c r="AB9" t="n">
        <v>375.9092074831788</v>
      </c>
      <c r="AC9" t="n">
        <v>340.0329603128697</v>
      </c>
      <c r="AD9" t="n">
        <v>274738.4058472014</v>
      </c>
      <c r="AE9" t="n">
        <v>375909.2074831788</v>
      </c>
      <c r="AF9" t="n">
        <v>2.662100657569411e-06</v>
      </c>
      <c r="AG9" t="n">
        <v>17</v>
      </c>
      <c r="AH9" t="n">
        <v>340032.9603128697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3.5041</v>
      </c>
      <c r="E10" t="n">
        <v>28.54</v>
      </c>
      <c r="F10" t="n">
        <v>25.54</v>
      </c>
      <c r="G10" t="n">
        <v>31.28</v>
      </c>
      <c r="H10" t="n">
        <v>0.52</v>
      </c>
      <c r="I10" t="n">
        <v>49</v>
      </c>
      <c r="J10" t="n">
        <v>101.2</v>
      </c>
      <c r="K10" t="n">
        <v>39.72</v>
      </c>
      <c r="L10" t="n">
        <v>3</v>
      </c>
      <c r="M10" t="n">
        <v>47</v>
      </c>
      <c r="N10" t="n">
        <v>13.49</v>
      </c>
      <c r="O10" t="n">
        <v>12715.54</v>
      </c>
      <c r="P10" t="n">
        <v>198.56</v>
      </c>
      <c r="Q10" t="n">
        <v>1397.24</v>
      </c>
      <c r="R10" t="n">
        <v>117.29</v>
      </c>
      <c r="S10" t="n">
        <v>66.97</v>
      </c>
      <c r="T10" t="n">
        <v>22399.63</v>
      </c>
      <c r="U10" t="n">
        <v>0.57</v>
      </c>
      <c r="V10" t="n">
        <v>0.82</v>
      </c>
      <c r="W10" t="n">
        <v>5.38</v>
      </c>
      <c r="X10" t="n">
        <v>1.38</v>
      </c>
      <c r="Y10" t="n">
        <v>1</v>
      </c>
      <c r="Z10" t="n">
        <v>10</v>
      </c>
      <c r="AA10" t="n">
        <v>270.1955502842392</v>
      </c>
      <c r="AB10" t="n">
        <v>369.693472085291</v>
      </c>
      <c r="AC10" t="n">
        <v>334.4104459775169</v>
      </c>
      <c r="AD10" t="n">
        <v>270195.5502842392</v>
      </c>
      <c r="AE10" t="n">
        <v>369693.4720852911</v>
      </c>
      <c r="AF10" t="n">
        <v>2.685629905622437e-06</v>
      </c>
      <c r="AG10" t="n">
        <v>17</v>
      </c>
      <c r="AH10" t="n">
        <v>334410.4459775169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3.5335</v>
      </c>
      <c r="E11" t="n">
        <v>28.3</v>
      </c>
      <c r="F11" t="n">
        <v>25.41</v>
      </c>
      <c r="G11" t="n">
        <v>34.65</v>
      </c>
      <c r="H11" t="n">
        <v>0.5600000000000001</v>
      </c>
      <c r="I11" t="n">
        <v>44</v>
      </c>
      <c r="J11" t="n">
        <v>101.52</v>
      </c>
      <c r="K11" t="n">
        <v>39.72</v>
      </c>
      <c r="L11" t="n">
        <v>3.25</v>
      </c>
      <c r="M11" t="n">
        <v>42</v>
      </c>
      <c r="N11" t="n">
        <v>13.55</v>
      </c>
      <c r="O11" t="n">
        <v>12754.13</v>
      </c>
      <c r="P11" t="n">
        <v>193.82</v>
      </c>
      <c r="Q11" t="n">
        <v>1397.24</v>
      </c>
      <c r="R11" t="n">
        <v>113.07</v>
      </c>
      <c r="S11" t="n">
        <v>66.97</v>
      </c>
      <c r="T11" t="n">
        <v>20316.57</v>
      </c>
      <c r="U11" t="n">
        <v>0.59</v>
      </c>
      <c r="V11" t="n">
        <v>0.83</v>
      </c>
      <c r="W11" t="n">
        <v>5.36</v>
      </c>
      <c r="X11" t="n">
        <v>1.24</v>
      </c>
      <c r="Y11" t="n">
        <v>1</v>
      </c>
      <c r="Z11" t="n">
        <v>10</v>
      </c>
      <c r="AA11" t="n">
        <v>265.5684048521807</v>
      </c>
      <c r="AB11" t="n">
        <v>363.3624075698993</v>
      </c>
      <c r="AC11" t="n">
        <v>328.6836093737694</v>
      </c>
      <c r="AD11" t="n">
        <v>265568.4048521807</v>
      </c>
      <c r="AE11" t="n">
        <v>363362.4075698993</v>
      </c>
      <c r="AF11" t="n">
        <v>2.708162801152045e-06</v>
      </c>
      <c r="AG11" t="n">
        <v>17</v>
      </c>
      <c r="AH11" t="n">
        <v>328683.6093737694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3.5583</v>
      </c>
      <c r="E12" t="n">
        <v>28.1</v>
      </c>
      <c r="F12" t="n">
        <v>25.29</v>
      </c>
      <c r="G12" t="n">
        <v>37.94</v>
      </c>
      <c r="H12" t="n">
        <v>0.6</v>
      </c>
      <c r="I12" t="n">
        <v>40</v>
      </c>
      <c r="J12" t="n">
        <v>101.83</v>
      </c>
      <c r="K12" t="n">
        <v>39.72</v>
      </c>
      <c r="L12" t="n">
        <v>3.5</v>
      </c>
      <c r="M12" t="n">
        <v>38</v>
      </c>
      <c r="N12" t="n">
        <v>13.61</v>
      </c>
      <c r="O12" t="n">
        <v>12792.74</v>
      </c>
      <c r="P12" t="n">
        <v>188.91</v>
      </c>
      <c r="Q12" t="n">
        <v>1397.32</v>
      </c>
      <c r="R12" t="n">
        <v>109.2</v>
      </c>
      <c r="S12" t="n">
        <v>66.97</v>
      </c>
      <c r="T12" t="n">
        <v>18399.72</v>
      </c>
      <c r="U12" t="n">
        <v>0.61</v>
      </c>
      <c r="V12" t="n">
        <v>0.83</v>
      </c>
      <c r="W12" t="n">
        <v>5.36</v>
      </c>
      <c r="X12" t="n">
        <v>1.13</v>
      </c>
      <c r="Y12" t="n">
        <v>1</v>
      </c>
      <c r="Z12" t="n">
        <v>10</v>
      </c>
      <c r="AA12" t="n">
        <v>261.0978051961847</v>
      </c>
      <c r="AB12" t="n">
        <v>357.2455358916286</v>
      </c>
      <c r="AC12" t="n">
        <v>323.1505233433895</v>
      </c>
      <c r="AD12" t="n">
        <v>261097.8051961847</v>
      </c>
      <c r="AE12" t="n">
        <v>357245.5358916286</v>
      </c>
      <c r="AF12" t="n">
        <v>2.72717014159879e-06</v>
      </c>
      <c r="AG12" t="n">
        <v>17</v>
      </c>
      <c r="AH12" t="n">
        <v>323150.5233433895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3.5764</v>
      </c>
      <c r="E13" t="n">
        <v>27.96</v>
      </c>
      <c r="F13" t="n">
        <v>25.21</v>
      </c>
      <c r="G13" t="n">
        <v>40.89</v>
      </c>
      <c r="H13" t="n">
        <v>0.65</v>
      </c>
      <c r="I13" t="n">
        <v>37</v>
      </c>
      <c r="J13" t="n">
        <v>102.14</v>
      </c>
      <c r="K13" t="n">
        <v>39.72</v>
      </c>
      <c r="L13" t="n">
        <v>3.75</v>
      </c>
      <c r="M13" t="n">
        <v>31</v>
      </c>
      <c r="N13" t="n">
        <v>13.68</v>
      </c>
      <c r="O13" t="n">
        <v>12831.37</v>
      </c>
      <c r="P13" t="n">
        <v>185.5</v>
      </c>
      <c r="Q13" t="n">
        <v>1397.29</v>
      </c>
      <c r="R13" t="n">
        <v>106.2</v>
      </c>
      <c r="S13" t="n">
        <v>66.97</v>
      </c>
      <c r="T13" t="n">
        <v>16917.92</v>
      </c>
      <c r="U13" t="n">
        <v>0.63</v>
      </c>
      <c r="V13" t="n">
        <v>0.83</v>
      </c>
      <c r="W13" t="n">
        <v>5.37</v>
      </c>
      <c r="X13" t="n">
        <v>1.05</v>
      </c>
      <c r="Y13" t="n">
        <v>1</v>
      </c>
      <c r="Z13" t="n">
        <v>10</v>
      </c>
      <c r="AA13" t="n">
        <v>257.9967387825173</v>
      </c>
      <c r="AB13" t="n">
        <v>353.0025200148872</v>
      </c>
      <c r="AC13" t="n">
        <v>319.3124549469204</v>
      </c>
      <c r="AD13" t="n">
        <v>257996.7387825173</v>
      </c>
      <c r="AE13" t="n">
        <v>353002.5200148872</v>
      </c>
      <c r="AF13" t="n">
        <v>2.741042434424841e-06</v>
      </c>
      <c r="AG13" t="n">
        <v>17</v>
      </c>
      <c r="AH13" t="n">
        <v>319312.4549469204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3.5944</v>
      </c>
      <c r="E14" t="n">
        <v>27.82</v>
      </c>
      <c r="F14" t="n">
        <v>25.13</v>
      </c>
      <c r="G14" t="n">
        <v>44.35</v>
      </c>
      <c r="H14" t="n">
        <v>0.6899999999999999</v>
      </c>
      <c r="I14" t="n">
        <v>34</v>
      </c>
      <c r="J14" t="n">
        <v>102.45</v>
      </c>
      <c r="K14" t="n">
        <v>39.72</v>
      </c>
      <c r="L14" t="n">
        <v>4</v>
      </c>
      <c r="M14" t="n">
        <v>21</v>
      </c>
      <c r="N14" t="n">
        <v>13.74</v>
      </c>
      <c r="O14" t="n">
        <v>12870.03</v>
      </c>
      <c r="P14" t="n">
        <v>180.96</v>
      </c>
      <c r="Q14" t="n">
        <v>1397.4</v>
      </c>
      <c r="R14" t="n">
        <v>103.68</v>
      </c>
      <c r="S14" t="n">
        <v>66.97</v>
      </c>
      <c r="T14" t="n">
        <v>15671.69</v>
      </c>
      <c r="U14" t="n">
        <v>0.65</v>
      </c>
      <c r="V14" t="n">
        <v>0.84</v>
      </c>
      <c r="W14" t="n">
        <v>5.36</v>
      </c>
      <c r="X14" t="n">
        <v>0.97</v>
      </c>
      <c r="Y14" t="n">
        <v>1</v>
      </c>
      <c r="Z14" t="n">
        <v>10</v>
      </c>
      <c r="AA14" t="n">
        <v>254.170425909363</v>
      </c>
      <c r="AB14" t="n">
        <v>347.7671899368298</v>
      </c>
      <c r="AC14" t="n">
        <v>314.5767774236792</v>
      </c>
      <c r="AD14" t="n">
        <v>254170.425909363</v>
      </c>
      <c r="AE14" t="n">
        <v>347767.1899368298</v>
      </c>
      <c r="AF14" t="n">
        <v>2.75483808474909e-06</v>
      </c>
      <c r="AG14" t="n">
        <v>17</v>
      </c>
      <c r="AH14" t="n">
        <v>314576.7774236792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3.604</v>
      </c>
      <c r="E15" t="n">
        <v>27.75</v>
      </c>
      <c r="F15" t="n">
        <v>25.08</v>
      </c>
      <c r="G15" t="n">
        <v>45.6</v>
      </c>
      <c r="H15" t="n">
        <v>0.73</v>
      </c>
      <c r="I15" t="n">
        <v>33</v>
      </c>
      <c r="J15" t="n">
        <v>102.77</v>
      </c>
      <c r="K15" t="n">
        <v>39.72</v>
      </c>
      <c r="L15" t="n">
        <v>4.25</v>
      </c>
      <c r="M15" t="n">
        <v>7</v>
      </c>
      <c r="N15" t="n">
        <v>13.8</v>
      </c>
      <c r="O15" t="n">
        <v>12908.71</v>
      </c>
      <c r="P15" t="n">
        <v>179.27</v>
      </c>
      <c r="Q15" t="n">
        <v>1397.47</v>
      </c>
      <c r="R15" t="n">
        <v>101.27</v>
      </c>
      <c r="S15" t="n">
        <v>66.97</v>
      </c>
      <c r="T15" t="n">
        <v>14470.84</v>
      </c>
      <c r="U15" t="n">
        <v>0.66</v>
      </c>
      <c r="V15" t="n">
        <v>0.84</v>
      </c>
      <c r="W15" t="n">
        <v>5.38</v>
      </c>
      <c r="X15" t="n">
        <v>0.91</v>
      </c>
      <c r="Y15" t="n">
        <v>1</v>
      </c>
      <c r="Z15" t="n">
        <v>10</v>
      </c>
      <c r="AA15" t="n">
        <v>252.6310915950563</v>
      </c>
      <c r="AB15" t="n">
        <v>345.6610048173593</v>
      </c>
      <c r="AC15" t="n">
        <v>312.6716036559609</v>
      </c>
      <c r="AD15" t="n">
        <v>252631.0915950563</v>
      </c>
      <c r="AE15" t="n">
        <v>345661.0048173593</v>
      </c>
      <c r="AF15" t="n">
        <v>2.762195764922024e-06</v>
      </c>
      <c r="AG15" t="n">
        <v>17</v>
      </c>
      <c r="AH15" t="n">
        <v>312671.6036559609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3.6012</v>
      </c>
      <c r="E16" t="n">
        <v>27.77</v>
      </c>
      <c r="F16" t="n">
        <v>25.1</v>
      </c>
      <c r="G16" t="n">
        <v>45.64</v>
      </c>
      <c r="H16" t="n">
        <v>0.77</v>
      </c>
      <c r="I16" t="n">
        <v>33</v>
      </c>
      <c r="J16" t="n">
        <v>103.08</v>
      </c>
      <c r="K16" t="n">
        <v>39.72</v>
      </c>
      <c r="L16" t="n">
        <v>4.5</v>
      </c>
      <c r="M16" t="n">
        <v>3</v>
      </c>
      <c r="N16" t="n">
        <v>13.87</v>
      </c>
      <c r="O16" t="n">
        <v>12947.42</v>
      </c>
      <c r="P16" t="n">
        <v>179.49</v>
      </c>
      <c r="Q16" t="n">
        <v>1397.37</v>
      </c>
      <c r="R16" t="n">
        <v>101.61</v>
      </c>
      <c r="S16" t="n">
        <v>66.97</v>
      </c>
      <c r="T16" t="n">
        <v>14639.87</v>
      </c>
      <c r="U16" t="n">
        <v>0.66</v>
      </c>
      <c r="V16" t="n">
        <v>0.84</v>
      </c>
      <c r="W16" t="n">
        <v>5.39</v>
      </c>
      <c r="X16" t="n">
        <v>0.9399999999999999</v>
      </c>
      <c r="Y16" t="n">
        <v>1</v>
      </c>
      <c r="Z16" t="n">
        <v>10</v>
      </c>
      <c r="AA16" t="n">
        <v>252.8996601778821</v>
      </c>
      <c r="AB16" t="n">
        <v>346.0284722007911</v>
      </c>
      <c r="AC16" t="n">
        <v>313.0040004680619</v>
      </c>
      <c r="AD16" t="n">
        <v>252899.6601778821</v>
      </c>
      <c r="AE16" t="n">
        <v>346028.4722007911</v>
      </c>
      <c r="AF16" t="n">
        <v>2.760049774871585e-06</v>
      </c>
      <c r="AG16" t="n">
        <v>17</v>
      </c>
      <c r="AH16" t="n">
        <v>313004.0004680619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3.6009</v>
      </c>
      <c r="E17" t="n">
        <v>27.77</v>
      </c>
      <c r="F17" t="n">
        <v>25.1</v>
      </c>
      <c r="G17" t="n">
        <v>45.64</v>
      </c>
      <c r="H17" t="n">
        <v>0.8100000000000001</v>
      </c>
      <c r="I17" t="n">
        <v>33</v>
      </c>
      <c r="J17" t="n">
        <v>103.4</v>
      </c>
      <c r="K17" t="n">
        <v>39.72</v>
      </c>
      <c r="L17" t="n">
        <v>4.75</v>
      </c>
      <c r="M17" t="n">
        <v>0</v>
      </c>
      <c r="N17" t="n">
        <v>13.93</v>
      </c>
      <c r="O17" t="n">
        <v>12986.15</v>
      </c>
      <c r="P17" t="n">
        <v>179.97</v>
      </c>
      <c r="Q17" t="n">
        <v>1397.35</v>
      </c>
      <c r="R17" t="n">
        <v>101.7</v>
      </c>
      <c r="S17" t="n">
        <v>66.97</v>
      </c>
      <c r="T17" t="n">
        <v>14688.13</v>
      </c>
      <c r="U17" t="n">
        <v>0.66</v>
      </c>
      <c r="V17" t="n">
        <v>0.84</v>
      </c>
      <c r="W17" t="n">
        <v>5.39</v>
      </c>
      <c r="X17" t="n">
        <v>0.9399999999999999</v>
      </c>
      <c r="Y17" t="n">
        <v>1</v>
      </c>
      <c r="Z17" t="n">
        <v>10</v>
      </c>
      <c r="AA17" t="n">
        <v>253.2335535092756</v>
      </c>
      <c r="AB17" t="n">
        <v>346.4853197871377</v>
      </c>
      <c r="AC17" t="n">
        <v>313.4172471619572</v>
      </c>
      <c r="AD17" t="n">
        <v>253233.5535092756</v>
      </c>
      <c r="AE17" t="n">
        <v>346485.3197871377</v>
      </c>
      <c r="AF17" t="n">
        <v>2.759819847366181e-06</v>
      </c>
      <c r="AG17" t="n">
        <v>17</v>
      </c>
      <c r="AH17" t="n">
        <v>313417.2471619572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1.9037</v>
      </c>
      <c r="E2" t="n">
        <v>52.53</v>
      </c>
      <c r="F2" t="n">
        <v>35.12</v>
      </c>
      <c r="G2" t="n">
        <v>5.76</v>
      </c>
      <c r="H2" t="n">
        <v>0.09</v>
      </c>
      <c r="I2" t="n">
        <v>366</v>
      </c>
      <c r="J2" t="n">
        <v>204</v>
      </c>
      <c r="K2" t="n">
        <v>55.27</v>
      </c>
      <c r="L2" t="n">
        <v>1</v>
      </c>
      <c r="M2" t="n">
        <v>364</v>
      </c>
      <c r="N2" t="n">
        <v>42.72</v>
      </c>
      <c r="O2" t="n">
        <v>25393.6</v>
      </c>
      <c r="P2" t="n">
        <v>504.52</v>
      </c>
      <c r="Q2" t="n">
        <v>1398.21</v>
      </c>
      <c r="R2" t="n">
        <v>430.07</v>
      </c>
      <c r="S2" t="n">
        <v>66.97</v>
      </c>
      <c r="T2" t="n">
        <v>177204.81</v>
      </c>
      <c r="U2" t="n">
        <v>0.16</v>
      </c>
      <c r="V2" t="n">
        <v>0.6</v>
      </c>
      <c r="W2" t="n">
        <v>5.9</v>
      </c>
      <c r="X2" t="n">
        <v>10.94</v>
      </c>
      <c r="Y2" t="n">
        <v>1</v>
      </c>
      <c r="Z2" t="n">
        <v>10</v>
      </c>
      <c r="AA2" t="n">
        <v>920.0348043548397</v>
      </c>
      <c r="AB2" t="n">
        <v>1258.832208389228</v>
      </c>
      <c r="AC2" t="n">
        <v>1138.69102920266</v>
      </c>
      <c r="AD2" t="n">
        <v>920034.8043548397</v>
      </c>
      <c r="AE2" t="n">
        <v>1258832.208389228</v>
      </c>
      <c r="AF2" t="n">
        <v>1.398721324036484e-06</v>
      </c>
      <c r="AG2" t="n">
        <v>31</v>
      </c>
      <c r="AH2" t="n">
        <v>1138691.02920266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2.2094</v>
      </c>
      <c r="E3" t="n">
        <v>45.26</v>
      </c>
      <c r="F3" t="n">
        <v>31.95</v>
      </c>
      <c r="G3" t="n">
        <v>7.23</v>
      </c>
      <c r="H3" t="n">
        <v>0.11</v>
      </c>
      <c r="I3" t="n">
        <v>265</v>
      </c>
      <c r="J3" t="n">
        <v>204.39</v>
      </c>
      <c r="K3" t="n">
        <v>55.27</v>
      </c>
      <c r="L3" t="n">
        <v>1.25</v>
      </c>
      <c r="M3" t="n">
        <v>263</v>
      </c>
      <c r="N3" t="n">
        <v>42.87</v>
      </c>
      <c r="O3" t="n">
        <v>25442.42</v>
      </c>
      <c r="P3" t="n">
        <v>457.58</v>
      </c>
      <c r="Q3" t="n">
        <v>1397.77</v>
      </c>
      <c r="R3" t="n">
        <v>327.07</v>
      </c>
      <c r="S3" t="n">
        <v>66.97</v>
      </c>
      <c r="T3" t="n">
        <v>126210.77</v>
      </c>
      <c r="U3" t="n">
        <v>0.2</v>
      </c>
      <c r="V3" t="n">
        <v>0.66</v>
      </c>
      <c r="W3" t="n">
        <v>5.71</v>
      </c>
      <c r="X3" t="n">
        <v>7.78</v>
      </c>
      <c r="Y3" t="n">
        <v>1</v>
      </c>
      <c r="Z3" t="n">
        <v>10</v>
      </c>
      <c r="AA3" t="n">
        <v>738.5174451637739</v>
      </c>
      <c r="AB3" t="n">
        <v>1010.472149563299</v>
      </c>
      <c r="AC3" t="n">
        <v>914.034105815546</v>
      </c>
      <c r="AD3" t="n">
        <v>738517.445163774</v>
      </c>
      <c r="AE3" t="n">
        <v>1010472.149563299</v>
      </c>
      <c r="AF3" t="n">
        <v>1.623330825931716e-06</v>
      </c>
      <c r="AG3" t="n">
        <v>27</v>
      </c>
      <c r="AH3" t="n">
        <v>914034.105815546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2.4175</v>
      </c>
      <c r="E4" t="n">
        <v>41.36</v>
      </c>
      <c r="F4" t="n">
        <v>30.32</v>
      </c>
      <c r="G4" t="n">
        <v>8.710000000000001</v>
      </c>
      <c r="H4" t="n">
        <v>0.13</v>
      </c>
      <c r="I4" t="n">
        <v>209</v>
      </c>
      <c r="J4" t="n">
        <v>204.79</v>
      </c>
      <c r="K4" t="n">
        <v>55.27</v>
      </c>
      <c r="L4" t="n">
        <v>1.5</v>
      </c>
      <c r="M4" t="n">
        <v>207</v>
      </c>
      <c r="N4" t="n">
        <v>43.02</v>
      </c>
      <c r="O4" t="n">
        <v>25491.3</v>
      </c>
      <c r="P4" t="n">
        <v>433.07</v>
      </c>
      <c r="Q4" t="n">
        <v>1397.63</v>
      </c>
      <c r="R4" t="n">
        <v>272.96</v>
      </c>
      <c r="S4" t="n">
        <v>66.97</v>
      </c>
      <c r="T4" t="n">
        <v>99434.58</v>
      </c>
      <c r="U4" t="n">
        <v>0.25</v>
      </c>
      <c r="V4" t="n">
        <v>0.6899999999999999</v>
      </c>
      <c r="W4" t="n">
        <v>5.65</v>
      </c>
      <c r="X4" t="n">
        <v>6.15</v>
      </c>
      <c r="Y4" t="n">
        <v>1</v>
      </c>
      <c r="Z4" t="n">
        <v>10</v>
      </c>
      <c r="AA4" t="n">
        <v>643.5457719513144</v>
      </c>
      <c r="AB4" t="n">
        <v>880.5277164194947</v>
      </c>
      <c r="AC4" t="n">
        <v>796.491386992829</v>
      </c>
      <c r="AD4" t="n">
        <v>643545.7719513143</v>
      </c>
      <c r="AE4" t="n">
        <v>880527.7164194947</v>
      </c>
      <c r="AF4" t="n">
        <v>1.7762298686023e-06</v>
      </c>
      <c r="AG4" t="n">
        <v>24</v>
      </c>
      <c r="AH4" t="n">
        <v>796491.386992829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2.5823</v>
      </c>
      <c r="E5" t="n">
        <v>38.73</v>
      </c>
      <c r="F5" t="n">
        <v>29.19</v>
      </c>
      <c r="G5" t="n">
        <v>10.18</v>
      </c>
      <c r="H5" t="n">
        <v>0.15</v>
      </c>
      <c r="I5" t="n">
        <v>172</v>
      </c>
      <c r="J5" t="n">
        <v>205.18</v>
      </c>
      <c r="K5" t="n">
        <v>55.27</v>
      </c>
      <c r="L5" t="n">
        <v>1.75</v>
      </c>
      <c r="M5" t="n">
        <v>170</v>
      </c>
      <c r="N5" t="n">
        <v>43.16</v>
      </c>
      <c r="O5" t="n">
        <v>25540.22</v>
      </c>
      <c r="P5" t="n">
        <v>415.56</v>
      </c>
      <c r="Q5" t="n">
        <v>1397.47</v>
      </c>
      <c r="R5" t="n">
        <v>235.87</v>
      </c>
      <c r="S5" t="n">
        <v>66.97</v>
      </c>
      <c r="T5" t="n">
        <v>81074.37</v>
      </c>
      <c r="U5" t="n">
        <v>0.28</v>
      </c>
      <c r="V5" t="n">
        <v>0.72</v>
      </c>
      <c r="W5" t="n">
        <v>5.58</v>
      </c>
      <c r="X5" t="n">
        <v>5.01</v>
      </c>
      <c r="Y5" t="n">
        <v>1</v>
      </c>
      <c r="Z5" t="n">
        <v>10</v>
      </c>
      <c r="AA5" t="n">
        <v>588.2894894579654</v>
      </c>
      <c r="AB5" t="n">
        <v>804.9236329769578</v>
      </c>
      <c r="AC5" t="n">
        <v>728.1028511630504</v>
      </c>
      <c r="AD5" t="n">
        <v>588289.4894579654</v>
      </c>
      <c r="AE5" t="n">
        <v>804923.6329769578</v>
      </c>
      <c r="AF5" t="n">
        <v>1.897314742375065e-06</v>
      </c>
      <c r="AG5" t="n">
        <v>23</v>
      </c>
      <c r="AH5" t="n">
        <v>728102.8511630504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2.7112</v>
      </c>
      <c r="E6" t="n">
        <v>36.88</v>
      </c>
      <c r="F6" t="n">
        <v>28.4</v>
      </c>
      <c r="G6" t="n">
        <v>11.67</v>
      </c>
      <c r="H6" t="n">
        <v>0.17</v>
      </c>
      <c r="I6" t="n">
        <v>146</v>
      </c>
      <c r="J6" t="n">
        <v>205.58</v>
      </c>
      <c r="K6" t="n">
        <v>55.27</v>
      </c>
      <c r="L6" t="n">
        <v>2</v>
      </c>
      <c r="M6" t="n">
        <v>144</v>
      </c>
      <c r="N6" t="n">
        <v>43.31</v>
      </c>
      <c r="O6" t="n">
        <v>25589.2</v>
      </c>
      <c r="P6" t="n">
        <v>403.02</v>
      </c>
      <c r="Q6" t="n">
        <v>1397.55</v>
      </c>
      <c r="R6" t="n">
        <v>210.53</v>
      </c>
      <c r="S6" t="n">
        <v>66.97</v>
      </c>
      <c r="T6" t="n">
        <v>68535.53</v>
      </c>
      <c r="U6" t="n">
        <v>0.32</v>
      </c>
      <c r="V6" t="n">
        <v>0.74</v>
      </c>
      <c r="W6" t="n">
        <v>5.53</v>
      </c>
      <c r="X6" t="n">
        <v>4.23</v>
      </c>
      <c r="Y6" t="n">
        <v>1</v>
      </c>
      <c r="Z6" t="n">
        <v>10</v>
      </c>
      <c r="AA6" t="n">
        <v>548.8252252708513</v>
      </c>
      <c r="AB6" t="n">
        <v>750.9268856756888</v>
      </c>
      <c r="AC6" t="n">
        <v>679.2594776393039</v>
      </c>
      <c r="AD6" t="n">
        <v>548825.2252708513</v>
      </c>
      <c r="AE6" t="n">
        <v>750926.8856756889</v>
      </c>
      <c r="AF6" t="n">
        <v>1.992022510756797e-06</v>
      </c>
      <c r="AG6" t="n">
        <v>22</v>
      </c>
      <c r="AH6" t="n">
        <v>679259.4776393039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2.8124</v>
      </c>
      <c r="E7" t="n">
        <v>35.56</v>
      </c>
      <c r="F7" t="n">
        <v>27.84</v>
      </c>
      <c r="G7" t="n">
        <v>13.15</v>
      </c>
      <c r="H7" t="n">
        <v>0.19</v>
      </c>
      <c r="I7" t="n">
        <v>127</v>
      </c>
      <c r="J7" t="n">
        <v>205.98</v>
      </c>
      <c r="K7" t="n">
        <v>55.27</v>
      </c>
      <c r="L7" t="n">
        <v>2.25</v>
      </c>
      <c r="M7" t="n">
        <v>125</v>
      </c>
      <c r="N7" t="n">
        <v>43.46</v>
      </c>
      <c r="O7" t="n">
        <v>25638.22</v>
      </c>
      <c r="P7" t="n">
        <v>393.75</v>
      </c>
      <c r="Q7" t="n">
        <v>1397.45</v>
      </c>
      <c r="R7" t="n">
        <v>192.26</v>
      </c>
      <c r="S7" t="n">
        <v>66.97</v>
      </c>
      <c r="T7" t="n">
        <v>59497.32</v>
      </c>
      <c r="U7" t="n">
        <v>0.35</v>
      </c>
      <c r="V7" t="n">
        <v>0.76</v>
      </c>
      <c r="W7" t="n">
        <v>5.5</v>
      </c>
      <c r="X7" t="n">
        <v>3.67</v>
      </c>
      <c r="Y7" t="n">
        <v>1</v>
      </c>
      <c r="Z7" t="n">
        <v>10</v>
      </c>
      <c r="AA7" t="n">
        <v>519.028351539739</v>
      </c>
      <c r="AB7" t="n">
        <v>710.1574884914879</v>
      </c>
      <c r="AC7" t="n">
        <v>642.3810545021547</v>
      </c>
      <c r="AD7" t="n">
        <v>519028.351539739</v>
      </c>
      <c r="AE7" t="n">
        <v>710157.4884914879</v>
      </c>
      <c r="AF7" t="n">
        <v>2.066378027903664e-06</v>
      </c>
      <c r="AG7" t="n">
        <v>21</v>
      </c>
      <c r="AH7" t="n">
        <v>642381.0545021547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2.8993</v>
      </c>
      <c r="E8" t="n">
        <v>34.49</v>
      </c>
      <c r="F8" t="n">
        <v>27.38</v>
      </c>
      <c r="G8" t="n">
        <v>14.67</v>
      </c>
      <c r="H8" t="n">
        <v>0.22</v>
      </c>
      <c r="I8" t="n">
        <v>112</v>
      </c>
      <c r="J8" t="n">
        <v>206.38</v>
      </c>
      <c r="K8" t="n">
        <v>55.27</v>
      </c>
      <c r="L8" t="n">
        <v>2.5</v>
      </c>
      <c r="M8" t="n">
        <v>110</v>
      </c>
      <c r="N8" t="n">
        <v>43.6</v>
      </c>
      <c r="O8" t="n">
        <v>25687.3</v>
      </c>
      <c r="P8" t="n">
        <v>386.14</v>
      </c>
      <c r="Q8" t="n">
        <v>1397.36</v>
      </c>
      <c r="R8" t="n">
        <v>177.65</v>
      </c>
      <c r="S8" t="n">
        <v>66.97</v>
      </c>
      <c r="T8" t="n">
        <v>52268.25</v>
      </c>
      <c r="U8" t="n">
        <v>0.38</v>
      </c>
      <c r="V8" t="n">
        <v>0.77</v>
      </c>
      <c r="W8" t="n">
        <v>5.47</v>
      </c>
      <c r="X8" t="n">
        <v>3.21</v>
      </c>
      <c r="Y8" t="n">
        <v>1</v>
      </c>
      <c r="Z8" t="n">
        <v>10</v>
      </c>
      <c r="AA8" t="n">
        <v>494.0654699945754</v>
      </c>
      <c r="AB8" t="n">
        <v>676.0021726767861</v>
      </c>
      <c r="AC8" t="n">
        <v>611.4854740915213</v>
      </c>
      <c r="AD8" t="n">
        <v>494065.4699945754</v>
      </c>
      <c r="AE8" t="n">
        <v>676002.1726767861</v>
      </c>
      <c r="AF8" t="n">
        <v>2.130226787192823e-06</v>
      </c>
      <c r="AG8" t="n">
        <v>20</v>
      </c>
      <c r="AH8" t="n">
        <v>611485.4740915212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2.9648</v>
      </c>
      <c r="E9" t="n">
        <v>33.73</v>
      </c>
      <c r="F9" t="n">
        <v>27.07</v>
      </c>
      <c r="G9" t="n">
        <v>16.08</v>
      </c>
      <c r="H9" t="n">
        <v>0.24</v>
      </c>
      <c r="I9" t="n">
        <v>101</v>
      </c>
      <c r="J9" t="n">
        <v>206.78</v>
      </c>
      <c r="K9" t="n">
        <v>55.27</v>
      </c>
      <c r="L9" t="n">
        <v>2.75</v>
      </c>
      <c r="M9" t="n">
        <v>99</v>
      </c>
      <c r="N9" t="n">
        <v>43.75</v>
      </c>
      <c r="O9" t="n">
        <v>25736.42</v>
      </c>
      <c r="P9" t="n">
        <v>380.41</v>
      </c>
      <c r="Q9" t="n">
        <v>1397.36</v>
      </c>
      <c r="R9" t="n">
        <v>167.21</v>
      </c>
      <c r="S9" t="n">
        <v>66.97</v>
      </c>
      <c r="T9" t="n">
        <v>47100.73</v>
      </c>
      <c r="U9" t="n">
        <v>0.4</v>
      </c>
      <c r="V9" t="n">
        <v>0.78</v>
      </c>
      <c r="W9" t="n">
        <v>5.46</v>
      </c>
      <c r="X9" t="n">
        <v>2.9</v>
      </c>
      <c r="Y9" t="n">
        <v>1</v>
      </c>
      <c r="Z9" t="n">
        <v>10</v>
      </c>
      <c r="AA9" t="n">
        <v>481.178090008902</v>
      </c>
      <c r="AB9" t="n">
        <v>658.3690908293091</v>
      </c>
      <c r="AC9" t="n">
        <v>595.5352688273815</v>
      </c>
      <c r="AD9" t="n">
        <v>481178.090008902</v>
      </c>
      <c r="AE9" t="n">
        <v>658369.0908293091</v>
      </c>
      <c r="AF9" t="n">
        <v>2.178352146611003e-06</v>
      </c>
      <c r="AG9" t="n">
        <v>20</v>
      </c>
      <c r="AH9" t="n">
        <v>595535.2688273815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3.0287</v>
      </c>
      <c r="E10" t="n">
        <v>33.02</v>
      </c>
      <c r="F10" t="n">
        <v>26.76</v>
      </c>
      <c r="G10" t="n">
        <v>17.65</v>
      </c>
      <c r="H10" t="n">
        <v>0.26</v>
      </c>
      <c r="I10" t="n">
        <v>91</v>
      </c>
      <c r="J10" t="n">
        <v>207.17</v>
      </c>
      <c r="K10" t="n">
        <v>55.27</v>
      </c>
      <c r="L10" t="n">
        <v>3</v>
      </c>
      <c r="M10" t="n">
        <v>89</v>
      </c>
      <c r="N10" t="n">
        <v>43.9</v>
      </c>
      <c r="O10" t="n">
        <v>25785.6</v>
      </c>
      <c r="P10" t="n">
        <v>374.83</v>
      </c>
      <c r="Q10" t="n">
        <v>1397.35</v>
      </c>
      <c r="R10" t="n">
        <v>157.35</v>
      </c>
      <c r="S10" t="n">
        <v>66.97</v>
      </c>
      <c r="T10" t="n">
        <v>42222.77</v>
      </c>
      <c r="U10" t="n">
        <v>0.43</v>
      </c>
      <c r="V10" t="n">
        <v>0.79</v>
      </c>
      <c r="W10" t="n">
        <v>5.44</v>
      </c>
      <c r="X10" t="n">
        <v>2.59</v>
      </c>
      <c r="Y10" t="n">
        <v>1</v>
      </c>
      <c r="Z10" t="n">
        <v>10</v>
      </c>
      <c r="AA10" t="n">
        <v>469.1419323458591</v>
      </c>
      <c r="AB10" t="n">
        <v>641.9006889169337</v>
      </c>
      <c r="AC10" t="n">
        <v>580.638588079976</v>
      </c>
      <c r="AD10" t="n">
        <v>469141.9323458591</v>
      </c>
      <c r="AE10" t="n">
        <v>641900.6889169337</v>
      </c>
      <c r="AF10" t="n">
        <v>2.225301924730419e-06</v>
      </c>
      <c r="AG10" t="n">
        <v>20</v>
      </c>
      <c r="AH10" t="n">
        <v>580638.588079976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3.0794</v>
      </c>
      <c r="E11" t="n">
        <v>32.47</v>
      </c>
      <c r="F11" t="n">
        <v>26.54</v>
      </c>
      <c r="G11" t="n">
        <v>19.19</v>
      </c>
      <c r="H11" t="n">
        <v>0.28</v>
      </c>
      <c r="I11" t="n">
        <v>83</v>
      </c>
      <c r="J11" t="n">
        <v>207.57</v>
      </c>
      <c r="K11" t="n">
        <v>55.27</v>
      </c>
      <c r="L11" t="n">
        <v>3.25</v>
      </c>
      <c r="M11" t="n">
        <v>81</v>
      </c>
      <c r="N11" t="n">
        <v>44.05</v>
      </c>
      <c r="O11" t="n">
        <v>25834.83</v>
      </c>
      <c r="P11" t="n">
        <v>370.47</v>
      </c>
      <c r="Q11" t="n">
        <v>1397.34</v>
      </c>
      <c r="R11" t="n">
        <v>149.89</v>
      </c>
      <c r="S11" t="n">
        <v>66.97</v>
      </c>
      <c r="T11" t="n">
        <v>38530.27</v>
      </c>
      <c r="U11" t="n">
        <v>0.45</v>
      </c>
      <c r="V11" t="n">
        <v>0.79</v>
      </c>
      <c r="W11" t="n">
        <v>5.43</v>
      </c>
      <c r="X11" t="n">
        <v>2.37</v>
      </c>
      <c r="Y11" t="n">
        <v>1</v>
      </c>
      <c r="Z11" t="n">
        <v>10</v>
      </c>
      <c r="AA11" t="n">
        <v>453.1588878644094</v>
      </c>
      <c r="AB11" t="n">
        <v>620.0319823352568</v>
      </c>
      <c r="AC11" t="n">
        <v>560.8570001615318</v>
      </c>
      <c r="AD11" t="n">
        <v>453158.8878644094</v>
      </c>
      <c r="AE11" t="n">
        <v>620031.9823352568</v>
      </c>
      <c r="AF11" t="n">
        <v>2.262553157135025e-06</v>
      </c>
      <c r="AG11" t="n">
        <v>19</v>
      </c>
      <c r="AH11" t="n">
        <v>560857.0001615318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3.1274</v>
      </c>
      <c r="E12" t="n">
        <v>31.98</v>
      </c>
      <c r="F12" t="n">
        <v>26.33</v>
      </c>
      <c r="G12" t="n">
        <v>20.79</v>
      </c>
      <c r="H12" t="n">
        <v>0.3</v>
      </c>
      <c r="I12" t="n">
        <v>76</v>
      </c>
      <c r="J12" t="n">
        <v>207.97</v>
      </c>
      <c r="K12" t="n">
        <v>55.27</v>
      </c>
      <c r="L12" t="n">
        <v>3.5</v>
      </c>
      <c r="M12" t="n">
        <v>74</v>
      </c>
      <c r="N12" t="n">
        <v>44.2</v>
      </c>
      <c r="O12" t="n">
        <v>25884.1</v>
      </c>
      <c r="P12" t="n">
        <v>366.3</v>
      </c>
      <c r="Q12" t="n">
        <v>1397.21</v>
      </c>
      <c r="R12" t="n">
        <v>142.69</v>
      </c>
      <c r="S12" t="n">
        <v>66.97</v>
      </c>
      <c r="T12" t="n">
        <v>34968.33</v>
      </c>
      <c r="U12" t="n">
        <v>0.47</v>
      </c>
      <c r="V12" t="n">
        <v>0.8</v>
      </c>
      <c r="W12" t="n">
        <v>5.43</v>
      </c>
      <c r="X12" t="n">
        <v>2.16</v>
      </c>
      <c r="Y12" t="n">
        <v>1</v>
      </c>
      <c r="Z12" t="n">
        <v>10</v>
      </c>
      <c r="AA12" t="n">
        <v>444.769826564868</v>
      </c>
      <c r="AB12" t="n">
        <v>608.55369856596</v>
      </c>
      <c r="AC12" t="n">
        <v>550.4741876853043</v>
      </c>
      <c r="AD12" t="n">
        <v>444769.826564868</v>
      </c>
      <c r="AE12" t="n">
        <v>608553.6985659599</v>
      </c>
      <c r="AF12" t="n">
        <v>2.297820596097967e-06</v>
      </c>
      <c r="AG12" t="n">
        <v>19</v>
      </c>
      <c r="AH12" t="n">
        <v>550474.1876853043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3.1639</v>
      </c>
      <c r="E13" t="n">
        <v>31.61</v>
      </c>
      <c r="F13" t="n">
        <v>26.16</v>
      </c>
      <c r="G13" t="n">
        <v>22.11</v>
      </c>
      <c r="H13" t="n">
        <v>0.32</v>
      </c>
      <c r="I13" t="n">
        <v>71</v>
      </c>
      <c r="J13" t="n">
        <v>208.37</v>
      </c>
      <c r="K13" t="n">
        <v>55.27</v>
      </c>
      <c r="L13" t="n">
        <v>3.75</v>
      </c>
      <c r="M13" t="n">
        <v>69</v>
      </c>
      <c r="N13" t="n">
        <v>44.35</v>
      </c>
      <c r="O13" t="n">
        <v>25933.43</v>
      </c>
      <c r="P13" t="n">
        <v>362.61</v>
      </c>
      <c r="Q13" t="n">
        <v>1397.38</v>
      </c>
      <c r="R13" t="n">
        <v>137.68</v>
      </c>
      <c r="S13" t="n">
        <v>66.97</v>
      </c>
      <c r="T13" t="n">
        <v>32484.27</v>
      </c>
      <c r="U13" t="n">
        <v>0.49</v>
      </c>
      <c r="V13" t="n">
        <v>0.8</v>
      </c>
      <c r="W13" t="n">
        <v>5.4</v>
      </c>
      <c r="X13" t="n">
        <v>1.99</v>
      </c>
      <c r="Y13" t="n">
        <v>1</v>
      </c>
      <c r="Z13" t="n">
        <v>10</v>
      </c>
      <c r="AA13" t="n">
        <v>438.1528089169654</v>
      </c>
      <c r="AB13" t="n">
        <v>599.5000030978838</v>
      </c>
      <c r="AC13" t="n">
        <v>542.28456420576</v>
      </c>
      <c r="AD13" t="n">
        <v>438152.8089169654</v>
      </c>
      <c r="AE13" t="n">
        <v>599500.0030978838</v>
      </c>
      <c r="AF13" t="n">
        <v>2.324638544476036e-06</v>
      </c>
      <c r="AG13" t="n">
        <v>19</v>
      </c>
      <c r="AH13" t="n">
        <v>542284.56420576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3.1948</v>
      </c>
      <c r="E14" t="n">
        <v>31.3</v>
      </c>
      <c r="F14" t="n">
        <v>26.06</v>
      </c>
      <c r="G14" t="n">
        <v>23.69</v>
      </c>
      <c r="H14" t="n">
        <v>0.34</v>
      </c>
      <c r="I14" t="n">
        <v>66</v>
      </c>
      <c r="J14" t="n">
        <v>208.77</v>
      </c>
      <c r="K14" t="n">
        <v>55.27</v>
      </c>
      <c r="L14" t="n">
        <v>4</v>
      </c>
      <c r="M14" t="n">
        <v>64</v>
      </c>
      <c r="N14" t="n">
        <v>44.5</v>
      </c>
      <c r="O14" t="n">
        <v>25982.82</v>
      </c>
      <c r="P14" t="n">
        <v>360</v>
      </c>
      <c r="Q14" t="n">
        <v>1397.32</v>
      </c>
      <c r="R14" t="n">
        <v>133.78</v>
      </c>
      <c r="S14" t="n">
        <v>66.97</v>
      </c>
      <c r="T14" t="n">
        <v>30562.97</v>
      </c>
      <c r="U14" t="n">
        <v>0.5</v>
      </c>
      <c r="V14" t="n">
        <v>0.8100000000000001</v>
      </c>
      <c r="W14" t="n">
        <v>5.42</v>
      </c>
      <c r="X14" t="n">
        <v>1.89</v>
      </c>
      <c r="Y14" t="n">
        <v>1</v>
      </c>
      <c r="Z14" t="n">
        <v>10</v>
      </c>
      <c r="AA14" t="n">
        <v>433.1063297745062</v>
      </c>
      <c r="AB14" t="n">
        <v>592.5951877002241</v>
      </c>
      <c r="AC14" t="n">
        <v>536.0387346986836</v>
      </c>
      <c r="AD14" t="n">
        <v>433106.3297745062</v>
      </c>
      <c r="AE14" t="n">
        <v>592595.1877002241</v>
      </c>
      <c r="AF14" t="n">
        <v>2.34734195830843e-06</v>
      </c>
      <c r="AG14" t="n">
        <v>19</v>
      </c>
      <c r="AH14" t="n">
        <v>536038.7346986836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3.2265</v>
      </c>
      <c r="E15" t="n">
        <v>30.99</v>
      </c>
      <c r="F15" t="n">
        <v>25.91</v>
      </c>
      <c r="G15" t="n">
        <v>25.08</v>
      </c>
      <c r="H15" t="n">
        <v>0.36</v>
      </c>
      <c r="I15" t="n">
        <v>62</v>
      </c>
      <c r="J15" t="n">
        <v>209.17</v>
      </c>
      <c r="K15" t="n">
        <v>55.27</v>
      </c>
      <c r="L15" t="n">
        <v>4.25</v>
      </c>
      <c r="M15" t="n">
        <v>60</v>
      </c>
      <c r="N15" t="n">
        <v>44.65</v>
      </c>
      <c r="O15" t="n">
        <v>26032.25</v>
      </c>
      <c r="P15" t="n">
        <v>356.8</v>
      </c>
      <c r="Q15" t="n">
        <v>1397.29</v>
      </c>
      <c r="R15" t="n">
        <v>129.33</v>
      </c>
      <c r="S15" t="n">
        <v>66.97</v>
      </c>
      <c r="T15" t="n">
        <v>28355.18</v>
      </c>
      <c r="U15" t="n">
        <v>0.52</v>
      </c>
      <c r="V15" t="n">
        <v>0.8100000000000001</v>
      </c>
      <c r="W15" t="n">
        <v>5.4</v>
      </c>
      <c r="X15" t="n">
        <v>1.75</v>
      </c>
      <c r="Y15" t="n">
        <v>1</v>
      </c>
      <c r="Z15" t="n">
        <v>10</v>
      </c>
      <c r="AA15" t="n">
        <v>420.7155663292461</v>
      </c>
      <c r="AB15" t="n">
        <v>575.6415985125162</v>
      </c>
      <c r="AC15" t="n">
        <v>520.7031722685388</v>
      </c>
      <c r="AD15" t="n">
        <v>420715.5663292461</v>
      </c>
      <c r="AE15" t="n">
        <v>575641.5985125162</v>
      </c>
      <c r="AF15" t="n">
        <v>2.370633162790206e-06</v>
      </c>
      <c r="AG15" t="n">
        <v>18</v>
      </c>
      <c r="AH15" t="n">
        <v>520703.1722685387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3.2562</v>
      </c>
      <c r="E16" t="n">
        <v>30.71</v>
      </c>
      <c r="F16" t="n">
        <v>25.79</v>
      </c>
      <c r="G16" t="n">
        <v>26.68</v>
      </c>
      <c r="H16" t="n">
        <v>0.38</v>
      </c>
      <c r="I16" t="n">
        <v>58</v>
      </c>
      <c r="J16" t="n">
        <v>209.58</v>
      </c>
      <c r="K16" t="n">
        <v>55.27</v>
      </c>
      <c r="L16" t="n">
        <v>4.5</v>
      </c>
      <c r="M16" t="n">
        <v>56</v>
      </c>
      <c r="N16" t="n">
        <v>44.8</v>
      </c>
      <c r="O16" t="n">
        <v>26081.73</v>
      </c>
      <c r="P16" t="n">
        <v>353.98</v>
      </c>
      <c r="Q16" t="n">
        <v>1397.21</v>
      </c>
      <c r="R16" t="n">
        <v>125.62</v>
      </c>
      <c r="S16" t="n">
        <v>66.97</v>
      </c>
      <c r="T16" t="n">
        <v>26521.14</v>
      </c>
      <c r="U16" t="n">
        <v>0.53</v>
      </c>
      <c r="V16" t="n">
        <v>0.82</v>
      </c>
      <c r="W16" t="n">
        <v>5.39</v>
      </c>
      <c r="X16" t="n">
        <v>1.63</v>
      </c>
      <c r="Y16" t="n">
        <v>1</v>
      </c>
      <c r="Z16" t="n">
        <v>10</v>
      </c>
      <c r="AA16" t="n">
        <v>415.7959569008493</v>
      </c>
      <c r="AB16" t="n">
        <v>568.9103718547334</v>
      </c>
      <c r="AC16" t="n">
        <v>514.6143644356388</v>
      </c>
      <c r="AD16" t="n">
        <v>415795.9569008493</v>
      </c>
      <c r="AE16" t="n">
        <v>568910.3718547334</v>
      </c>
      <c r="AF16" t="n">
        <v>2.392454890648525e-06</v>
      </c>
      <c r="AG16" t="n">
        <v>18</v>
      </c>
      <c r="AH16" t="n">
        <v>514614.3644356388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3.2862</v>
      </c>
      <c r="E17" t="n">
        <v>30.43</v>
      </c>
      <c r="F17" t="n">
        <v>25.68</v>
      </c>
      <c r="G17" t="n">
        <v>28.53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350.86</v>
      </c>
      <c r="Q17" t="n">
        <v>1397.26</v>
      </c>
      <c r="R17" t="n">
        <v>121.61</v>
      </c>
      <c r="S17" t="n">
        <v>66.97</v>
      </c>
      <c r="T17" t="n">
        <v>24537.51</v>
      </c>
      <c r="U17" t="n">
        <v>0.55</v>
      </c>
      <c r="V17" t="n">
        <v>0.82</v>
      </c>
      <c r="W17" t="n">
        <v>5.38</v>
      </c>
      <c r="X17" t="n">
        <v>1.51</v>
      </c>
      <c r="Y17" t="n">
        <v>1</v>
      </c>
      <c r="Z17" t="n">
        <v>10</v>
      </c>
      <c r="AA17" t="n">
        <v>410.7290390443649</v>
      </c>
      <c r="AB17" t="n">
        <v>561.9775913068522</v>
      </c>
      <c r="AC17" t="n">
        <v>508.3432387330287</v>
      </c>
      <c r="AD17" t="n">
        <v>410729.0390443649</v>
      </c>
      <c r="AE17" t="n">
        <v>561977.5913068522</v>
      </c>
      <c r="AF17" t="n">
        <v>2.414497040000364e-06</v>
      </c>
      <c r="AG17" t="n">
        <v>18</v>
      </c>
      <c r="AH17" t="n">
        <v>508343.2387330286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3.3063</v>
      </c>
      <c r="E18" t="n">
        <v>30.25</v>
      </c>
      <c r="F18" t="n">
        <v>25.61</v>
      </c>
      <c r="G18" t="n">
        <v>30.13</v>
      </c>
      <c r="H18" t="n">
        <v>0.42</v>
      </c>
      <c r="I18" t="n">
        <v>51</v>
      </c>
      <c r="J18" t="n">
        <v>210.38</v>
      </c>
      <c r="K18" t="n">
        <v>55.27</v>
      </c>
      <c r="L18" t="n">
        <v>5</v>
      </c>
      <c r="M18" t="n">
        <v>49</v>
      </c>
      <c r="N18" t="n">
        <v>45.11</v>
      </c>
      <c r="O18" t="n">
        <v>26180.86</v>
      </c>
      <c r="P18" t="n">
        <v>348.79</v>
      </c>
      <c r="Q18" t="n">
        <v>1397.28</v>
      </c>
      <c r="R18" t="n">
        <v>119.78</v>
      </c>
      <c r="S18" t="n">
        <v>66.97</v>
      </c>
      <c r="T18" t="n">
        <v>23636.32</v>
      </c>
      <c r="U18" t="n">
        <v>0.5600000000000001</v>
      </c>
      <c r="V18" t="n">
        <v>0.82</v>
      </c>
      <c r="W18" t="n">
        <v>5.37</v>
      </c>
      <c r="X18" t="n">
        <v>1.45</v>
      </c>
      <c r="Y18" t="n">
        <v>1</v>
      </c>
      <c r="Z18" t="n">
        <v>10</v>
      </c>
      <c r="AA18" t="n">
        <v>407.4044861716356</v>
      </c>
      <c r="AB18" t="n">
        <v>557.4287913974626</v>
      </c>
      <c r="AC18" t="n">
        <v>504.2285699027104</v>
      </c>
      <c r="AD18" t="n">
        <v>407404.4861716356</v>
      </c>
      <c r="AE18" t="n">
        <v>557428.7913974626</v>
      </c>
      <c r="AF18" t="n">
        <v>2.429265280066095e-06</v>
      </c>
      <c r="AG18" t="n">
        <v>18</v>
      </c>
      <c r="AH18" t="n">
        <v>504228.5699027104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3.323</v>
      </c>
      <c r="E19" t="n">
        <v>30.09</v>
      </c>
      <c r="F19" t="n">
        <v>25.54</v>
      </c>
      <c r="G19" t="n">
        <v>31.28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346.68</v>
      </c>
      <c r="Q19" t="n">
        <v>1397.36</v>
      </c>
      <c r="R19" t="n">
        <v>117.37</v>
      </c>
      <c r="S19" t="n">
        <v>66.97</v>
      </c>
      <c r="T19" t="n">
        <v>22444.03</v>
      </c>
      <c r="U19" t="n">
        <v>0.57</v>
      </c>
      <c r="V19" t="n">
        <v>0.82</v>
      </c>
      <c r="W19" t="n">
        <v>5.37</v>
      </c>
      <c r="X19" t="n">
        <v>1.38</v>
      </c>
      <c r="Y19" t="n">
        <v>1</v>
      </c>
      <c r="Z19" t="n">
        <v>10</v>
      </c>
      <c r="AA19" t="n">
        <v>404.3764409926905</v>
      </c>
      <c r="AB19" t="n">
        <v>553.2856863957047</v>
      </c>
      <c r="AC19" t="n">
        <v>500.480877027436</v>
      </c>
      <c r="AD19" t="n">
        <v>404376.4409926905</v>
      </c>
      <c r="AE19" t="n">
        <v>553285.6863957047</v>
      </c>
      <c r="AF19" t="n">
        <v>2.441535409871952e-06</v>
      </c>
      <c r="AG19" t="n">
        <v>18</v>
      </c>
      <c r="AH19" t="n">
        <v>500480.8770274359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3.3449</v>
      </c>
      <c r="E20" t="n">
        <v>29.9</v>
      </c>
      <c r="F20" t="n">
        <v>25.47</v>
      </c>
      <c r="G20" t="n">
        <v>33.22</v>
      </c>
      <c r="H20" t="n">
        <v>0.46</v>
      </c>
      <c r="I20" t="n">
        <v>46</v>
      </c>
      <c r="J20" t="n">
        <v>211.18</v>
      </c>
      <c r="K20" t="n">
        <v>55.27</v>
      </c>
      <c r="L20" t="n">
        <v>5.5</v>
      </c>
      <c r="M20" t="n">
        <v>44</v>
      </c>
      <c r="N20" t="n">
        <v>45.41</v>
      </c>
      <c r="O20" t="n">
        <v>26280.2</v>
      </c>
      <c r="P20" t="n">
        <v>344.25</v>
      </c>
      <c r="Q20" t="n">
        <v>1397.34</v>
      </c>
      <c r="R20" t="n">
        <v>114.65</v>
      </c>
      <c r="S20" t="n">
        <v>66.97</v>
      </c>
      <c r="T20" t="n">
        <v>21096.8</v>
      </c>
      <c r="U20" t="n">
        <v>0.58</v>
      </c>
      <c r="V20" t="n">
        <v>0.83</v>
      </c>
      <c r="W20" t="n">
        <v>5.37</v>
      </c>
      <c r="X20" t="n">
        <v>1.3</v>
      </c>
      <c r="Y20" t="n">
        <v>1</v>
      </c>
      <c r="Z20" t="n">
        <v>10</v>
      </c>
      <c r="AA20" t="n">
        <v>400.7178503165349</v>
      </c>
      <c r="AB20" t="n">
        <v>548.2798412269593</v>
      </c>
      <c r="AC20" t="n">
        <v>495.9527826958479</v>
      </c>
      <c r="AD20" t="n">
        <v>400717.8503165349</v>
      </c>
      <c r="AE20" t="n">
        <v>548279.8412269594</v>
      </c>
      <c r="AF20" t="n">
        <v>2.457626178898794e-06</v>
      </c>
      <c r="AG20" t="n">
        <v>18</v>
      </c>
      <c r="AH20" t="n">
        <v>495952.7826958479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3.3613</v>
      </c>
      <c r="E21" t="n">
        <v>29.75</v>
      </c>
      <c r="F21" t="n">
        <v>25.4</v>
      </c>
      <c r="G21" t="n">
        <v>34.64</v>
      </c>
      <c r="H21" t="n">
        <v>0.48</v>
      </c>
      <c r="I21" t="n">
        <v>44</v>
      </c>
      <c r="J21" t="n">
        <v>211.59</v>
      </c>
      <c r="K21" t="n">
        <v>55.27</v>
      </c>
      <c r="L21" t="n">
        <v>5.75</v>
      </c>
      <c r="M21" t="n">
        <v>42</v>
      </c>
      <c r="N21" t="n">
        <v>45.57</v>
      </c>
      <c r="O21" t="n">
        <v>26329.94</v>
      </c>
      <c r="P21" t="n">
        <v>342.08</v>
      </c>
      <c r="Q21" t="n">
        <v>1397.36</v>
      </c>
      <c r="R21" t="n">
        <v>112.91</v>
      </c>
      <c r="S21" t="n">
        <v>66.97</v>
      </c>
      <c r="T21" t="n">
        <v>20235.58</v>
      </c>
      <c r="U21" t="n">
        <v>0.59</v>
      </c>
      <c r="V21" t="n">
        <v>0.83</v>
      </c>
      <c r="W21" t="n">
        <v>5.36</v>
      </c>
      <c r="X21" t="n">
        <v>1.23</v>
      </c>
      <c r="Y21" t="n">
        <v>1</v>
      </c>
      <c r="Z21" t="n">
        <v>10</v>
      </c>
      <c r="AA21" t="n">
        <v>397.7389513756806</v>
      </c>
      <c r="AB21" t="n">
        <v>544.2039802763364</v>
      </c>
      <c r="AC21" t="n">
        <v>492.2659161938456</v>
      </c>
      <c r="AD21" t="n">
        <v>397738.9513756806</v>
      </c>
      <c r="AE21" t="n">
        <v>544203.9802763364</v>
      </c>
      <c r="AF21" t="n">
        <v>2.469675887211132e-06</v>
      </c>
      <c r="AG21" t="n">
        <v>18</v>
      </c>
      <c r="AH21" t="n">
        <v>492265.9161938456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3.3755</v>
      </c>
      <c r="E22" t="n">
        <v>29.63</v>
      </c>
      <c r="F22" t="n">
        <v>25.36</v>
      </c>
      <c r="G22" t="n">
        <v>36.22</v>
      </c>
      <c r="H22" t="n">
        <v>0.5</v>
      </c>
      <c r="I22" t="n">
        <v>42</v>
      </c>
      <c r="J22" t="n">
        <v>211.99</v>
      </c>
      <c r="K22" t="n">
        <v>55.27</v>
      </c>
      <c r="L22" t="n">
        <v>6</v>
      </c>
      <c r="M22" t="n">
        <v>40</v>
      </c>
      <c r="N22" t="n">
        <v>45.72</v>
      </c>
      <c r="O22" t="n">
        <v>26379.74</v>
      </c>
      <c r="P22" t="n">
        <v>340.59</v>
      </c>
      <c r="Q22" t="n">
        <v>1397.23</v>
      </c>
      <c r="R22" t="n">
        <v>111.19</v>
      </c>
      <c r="S22" t="n">
        <v>66.97</v>
      </c>
      <c r="T22" t="n">
        <v>19384.25</v>
      </c>
      <c r="U22" t="n">
        <v>0.6</v>
      </c>
      <c r="V22" t="n">
        <v>0.83</v>
      </c>
      <c r="W22" t="n">
        <v>5.37</v>
      </c>
      <c r="X22" t="n">
        <v>1.19</v>
      </c>
      <c r="Y22" t="n">
        <v>1</v>
      </c>
      <c r="Z22" t="n">
        <v>10</v>
      </c>
      <c r="AA22" t="n">
        <v>395.48307659096</v>
      </c>
      <c r="AB22" t="n">
        <v>541.1173928737102</v>
      </c>
      <c r="AC22" t="n">
        <v>489.4739083608733</v>
      </c>
      <c r="AD22" t="n">
        <v>395483.07659096</v>
      </c>
      <c r="AE22" t="n">
        <v>541117.3928737101</v>
      </c>
      <c r="AF22" t="n">
        <v>2.480109171237669e-06</v>
      </c>
      <c r="AG22" t="n">
        <v>18</v>
      </c>
      <c r="AH22" t="n">
        <v>489473.9083608733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3.3927</v>
      </c>
      <c r="E23" t="n">
        <v>29.47</v>
      </c>
      <c r="F23" t="n">
        <v>25.29</v>
      </c>
      <c r="G23" t="n">
        <v>37.93</v>
      </c>
      <c r="H23" t="n">
        <v>0.52</v>
      </c>
      <c r="I23" t="n">
        <v>40</v>
      </c>
      <c r="J23" t="n">
        <v>212.4</v>
      </c>
      <c r="K23" t="n">
        <v>55.27</v>
      </c>
      <c r="L23" t="n">
        <v>6.25</v>
      </c>
      <c r="M23" t="n">
        <v>38</v>
      </c>
      <c r="N23" t="n">
        <v>45.87</v>
      </c>
      <c r="O23" t="n">
        <v>26429.59</v>
      </c>
      <c r="P23" t="n">
        <v>338</v>
      </c>
      <c r="Q23" t="n">
        <v>1397.25</v>
      </c>
      <c r="R23" t="n">
        <v>109</v>
      </c>
      <c r="S23" t="n">
        <v>66.97</v>
      </c>
      <c r="T23" t="n">
        <v>18299.82</v>
      </c>
      <c r="U23" t="n">
        <v>0.61</v>
      </c>
      <c r="V23" t="n">
        <v>0.83</v>
      </c>
      <c r="W23" t="n">
        <v>5.36</v>
      </c>
      <c r="X23" t="n">
        <v>1.12</v>
      </c>
      <c r="Y23" t="n">
        <v>1</v>
      </c>
      <c r="Z23" t="n">
        <v>10</v>
      </c>
      <c r="AA23" t="n">
        <v>392.1938883267875</v>
      </c>
      <c r="AB23" t="n">
        <v>536.6169803819245</v>
      </c>
      <c r="AC23" t="n">
        <v>485.403008920935</v>
      </c>
      <c r="AD23" t="n">
        <v>392193.8883267875</v>
      </c>
      <c r="AE23" t="n">
        <v>536616.9803819244</v>
      </c>
      <c r="AF23" t="n">
        <v>2.492746670199389e-06</v>
      </c>
      <c r="AG23" t="n">
        <v>18</v>
      </c>
      <c r="AH23" t="n">
        <v>485403.008920935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3.4126</v>
      </c>
      <c r="E24" t="n">
        <v>29.3</v>
      </c>
      <c r="F24" t="n">
        <v>25.2</v>
      </c>
      <c r="G24" t="n">
        <v>39.78</v>
      </c>
      <c r="H24" t="n">
        <v>0.54</v>
      </c>
      <c r="I24" t="n">
        <v>38</v>
      </c>
      <c r="J24" t="n">
        <v>212.8</v>
      </c>
      <c r="K24" t="n">
        <v>55.27</v>
      </c>
      <c r="L24" t="n">
        <v>6.5</v>
      </c>
      <c r="M24" t="n">
        <v>36</v>
      </c>
      <c r="N24" t="n">
        <v>46.03</v>
      </c>
      <c r="O24" t="n">
        <v>26479.5</v>
      </c>
      <c r="P24" t="n">
        <v>335.46</v>
      </c>
      <c r="Q24" t="n">
        <v>1397.31</v>
      </c>
      <c r="R24" t="n">
        <v>106.18</v>
      </c>
      <c r="S24" t="n">
        <v>66.97</v>
      </c>
      <c r="T24" t="n">
        <v>16902.31</v>
      </c>
      <c r="U24" t="n">
        <v>0.63</v>
      </c>
      <c r="V24" t="n">
        <v>0.84</v>
      </c>
      <c r="W24" t="n">
        <v>5.35</v>
      </c>
      <c r="X24" t="n">
        <v>1.03</v>
      </c>
      <c r="Y24" t="n">
        <v>1</v>
      </c>
      <c r="Z24" t="n">
        <v>10</v>
      </c>
      <c r="AA24" t="n">
        <v>381.8730739426462</v>
      </c>
      <c r="AB24" t="n">
        <v>522.4955868193466</v>
      </c>
      <c r="AC24" t="n">
        <v>472.6293413404692</v>
      </c>
      <c r="AD24" t="n">
        <v>381873.0739426462</v>
      </c>
      <c r="AE24" t="n">
        <v>522495.5868193466</v>
      </c>
      <c r="AF24" t="n">
        <v>2.507367962602775e-06</v>
      </c>
      <c r="AG24" t="n">
        <v>17</v>
      </c>
      <c r="AH24" t="n">
        <v>472629.3413404693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3.4158</v>
      </c>
      <c r="E25" t="n">
        <v>29.28</v>
      </c>
      <c r="F25" t="n">
        <v>25.21</v>
      </c>
      <c r="G25" t="n">
        <v>40.88</v>
      </c>
      <c r="H25" t="n">
        <v>0.5600000000000001</v>
      </c>
      <c r="I25" t="n">
        <v>37</v>
      </c>
      <c r="J25" t="n">
        <v>213.21</v>
      </c>
      <c r="K25" t="n">
        <v>55.27</v>
      </c>
      <c r="L25" t="n">
        <v>6.75</v>
      </c>
      <c r="M25" t="n">
        <v>35</v>
      </c>
      <c r="N25" t="n">
        <v>46.18</v>
      </c>
      <c r="O25" t="n">
        <v>26529.46</v>
      </c>
      <c r="P25" t="n">
        <v>334.79</v>
      </c>
      <c r="Q25" t="n">
        <v>1397.22</v>
      </c>
      <c r="R25" t="n">
        <v>106.49</v>
      </c>
      <c r="S25" t="n">
        <v>66.97</v>
      </c>
      <c r="T25" t="n">
        <v>17060.88</v>
      </c>
      <c r="U25" t="n">
        <v>0.63</v>
      </c>
      <c r="V25" t="n">
        <v>0.83</v>
      </c>
      <c r="W25" t="n">
        <v>5.36</v>
      </c>
      <c r="X25" t="n">
        <v>1.04</v>
      </c>
      <c r="Y25" t="n">
        <v>1</v>
      </c>
      <c r="Z25" t="n">
        <v>10</v>
      </c>
      <c r="AA25" t="n">
        <v>381.1619608036427</v>
      </c>
      <c r="AB25" t="n">
        <v>521.5226104504645</v>
      </c>
      <c r="AC25" t="n">
        <v>471.7492244706524</v>
      </c>
      <c r="AD25" t="n">
        <v>381161.9608036428</v>
      </c>
      <c r="AE25" t="n">
        <v>521522.6104504645</v>
      </c>
      <c r="AF25" t="n">
        <v>2.509719125200305e-06</v>
      </c>
      <c r="AG25" t="n">
        <v>17</v>
      </c>
      <c r="AH25" t="n">
        <v>471749.2244706524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3.4346</v>
      </c>
      <c r="E26" t="n">
        <v>29.12</v>
      </c>
      <c r="F26" t="n">
        <v>25.13</v>
      </c>
      <c r="G26" t="n">
        <v>43.08</v>
      </c>
      <c r="H26" t="n">
        <v>0.58</v>
      </c>
      <c r="I26" t="n">
        <v>35</v>
      </c>
      <c r="J26" t="n">
        <v>213.61</v>
      </c>
      <c r="K26" t="n">
        <v>55.27</v>
      </c>
      <c r="L26" t="n">
        <v>7</v>
      </c>
      <c r="M26" t="n">
        <v>33</v>
      </c>
      <c r="N26" t="n">
        <v>46.34</v>
      </c>
      <c r="O26" t="n">
        <v>26579.47</v>
      </c>
      <c r="P26" t="n">
        <v>331.64</v>
      </c>
      <c r="Q26" t="n">
        <v>1397.2</v>
      </c>
      <c r="R26" t="n">
        <v>104.03</v>
      </c>
      <c r="S26" t="n">
        <v>66.97</v>
      </c>
      <c r="T26" t="n">
        <v>15844.06</v>
      </c>
      <c r="U26" t="n">
        <v>0.64</v>
      </c>
      <c r="V26" t="n">
        <v>0.84</v>
      </c>
      <c r="W26" t="n">
        <v>5.35</v>
      </c>
      <c r="X26" t="n">
        <v>0.96</v>
      </c>
      <c r="Y26" t="n">
        <v>1</v>
      </c>
      <c r="Z26" t="n">
        <v>10</v>
      </c>
      <c r="AA26" t="n">
        <v>377.4231953776712</v>
      </c>
      <c r="AB26" t="n">
        <v>516.4070666519608</v>
      </c>
      <c r="AC26" t="n">
        <v>467.121900992567</v>
      </c>
      <c r="AD26" t="n">
        <v>377423.1953776712</v>
      </c>
      <c r="AE26" t="n">
        <v>516407.0666519608</v>
      </c>
      <c r="AF26" t="n">
        <v>2.52353220546079e-06</v>
      </c>
      <c r="AG26" t="n">
        <v>17</v>
      </c>
      <c r="AH26" t="n">
        <v>467121.900992567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3.4431</v>
      </c>
      <c r="E27" t="n">
        <v>29.04</v>
      </c>
      <c r="F27" t="n">
        <v>25.1</v>
      </c>
      <c r="G27" t="n">
        <v>44.29</v>
      </c>
      <c r="H27" t="n">
        <v>0.6</v>
      </c>
      <c r="I27" t="n">
        <v>34</v>
      </c>
      <c r="J27" t="n">
        <v>214.02</v>
      </c>
      <c r="K27" t="n">
        <v>55.27</v>
      </c>
      <c r="L27" t="n">
        <v>7.25</v>
      </c>
      <c r="M27" t="n">
        <v>32</v>
      </c>
      <c r="N27" t="n">
        <v>46.49</v>
      </c>
      <c r="O27" t="n">
        <v>26629.54</v>
      </c>
      <c r="P27" t="n">
        <v>330.06</v>
      </c>
      <c r="Q27" t="n">
        <v>1397.34</v>
      </c>
      <c r="R27" t="n">
        <v>103.01</v>
      </c>
      <c r="S27" t="n">
        <v>66.97</v>
      </c>
      <c r="T27" t="n">
        <v>15338.36</v>
      </c>
      <c r="U27" t="n">
        <v>0.65</v>
      </c>
      <c r="V27" t="n">
        <v>0.84</v>
      </c>
      <c r="W27" t="n">
        <v>5.35</v>
      </c>
      <c r="X27" t="n">
        <v>0.93</v>
      </c>
      <c r="Y27" t="n">
        <v>1</v>
      </c>
      <c r="Z27" t="n">
        <v>10</v>
      </c>
      <c r="AA27" t="n">
        <v>375.6430301389238</v>
      </c>
      <c r="AB27" t="n">
        <v>513.9713660369591</v>
      </c>
      <c r="AC27" t="n">
        <v>464.9186602257338</v>
      </c>
      <c r="AD27" t="n">
        <v>375643.0301389238</v>
      </c>
      <c r="AE27" t="n">
        <v>513971.3660369591</v>
      </c>
      <c r="AF27" t="n">
        <v>2.529777481110478e-06</v>
      </c>
      <c r="AG27" t="n">
        <v>17</v>
      </c>
      <c r="AH27" t="n">
        <v>464918.6602257338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3.4501</v>
      </c>
      <c r="E28" t="n">
        <v>28.98</v>
      </c>
      <c r="F28" t="n">
        <v>25.08</v>
      </c>
      <c r="G28" t="n">
        <v>45.6</v>
      </c>
      <c r="H28" t="n">
        <v>0.62</v>
      </c>
      <c r="I28" t="n">
        <v>33</v>
      </c>
      <c r="J28" t="n">
        <v>214.42</v>
      </c>
      <c r="K28" t="n">
        <v>55.27</v>
      </c>
      <c r="L28" t="n">
        <v>7.5</v>
      </c>
      <c r="M28" t="n">
        <v>31</v>
      </c>
      <c r="N28" t="n">
        <v>46.65</v>
      </c>
      <c r="O28" t="n">
        <v>26679.66</v>
      </c>
      <c r="P28" t="n">
        <v>328.87</v>
      </c>
      <c r="Q28" t="n">
        <v>1397.28</v>
      </c>
      <c r="R28" t="n">
        <v>102.25</v>
      </c>
      <c r="S28" t="n">
        <v>66.97</v>
      </c>
      <c r="T28" t="n">
        <v>14963.49</v>
      </c>
      <c r="U28" t="n">
        <v>0.65</v>
      </c>
      <c r="V28" t="n">
        <v>0.84</v>
      </c>
      <c r="W28" t="n">
        <v>5.35</v>
      </c>
      <c r="X28" t="n">
        <v>0.92</v>
      </c>
      <c r="Y28" t="n">
        <v>1</v>
      </c>
      <c r="Z28" t="n">
        <v>10</v>
      </c>
      <c r="AA28" t="n">
        <v>374.2663115017039</v>
      </c>
      <c r="AB28" t="n">
        <v>512.0876788609751</v>
      </c>
      <c r="AC28" t="n">
        <v>463.214749510054</v>
      </c>
      <c r="AD28" t="n">
        <v>374266.3115017039</v>
      </c>
      <c r="AE28" t="n">
        <v>512087.6788609751</v>
      </c>
      <c r="AF28" t="n">
        <v>2.534920649292573e-06</v>
      </c>
      <c r="AG28" t="n">
        <v>17</v>
      </c>
      <c r="AH28" t="n">
        <v>463214.7495100541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3.4569</v>
      </c>
      <c r="E29" t="n">
        <v>28.93</v>
      </c>
      <c r="F29" t="n">
        <v>25.07</v>
      </c>
      <c r="G29" t="n">
        <v>47</v>
      </c>
      <c r="H29" t="n">
        <v>0.64</v>
      </c>
      <c r="I29" t="n">
        <v>32</v>
      </c>
      <c r="J29" t="n">
        <v>214.83</v>
      </c>
      <c r="K29" t="n">
        <v>55.27</v>
      </c>
      <c r="L29" t="n">
        <v>7.75</v>
      </c>
      <c r="M29" t="n">
        <v>30</v>
      </c>
      <c r="N29" t="n">
        <v>46.81</v>
      </c>
      <c r="O29" t="n">
        <v>26729.83</v>
      </c>
      <c r="P29" t="n">
        <v>326.94</v>
      </c>
      <c r="Q29" t="n">
        <v>1397.35</v>
      </c>
      <c r="R29" t="n">
        <v>102</v>
      </c>
      <c r="S29" t="n">
        <v>66.97</v>
      </c>
      <c r="T29" t="n">
        <v>14842.87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372.4022787491979</v>
      </c>
      <c r="AB29" t="n">
        <v>509.5372270136752</v>
      </c>
      <c r="AC29" t="n">
        <v>460.9077092074789</v>
      </c>
      <c r="AD29" t="n">
        <v>372402.278749198</v>
      </c>
      <c r="AE29" t="n">
        <v>509537.2270136753</v>
      </c>
      <c r="AF29" t="n">
        <v>2.539916869812323e-06</v>
      </c>
      <c r="AG29" t="n">
        <v>17</v>
      </c>
      <c r="AH29" t="n">
        <v>460907.709207479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3.4657</v>
      </c>
      <c r="E30" t="n">
        <v>28.85</v>
      </c>
      <c r="F30" t="n">
        <v>25.03</v>
      </c>
      <c r="G30" t="n">
        <v>48.45</v>
      </c>
      <c r="H30" t="n">
        <v>0.66</v>
      </c>
      <c r="I30" t="n">
        <v>31</v>
      </c>
      <c r="J30" t="n">
        <v>215.24</v>
      </c>
      <c r="K30" t="n">
        <v>55.27</v>
      </c>
      <c r="L30" t="n">
        <v>8</v>
      </c>
      <c r="M30" t="n">
        <v>29</v>
      </c>
      <c r="N30" t="n">
        <v>46.97</v>
      </c>
      <c r="O30" t="n">
        <v>26780.06</v>
      </c>
      <c r="P30" t="n">
        <v>325.12</v>
      </c>
      <c r="Q30" t="n">
        <v>1397.26</v>
      </c>
      <c r="R30" t="n">
        <v>100.85</v>
      </c>
      <c r="S30" t="n">
        <v>66.97</v>
      </c>
      <c r="T30" t="n">
        <v>14272.52</v>
      </c>
      <c r="U30" t="n">
        <v>0.66</v>
      </c>
      <c r="V30" t="n">
        <v>0.84</v>
      </c>
      <c r="W30" t="n">
        <v>5.34</v>
      </c>
      <c r="X30" t="n">
        <v>0.87</v>
      </c>
      <c r="Y30" t="n">
        <v>1</v>
      </c>
      <c r="Z30" t="n">
        <v>10</v>
      </c>
      <c r="AA30" t="n">
        <v>370.4464458678599</v>
      </c>
      <c r="AB30" t="n">
        <v>506.8611701801715</v>
      </c>
      <c r="AC30" t="n">
        <v>458.4870514822954</v>
      </c>
      <c r="AD30" t="n">
        <v>370446.4458678599</v>
      </c>
      <c r="AE30" t="n">
        <v>506861.1701801715</v>
      </c>
      <c r="AF30" t="n">
        <v>2.546382566955529e-06</v>
      </c>
      <c r="AG30" t="n">
        <v>17</v>
      </c>
      <c r="AH30" t="n">
        <v>458487.0514822954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3.4757</v>
      </c>
      <c r="E31" t="n">
        <v>28.77</v>
      </c>
      <c r="F31" t="n">
        <v>24.99</v>
      </c>
      <c r="G31" t="n">
        <v>49.98</v>
      </c>
      <c r="H31" t="n">
        <v>0.68</v>
      </c>
      <c r="I31" t="n">
        <v>30</v>
      </c>
      <c r="J31" t="n">
        <v>215.65</v>
      </c>
      <c r="K31" t="n">
        <v>55.27</v>
      </c>
      <c r="L31" t="n">
        <v>8.25</v>
      </c>
      <c r="M31" t="n">
        <v>28</v>
      </c>
      <c r="N31" t="n">
        <v>47.12</v>
      </c>
      <c r="O31" t="n">
        <v>26830.34</v>
      </c>
      <c r="P31" t="n">
        <v>323.44</v>
      </c>
      <c r="Q31" t="n">
        <v>1397.22</v>
      </c>
      <c r="R31" t="n">
        <v>99.42</v>
      </c>
      <c r="S31" t="n">
        <v>66.97</v>
      </c>
      <c r="T31" t="n">
        <v>13563.49</v>
      </c>
      <c r="U31" t="n">
        <v>0.67</v>
      </c>
      <c r="V31" t="n">
        <v>0.84</v>
      </c>
      <c r="W31" t="n">
        <v>5.34</v>
      </c>
      <c r="X31" t="n">
        <v>0.82</v>
      </c>
      <c r="Y31" t="n">
        <v>1</v>
      </c>
      <c r="Z31" t="n">
        <v>10</v>
      </c>
      <c r="AA31" t="n">
        <v>368.5115492277744</v>
      </c>
      <c r="AB31" t="n">
        <v>504.2137592355913</v>
      </c>
      <c r="AC31" t="n">
        <v>456.0923057226013</v>
      </c>
      <c r="AD31" t="n">
        <v>368511.5492277744</v>
      </c>
      <c r="AE31" t="n">
        <v>504213.7592355913</v>
      </c>
      <c r="AF31" t="n">
        <v>2.553729950072808e-06</v>
      </c>
      <c r="AG31" t="n">
        <v>17</v>
      </c>
      <c r="AH31" t="n">
        <v>456092.3057226014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3.4809</v>
      </c>
      <c r="E32" t="n">
        <v>28.73</v>
      </c>
      <c r="F32" t="n">
        <v>24.99</v>
      </c>
      <c r="G32" t="n">
        <v>51.7</v>
      </c>
      <c r="H32" t="n">
        <v>0.7</v>
      </c>
      <c r="I32" t="n">
        <v>29</v>
      </c>
      <c r="J32" t="n">
        <v>216.05</v>
      </c>
      <c r="K32" t="n">
        <v>55.27</v>
      </c>
      <c r="L32" t="n">
        <v>8.5</v>
      </c>
      <c r="M32" t="n">
        <v>27</v>
      </c>
      <c r="N32" t="n">
        <v>47.28</v>
      </c>
      <c r="O32" t="n">
        <v>26880.68</v>
      </c>
      <c r="P32" t="n">
        <v>321.81</v>
      </c>
      <c r="Q32" t="n">
        <v>1397.22</v>
      </c>
      <c r="R32" t="n">
        <v>99.26000000000001</v>
      </c>
      <c r="S32" t="n">
        <v>66.97</v>
      </c>
      <c r="T32" t="n">
        <v>13488.58</v>
      </c>
      <c r="U32" t="n">
        <v>0.67</v>
      </c>
      <c r="V32" t="n">
        <v>0.84</v>
      </c>
      <c r="W32" t="n">
        <v>5.35</v>
      </c>
      <c r="X32" t="n">
        <v>0.82</v>
      </c>
      <c r="Y32" t="n">
        <v>1</v>
      </c>
      <c r="Z32" t="n">
        <v>10</v>
      </c>
      <c r="AA32" t="n">
        <v>367.0051413331653</v>
      </c>
      <c r="AB32" t="n">
        <v>502.1526254961613</v>
      </c>
      <c r="AC32" t="n">
        <v>454.2278836944432</v>
      </c>
      <c r="AD32" t="n">
        <v>367005.1413331653</v>
      </c>
      <c r="AE32" t="n">
        <v>502152.6254961613</v>
      </c>
      <c r="AF32" t="n">
        <v>2.557550589293794e-06</v>
      </c>
      <c r="AG32" t="n">
        <v>17</v>
      </c>
      <c r="AH32" t="n">
        <v>454227.8836944432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3.4919</v>
      </c>
      <c r="E33" t="n">
        <v>28.64</v>
      </c>
      <c r="F33" t="n">
        <v>24.94</v>
      </c>
      <c r="G33" t="n">
        <v>53.44</v>
      </c>
      <c r="H33" t="n">
        <v>0.72</v>
      </c>
      <c r="I33" t="n">
        <v>28</v>
      </c>
      <c r="J33" t="n">
        <v>216.46</v>
      </c>
      <c r="K33" t="n">
        <v>55.27</v>
      </c>
      <c r="L33" t="n">
        <v>8.75</v>
      </c>
      <c r="M33" t="n">
        <v>26</v>
      </c>
      <c r="N33" t="n">
        <v>47.44</v>
      </c>
      <c r="O33" t="n">
        <v>26931.07</v>
      </c>
      <c r="P33" t="n">
        <v>320.08</v>
      </c>
      <c r="Q33" t="n">
        <v>1397.26</v>
      </c>
      <c r="R33" t="n">
        <v>97.45</v>
      </c>
      <c r="S33" t="n">
        <v>66.97</v>
      </c>
      <c r="T33" t="n">
        <v>12586.94</v>
      </c>
      <c r="U33" t="n">
        <v>0.6899999999999999</v>
      </c>
      <c r="V33" t="n">
        <v>0.84</v>
      </c>
      <c r="W33" t="n">
        <v>5.35</v>
      </c>
      <c r="X33" t="n">
        <v>0.77</v>
      </c>
      <c r="Y33" t="n">
        <v>1</v>
      </c>
      <c r="Z33" t="n">
        <v>10</v>
      </c>
      <c r="AA33" t="n">
        <v>364.9731871786477</v>
      </c>
      <c r="AB33" t="n">
        <v>499.3724161784597</v>
      </c>
      <c r="AC33" t="n">
        <v>451.7130136519747</v>
      </c>
      <c r="AD33" t="n">
        <v>364973.1871786477</v>
      </c>
      <c r="AE33" t="n">
        <v>499372.4161784597</v>
      </c>
      <c r="AF33" t="n">
        <v>2.565632710722801e-06</v>
      </c>
      <c r="AG33" t="n">
        <v>17</v>
      </c>
      <c r="AH33" t="n">
        <v>451713.0136519747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3.4995</v>
      </c>
      <c r="E34" t="n">
        <v>28.58</v>
      </c>
      <c r="F34" t="n">
        <v>24.92</v>
      </c>
      <c r="G34" t="n">
        <v>55.37</v>
      </c>
      <c r="H34" t="n">
        <v>0.74</v>
      </c>
      <c r="I34" t="n">
        <v>27</v>
      </c>
      <c r="J34" t="n">
        <v>216.87</v>
      </c>
      <c r="K34" t="n">
        <v>55.27</v>
      </c>
      <c r="L34" t="n">
        <v>9</v>
      </c>
      <c r="M34" t="n">
        <v>25</v>
      </c>
      <c r="N34" t="n">
        <v>47.6</v>
      </c>
      <c r="O34" t="n">
        <v>26981.51</v>
      </c>
      <c r="P34" t="n">
        <v>318.32</v>
      </c>
      <c r="Q34" t="n">
        <v>1397.2</v>
      </c>
      <c r="R34" t="n">
        <v>97.05</v>
      </c>
      <c r="S34" t="n">
        <v>66.97</v>
      </c>
      <c r="T34" t="n">
        <v>12391.46</v>
      </c>
      <c r="U34" t="n">
        <v>0.6899999999999999</v>
      </c>
      <c r="V34" t="n">
        <v>0.84</v>
      </c>
      <c r="W34" t="n">
        <v>5.34</v>
      </c>
      <c r="X34" t="n">
        <v>0.75</v>
      </c>
      <c r="Y34" t="n">
        <v>1</v>
      </c>
      <c r="Z34" t="n">
        <v>10</v>
      </c>
      <c r="AA34" t="n">
        <v>363.2009969292322</v>
      </c>
      <c r="AB34" t="n">
        <v>496.9476272956936</v>
      </c>
      <c r="AC34" t="n">
        <v>449.5196432169673</v>
      </c>
      <c r="AD34" t="n">
        <v>363200.9969292323</v>
      </c>
      <c r="AE34" t="n">
        <v>496947.6272956936</v>
      </c>
      <c r="AF34" t="n">
        <v>2.571216721891934e-06</v>
      </c>
      <c r="AG34" t="n">
        <v>17</v>
      </c>
      <c r="AH34" t="n">
        <v>449519.6432169673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3.5089</v>
      </c>
      <c r="E35" t="n">
        <v>28.5</v>
      </c>
      <c r="F35" t="n">
        <v>24.88</v>
      </c>
      <c r="G35" t="n">
        <v>57.42</v>
      </c>
      <c r="H35" t="n">
        <v>0.76</v>
      </c>
      <c r="I35" t="n">
        <v>26</v>
      </c>
      <c r="J35" t="n">
        <v>217.28</v>
      </c>
      <c r="K35" t="n">
        <v>55.27</v>
      </c>
      <c r="L35" t="n">
        <v>9.25</v>
      </c>
      <c r="M35" t="n">
        <v>24</v>
      </c>
      <c r="N35" t="n">
        <v>47.76</v>
      </c>
      <c r="O35" t="n">
        <v>27032.02</v>
      </c>
      <c r="P35" t="n">
        <v>316.01</v>
      </c>
      <c r="Q35" t="n">
        <v>1397.17</v>
      </c>
      <c r="R35" t="n">
        <v>95.95999999999999</v>
      </c>
      <c r="S35" t="n">
        <v>66.97</v>
      </c>
      <c r="T35" t="n">
        <v>11852.16</v>
      </c>
      <c r="U35" t="n">
        <v>0.7</v>
      </c>
      <c r="V35" t="n">
        <v>0.85</v>
      </c>
      <c r="W35" t="n">
        <v>5.33</v>
      </c>
      <c r="X35" t="n">
        <v>0.71</v>
      </c>
      <c r="Y35" t="n">
        <v>1</v>
      </c>
      <c r="Z35" t="n">
        <v>10</v>
      </c>
      <c r="AA35" t="n">
        <v>360.9126857004118</v>
      </c>
      <c r="AB35" t="n">
        <v>493.8166589192549</v>
      </c>
      <c r="AC35" t="n">
        <v>446.6874900680342</v>
      </c>
      <c r="AD35" t="n">
        <v>360912.6857004118</v>
      </c>
      <c r="AE35" t="n">
        <v>493816.6589192549</v>
      </c>
      <c r="AF35" t="n">
        <v>2.578123262022176e-06</v>
      </c>
      <c r="AG35" t="n">
        <v>17</v>
      </c>
      <c r="AH35" t="n">
        <v>446687.4900680342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3.5171</v>
      </c>
      <c r="E36" t="n">
        <v>28.43</v>
      </c>
      <c r="F36" t="n">
        <v>24.85</v>
      </c>
      <c r="G36" t="n">
        <v>59.65</v>
      </c>
      <c r="H36" t="n">
        <v>0.78</v>
      </c>
      <c r="I36" t="n">
        <v>25</v>
      </c>
      <c r="J36" t="n">
        <v>217.69</v>
      </c>
      <c r="K36" t="n">
        <v>55.27</v>
      </c>
      <c r="L36" t="n">
        <v>9.5</v>
      </c>
      <c r="M36" t="n">
        <v>23</v>
      </c>
      <c r="N36" t="n">
        <v>47.92</v>
      </c>
      <c r="O36" t="n">
        <v>27082.57</v>
      </c>
      <c r="P36" t="n">
        <v>314.96</v>
      </c>
      <c r="Q36" t="n">
        <v>1397.18</v>
      </c>
      <c r="R36" t="n">
        <v>94.95999999999999</v>
      </c>
      <c r="S36" t="n">
        <v>66.97</v>
      </c>
      <c r="T36" t="n">
        <v>11354.31</v>
      </c>
      <c r="U36" t="n">
        <v>0.71</v>
      </c>
      <c r="V36" t="n">
        <v>0.85</v>
      </c>
      <c r="W36" t="n">
        <v>5.34</v>
      </c>
      <c r="X36" t="n">
        <v>0.6899999999999999</v>
      </c>
      <c r="Y36" t="n">
        <v>1</v>
      </c>
      <c r="Z36" t="n">
        <v>10</v>
      </c>
      <c r="AA36" t="n">
        <v>359.5950458619532</v>
      </c>
      <c r="AB36" t="n">
        <v>492.0138059621088</v>
      </c>
      <c r="AC36" t="n">
        <v>445.056698866798</v>
      </c>
      <c r="AD36" t="n">
        <v>359595.0458619532</v>
      </c>
      <c r="AE36" t="n">
        <v>492013.8059621088</v>
      </c>
      <c r="AF36" t="n">
        <v>2.584148116178346e-06</v>
      </c>
      <c r="AG36" t="n">
        <v>17</v>
      </c>
      <c r="AH36" t="n">
        <v>445056.698866798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3.5263</v>
      </c>
      <c r="E37" t="n">
        <v>28.36</v>
      </c>
      <c r="F37" t="n">
        <v>24.82</v>
      </c>
      <c r="G37" t="n">
        <v>62.05</v>
      </c>
      <c r="H37" t="n">
        <v>0.79</v>
      </c>
      <c r="I37" t="n">
        <v>24</v>
      </c>
      <c r="J37" t="n">
        <v>218.1</v>
      </c>
      <c r="K37" t="n">
        <v>55.27</v>
      </c>
      <c r="L37" t="n">
        <v>9.75</v>
      </c>
      <c r="M37" t="n">
        <v>22</v>
      </c>
      <c r="N37" t="n">
        <v>48.08</v>
      </c>
      <c r="O37" t="n">
        <v>27133.18</v>
      </c>
      <c r="P37" t="n">
        <v>312.55</v>
      </c>
      <c r="Q37" t="n">
        <v>1397.25</v>
      </c>
      <c r="R37" t="n">
        <v>94.04000000000001</v>
      </c>
      <c r="S37" t="n">
        <v>66.97</v>
      </c>
      <c r="T37" t="n">
        <v>10899.69</v>
      </c>
      <c r="U37" t="n">
        <v>0.71</v>
      </c>
      <c r="V37" t="n">
        <v>0.85</v>
      </c>
      <c r="W37" t="n">
        <v>5.33</v>
      </c>
      <c r="X37" t="n">
        <v>0.65</v>
      </c>
      <c r="Y37" t="n">
        <v>1</v>
      </c>
      <c r="Z37" t="n">
        <v>10</v>
      </c>
      <c r="AA37" t="n">
        <v>357.2826635958497</v>
      </c>
      <c r="AB37" t="n">
        <v>488.8499025305202</v>
      </c>
      <c r="AC37" t="n">
        <v>442.1947539381539</v>
      </c>
      <c r="AD37" t="n">
        <v>357282.6635958496</v>
      </c>
      <c r="AE37" t="n">
        <v>488849.9025305202</v>
      </c>
      <c r="AF37" t="n">
        <v>2.590907708646243e-06</v>
      </c>
      <c r="AG37" t="n">
        <v>17</v>
      </c>
      <c r="AH37" t="n">
        <v>442194.7539381539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3.5251</v>
      </c>
      <c r="E38" t="n">
        <v>28.37</v>
      </c>
      <c r="F38" t="n">
        <v>24.83</v>
      </c>
      <c r="G38" t="n">
        <v>62.07</v>
      </c>
      <c r="H38" t="n">
        <v>0.8100000000000001</v>
      </c>
      <c r="I38" t="n">
        <v>24</v>
      </c>
      <c r="J38" t="n">
        <v>218.51</v>
      </c>
      <c r="K38" t="n">
        <v>55.27</v>
      </c>
      <c r="L38" t="n">
        <v>10</v>
      </c>
      <c r="M38" t="n">
        <v>22</v>
      </c>
      <c r="N38" t="n">
        <v>48.24</v>
      </c>
      <c r="O38" t="n">
        <v>27183.85</v>
      </c>
      <c r="P38" t="n">
        <v>311.9</v>
      </c>
      <c r="Q38" t="n">
        <v>1397.26</v>
      </c>
      <c r="R38" t="n">
        <v>94.06</v>
      </c>
      <c r="S38" t="n">
        <v>66.97</v>
      </c>
      <c r="T38" t="n">
        <v>10911.65</v>
      </c>
      <c r="U38" t="n">
        <v>0.71</v>
      </c>
      <c r="V38" t="n">
        <v>0.85</v>
      </c>
      <c r="W38" t="n">
        <v>5.33</v>
      </c>
      <c r="X38" t="n">
        <v>0.66</v>
      </c>
      <c r="Y38" t="n">
        <v>1</v>
      </c>
      <c r="Z38" t="n">
        <v>10</v>
      </c>
      <c r="AA38" t="n">
        <v>356.927978588787</v>
      </c>
      <c r="AB38" t="n">
        <v>488.3646068562589</v>
      </c>
      <c r="AC38" t="n">
        <v>441.7557742019275</v>
      </c>
      <c r="AD38" t="n">
        <v>356927.978588787</v>
      </c>
      <c r="AE38" t="n">
        <v>488364.6068562589</v>
      </c>
      <c r="AF38" t="n">
        <v>2.590026022672169e-06</v>
      </c>
      <c r="AG38" t="n">
        <v>17</v>
      </c>
      <c r="AH38" t="n">
        <v>441755.7742019275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3.535</v>
      </c>
      <c r="E39" t="n">
        <v>28.29</v>
      </c>
      <c r="F39" t="n">
        <v>24.79</v>
      </c>
      <c r="G39" t="n">
        <v>64.67</v>
      </c>
      <c r="H39" t="n">
        <v>0.83</v>
      </c>
      <c r="I39" t="n">
        <v>23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309.58</v>
      </c>
      <c r="Q39" t="n">
        <v>1397.18</v>
      </c>
      <c r="R39" t="n">
        <v>92.98</v>
      </c>
      <c r="S39" t="n">
        <v>66.97</v>
      </c>
      <c r="T39" t="n">
        <v>10375.93</v>
      </c>
      <c r="U39" t="n">
        <v>0.72</v>
      </c>
      <c r="V39" t="n">
        <v>0.85</v>
      </c>
      <c r="W39" t="n">
        <v>5.33</v>
      </c>
      <c r="X39" t="n">
        <v>0.63</v>
      </c>
      <c r="Y39" t="n">
        <v>1</v>
      </c>
      <c r="Z39" t="n">
        <v>10</v>
      </c>
      <c r="AA39" t="n">
        <v>354.632644893217</v>
      </c>
      <c r="AB39" t="n">
        <v>485.2240300310042</v>
      </c>
      <c r="AC39" t="n">
        <v>438.9149296210477</v>
      </c>
      <c r="AD39" t="n">
        <v>354632.644893217</v>
      </c>
      <c r="AE39" t="n">
        <v>485224.0300310042</v>
      </c>
      <c r="AF39" t="n">
        <v>2.597299931958275e-06</v>
      </c>
      <c r="AG39" t="n">
        <v>17</v>
      </c>
      <c r="AH39" t="n">
        <v>438914.9296210477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3.5445</v>
      </c>
      <c r="E40" t="n">
        <v>28.21</v>
      </c>
      <c r="F40" t="n">
        <v>24.76</v>
      </c>
      <c r="G40" t="n">
        <v>67.52</v>
      </c>
      <c r="H40" t="n">
        <v>0.85</v>
      </c>
      <c r="I40" t="n">
        <v>22</v>
      </c>
      <c r="J40" t="n">
        <v>219.33</v>
      </c>
      <c r="K40" t="n">
        <v>55.27</v>
      </c>
      <c r="L40" t="n">
        <v>10.5</v>
      </c>
      <c r="M40" t="n">
        <v>20</v>
      </c>
      <c r="N40" t="n">
        <v>48.56</v>
      </c>
      <c r="O40" t="n">
        <v>27285.35</v>
      </c>
      <c r="P40" t="n">
        <v>307.79</v>
      </c>
      <c r="Q40" t="n">
        <v>1397.3</v>
      </c>
      <c r="R40" t="n">
        <v>91.79000000000001</v>
      </c>
      <c r="S40" t="n">
        <v>66.97</v>
      </c>
      <c r="T40" t="n">
        <v>9784.370000000001</v>
      </c>
      <c r="U40" t="n">
        <v>0.73</v>
      </c>
      <c r="V40" t="n">
        <v>0.85</v>
      </c>
      <c r="W40" t="n">
        <v>5.33</v>
      </c>
      <c r="X40" t="n">
        <v>0.59</v>
      </c>
      <c r="Y40" t="n">
        <v>1</v>
      </c>
      <c r="Z40" t="n">
        <v>10</v>
      </c>
      <c r="AA40" t="n">
        <v>352.7480782351668</v>
      </c>
      <c r="AB40" t="n">
        <v>482.6454827882467</v>
      </c>
      <c r="AC40" t="n">
        <v>436.5824753081253</v>
      </c>
      <c r="AD40" t="n">
        <v>352748.0782351668</v>
      </c>
      <c r="AE40" t="n">
        <v>482645.4827882467</v>
      </c>
      <c r="AF40" t="n">
        <v>2.604279945919691e-06</v>
      </c>
      <c r="AG40" t="n">
        <v>17</v>
      </c>
      <c r="AH40" t="n">
        <v>436582.4753081253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3.5439</v>
      </c>
      <c r="E41" t="n">
        <v>28.22</v>
      </c>
      <c r="F41" t="n">
        <v>24.76</v>
      </c>
      <c r="G41" t="n">
        <v>67.53</v>
      </c>
      <c r="H41" t="n">
        <v>0.87</v>
      </c>
      <c r="I41" t="n">
        <v>22</v>
      </c>
      <c r="J41" t="n">
        <v>219.75</v>
      </c>
      <c r="K41" t="n">
        <v>55.27</v>
      </c>
      <c r="L41" t="n">
        <v>10.75</v>
      </c>
      <c r="M41" t="n">
        <v>20</v>
      </c>
      <c r="N41" t="n">
        <v>48.72</v>
      </c>
      <c r="O41" t="n">
        <v>27336.19</v>
      </c>
      <c r="P41" t="n">
        <v>306.71</v>
      </c>
      <c r="Q41" t="n">
        <v>1397.17</v>
      </c>
      <c r="R41" t="n">
        <v>92.09</v>
      </c>
      <c r="S41" t="n">
        <v>66.97</v>
      </c>
      <c r="T41" t="n">
        <v>9935.190000000001</v>
      </c>
      <c r="U41" t="n">
        <v>0.73</v>
      </c>
      <c r="V41" t="n">
        <v>0.85</v>
      </c>
      <c r="W41" t="n">
        <v>5.33</v>
      </c>
      <c r="X41" t="n">
        <v>0.6</v>
      </c>
      <c r="Y41" t="n">
        <v>1</v>
      </c>
      <c r="Z41" t="n">
        <v>10</v>
      </c>
      <c r="AA41" t="n">
        <v>352.0506959803467</v>
      </c>
      <c r="AB41" t="n">
        <v>481.6912936208681</v>
      </c>
      <c r="AC41" t="n">
        <v>435.7193526156684</v>
      </c>
      <c r="AD41" t="n">
        <v>352050.6959803467</v>
      </c>
      <c r="AE41" t="n">
        <v>481691.2936208681</v>
      </c>
      <c r="AF41" t="n">
        <v>2.603839102932654e-06</v>
      </c>
      <c r="AG41" t="n">
        <v>17</v>
      </c>
      <c r="AH41" t="n">
        <v>435719.3526156684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3.5519</v>
      </c>
      <c r="E42" t="n">
        <v>28.15</v>
      </c>
      <c r="F42" t="n">
        <v>24.74</v>
      </c>
      <c r="G42" t="n">
        <v>70.68000000000001</v>
      </c>
      <c r="H42" t="n">
        <v>0.89</v>
      </c>
      <c r="I42" t="n">
        <v>21</v>
      </c>
      <c r="J42" t="n">
        <v>220.16</v>
      </c>
      <c r="K42" t="n">
        <v>55.27</v>
      </c>
      <c r="L42" t="n">
        <v>11</v>
      </c>
      <c r="M42" t="n">
        <v>19</v>
      </c>
      <c r="N42" t="n">
        <v>48.89</v>
      </c>
      <c r="O42" t="n">
        <v>27387.08</v>
      </c>
      <c r="P42" t="n">
        <v>304.45</v>
      </c>
      <c r="Q42" t="n">
        <v>1397.28</v>
      </c>
      <c r="R42" t="n">
        <v>91.04000000000001</v>
      </c>
      <c r="S42" t="n">
        <v>66.97</v>
      </c>
      <c r="T42" t="n">
        <v>9415.16</v>
      </c>
      <c r="U42" t="n">
        <v>0.74</v>
      </c>
      <c r="V42" t="n">
        <v>0.85</v>
      </c>
      <c r="W42" t="n">
        <v>5.33</v>
      </c>
      <c r="X42" t="n">
        <v>0.57</v>
      </c>
      <c r="Y42" t="n">
        <v>1</v>
      </c>
      <c r="Z42" t="n">
        <v>10</v>
      </c>
      <c r="AA42" t="n">
        <v>349.9655006077293</v>
      </c>
      <c r="AB42" t="n">
        <v>478.8382373197258</v>
      </c>
      <c r="AC42" t="n">
        <v>433.1385880036174</v>
      </c>
      <c r="AD42" t="n">
        <v>349965.5006077293</v>
      </c>
      <c r="AE42" t="n">
        <v>478838.2373197258</v>
      </c>
      <c r="AF42" t="n">
        <v>2.609717009426478e-06</v>
      </c>
      <c r="AG42" t="n">
        <v>17</v>
      </c>
      <c r="AH42" t="n">
        <v>433138.5880036174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3.5531</v>
      </c>
      <c r="E43" t="n">
        <v>28.14</v>
      </c>
      <c r="F43" t="n">
        <v>24.73</v>
      </c>
      <c r="G43" t="n">
        <v>70.65000000000001</v>
      </c>
      <c r="H43" t="n">
        <v>0.91</v>
      </c>
      <c r="I43" t="n">
        <v>21</v>
      </c>
      <c r="J43" t="n">
        <v>220.57</v>
      </c>
      <c r="K43" t="n">
        <v>55.27</v>
      </c>
      <c r="L43" t="n">
        <v>11.25</v>
      </c>
      <c r="M43" t="n">
        <v>19</v>
      </c>
      <c r="N43" t="n">
        <v>49.05</v>
      </c>
      <c r="O43" t="n">
        <v>27438.03</v>
      </c>
      <c r="P43" t="n">
        <v>302.47</v>
      </c>
      <c r="Q43" t="n">
        <v>1397.22</v>
      </c>
      <c r="R43" t="n">
        <v>90.7</v>
      </c>
      <c r="S43" t="n">
        <v>66.97</v>
      </c>
      <c r="T43" t="n">
        <v>9247.530000000001</v>
      </c>
      <c r="U43" t="n">
        <v>0.74</v>
      </c>
      <c r="V43" t="n">
        <v>0.85</v>
      </c>
      <c r="W43" t="n">
        <v>5.33</v>
      </c>
      <c r="X43" t="n">
        <v>0.5600000000000001</v>
      </c>
      <c r="Y43" t="n">
        <v>1</v>
      </c>
      <c r="Z43" t="n">
        <v>10</v>
      </c>
      <c r="AA43" t="n">
        <v>348.529581498014</v>
      </c>
      <c r="AB43" t="n">
        <v>476.8735494455329</v>
      </c>
      <c r="AC43" t="n">
        <v>431.3614071826808</v>
      </c>
      <c r="AD43" t="n">
        <v>348529.5814980139</v>
      </c>
      <c r="AE43" t="n">
        <v>476873.549445533</v>
      </c>
      <c r="AF43" t="n">
        <v>2.610598695400551e-06</v>
      </c>
      <c r="AG43" t="n">
        <v>17</v>
      </c>
      <c r="AH43" t="n">
        <v>431361.4071826807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3.5602</v>
      </c>
      <c r="E44" t="n">
        <v>28.09</v>
      </c>
      <c r="F44" t="n">
        <v>24.71</v>
      </c>
      <c r="G44" t="n">
        <v>74.14</v>
      </c>
      <c r="H44" t="n">
        <v>0.92</v>
      </c>
      <c r="I44" t="n">
        <v>20</v>
      </c>
      <c r="J44" t="n">
        <v>220.99</v>
      </c>
      <c r="K44" t="n">
        <v>55.27</v>
      </c>
      <c r="L44" t="n">
        <v>11.5</v>
      </c>
      <c r="M44" t="n">
        <v>18</v>
      </c>
      <c r="N44" t="n">
        <v>49.21</v>
      </c>
      <c r="O44" t="n">
        <v>27489.03</v>
      </c>
      <c r="P44" t="n">
        <v>301.75</v>
      </c>
      <c r="Q44" t="n">
        <v>1397.24</v>
      </c>
      <c r="R44" t="n">
        <v>90.45999999999999</v>
      </c>
      <c r="S44" t="n">
        <v>66.97</v>
      </c>
      <c r="T44" t="n">
        <v>9130.76</v>
      </c>
      <c r="U44" t="n">
        <v>0.74</v>
      </c>
      <c r="V44" t="n">
        <v>0.85</v>
      </c>
      <c r="W44" t="n">
        <v>5.32</v>
      </c>
      <c r="X44" t="n">
        <v>0.55</v>
      </c>
      <c r="Y44" t="n">
        <v>1</v>
      </c>
      <c r="Z44" t="n">
        <v>10</v>
      </c>
      <c r="AA44" t="n">
        <v>347.561578532386</v>
      </c>
      <c r="AB44" t="n">
        <v>475.5490850826841</v>
      </c>
      <c r="AC44" t="n">
        <v>430.1633478397247</v>
      </c>
      <c r="AD44" t="n">
        <v>347561.578532386</v>
      </c>
      <c r="AE44" t="n">
        <v>475549.0850826841</v>
      </c>
      <c r="AF44" t="n">
        <v>2.61581533741382e-06</v>
      </c>
      <c r="AG44" t="n">
        <v>17</v>
      </c>
      <c r="AH44" t="n">
        <v>430163.3478397247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3.5627</v>
      </c>
      <c r="E45" t="n">
        <v>28.07</v>
      </c>
      <c r="F45" t="n">
        <v>24.69</v>
      </c>
      <c r="G45" t="n">
        <v>74.08</v>
      </c>
      <c r="H45" t="n">
        <v>0.9399999999999999</v>
      </c>
      <c r="I45" t="n">
        <v>20</v>
      </c>
      <c r="J45" t="n">
        <v>221.4</v>
      </c>
      <c r="K45" t="n">
        <v>55.27</v>
      </c>
      <c r="L45" t="n">
        <v>11.75</v>
      </c>
      <c r="M45" t="n">
        <v>18</v>
      </c>
      <c r="N45" t="n">
        <v>49.38</v>
      </c>
      <c r="O45" t="n">
        <v>27540.09</v>
      </c>
      <c r="P45" t="n">
        <v>298.46</v>
      </c>
      <c r="Q45" t="n">
        <v>1397.3</v>
      </c>
      <c r="R45" t="n">
        <v>89.70999999999999</v>
      </c>
      <c r="S45" t="n">
        <v>66.97</v>
      </c>
      <c r="T45" t="n">
        <v>8756.280000000001</v>
      </c>
      <c r="U45" t="n">
        <v>0.75</v>
      </c>
      <c r="V45" t="n">
        <v>0.85</v>
      </c>
      <c r="W45" t="n">
        <v>5.33</v>
      </c>
      <c r="X45" t="n">
        <v>0.53</v>
      </c>
      <c r="Y45" t="n">
        <v>1</v>
      </c>
      <c r="Z45" t="n">
        <v>10</v>
      </c>
      <c r="AA45" t="n">
        <v>345.1475122786381</v>
      </c>
      <c r="AB45" t="n">
        <v>472.2460531332195</v>
      </c>
      <c r="AC45" t="n">
        <v>427.1755526236826</v>
      </c>
      <c r="AD45" t="n">
        <v>345147.5122786381</v>
      </c>
      <c r="AE45" t="n">
        <v>472246.0531332195</v>
      </c>
      <c r="AF45" t="n">
        <v>2.61765218319314e-06</v>
      </c>
      <c r="AG45" t="n">
        <v>17</v>
      </c>
      <c r="AH45" t="n">
        <v>427175.5526236825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3.5694</v>
      </c>
      <c r="E46" t="n">
        <v>28.02</v>
      </c>
      <c r="F46" t="n">
        <v>24.68</v>
      </c>
      <c r="G46" t="n">
        <v>77.94</v>
      </c>
      <c r="H46" t="n">
        <v>0.96</v>
      </c>
      <c r="I46" t="n">
        <v>19</v>
      </c>
      <c r="J46" t="n">
        <v>221.81</v>
      </c>
      <c r="K46" t="n">
        <v>55.27</v>
      </c>
      <c r="L46" t="n">
        <v>12</v>
      </c>
      <c r="M46" t="n">
        <v>17</v>
      </c>
      <c r="N46" t="n">
        <v>49.54</v>
      </c>
      <c r="O46" t="n">
        <v>27591.21</v>
      </c>
      <c r="P46" t="n">
        <v>298.3</v>
      </c>
      <c r="Q46" t="n">
        <v>1397.26</v>
      </c>
      <c r="R46" t="n">
        <v>89.42</v>
      </c>
      <c r="S46" t="n">
        <v>66.97</v>
      </c>
      <c r="T46" t="n">
        <v>8618.67</v>
      </c>
      <c r="U46" t="n">
        <v>0.75</v>
      </c>
      <c r="V46" t="n">
        <v>0.85</v>
      </c>
      <c r="W46" t="n">
        <v>5.32</v>
      </c>
      <c r="X46" t="n">
        <v>0.51</v>
      </c>
      <c r="Y46" t="n">
        <v>1</v>
      </c>
      <c r="Z46" t="n">
        <v>10</v>
      </c>
      <c r="AA46" t="n">
        <v>344.6034231371964</v>
      </c>
      <c r="AB46" t="n">
        <v>471.5016063663801</v>
      </c>
      <c r="AC46" t="n">
        <v>426.5021548114328</v>
      </c>
      <c r="AD46" t="n">
        <v>344603.4231371965</v>
      </c>
      <c r="AE46" t="n">
        <v>471501.6063663801</v>
      </c>
      <c r="AF46" t="n">
        <v>2.622574929881717e-06</v>
      </c>
      <c r="AG46" t="n">
        <v>17</v>
      </c>
      <c r="AH46" t="n">
        <v>426502.1548114328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3.5689</v>
      </c>
      <c r="E47" t="n">
        <v>28.02</v>
      </c>
      <c r="F47" t="n">
        <v>24.68</v>
      </c>
      <c r="G47" t="n">
        <v>77.95</v>
      </c>
      <c r="H47" t="n">
        <v>0.98</v>
      </c>
      <c r="I47" t="n">
        <v>19</v>
      </c>
      <c r="J47" t="n">
        <v>222.23</v>
      </c>
      <c r="K47" t="n">
        <v>55.27</v>
      </c>
      <c r="L47" t="n">
        <v>12.25</v>
      </c>
      <c r="M47" t="n">
        <v>17</v>
      </c>
      <c r="N47" t="n">
        <v>49.71</v>
      </c>
      <c r="O47" t="n">
        <v>27642.51</v>
      </c>
      <c r="P47" t="n">
        <v>296.26</v>
      </c>
      <c r="Q47" t="n">
        <v>1397.21</v>
      </c>
      <c r="R47" t="n">
        <v>89.45999999999999</v>
      </c>
      <c r="S47" t="n">
        <v>66.97</v>
      </c>
      <c r="T47" t="n">
        <v>8637.09</v>
      </c>
      <c r="U47" t="n">
        <v>0.75</v>
      </c>
      <c r="V47" t="n">
        <v>0.85</v>
      </c>
      <c r="W47" t="n">
        <v>5.33</v>
      </c>
      <c r="X47" t="n">
        <v>0.52</v>
      </c>
      <c r="Y47" t="n">
        <v>1</v>
      </c>
      <c r="Z47" t="n">
        <v>10</v>
      </c>
      <c r="AA47" t="n">
        <v>343.2526216356538</v>
      </c>
      <c r="AB47" t="n">
        <v>469.6533801588131</v>
      </c>
      <c r="AC47" t="n">
        <v>424.8303207191142</v>
      </c>
      <c r="AD47" t="n">
        <v>343252.6216356538</v>
      </c>
      <c r="AE47" t="n">
        <v>469653.3801588131</v>
      </c>
      <c r="AF47" t="n">
        <v>2.622207560725853e-06</v>
      </c>
      <c r="AG47" t="n">
        <v>17</v>
      </c>
      <c r="AH47" t="n">
        <v>424830.3207191142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3.5781</v>
      </c>
      <c r="E48" t="n">
        <v>27.95</v>
      </c>
      <c r="F48" t="n">
        <v>24.65</v>
      </c>
      <c r="G48" t="n">
        <v>82.18000000000001</v>
      </c>
      <c r="H48" t="n">
        <v>1</v>
      </c>
      <c r="I48" t="n">
        <v>18</v>
      </c>
      <c r="J48" t="n">
        <v>222.65</v>
      </c>
      <c r="K48" t="n">
        <v>55.27</v>
      </c>
      <c r="L48" t="n">
        <v>12.5</v>
      </c>
      <c r="M48" t="n">
        <v>16</v>
      </c>
      <c r="N48" t="n">
        <v>49.87</v>
      </c>
      <c r="O48" t="n">
        <v>27693.75</v>
      </c>
      <c r="P48" t="n">
        <v>293.71</v>
      </c>
      <c r="Q48" t="n">
        <v>1397.2</v>
      </c>
      <c r="R48" t="n">
        <v>88.7</v>
      </c>
      <c r="S48" t="n">
        <v>66.97</v>
      </c>
      <c r="T48" t="n">
        <v>8259.459999999999</v>
      </c>
      <c r="U48" t="n">
        <v>0.76</v>
      </c>
      <c r="V48" t="n">
        <v>0.85</v>
      </c>
      <c r="W48" t="n">
        <v>5.32</v>
      </c>
      <c r="X48" t="n">
        <v>0.49</v>
      </c>
      <c r="Y48" t="n">
        <v>1</v>
      </c>
      <c r="Z48" t="n">
        <v>10</v>
      </c>
      <c r="AA48" t="n">
        <v>340.921100985768</v>
      </c>
      <c r="AB48" t="n">
        <v>466.4632907462077</v>
      </c>
      <c r="AC48" t="n">
        <v>421.9446889627292</v>
      </c>
      <c r="AD48" t="n">
        <v>340921.100985768</v>
      </c>
      <c r="AE48" t="n">
        <v>466463.2907462077</v>
      </c>
      <c r="AF48" t="n">
        <v>2.62896715319375e-06</v>
      </c>
      <c r="AG48" t="n">
        <v>17</v>
      </c>
      <c r="AH48" t="n">
        <v>421944.6889627292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3.5782</v>
      </c>
      <c r="E49" t="n">
        <v>27.95</v>
      </c>
      <c r="F49" t="n">
        <v>24.65</v>
      </c>
      <c r="G49" t="n">
        <v>82.17</v>
      </c>
      <c r="H49" t="n">
        <v>1.02</v>
      </c>
      <c r="I49" t="n">
        <v>18</v>
      </c>
      <c r="J49" t="n">
        <v>223.06</v>
      </c>
      <c r="K49" t="n">
        <v>55.27</v>
      </c>
      <c r="L49" t="n">
        <v>12.75</v>
      </c>
      <c r="M49" t="n">
        <v>16</v>
      </c>
      <c r="N49" t="n">
        <v>50.04</v>
      </c>
      <c r="O49" t="n">
        <v>27745.04</v>
      </c>
      <c r="P49" t="n">
        <v>292.75</v>
      </c>
      <c r="Q49" t="n">
        <v>1397.2</v>
      </c>
      <c r="R49" t="n">
        <v>88.58</v>
      </c>
      <c r="S49" t="n">
        <v>66.97</v>
      </c>
      <c r="T49" t="n">
        <v>8203.76</v>
      </c>
      <c r="U49" t="n">
        <v>0.76</v>
      </c>
      <c r="V49" t="n">
        <v>0.85</v>
      </c>
      <c r="W49" t="n">
        <v>5.32</v>
      </c>
      <c r="X49" t="n">
        <v>0.49</v>
      </c>
      <c r="Y49" t="n">
        <v>1</v>
      </c>
      <c r="Z49" t="n">
        <v>10</v>
      </c>
      <c r="AA49" t="n">
        <v>340.2659762077442</v>
      </c>
      <c r="AB49" t="n">
        <v>465.5669201228502</v>
      </c>
      <c r="AC49" t="n">
        <v>421.133866693601</v>
      </c>
      <c r="AD49" t="n">
        <v>340265.9762077442</v>
      </c>
      <c r="AE49" t="n">
        <v>465566.9201228502</v>
      </c>
      <c r="AF49" t="n">
        <v>2.629040627024923e-06</v>
      </c>
      <c r="AG49" t="n">
        <v>17</v>
      </c>
      <c r="AH49" t="n">
        <v>421133.866693601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3.5878</v>
      </c>
      <c r="E50" t="n">
        <v>27.87</v>
      </c>
      <c r="F50" t="n">
        <v>24.62</v>
      </c>
      <c r="G50" t="n">
        <v>86.89</v>
      </c>
      <c r="H50" t="n">
        <v>1.03</v>
      </c>
      <c r="I50" t="n">
        <v>17</v>
      </c>
      <c r="J50" t="n">
        <v>223.48</v>
      </c>
      <c r="K50" t="n">
        <v>55.27</v>
      </c>
      <c r="L50" t="n">
        <v>13</v>
      </c>
      <c r="M50" t="n">
        <v>15</v>
      </c>
      <c r="N50" t="n">
        <v>50.21</v>
      </c>
      <c r="O50" t="n">
        <v>27796.39</v>
      </c>
      <c r="P50" t="n">
        <v>289.94</v>
      </c>
      <c r="Q50" t="n">
        <v>1397.18</v>
      </c>
      <c r="R50" t="n">
        <v>87.22</v>
      </c>
      <c r="S50" t="n">
        <v>66.97</v>
      </c>
      <c r="T50" t="n">
        <v>7526.9</v>
      </c>
      <c r="U50" t="n">
        <v>0.77</v>
      </c>
      <c r="V50" t="n">
        <v>0.85</v>
      </c>
      <c r="W50" t="n">
        <v>5.32</v>
      </c>
      <c r="X50" t="n">
        <v>0.45</v>
      </c>
      <c r="Y50" t="n">
        <v>1</v>
      </c>
      <c r="Z50" t="n">
        <v>10</v>
      </c>
      <c r="AA50" t="n">
        <v>337.7483932794003</v>
      </c>
      <c r="AB50" t="n">
        <v>462.1222520923699</v>
      </c>
      <c r="AC50" t="n">
        <v>418.0179529453277</v>
      </c>
      <c r="AD50" t="n">
        <v>337748.3932794003</v>
      </c>
      <c r="AE50" t="n">
        <v>462122.2520923699</v>
      </c>
      <c r="AF50" t="n">
        <v>2.636094114817511e-06</v>
      </c>
      <c r="AG50" t="n">
        <v>17</v>
      </c>
      <c r="AH50" t="n">
        <v>418017.9529453277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3.587</v>
      </c>
      <c r="E51" t="n">
        <v>27.88</v>
      </c>
      <c r="F51" t="n">
        <v>24.62</v>
      </c>
      <c r="G51" t="n">
        <v>86.91</v>
      </c>
      <c r="H51" t="n">
        <v>1.05</v>
      </c>
      <c r="I51" t="n">
        <v>17</v>
      </c>
      <c r="J51" t="n">
        <v>223.89</v>
      </c>
      <c r="K51" t="n">
        <v>55.27</v>
      </c>
      <c r="L51" t="n">
        <v>13.25</v>
      </c>
      <c r="M51" t="n">
        <v>15</v>
      </c>
      <c r="N51" t="n">
        <v>50.37</v>
      </c>
      <c r="O51" t="n">
        <v>27847.8</v>
      </c>
      <c r="P51" t="n">
        <v>289.52</v>
      </c>
      <c r="Q51" t="n">
        <v>1397.26</v>
      </c>
      <c r="R51" t="n">
        <v>87.33</v>
      </c>
      <c r="S51" t="n">
        <v>66.97</v>
      </c>
      <c r="T51" t="n">
        <v>7582.52</v>
      </c>
      <c r="U51" t="n">
        <v>0.77</v>
      </c>
      <c r="V51" t="n">
        <v>0.85</v>
      </c>
      <c r="W51" t="n">
        <v>5.33</v>
      </c>
      <c r="X51" t="n">
        <v>0.46</v>
      </c>
      <c r="Y51" t="n">
        <v>1</v>
      </c>
      <c r="Z51" t="n">
        <v>10</v>
      </c>
      <c r="AA51" t="n">
        <v>337.5141448374098</v>
      </c>
      <c r="AB51" t="n">
        <v>461.8017430397268</v>
      </c>
      <c r="AC51" t="n">
        <v>417.7280328268315</v>
      </c>
      <c r="AD51" t="n">
        <v>337514.1448374098</v>
      </c>
      <c r="AE51" t="n">
        <v>461801.7430397267</v>
      </c>
      <c r="AF51" t="n">
        <v>2.635506324168129e-06</v>
      </c>
      <c r="AG51" t="n">
        <v>17</v>
      </c>
      <c r="AH51" t="n">
        <v>417728.0328268315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3.5861</v>
      </c>
      <c r="E52" t="n">
        <v>27.89</v>
      </c>
      <c r="F52" t="n">
        <v>24.63</v>
      </c>
      <c r="G52" t="n">
        <v>86.93000000000001</v>
      </c>
      <c r="H52" t="n">
        <v>1.07</v>
      </c>
      <c r="I52" t="n">
        <v>17</v>
      </c>
      <c r="J52" t="n">
        <v>224.31</v>
      </c>
      <c r="K52" t="n">
        <v>55.27</v>
      </c>
      <c r="L52" t="n">
        <v>13.5</v>
      </c>
      <c r="M52" t="n">
        <v>15</v>
      </c>
      <c r="N52" t="n">
        <v>50.54</v>
      </c>
      <c r="O52" t="n">
        <v>27899.27</v>
      </c>
      <c r="P52" t="n">
        <v>286.33</v>
      </c>
      <c r="Q52" t="n">
        <v>1397.25</v>
      </c>
      <c r="R52" t="n">
        <v>87.65000000000001</v>
      </c>
      <c r="S52" t="n">
        <v>66.97</v>
      </c>
      <c r="T52" t="n">
        <v>7740.99</v>
      </c>
      <c r="U52" t="n">
        <v>0.76</v>
      </c>
      <c r="V52" t="n">
        <v>0.85</v>
      </c>
      <c r="W52" t="n">
        <v>5.32</v>
      </c>
      <c r="X52" t="n">
        <v>0.47</v>
      </c>
      <c r="Y52" t="n">
        <v>1</v>
      </c>
      <c r="Z52" t="n">
        <v>10</v>
      </c>
      <c r="AA52" t="n">
        <v>335.4274316139744</v>
      </c>
      <c r="AB52" t="n">
        <v>458.9466099481322</v>
      </c>
      <c r="AC52" t="n">
        <v>415.1453896302943</v>
      </c>
      <c r="AD52" t="n">
        <v>335427.4316139744</v>
      </c>
      <c r="AE52" t="n">
        <v>458946.6099481322</v>
      </c>
      <c r="AF52" t="n">
        <v>2.634845059687574e-06</v>
      </c>
      <c r="AG52" t="n">
        <v>17</v>
      </c>
      <c r="AH52" t="n">
        <v>415145.3896302943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3.5949</v>
      </c>
      <c r="E53" t="n">
        <v>27.82</v>
      </c>
      <c r="F53" t="n">
        <v>24.6</v>
      </c>
      <c r="G53" t="n">
        <v>92.26000000000001</v>
      </c>
      <c r="H53" t="n">
        <v>1.09</v>
      </c>
      <c r="I53" t="n">
        <v>16</v>
      </c>
      <c r="J53" t="n">
        <v>224.73</v>
      </c>
      <c r="K53" t="n">
        <v>55.27</v>
      </c>
      <c r="L53" t="n">
        <v>13.75</v>
      </c>
      <c r="M53" t="n">
        <v>14</v>
      </c>
      <c r="N53" t="n">
        <v>50.71</v>
      </c>
      <c r="O53" t="n">
        <v>27950.8</v>
      </c>
      <c r="P53" t="n">
        <v>286.06</v>
      </c>
      <c r="Q53" t="n">
        <v>1397.17</v>
      </c>
      <c r="R53" t="n">
        <v>86.72</v>
      </c>
      <c r="S53" t="n">
        <v>66.97</v>
      </c>
      <c r="T53" t="n">
        <v>7283.55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334.6849794992845</v>
      </c>
      <c r="AB53" t="n">
        <v>457.9307542101379</v>
      </c>
      <c r="AC53" t="n">
        <v>414.2264857381717</v>
      </c>
      <c r="AD53" t="n">
        <v>334684.9794992845</v>
      </c>
      <c r="AE53" t="n">
        <v>457930.7542101379</v>
      </c>
      <c r="AF53" t="n">
        <v>2.641310756830779e-06</v>
      </c>
      <c r="AG53" t="n">
        <v>17</v>
      </c>
      <c r="AH53" t="n">
        <v>414226.4857381717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3.5944</v>
      </c>
      <c r="E54" t="n">
        <v>27.82</v>
      </c>
      <c r="F54" t="n">
        <v>24.61</v>
      </c>
      <c r="G54" t="n">
        <v>92.28</v>
      </c>
      <c r="H54" t="n">
        <v>1.11</v>
      </c>
      <c r="I54" t="n">
        <v>16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284.18</v>
      </c>
      <c r="Q54" t="n">
        <v>1397.37</v>
      </c>
      <c r="R54" t="n">
        <v>86.84999999999999</v>
      </c>
      <c r="S54" t="n">
        <v>66.97</v>
      </c>
      <c r="T54" t="n">
        <v>7348.45</v>
      </c>
      <c r="U54" t="n">
        <v>0.77</v>
      </c>
      <c r="V54" t="n">
        <v>0.86</v>
      </c>
      <c r="W54" t="n">
        <v>5.32</v>
      </c>
      <c r="X54" t="n">
        <v>0.44</v>
      </c>
      <c r="Y54" t="n">
        <v>1</v>
      </c>
      <c r="Z54" t="n">
        <v>10</v>
      </c>
      <c r="AA54" t="n">
        <v>333.4597832173002</v>
      </c>
      <c r="AB54" t="n">
        <v>456.2543866052819</v>
      </c>
      <c r="AC54" t="n">
        <v>412.7101083047264</v>
      </c>
      <c r="AD54" t="n">
        <v>333459.7832173002</v>
      </c>
      <c r="AE54" t="n">
        <v>456254.3866052818</v>
      </c>
      <c r="AF54" t="n">
        <v>2.640943387674915e-06</v>
      </c>
      <c r="AG54" t="n">
        <v>17</v>
      </c>
      <c r="AH54" t="n">
        <v>412710.1083047264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3.5951</v>
      </c>
      <c r="E55" t="n">
        <v>27.82</v>
      </c>
      <c r="F55" t="n">
        <v>24.6</v>
      </c>
      <c r="G55" t="n">
        <v>92.26000000000001</v>
      </c>
      <c r="H55" t="n">
        <v>1.12</v>
      </c>
      <c r="I55" t="n">
        <v>16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282.72</v>
      </c>
      <c r="Q55" t="n">
        <v>1397.18</v>
      </c>
      <c r="R55" t="n">
        <v>86.73999999999999</v>
      </c>
      <c r="S55" t="n">
        <v>66.97</v>
      </c>
      <c r="T55" t="n">
        <v>7293.84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332.4259134774866</v>
      </c>
      <c r="AB55" t="n">
        <v>454.839800416155</v>
      </c>
      <c r="AC55" t="n">
        <v>411.4305282361058</v>
      </c>
      <c r="AD55" t="n">
        <v>332425.9134774866</v>
      </c>
      <c r="AE55" t="n">
        <v>454839.800416155</v>
      </c>
      <c r="AF55" t="n">
        <v>2.641457704493125e-06</v>
      </c>
      <c r="AG55" t="n">
        <v>17</v>
      </c>
      <c r="AH55" t="n">
        <v>411430.5282361057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3.6052</v>
      </c>
      <c r="E56" t="n">
        <v>27.74</v>
      </c>
      <c r="F56" t="n">
        <v>24.56</v>
      </c>
      <c r="G56" t="n">
        <v>98.26000000000001</v>
      </c>
      <c r="H56" t="n">
        <v>1.14</v>
      </c>
      <c r="I56" t="n">
        <v>15</v>
      </c>
      <c r="J56" t="n">
        <v>225.99</v>
      </c>
      <c r="K56" t="n">
        <v>55.27</v>
      </c>
      <c r="L56" t="n">
        <v>14.5</v>
      </c>
      <c r="M56" t="n">
        <v>10</v>
      </c>
      <c r="N56" t="n">
        <v>51.21</v>
      </c>
      <c r="O56" t="n">
        <v>28105.73</v>
      </c>
      <c r="P56" t="n">
        <v>281.54</v>
      </c>
      <c r="Q56" t="n">
        <v>1397.22</v>
      </c>
      <c r="R56" t="n">
        <v>85.40000000000001</v>
      </c>
      <c r="S56" t="n">
        <v>66.97</v>
      </c>
      <c r="T56" t="n">
        <v>6626.24</v>
      </c>
      <c r="U56" t="n">
        <v>0.78</v>
      </c>
      <c r="V56" t="n">
        <v>0.86</v>
      </c>
      <c r="W56" t="n">
        <v>5.32</v>
      </c>
      <c r="X56" t="n">
        <v>0.4</v>
      </c>
      <c r="Y56" t="n">
        <v>1</v>
      </c>
      <c r="Z56" t="n">
        <v>10</v>
      </c>
      <c r="AA56" t="n">
        <v>330.9954778727706</v>
      </c>
      <c r="AB56" t="n">
        <v>452.8826153154175</v>
      </c>
      <c r="AC56" t="n">
        <v>409.660134134456</v>
      </c>
      <c r="AD56" t="n">
        <v>330995.4778727706</v>
      </c>
      <c r="AE56" t="n">
        <v>452882.6153154175</v>
      </c>
      <c r="AF56" t="n">
        <v>2.648878561441577e-06</v>
      </c>
      <c r="AG56" t="n">
        <v>17</v>
      </c>
      <c r="AH56" t="n">
        <v>409660.134134456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3.6057</v>
      </c>
      <c r="E57" t="n">
        <v>27.73</v>
      </c>
      <c r="F57" t="n">
        <v>24.56</v>
      </c>
      <c r="G57" t="n">
        <v>98.23999999999999</v>
      </c>
      <c r="H57" t="n">
        <v>1.16</v>
      </c>
      <c r="I57" t="n">
        <v>15</v>
      </c>
      <c r="J57" t="n">
        <v>226.41</v>
      </c>
      <c r="K57" t="n">
        <v>55.27</v>
      </c>
      <c r="L57" t="n">
        <v>14.75</v>
      </c>
      <c r="M57" t="n">
        <v>9</v>
      </c>
      <c r="N57" t="n">
        <v>51.38</v>
      </c>
      <c r="O57" t="n">
        <v>28157.49</v>
      </c>
      <c r="P57" t="n">
        <v>281.41</v>
      </c>
      <c r="Q57" t="n">
        <v>1397.18</v>
      </c>
      <c r="R57" t="n">
        <v>85.3</v>
      </c>
      <c r="S57" t="n">
        <v>66.97</v>
      </c>
      <c r="T57" t="n">
        <v>6575.44</v>
      </c>
      <c r="U57" t="n">
        <v>0.79</v>
      </c>
      <c r="V57" t="n">
        <v>0.86</v>
      </c>
      <c r="W57" t="n">
        <v>5.32</v>
      </c>
      <c r="X57" t="n">
        <v>0.4</v>
      </c>
      <c r="Y57" t="n">
        <v>1</v>
      </c>
      <c r="Z57" t="n">
        <v>10</v>
      </c>
      <c r="AA57" t="n">
        <v>330.8787772999797</v>
      </c>
      <c r="AB57" t="n">
        <v>452.7229404432591</v>
      </c>
      <c r="AC57" t="n">
        <v>409.5156984079912</v>
      </c>
      <c r="AD57" t="n">
        <v>330878.7772999797</v>
      </c>
      <c r="AE57" t="n">
        <v>452722.9404432591</v>
      </c>
      <c r="AF57" t="n">
        <v>2.649245930597441e-06</v>
      </c>
      <c r="AG57" t="n">
        <v>17</v>
      </c>
      <c r="AH57" t="n">
        <v>409515.6984079913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3.6022</v>
      </c>
      <c r="E58" t="n">
        <v>27.76</v>
      </c>
      <c r="F58" t="n">
        <v>24.59</v>
      </c>
      <c r="G58" t="n">
        <v>98.34999999999999</v>
      </c>
      <c r="H58" t="n">
        <v>1.18</v>
      </c>
      <c r="I58" t="n">
        <v>15</v>
      </c>
      <c r="J58" t="n">
        <v>226.83</v>
      </c>
      <c r="K58" t="n">
        <v>55.27</v>
      </c>
      <c r="L58" t="n">
        <v>15</v>
      </c>
      <c r="M58" t="n">
        <v>5</v>
      </c>
      <c r="N58" t="n">
        <v>51.55</v>
      </c>
      <c r="O58" t="n">
        <v>28209.31</v>
      </c>
      <c r="P58" t="n">
        <v>280.05</v>
      </c>
      <c r="Q58" t="n">
        <v>1397.22</v>
      </c>
      <c r="R58" t="n">
        <v>85.95999999999999</v>
      </c>
      <c r="S58" t="n">
        <v>66.97</v>
      </c>
      <c r="T58" t="n">
        <v>6908.93</v>
      </c>
      <c r="U58" t="n">
        <v>0.78</v>
      </c>
      <c r="V58" t="n">
        <v>0.86</v>
      </c>
      <c r="W58" t="n">
        <v>5.33</v>
      </c>
      <c r="X58" t="n">
        <v>0.42</v>
      </c>
      <c r="Y58" t="n">
        <v>1</v>
      </c>
      <c r="Z58" t="n">
        <v>10</v>
      </c>
      <c r="AA58" t="n">
        <v>330.201354390747</v>
      </c>
      <c r="AB58" t="n">
        <v>451.7960605330573</v>
      </c>
      <c r="AC58" t="n">
        <v>408.6772786155351</v>
      </c>
      <c r="AD58" t="n">
        <v>330201.354390747</v>
      </c>
      <c r="AE58" t="n">
        <v>451796.0605330573</v>
      </c>
      <c r="AF58" t="n">
        <v>2.646674346506393e-06</v>
      </c>
      <c r="AG58" t="n">
        <v>17</v>
      </c>
      <c r="AH58" t="n">
        <v>408677.2786155351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3.6018</v>
      </c>
      <c r="E59" t="n">
        <v>27.76</v>
      </c>
      <c r="F59" t="n">
        <v>24.59</v>
      </c>
      <c r="G59" t="n">
        <v>98.36</v>
      </c>
      <c r="H59" t="n">
        <v>1.19</v>
      </c>
      <c r="I59" t="n">
        <v>15</v>
      </c>
      <c r="J59" t="n">
        <v>227.25</v>
      </c>
      <c r="K59" t="n">
        <v>55.27</v>
      </c>
      <c r="L59" t="n">
        <v>15.25</v>
      </c>
      <c r="M59" t="n">
        <v>3</v>
      </c>
      <c r="N59" t="n">
        <v>51.72</v>
      </c>
      <c r="O59" t="n">
        <v>28261.2</v>
      </c>
      <c r="P59" t="n">
        <v>280.19</v>
      </c>
      <c r="Q59" t="n">
        <v>1397.31</v>
      </c>
      <c r="R59" t="n">
        <v>85.93000000000001</v>
      </c>
      <c r="S59" t="n">
        <v>66.97</v>
      </c>
      <c r="T59" t="n">
        <v>6889.74</v>
      </c>
      <c r="U59" t="n">
        <v>0.78</v>
      </c>
      <c r="V59" t="n">
        <v>0.86</v>
      </c>
      <c r="W59" t="n">
        <v>5.33</v>
      </c>
      <c r="X59" t="n">
        <v>0.42</v>
      </c>
      <c r="Y59" t="n">
        <v>1</v>
      </c>
      <c r="Z59" t="n">
        <v>10</v>
      </c>
      <c r="AA59" t="n">
        <v>330.3189021424068</v>
      </c>
      <c r="AB59" t="n">
        <v>451.9568945527192</v>
      </c>
      <c r="AC59" t="n">
        <v>408.8227628620923</v>
      </c>
      <c r="AD59" t="n">
        <v>330318.9021424068</v>
      </c>
      <c r="AE59" t="n">
        <v>451956.8945527192</v>
      </c>
      <c r="AF59" t="n">
        <v>2.646380451181702e-06</v>
      </c>
      <c r="AG59" t="n">
        <v>17</v>
      </c>
      <c r="AH59" t="n">
        <v>408822.7628620923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3.6015</v>
      </c>
      <c r="E60" t="n">
        <v>27.77</v>
      </c>
      <c r="F60" t="n">
        <v>24.59</v>
      </c>
      <c r="G60" t="n">
        <v>98.37</v>
      </c>
      <c r="H60" t="n">
        <v>1.21</v>
      </c>
      <c r="I60" t="n">
        <v>15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280.24</v>
      </c>
      <c r="Q60" t="n">
        <v>1397.2</v>
      </c>
      <c r="R60" t="n">
        <v>85.97</v>
      </c>
      <c r="S60" t="n">
        <v>66.97</v>
      </c>
      <c r="T60" t="n">
        <v>6912.96</v>
      </c>
      <c r="U60" t="n">
        <v>0.78</v>
      </c>
      <c r="V60" t="n">
        <v>0.86</v>
      </c>
      <c r="W60" t="n">
        <v>5.34</v>
      </c>
      <c r="X60" t="n">
        <v>0.43</v>
      </c>
      <c r="Y60" t="n">
        <v>1</v>
      </c>
      <c r="Z60" t="n">
        <v>10</v>
      </c>
      <c r="AA60" t="n">
        <v>330.3701439109513</v>
      </c>
      <c r="AB60" t="n">
        <v>452.027005801069</v>
      </c>
      <c r="AC60" t="n">
        <v>408.8861827913013</v>
      </c>
      <c r="AD60" t="n">
        <v>330370.1439109513</v>
      </c>
      <c r="AE60" t="n">
        <v>452027.005801069</v>
      </c>
      <c r="AF60" t="n">
        <v>2.646160029688184e-06</v>
      </c>
      <c r="AG60" t="n">
        <v>17</v>
      </c>
      <c r="AH60" t="n">
        <v>408886.1827913013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3.601</v>
      </c>
      <c r="E61" t="n">
        <v>27.77</v>
      </c>
      <c r="F61" t="n">
        <v>24.6</v>
      </c>
      <c r="G61" t="n">
        <v>98.39</v>
      </c>
      <c r="H61" t="n">
        <v>1.23</v>
      </c>
      <c r="I61" t="n">
        <v>15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280.32</v>
      </c>
      <c r="Q61" t="n">
        <v>1397.2</v>
      </c>
      <c r="R61" t="n">
        <v>86.06</v>
      </c>
      <c r="S61" t="n">
        <v>66.97</v>
      </c>
      <c r="T61" t="n">
        <v>6956.96</v>
      </c>
      <c r="U61" t="n">
        <v>0.78</v>
      </c>
      <c r="V61" t="n">
        <v>0.86</v>
      </c>
      <c r="W61" t="n">
        <v>5.34</v>
      </c>
      <c r="X61" t="n">
        <v>0.43</v>
      </c>
      <c r="Y61" t="n">
        <v>1</v>
      </c>
      <c r="Z61" t="n">
        <v>10</v>
      </c>
      <c r="AA61" t="n">
        <v>330.4630480042935</v>
      </c>
      <c r="AB61" t="n">
        <v>452.154121280219</v>
      </c>
      <c r="AC61" t="n">
        <v>409.0011665475291</v>
      </c>
      <c r="AD61" t="n">
        <v>330463.0480042935</v>
      </c>
      <c r="AE61" t="n">
        <v>452154.1212802191</v>
      </c>
      <c r="AF61" t="n">
        <v>2.64579266053232e-06</v>
      </c>
      <c r="AG61" t="n">
        <v>17</v>
      </c>
      <c r="AH61" t="n">
        <v>409001.1665475291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3.6012</v>
      </c>
      <c r="E62" t="n">
        <v>27.77</v>
      </c>
      <c r="F62" t="n">
        <v>24.6</v>
      </c>
      <c r="G62" t="n">
        <v>98.38</v>
      </c>
      <c r="H62" t="n">
        <v>1.24</v>
      </c>
      <c r="I62" t="n">
        <v>15</v>
      </c>
      <c r="J62" t="n">
        <v>228.51</v>
      </c>
      <c r="K62" t="n">
        <v>55.27</v>
      </c>
      <c r="L62" t="n">
        <v>16</v>
      </c>
      <c r="M62" t="n">
        <v>0</v>
      </c>
      <c r="N62" t="n">
        <v>52.24</v>
      </c>
      <c r="O62" t="n">
        <v>28417.2</v>
      </c>
      <c r="P62" t="n">
        <v>280.76</v>
      </c>
      <c r="Q62" t="n">
        <v>1397.21</v>
      </c>
      <c r="R62" t="n">
        <v>86.01000000000001</v>
      </c>
      <c r="S62" t="n">
        <v>66.97</v>
      </c>
      <c r="T62" t="n">
        <v>6929.67</v>
      </c>
      <c r="U62" t="n">
        <v>0.78</v>
      </c>
      <c r="V62" t="n">
        <v>0.86</v>
      </c>
      <c r="W62" t="n">
        <v>5.34</v>
      </c>
      <c r="X62" t="n">
        <v>0.43</v>
      </c>
      <c r="Y62" t="n">
        <v>1</v>
      </c>
      <c r="Z62" t="n">
        <v>10</v>
      </c>
      <c r="AA62" t="n">
        <v>330.7467774622029</v>
      </c>
      <c r="AB62" t="n">
        <v>452.5423324417911</v>
      </c>
      <c r="AC62" t="n">
        <v>409.3523273806984</v>
      </c>
      <c r="AD62" t="n">
        <v>330746.7774622029</v>
      </c>
      <c r="AE62" t="n">
        <v>452542.3324417911</v>
      </c>
      <c r="AF62" t="n">
        <v>2.645939608194666e-06</v>
      </c>
      <c r="AG62" t="n">
        <v>17</v>
      </c>
      <c r="AH62" t="n">
        <v>409352.3273806984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2.561</v>
      </c>
      <c r="E2" t="n">
        <v>39.05</v>
      </c>
      <c r="F2" t="n">
        <v>30.99</v>
      </c>
      <c r="G2" t="n">
        <v>8.01</v>
      </c>
      <c r="H2" t="n">
        <v>0.14</v>
      </c>
      <c r="I2" t="n">
        <v>232</v>
      </c>
      <c r="J2" t="n">
        <v>124.63</v>
      </c>
      <c r="K2" t="n">
        <v>45</v>
      </c>
      <c r="L2" t="n">
        <v>1</v>
      </c>
      <c r="M2" t="n">
        <v>230</v>
      </c>
      <c r="N2" t="n">
        <v>18.64</v>
      </c>
      <c r="O2" t="n">
        <v>15605.44</v>
      </c>
      <c r="P2" t="n">
        <v>320.16</v>
      </c>
      <c r="Q2" t="n">
        <v>1397.66</v>
      </c>
      <c r="R2" t="n">
        <v>294.41</v>
      </c>
      <c r="S2" t="n">
        <v>66.97</v>
      </c>
      <c r="T2" t="n">
        <v>110047.74</v>
      </c>
      <c r="U2" t="n">
        <v>0.23</v>
      </c>
      <c r="V2" t="n">
        <v>0.68</v>
      </c>
      <c r="W2" t="n">
        <v>5.69</v>
      </c>
      <c r="X2" t="n">
        <v>6.81</v>
      </c>
      <c r="Y2" t="n">
        <v>1</v>
      </c>
      <c r="Z2" t="n">
        <v>10</v>
      </c>
      <c r="AA2" t="n">
        <v>492.5856197158862</v>
      </c>
      <c r="AB2" t="n">
        <v>673.9773762390969</v>
      </c>
      <c r="AC2" t="n">
        <v>609.6539213840254</v>
      </c>
      <c r="AD2" t="n">
        <v>492585.6197158862</v>
      </c>
      <c r="AE2" t="n">
        <v>673977.3762390969</v>
      </c>
      <c r="AF2" t="n">
        <v>1.937580146885493e-06</v>
      </c>
      <c r="AG2" t="n">
        <v>23</v>
      </c>
      <c r="AH2" t="n">
        <v>609653.9213840254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2.7907</v>
      </c>
      <c r="E3" t="n">
        <v>35.83</v>
      </c>
      <c r="F3" t="n">
        <v>29.25</v>
      </c>
      <c r="G3" t="n">
        <v>10.09</v>
      </c>
      <c r="H3" t="n">
        <v>0.18</v>
      </c>
      <c r="I3" t="n">
        <v>174</v>
      </c>
      <c r="J3" t="n">
        <v>124.96</v>
      </c>
      <c r="K3" t="n">
        <v>45</v>
      </c>
      <c r="L3" t="n">
        <v>1.25</v>
      </c>
      <c r="M3" t="n">
        <v>172</v>
      </c>
      <c r="N3" t="n">
        <v>18.71</v>
      </c>
      <c r="O3" t="n">
        <v>15645.96</v>
      </c>
      <c r="P3" t="n">
        <v>299.86</v>
      </c>
      <c r="Q3" t="n">
        <v>1397.62</v>
      </c>
      <c r="R3" t="n">
        <v>237.74</v>
      </c>
      <c r="S3" t="n">
        <v>66.97</v>
      </c>
      <c r="T3" t="n">
        <v>82000.98</v>
      </c>
      <c r="U3" t="n">
        <v>0.28</v>
      </c>
      <c r="V3" t="n">
        <v>0.72</v>
      </c>
      <c r="W3" t="n">
        <v>5.6</v>
      </c>
      <c r="X3" t="n">
        <v>5.08</v>
      </c>
      <c r="Y3" t="n">
        <v>1</v>
      </c>
      <c r="Z3" t="n">
        <v>10</v>
      </c>
      <c r="AA3" t="n">
        <v>432.1063666490708</v>
      </c>
      <c r="AB3" t="n">
        <v>591.2269940367439</v>
      </c>
      <c r="AC3" t="n">
        <v>534.801119518174</v>
      </c>
      <c r="AD3" t="n">
        <v>432106.3666490708</v>
      </c>
      <c r="AE3" t="n">
        <v>591226.9940367439</v>
      </c>
      <c r="AF3" t="n">
        <v>2.111364668455035e-06</v>
      </c>
      <c r="AG3" t="n">
        <v>21</v>
      </c>
      <c r="AH3" t="n">
        <v>534801.119518174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28.14</v>
      </c>
      <c r="G4" t="n">
        <v>12.23</v>
      </c>
      <c r="H4" t="n">
        <v>0.21</v>
      </c>
      <c r="I4" t="n">
        <v>138</v>
      </c>
      <c r="J4" t="n">
        <v>125.29</v>
      </c>
      <c r="K4" t="n">
        <v>45</v>
      </c>
      <c r="L4" t="n">
        <v>1.5</v>
      </c>
      <c r="M4" t="n">
        <v>136</v>
      </c>
      <c r="N4" t="n">
        <v>18.79</v>
      </c>
      <c r="O4" t="n">
        <v>15686.51</v>
      </c>
      <c r="P4" t="n">
        <v>285.97</v>
      </c>
      <c r="Q4" t="n">
        <v>1397.7</v>
      </c>
      <c r="R4" t="n">
        <v>202.02</v>
      </c>
      <c r="S4" t="n">
        <v>66.97</v>
      </c>
      <c r="T4" t="n">
        <v>64320.94</v>
      </c>
      <c r="U4" t="n">
        <v>0.33</v>
      </c>
      <c r="V4" t="n">
        <v>0.75</v>
      </c>
      <c r="W4" t="n">
        <v>5.51</v>
      </c>
      <c r="X4" t="n">
        <v>3.96</v>
      </c>
      <c r="Y4" t="n">
        <v>1</v>
      </c>
      <c r="Z4" t="n">
        <v>10</v>
      </c>
      <c r="AA4" t="n">
        <v>396.529896648299</v>
      </c>
      <c r="AB4" t="n">
        <v>542.549698258603</v>
      </c>
      <c r="AC4" t="n">
        <v>490.7695165300851</v>
      </c>
      <c r="AD4" t="n">
        <v>396529.896648299</v>
      </c>
      <c r="AE4" t="n">
        <v>542549.698258603</v>
      </c>
      <c r="AF4" t="n">
        <v>2.238620029917799e-06</v>
      </c>
      <c r="AG4" t="n">
        <v>20</v>
      </c>
      <c r="AH4" t="n">
        <v>490769.5165300851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3.0713</v>
      </c>
      <c r="E5" t="n">
        <v>32.56</v>
      </c>
      <c r="F5" t="n">
        <v>27.49</v>
      </c>
      <c r="G5" t="n">
        <v>14.34</v>
      </c>
      <c r="H5" t="n">
        <v>0.25</v>
      </c>
      <c r="I5" t="n">
        <v>115</v>
      </c>
      <c r="J5" t="n">
        <v>125.62</v>
      </c>
      <c r="K5" t="n">
        <v>45</v>
      </c>
      <c r="L5" t="n">
        <v>1.75</v>
      </c>
      <c r="M5" t="n">
        <v>113</v>
      </c>
      <c r="N5" t="n">
        <v>18.87</v>
      </c>
      <c r="O5" t="n">
        <v>15727.09</v>
      </c>
      <c r="P5" t="n">
        <v>277.37</v>
      </c>
      <c r="Q5" t="n">
        <v>1397.52</v>
      </c>
      <c r="R5" t="n">
        <v>180.51</v>
      </c>
      <c r="S5" t="n">
        <v>66.97</v>
      </c>
      <c r="T5" t="n">
        <v>53680.99</v>
      </c>
      <c r="U5" t="n">
        <v>0.37</v>
      </c>
      <c r="V5" t="n">
        <v>0.77</v>
      </c>
      <c r="W5" t="n">
        <v>5.49</v>
      </c>
      <c r="X5" t="n">
        <v>3.32</v>
      </c>
      <c r="Y5" t="n">
        <v>1</v>
      </c>
      <c r="Z5" t="n">
        <v>10</v>
      </c>
      <c r="AA5" t="n">
        <v>372.9019774195075</v>
      </c>
      <c r="AB5" t="n">
        <v>510.2209367795423</v>
      </c>
      <c r="AC5" t="n">
        <v>461.5261666728844</v>
      </c>
      <c r="AD5" t="n">
        <v>372901.9774195076</v>
      </c>
      <c r="AE5" t="n">
        <v>510220.9367795424</v>
      </c>
      <c r="AF5" t="n">
        <v>2.32365869001539e-06</v>
      </c>
      <c r="AG5" t="n">
        <v>19</v>
      </c>
      <c r="AH5" t="n">
        <v>461526.1666728844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3.1623</v>
      </c>
      <c r="E6" t="n">
        <v>31.62</v>
      </c>
      <c r="F6" t="n">
        <v>26.99</v>
      </c>
      <c r="G6" t="n">
        <v>16.52</v>
      </c>
      <c r="H6" t="n">
        <v>0.28</v>
      </c>
      <c r="I6" t="n">
        <v>98</v>
      </c>
      <c r="J6" t="n">
        <v>125.95</v>
      </c>
      <c r="K6" t="n">
        <v>45</v>
      </c>
      <c r="L6" t="n">
        <v>2</v>
      </c>
      <c r="M6" t="n">
        <v>96</v>
      </c>
      <c r="N6" t="n">
        <v>18.95</v>
      </c>
      <c r="O6" t="n">
        <v>15767.7</v>
      </c>
      <c r="P6" t="n">
        <v>269.78</v>
      </c>
      <c r="Q6" t="n">
        <v>1397.61</v>
      </c>
      <c r="R6" t="n">
        <v>164.33</v>
      </c>
      <c r="S6" t="n">
        <v>66.97</v>
      </c>
      <c r="T6" t="n">
        <v>45675.47</v>
      </c>
      <c r="U6" t="n">
        <v>0.41</v>
      </c>
      <c r="V6" t="n">
        <v>0.78</v>
      </c>
      <c r="W6" t="n">
        <v>5.46</v>
      </c>
      <c r="X6" t="n">
        <v>2.82</v>
      </c>
      <c r="Y6" t="n">
        <v>1</v>
      </c>
      <c r="Z6" t="n">
        <v>10</v>
      </c>
      <c r="AA6" t="n">
        <v>359.6501751150853</v>
      </c>
      <c r="AB6" t="n">
        <v>492.0892362383752</v>
      </c>
      <c r="AC6" t="n">
        <v>445.1249301833646</v>
      </c>
      <c r="AD6" t="n">
        <v>359650.1751150853</v>
      </c>
      <c r="AE6" t="n">
        <v>492089.2362383752</v>
      </c>
      <c r="AF6" t="n">
        <v>2.39250671553924e-06</v>
      </c>
      <c r="AG6" t="n">
        <v>19</v>
      </c>
      <c r="AH6" t="n">
        <v>445124.9301833646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3.2369</v>
      </c>
      <c r="E7" t="n">
        <v>30.89</v>
      </c>
      <c r="F7" t="n">
        <v>26.59</v>
      </c>
      <c r="G7" t="n">
        <v>18.77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263.63</v>
      </c>
      <c r="Q7" t="n">
        <v>1397.32</v>
      </c>
      <c r="R7" t="n">
        <v>151.07</v>
      </c>
      <c r="S7" t="n">
        <v>66.97</v>
      </c>
      <c r="T7" t="n">
        <v>39109.54</v>
      </c>
      <c r="U7" t="n">
        <v>0.44</v>
      </c>
      <c r="V7" t="n">
        <v>0.79</v>
      </c>
      <c r="W7" t="n">
        <v>5.44</v>
      </c>
      <c r="X7" t="n">
        <v>2.42</v>
      </c>
      <c r="Y7" t="n">
        <v>1</v>
      </c>
      <c r="Z7" t="n">
        <v>10</v>
      </c>
      <c r="AA7" t="n">
        <v>342.6674256542362</v>
      </c>
      <c r="AB7" t="n">
        <v>468.8526892000129</v>
      </c>
      <c r="AC7" t="n">
        <v>424.1060465816451</v>
      </c>
      <c r="AD7" t="n">
        <v>342667.4256542362</v>
      </c>
      <c r="AE7" t="n">
        <v>468852.6892000129</v>
      </c>
      <c r="AF7" t="n">
        <v>2.448946965034616e-06</v>
      </c>
      <c r="AG7" t="n">
        <v>18</v>
      </c>
      <c r="AH7" t="n">
        <v>424106.0465816451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3.2944</v>
      </c>
      <c r="E8" t="n">
        <v>30.36</v>
      </c>
      <c r="F8" t="n">
        <v>26.31</v>
      </c>
      <c r="G8" t="n">
        <v>21.04</v>
      </c>
      <c r="H8" t="n">
        <v>0.35</v>
      </c>
      <c r="I8" t="n">
        <v>75</v>
      </c>
      <c r="J8" t="n">
        <v>126.61</v>
      </c>
      <c r="K8" t="n">
        <v>45</v>
      </c>
      <c r="L8" t="n">
        <v>2.5</v>
      </c>
      <c r="M8" t="n">
        <v>73</v>
      </c>
      <c r="N8" t="n">
        <v>19.11</v>
      </c>
      <c r="O8" t="n">
        <v>15849</v>
      </c>
      <c r="P8" t="n">
        <v>257.87</v>
      </c>
      <c r="Q8" t="n">
        <v>1397.28</v>
      </c>
      <c r="R8" t="n">
        <v>142.27</v>
      </c>
      <c r="S8" t="n">
        <v>66.97</v>
      </c>
      <c r="T8" t="n">
        <v>34762.06</v>
      </c>
      <c r="U8" t="n">
        <v>0.47</v>
      </c>
      <c r="V8" t="n">
        <v>0.8</v>
      </c>
      <c r="W8" t="n">
        <v>5.42</v>
      </c>
      <c r="X8" t="n">
        <v>2.14</v>
      </c>
      <c r="Y8" t="n">
        <v>1</v>
      </c>
      <c r="Z8" t="n">
        <v>10</v>
      </c>
      <c r="AA8" t="n">
        <v>334.3625477495631</v>
      </c>
      <c r="AB8" t="n">
        <v>457.4895888654842</v>
      </c>
      <c r="AC8" t="n">
        <v>413.8274245948323</v>
      </c>
      <c r="AD8" t="n">
        <v>334362.5477495631</v>
      </c>
      <c r="AE8" t="n">
        <v>457489.5888654842</v>
      </c>
      <c r="AF8" t="n">
        <v>2.492449838305181e-06</v>
      </c>
      <c r="AG8" t="n">
        <v>18</v>
      </c>
      <c r="AH8" t="n">
        <v>413827.4245948324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3.3361</v>
      </c>
      <c r="E9" t="n">
        <v>29.97</v>
      </c>
      <c r="F9" t="n">
        <v>26.1</v>
      </c>
      <c r="G9" t="n">
        <v>23.03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254.04</v>
      </c>
      <c r="Q9" t="n">
        <v>1397.3</v>
      </c>
      <c r="R9" t="n">
        <v>135.89</v>
      </c>
      <c r="S9" t="n">
        <v>66.97</v>
      </c>
      <c r="T9" t="n">
        <v>31606.32</v>
      </c>
      <c r="U9" t="n">
        <v>0.49</v>
      </c>
      <c r="V9" t="n">
        <v>0.8100000000000001</v>
      </c>
      <c r="W9" t="n">
        <v>5.4</v>
      </c>
      <c r="X9" t="n">
        <v>1.94</v>
      </c>
      <c r="Y9" t="n">
        <v>1</v>
      </c>
      <c r="Z9" t="n">
        <v>10</v>
      </c>
      <c r="AA9" t="n">
        <v>328.7647425035436</v>
      </c>
      <c r="AB9" t="n">
        <v>449.8304247701422</v>
      </c>
      <c r="AC9" t="n">
        <v>406.8992403710454</v>
      </c>
      <c r="AD9" t="n">
        <v>328764.7425035436</v>
      </c>
      <c r="AE9" t="n">
        <v>449830.4247701422</v>
      </c>
      <c r="AF9" t="n">
        <v>2.523998878572703e-06</v>
      </c>
      <c r="AG9" t="n">
        <v>18</v>
      </c>
      <c r="AH9" t="n">
        <v>406899.2403710454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3.3798</v>
      </c>
      <c r="E10" t="n">
        <v>29.59</v>
      </c>
      <c r="F10" t="n">
        <v>25.9</v>
      </c>
      <c r="G10" t="n">
        <v>25.47</v>
      </c>
      <c r="H10" t="n">
        <v>0.42</v>
      </c>
      <c r="I10" t="n">
        <v>61</v>
      </c>
      <c r="J10" t="n">
        <v>127.27</v>
      </c>
      <c r="K10" t="n">
        <v>45</v>
      </c>
      <c r="L10" t="n">
        <v>3</v>
      </c>
      <c r="M10" t="n">
        <v>59</v>
      </c>
      <c r="N10" t="n">
        <v>19.27</v>
      </c>
      <c r="O10" t="n">
        <v>15930.42</v>
      </c>
      <c r="P10" t="n">
        <v>249.75</v>
      </c>
      <c r="Q10" t="n">
        <v>1397.25</v>
      </c>
      <c r="R10" t="n">
        <v>128.93</v>
      </c>
      <c r="S10" t="n">
        <v>66.97</v>
      </c>
      <c r="T10" t="n">
        <v>28160.96</v>
      </c>
      <c r="U10" t="n">
        <v>0.52</v>
      </c>
      <c r="V10" t="n">
        <v>0.8100000000000001</v>
      </c>
      <c r="W10" t="n">
        <v>5.39</v>
      </c>
      <c r="X10" t="n">
        <v>1.73</v>
      </c>
      <c r="Y10" t="n">
        <v>1</v>
      </c>
      <c r="Z10" t="n">
        <v>10</v>
      </c>
      <c r="AA10" t="n">
        <v>322.8655428286883</v>
      </c>
      <c r="AB10" t="n">
        <v>441.7588795206833</v>
      </c>
      <c r="AC10" t="n">
        <v>399.59803207171</v>
      </c>
      <c r="AD10" t="n">
        <v>322865.5428286883</v>
      </c>
      <c r="AE10" t="n">
        <v>441758.8795206833</v>
      </c>
      <c r="AF10" t="n">
        <v>2.557061062258332e-06</v>
      </c>
      <c r="AG10" t="n">
        <v>18</v>
      </c>
      <c r="AH10" t="n">
        <v>399598.03207171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3.4104</v>
      </c>
      <c r="E11" t="n">
        <v>29.32</v>
      </c>
      <c r="F11" t="n">
        <v>25.76</v>
      </c>
      <c r="G11" t="n">
        <v>27.6</v>
      </c>
      <c r="H11" t="n">
        <v>0.45</v>
      </c>
      <c r="I11" t="n">
        <v>56</v>
      </c>
      <c r="J11" t="n">
        <v>127.6</v>
      </c>
      <c r="K11" t="n">
        <v>45</v>
      </c>
      <c r="L11" t="n">
        <v>3.25</v>
      </c>
      <c r="M11" t="n">
        <v>54</v>
      </c>
      <c r="N11" t="n">
        <v>19.35</v>
      </c>
      <c r="O11" t="n">
        <v>15971.17</v>
      </c>
      <c r="P11" t="n">
        <v>245.76</v>
      </c>
      <c r="Q11" t="n">
        <v>1397.27</v>
      </c>
      <c r="R11" t="n">
        <v>124.43</v>
      </c>
      <c r="S11" t="n">
        <v>66.97</v>
      </c>
      <c r="T11" t="n">
        <v>25936.19</v>
      </c>
      <c r="U11" t="n">
        <v>0.54</v>
      </c>
      <c r="V11" t="n">
        <v>0.82</v>
      </c>
      <c r="W11" t="n">
        <v>5.38</v>
      </c>
      <c r="X11" t="n">
        <v>1.59</v>
      </c>
      <c r="Y11" t="n">
        <v>1</v>
      </c>
      <c r="Z11" t="n">
        <v>10</v>
      </c>
      <c r="AA11" t="n">
        <v>311.3881064683937</v>
      </c>
      <c r="AB11" t="n">
        <v>426.0549447437725</v>
      </c>
      <c r="AC11" t="n">
        <v>385.3928587892967</v>
      </c>
      <c r="AD11" t="n">
        <v>311388.1064683938</v>
      </c>
      <c r="AE11" t="n">
        <v>426054.9447437725</v>
      </c>
      <c r="AF11" t="n">
        <v>2.580212156555363e-06</v>
      </c>
      <c r="AG11" t="n">
        <v>17</v>
      </c>
      <c r="AH11" t="n">
        <v>385392.8587892967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3.4441</v>
      </c>
      <c r="E12" t="n">
        <v>29.04</v>
      </c>
      <c r="F12" t="n">
        <v>25.6</v>
      </c>
      <c r="G12" t="n">
        <v>30.12</v>
      </c>
      <c r="H12" t="n">
        <v>0.48</v>
      </c>
      <c r="I12" t="n">
        <v>51</v>
      </c>
      <c r="J12" t="n">
        <v>127.93</v>
      </c>
      <c r="K12" t="n">
        <v>45</v>
      </c>
      <c r="L12" t="n">
        <v>3.5</v>
      </c>
      <c r="M12" t="n">
        <v>49</v>
      </c>
      <c r="N12" t="n">
        <v>19.43</v>
      </c>
      <c r="O12" t="n">
        <v>16011.95</v>
      </c>
      <c r="P12" t="n">
        <v>241.42</v>
      </c>
      <c r="Q12" t="n">
        <v>1397.27</v>
      </c>
      <c r="R12" t="n">
        <v>119.53</v>
      </c>
      <c r="S12" t="n">
        <v>66.97</v>
      </c>
      <c r="T12" t="n">
        <v>23511.46</v>
      </c>
      <c r="U12" t="n">
        <v>0.5600000000000001</v>
      </c>
      <c r="V12" t="n">
        <v>0.82</v>
      </c>
      <c r="W12" t="n">
        <v>5.37</v>
      </c>
      <c r="X12" t="n">
        <v>1.43</v>
      </c>
      <c r="Y12" t="n">
        <v>1</v>
      </c>
      <c r="Z12" t="n">
        <v>10</v>
      </c>
      <c r="AA12" t="n">
        <v>306.2986824460977</v>
      </c>
      <c r="AB12" t="n">
        <v>419.0913702669258</v>
      </c>
      <c r="AC12" t="n">
        <v>379.0938780870821</v>
      </c>
      <c r="AD12" t="n">
        <v>306298.6824460977</v>
      </c>
      <c r="AE12" t="n">
        <v>419091.3702669258</v>
      </c>
      <c r="AF12" t="n">
        <v>2.605708623150459e-06</v>
      </c>
      <c r="AG12" t="n">
        <v>17</v>
      </c>
      <c r="AH12" t="n">
        <v>379093.8780870821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3.4704</v>
      </c>
      <c r="E13" t="n">
        <v>28.82</v>
      </c>
      <c r="F13" t="n">
        <v>25.48</v>
      </c>
      <c r="G13" t="n">
        <v>32.53</v>
      </c>
      <c r="H13" t="n">
        <v>0.52</v>
      </c>
      <c r="I13" t="n">
        <v>47</v>
      </c>
      <c r="J13" t="n">
        <v>128.26</v>
      </c>
      <c r="K13" t="n">
        <v>45</v>
      </c>
      <c r="L13" t="n">
        <v>3.75</v>
      </c>
      <c r="M13" t="n">
        <v>45</v>
      </c>
      <c r="N13" t="n">
        <v>19.51</v>
      </c>
      <c r="O13" t="n">
        <v>16052.76</v>
      </c>
      <c r="P13" t="n">
        <v>237.61</v>
      </c>
      <c r="Q13" t="n">
        <v>1397.28</v>
      </c>
      <c r="R13" t="n">
        <v>115.33</v>
      </c>
      <c r="S13" t="n">
        <v>66.97</v>
      </c>
      <c r="T13" t="n">
        <v>21432.25</v>
      </c>
      <c r="U13" t="n">
        <v>0.58</v>
      </c>
      <c r="V13" t="n">
        <v>0.83</v>
      </c>
      <c r="W13" t="n">
        <v>5.37</v>
      </c>
      <c r="X13" t="n">
        <v>1.31</v>
      </c>
      <c r="Y13" t="n">
        <v>1</v>
      </c>
      <c r="Z13" t="n">
        <v>10</v>
      </c>
      <c r="AA13" t="n">
        <v>302.1046019996905</v>
      </c>
      <c r="AB13" t="n">
        <v>413.3528443703808</v>
      </c>
      <c r="AC13" t="n">
        <v>373.9030290480316</v>
      </c>
      <c r="AD13" t="n">
        <v>302104.6019996905</v>
      </c>
      <c r="AE13" t="n">
        <v>413352.8443703807</v>
      </c>
      <c r="AF13" t="n">
        <v>2.625606459098561e-06</v>
      </c>
      <c r="AG13" t="n">
        <v>17</v>
      </c>
      <c r="AH13" t="n">
        <v>373903.0290480316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3.4955</v>
      </c>
      <c r="E14" t="n">
        <v>28.61</v>
      </c>
      <c r="F14" t="n">
        <v>25.38</v>
      </c>
      <c r="G14" t="n">
        <v>35.41</v>
      </c>
      <c r="H14" t="n">
        <v>0.55</v>
      </c>
      <c r="I14" t="n">
        <v>43</v>
      </c>
      <c r="J14" t="n">
        <v>128.59</v>
      </c>
      <c r="K14" t="n">
        <v>45</v>
      </c>
      <c r="L14" t="n">
        <v>4</v>
      </c>
      <c r="M14" t="n">
        <v>41</v>
      </c>
      <c r="N14" t="n">
        <v>19.59</v>
      </c>
      <c r="O14" t="n">
        <v>16093.6</v>
      </c>
      <c r="P14" t="n">
        <v>234.32</v>
      </c>
      <c r="Q14" t="n">
        <v>1397.29</v>
      </c>
      <c r="R14" t="n">
        <v>111.82</v>
      </c>
      <c r="S14" t="n">
        <v>66.97</v>
      </c>
      <c r="T14" t="n">
        <v>19694.23</v>
      </c>
      <c r="U14" t="n">
        <v>0.6</v>
      </c>
      <c r="V14" t="n">
        <v>0.83</v>
      </c>
      <c r="W14" t="n">
        <v>5.37</v>
      </c>
      <c r="X14" t="n">
        <v>1.21</v>
      </c>
      <c r="Y14" t="n">
        <v>1</v>
      </c>
      <c r="Z14" t="n">
        <v>10</v>
      </c>
      <c r="AA14" t="n">
        <v>298.4118700862521</v>
      </c>
      <c r="AB14" t="n">
        <v>408.30028565458</v>
      </c>
      <c r="AC14" t="n">
        <v>369.3326794447563</v>
      </c>
      <c r="AD14" t="n">
        <v>298411.8700862521</v>
      </c>
      <c r="AE14" t="n">
        <v>408300.28565458</v>
      </c>
      <c r="AF14" t="n">
        <v>2.644596408995798e-06</v>
      </c>
      <c r="AG14" t="n">
        <v>17</v>
      </c>
      <c r="AH14" t="n">
        <v>369332.6794447562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3.5148</v>
      </c>
      <c r="E15" t="n">
        <v>28.45</v>
      </c>
      <c r="F15" t="n">
        <v>25.3</v>
      </c>
      <c r="G15" t="n">
        <v>37.94</v>
      </c>
      <c r="H15" t="n">
        <v>0.58</v>
      </c>
      <c r="I15" t="n">
        <v>40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230.81</v>
      </c>
      <c r="Q15" t="n">
        <v>1397.19</v>
      </c>
      <c r="R15" t="n">
        <v>109.26</v>
      </c>
      <c r="S15" t="n">
        <v>66.97</v>
      </c>
      <c r="T15" t="n">
        <v>18433.35</v>
      </c>
      <c r="U15" t="n">
        <v>0.61</v>
      </c>
      <c r="V15" t="n">
        <v>0.83</v>
      </c>
      <c r="W15" t="n">
        <v>5.36</v>
      </c>
      <c r="X15" t="n">
        <v>1.13</v>
      </c>
      <c r="Y15" t="n">
        <v>1</v>
      </c>
      <c r="Z15" t="n">
        <v>10</v>
      </c>
      <c r="AA15" t="n">
        <v>294.9313034014172</v>
      </c>
      <c r="AB15" t="n">
        <v>403.5380207646239</v>
      </c>
      <c r="AC15" t="n">
        <v>365.0249184320168</v>
      </c>
      <c r="AD15" t="n">
        <v>294931.3034014172</v>
      </c>
      <c r="AE15" t="n">
        <v>403538.0207646239</v>
      </c>
      <c r="AF15" t="n">
        <v>2.659198242980528e-06</v>
      </c>
      <c r="AG15" t="n">
        <v>17</v>
      </c>
      <c r="AH15" t="n">
        <v>365024.9184320168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3.5287</v>
      </c>
      <c r="E16" t="n">
        <v>28.34</v>
      </c>
      <c r="F16" t="n">
        <v>25.24</v>
      </c>
      <c r="G16" t="n">
        <v>39.85</v>
      </c>
      <c r="H16" t="n">
        <v>0.62</v>
      </c>
      <c r="I16" t="n">
        <v>38</v>
      </c>
      <c r="J16" t="n">
        <v>129.25</v>
      </c>
      <c r="K16" t="n">
        <v>45</v>
      </c>
      <c r="L16" t="n">
        <v>4.5</v>
      </c>
      <c r="M16" t="n">
        <v>36</v>
      </c>
      <c r="N16" t="n">
        <v>19.76</v>
      </c>
      <c r="O16" t="n">
        <v>16175.36</v>
      </c>
      <c r="P16" t="n">
        <v>227.2</v>
      </c>
      <c r="Q16" t="n">
        <v>1397.29</v>
      </c>
      <c r="R16" t="n">
        <v>107.38</v>
      </c>
      <c r="S16" t="n">
        <v>66.97</v>
      </c>
      <c r="T16" t="n">
        <v>17502.64</v>
      </c>
      <c r="U16" t="n">
        <v>0.62</v>
      </c>
      <c r="V16" t="n">
        <v>0.83</v>
      </c>
      <c r="W16" t="n">
        <v>5.36</v>
      </c>
      <c r="X16" t="n">
        <v>1.07</v>
      </c>
      <c r="Y16" t="n">
        <v>1</v>
      </c>
      <c r="Z16" t="n">
        <v>10</v>
      </c>
      <c r="AA16" t="n">
        <v>291.7045959366627</v>
      </c>
      <c r="AB16" t="n">
        <v>399.1230972590603</v>
      </c>
      <c r="AC16" t="n">
        <v>361.0313490294401</v>
      </c>
      <c r="AD16" t="n">
        <v>291704.5959366627</v>
      </c>
      <c r="AE16" t="n">
        <v>399123.0972590603</v>
      </c>
      <c r="AF16" t="n">
        <v>2.669714589736368e-06</v>
      </c>
      <c r="AG16" t="n">
        <v>17</v>
      </c>
      <c r="AH16" t="n">
        <v>361031.3490294401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3.5488</v>
      </c>
      <c r="E17" t="n">
        <v>28.18</v>
      </c>
      <c r="F17" t="n">
        <v>25.15</v>
      </c>
      <c r="G17" t="n">
        <v>43.12</v>
      </c>
      <c r="H17" t="n">
        <v>0.65</v>
      </c>
      <c r="I17" t="n">
        <v>35</v>
      </c>
      <c r="J17" t="n">
        <v>129.59</v>
      </c>
      <c r="K17" t="n">
        <v>45</v>
      </c>
      <c r="L17" t="n">
        <v>4.75</v>
      </c>
      <c r="M17" t="n">
        <v>33</v>
      </c>
      <c r="N17" t="n">
        <v>19.84</v>
      </c>
      <c r="O17" t="n">
        <v>16216.29</v>
      </c>
      <c r="P17" t="n">
        <v>223.63</v>
      </c>
      <c r="Q17" t="n">
        <v>1397.23</v>
      </c>
      <c r="R17" t="n">
        <v>104.88</v>
      </c>
      <c r="S17" t="n">
        <v>66.97</v>
      </c>
      <c r="T17" t="n">
        <v>16267.68</v>
      </c>
      <c r="U17" t="n">
        <v>0.64</v>
      </c>
      <c r="V17" t="n">
        <v>0.84</v>
      </c>
      <c r="W17" t="n">
        <v>5.35</v>
      </c>
      <c r="X17" t="n">
        <v>0.98</v>
      </c>
      <c r="Y17" t="n">
        <v>1</v>
      </c>
      <c r="Z17" t="n">
        <v>10</v>
      </c>
      <c r="AA17" t="n">
        <v>288.2054804338762</v>
      </c>
      <c r="AB17" t="n">
        <v>394.3354530580667</v>
      </c>
      <c r="AC17" t="n">
        <v>356.7006308714884</v>
      </c>
      <c r="AD17" t="n">
        <v>288205.4804338762</v>
      </c>
      <c r="AE17" t="n">
        <v>394335.4530580667</v>
      </c>
      <c r="AF17" t="n">
        <v>2.68492168108834e-06</v>
      </c>
      <c r="AG17" t="n">
        <v>17</v>
      </c>
      <c r="AH17" t="n">
        <v>356700.6308714884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3.5674</v>
      </c>
      <c r="E18" t="n">
        <v>28.03</v>
      </c>
      <c r="F18" t="n">
        <v>25.06</v>
      </c>
      <c r="G18" t="n">
        <v>45.56</v>
      </c>
      <c r="H18" t="n">
        <v>0.68</v>
      </c>
      <c r="I18" t="n">
        <v>33</v>
      </c>
      <c r="J18" t="n">
        <v>129.92</v>
      </c>
      <c r="K18" t="n">
        <v>45</v>
      </c>
      <c r="L18" t="n">
        <v>5</v>
      </c>
      <c r="M18" t="n">
        <v>31</v>
      </c>
      <c r="N18" t="n">
        <v>19.92</v>
      </c>
      <c r="O18" t="n">
        <v>16257.24</v>
      </c>
      <c r="P18" t="n">
        <v>220.29</v>
      </c>
      <c r="Q18" t="n">
        <v>1397.4</v>
      </c>
      <c r="R18" t="n">
        <v>101.67</v>
      </c>
      <c r="S18" t="n">
        <v>66.97</v>
      </c>
      <c r="T18" t="n">
        <v>14670.23</v>
      </c>
      <c r="U18" t="n">
        <v>0.66</v>
      </c>
      <c r="V18" t="n">
        <v>0.84</v>
      </c>
      <c r="W18" t="n">
        <v>5.34</v>
      </c>
      <c r="X18" t="n">
        <v>0.89</v>
      </c>
      <c r="Y18" t="n">
        <v>1</v>
      </c>
      <c r="Z18" t="n">
        <v>10</v>
      </c>
      <c r="AA18" t="n">
        <v>284.972669843246</v>
      </c>
      <c r="AB18" t="n">
        <v>389.912178986429</v>
      </c>
      <c r="AC18" t="n">
        <v>352.6995078691437</v>
      </c>
      <c r="AD18" t="n">
        <v>284972.669843246</v>
      </c>
      <c r="AE18" t="n">
        <v>389912.178986429</v>
      </c>
      <c r="AF18" t="n">
        <v>2.698993914876731e-06</v>
      </c>
      <c r="AG18" t="n">
        <v>17</v>
      </c>
      <c r="AH18" t="n">
        <v>352699.5078691437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3.576</v>
      </c>
      <c r="E19" t="n">
        <v>27.96</v>
      </c>
      <c r="F19" t="n">
        <v>25.04</v>
      </c>
      <c r="G19" t="n">
        <v>48.46</v>
      </c>
      <c r="H19" t="n">
        <v>0.71</v>
      </c>
      <c r="I19" t="n">
        <v>31</v>
      </c>
      <c r="J19" t="n">
        <v>130.25</v>
      </c>
      <c r="K19" t="n">
        <v>45</v>
      </c>
      <c r="L19" t="n">
        <v>5.25</v>
      </c>
      <c r="M19" t="n">
        <v>29</v>
      </c>
      <c r="N19" t="n">
        <v>20</v>
      </c>
      <c r="O19" t="n">
        <v>16298.23</v>
      </c>
      <c r="P19" t="n">
        <v>218.48</v>
      </c>
      <c r="Q19" t="n">
        <v>1397.32</v>
      </c>
      <c r="R19" t="n">
        <v>100.99</v>
      </c>
      <c r="S19" t="n">
        <v>66.97</v>
      </c>
      <c r="T19" t="n">
        <v>14342.55</v>
      </c>
      <c r="U19" t="n">
        <v>0.66</v>
      </c>
      <c r="V19" t="n">
        <v>0.84</v>
      </c>
      <c r="W19" t="n">
        <v>5.35</v>
      </c>
      <c r="X19" t="n">
        <v>0.87</v>
      </c>
      <c r="Y19" t="n">
        <v>1</v>
      </c>
      <c r="Z19" t="n">
        <v>10</v>
      </c>
      <c r="AA19" t="n">
        <v>283.3264733060546</v>
      </c>
      <c r="AB19" t="n">
        <v>387.659780259178</v>
      </c>
      <c r="AC19" t="n">
        <v>350.6620749151601</v>
      </c>
      <c r="AD19" t="n">
        <v>283326.4733060546</v>
      </c>
      <c r="AE19" t="n">
        <v>387659.780259178</v>
      </c>
      <c r="AF19" t="n">
        <v>2.705500431574589e-06</v>
      </c>
      <c r="AG19" t="n">
        <v>17</v>
      </c>
      <c r="AH19" t="n">
        <v>350662.0749151601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3.5924</v>
      </c>
      <c r="E20" t="n">
        <v>27.84</v>
      </c>
      <c r="F20" t="n">
        <v>24.96</v>
      </c>
      <c r="G20" t="n">
        <v>51.65</v>
      </c>
      <c r="H20" t="n">
        <v>0.74</v>
      </c>
      <c r="I20" t="n">
        <v>29</v>
      </c>
      <c r="J20" t="n">
        <v>130.58</v>
      </c>
      <c r="K20" t="n">
        <v>45</v>
      </c>
      <c r="L20" t="n">
        <v>5.5</v>
      </c>
      <c r="M20" t="n">
        <v>25</v>
      </c>
      <c r="N20" t="n">
        <v>20.09</v>
      </c>
      <c r="O20" t="n">
        <v>16339.24</v>
      </c>
      <c r="P20" t="n">
        <v>213.69</v>
      </c>
      <c r="Q20" t="n">
        <v>1397.18</v>
      </c>
      <c r="R20" t="n">
        <v>98.45</v>
      </c>
      <c r="S20" t="n">
        <v>66.97</v>
      </c>
      <c r="T20" t="n">
        <v>13081.39</v>
      </c>
      <c r="U20" t="n">
        <v>0.68</v>
      </c>
      <c r="V20" t="n">
        <v>0.84</v>
      </c>
      <c r="W20" t="n">
        <v>5.34</v>
      </c>
      <c r="X20" t="n">
        <v>0.8</v>
      </c>
      <c r="Y20" t="n">
        <v>1</v>
      </c>
      <c r="Z20" t="n">
        <v>10</v>
      </c>
      <c r="AA20" t="n">
        <v>279.2754309083554</v>
      </c>
      <c r="AB20" t="n">
        <v>382.1169653312687</v>
      </c>
      <c r="AC20" t="n">
        <v>345.6482584645809</v>
      </c>
      <c r="AD20" t="n">
        <v>279275.4309083554</v>
      </c>
      <c r="AE20" t="n">
        <v>382116.9653312687</v>
      </c>
      <c r="AF20" t="n">
        <v>2.717908207603063e-06</v>
      </c>
      <c r="AG20" t="n">
        <v>17</v>
      </c>
      <c r="AH20" t="n">
        <v>345648.2584645809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3.599</v>
      </c>
      <c r="E21" t="n">
        <v>27.79</v>
      </c>
      <c r="F21" t="n">
        <v>24.94</v>
      </c>
      <c r="G21" t="n">
        <v>53.44</v>
      </c>
      <c r="H21" t="n">
        <v>0.78</v>
      </c>
      <c r="I21" t="n">
        <v>28</v>
      </c>
      <c r="J21" t="n">
        <v>130.92</v>
      </c>
      <c r="K21" t="n">
        <v>45</v>
      </c>
      <c r="L21" t="n">
        <v>5.75</v>
      </c>
      <c r="M21" t="n">
        <v>25</v>
      </c>
      <c r="N21" t="n">
        <v>20.17</v>
      </c>
      <c r="O21" t="n">
        <v>16380.29</v>
      </c>
      <c r="P21" t="n">
        <v>210.94</v>
      </c>
      <c r="Q21" t="n">
        <v>1397.25</v>
      </c>
      <c r="R21" t="n">
        <v>97.48</v>
      </c>
      <c r="S21" t="n">
        <v>66.97</v>
      </c>
      <c r="T21" t="n">
        <v>12601.31</v>
      </c>
      <c r="U21" t="n">
        <v>0.6899999999999999</v>
      </c>
      <c r="V21" t="n">
        <v>0.84</v>
      </c>
      <c r="W21" t="n">
        <v>5.35</v>
      </c>
      <c r="X21" t="n">
        <v>0.77</v>
      </c>
      <c r="Y21" t="n">
        <v>1</v>
      </c>
      <c r="Z21" t="n">
        <v>10</v>
      </c>
      <c r="AA21" t="n">
        <v>277.1123920131661</v>
      </c>
      <c r="AB21" t="n">
        <v>379.1574000883297</v>
      </c>
      <c r="AC21" t="n">
        <v>342.971149974652</v>
      </c>
      <c r="AD21" t="n">
        <v>277112.3920131661</v>
      </c>
      <c r="AE21" t="n">
        <v>379157.4000883297</v>
      </c>
      <c r="AF21" t="n">
        <v>2.722901580882815e-06</v>
      </c>
      <c r="AG21" t="n">
        <v>17</v>
      </c>
      <c r="AH21" t="n">
        <v>342971.149974652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3.6119</v>
      </c>
      <c r="E22" t="n">
        <v>27.69</v>
      </c>
      <c r="F22" t="n">
        <v>24.89</v>
      </c>
      <c r="G22" t="n">
        <v>57.44</v>
      </c>
      <c r="H22" t="n">
        <v>0.8100000000000001</v>
      </c>
      <c r="I22" t="n">
        <v>26</v>
      </c>
      <c r="J22" t="n">
        <v>131.25</v>
      </c>
      <c r="K22" t="n">
        <v>45</v>
      </c>
      <c r="L22" t="n">
        <v>6</v>
      </c>
      <c r="M22" t="n">
        <v>18</v>
      </c>
      <c r="N22" t="n">
        <v>20.25</v>
      </c>
      <c r="O22" t="n">
        <v>16421.36</v>
      </c>
      <c r="P22" t="n">
        <v>206.49</v>
      </c>
      <c r="Q22" t="n">
        <v>1397.25</v>
      </c>
      <c r="R22" t="n">
        <v>95.84999999999999</v>
      </c>
      <c r="S22" t="n">
        <v>66.97</v>
      </c>
      <c r="T22" t="n">
        <v>11797.01</v>
      </c>
      <c r="U22" t="n">
        <v>0.7</v>
      </c>
      <c r="V22" t="n">
        <v>0.85</v>
      </c>
      <c r="W22" t="n">
        <v>5.34</v>
      </c>
      <c r="X22" t="n">
        <v>0.72</v>
      </c>
      <c r="Y22" t="n">
        <v>1</v>
      </c>
      <c r="Z22" t="n">
        <v>10</v>
      </c>
      <c r="AA22" t="n">
        <v>273.5184336081046</v>
      </c>
      <c r="AB22" t="n">
        <v>374.2399876442698</v>
      </c>
      <c r="AC22" t="n">
        <v>338.5230484726215</v>
      </c>
      <c r="AD22" t="n">
        <v>273518.4336081046</v>
      </c>
      <c r="AE22" t="n">
        <v>374239.9876442698</v>
      </c>
      <c r="AF22" t="n">
        <v>2.732661355929602e-06</v>
      </c>
      <c r="AG22" t="n">
        <v>17</v>
      </c>
      <c r="AH22" t="n">
        <v>338523.0484726215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3.6117</v>
      </c>
      <c r="E23" t="n">
        <v>27.69</v>
      </c>
      <c r="F23" t="n">
        <v>24.89</v>
      </c>
      <c r="G23" t="n">
        <v>57.44</v>
      </c>
      <c r="H23" t="n">
        <v>0.84</v>
      </c>
      <c r="I23" t="n">
        <v>26</v>
      </c>
      <c r="J23" t="n">
        <v>131.58</v>
      </c>
      <c r="K23" t="n">
        <v>45</v>
      </c>
      <c r="L23" t="n">
        <v>6.25</v>
      </c>
      <c r="M23" t="n">
        <v>11</v>
      </c>
      <c r="N23" t="n">
        <v>20.34</v>
      </c>
      <c r="O23" t="n">
        <v>16462.46</v>
      </c>
      <c r="P23" t="n">
        <v>206.86</v>
      </c>
      <c r="Q23" t="n">
        <v>1397.27</v>
      </c>
      <c r="R23" t="n">
        <v>95.81999999999999</v>
      </c>
      <c r="S23" t="n">
        <v>66.97</v>
      </c>
      <c r="T23" t="n">
        <v>11780.1</v>
      </c>
      <c r="U23" t="n">
        <v>0.7</v>
      </c>
      <c r="V23" t="n">
        <v>0.85</v>
      </c>
      <c r="W23" t="n">
        <v>5.35</v>
      </c>
      <c r="X23" t="n">
        <v>0.73</v>
      </c>
      <c r="Y23" t="n">
        <v>1</v>
      </c>
      <c r="Z23" t="n">
        <v>10</v>
      </c>
      <c r="AA23" t="n">
        <v>273.774934410302</v>
      </c>
      <c r="AB23" t="n">
        <v>374.5909433578531</v>
      </c>
      <c r="AC23" t="n">
        <v>338.8405094654698</v>
      </c>
      <c r="AD23" t="n">
        <v>273774.934410302</v>
      </c>
      <c r="AE23" t="n">
        <v>374590.9433578531</v>
      </c>
      <c r="AF23" t="n">
        <v>2.732510041587792e-06</v>
      </c>
      <c r="AG23" t="n">
        <v>17</v>
      </c>
      <c r="AH23" t="n">
        <v>338840.5094654699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24.89</v>
      </c>
      <c r="G24" t="n">
        <v>59.73</v>
      </c>
      <c r="H24" t="n">
        <v>0.87</v>
      </c>
      <c r="I24" t="n">
        <v>25</v>
      </c>
      <c r="J24" t="n">
        <v>131.92</v>
      </c>
      <c r="K24" t="n">
        <v>45</v>
      </c>
      <c r="L24" t="n">
        <v>6.5</v>
      </c>
      <c r="M24" t="n">
        <v>3</v>
      </c>
      <c r="N24" t="n">
        <v>20.42</v>
      </c>
      <c r="O24" t="n">
        <v>16503.6</v>
      </c>
      <c r="P24" t="n">
        <v>205.45</v>
      </c>
      <c r="Q24" t="n">
        <v>1397.21</v>
      </c>
      <c r="R24" t="n">
        <v>95.15000000000001</v>
      </c>
      <c r="S24" t="n">
        <v>66.97</v>
      </c>
      <c r="T24" t="n">
        <v>11451.32</v>
      </c>
      <c r="U24" t="n">
        <v>0.7</v>
      </c>
      <c r="V24" t="n">
        <v>0.85</v>
      </c>
      <c r="W24" t="n">
        <v>5.36</v>
      </c>
      <c r="X24" t="n">
        <v>0.72</v>
      </c>
      <c r="Y24" t="n">
        <v>1</v>
      </c>
      <c r="Z24" t="n">
        <v>10</v>
      </c>
      <c r="AA24" t="n">
        <v>272.665863320399</v>
      </c>
      <c r="AB24" t="n">
        <v>373.0734633638845</v>
      </c>
      <c r="AC24" t="n">
        <v>337.467855632329</v>
      </c>
      <c r="AD24" t="n">
        <v>272665.863320399</v>
      </c>
      <c r="AE24" t="n">
        <v>373073.4633638845</v>
      </c>
      <c r="AF24" t="n">
        <v>2.735385014082194e-06</v>
      </c>
      <c r="AG24" t="n">
        <v>17</v>
      </c>
      <c r="AH24" t="n">
        <v>337467.855632329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3.6163</v>
      </c>
      <c r="E25" t="n">
        <v>27.65</v>
      </c>
      <c r="F25" t="n">
        <v>24.88</v>
      </c>
      <c r="G25" t="n">
        <v>59.72</v>
      </c>
      <c r="H25" t="n">
        <v>0.9</v>
      </c>
      <c r="I25" t="n">
        <v>25</v>
      </c>
      <c r="J25" t="n">
        <v>132.25</v>
      </c>
      <c r="K25" t="n">
        <v>45</v>
      </c>
      <c r="L25" t="n">
        <v>6.75</v>
      </c>
      <c r="M25" t="n">
        <v>2</v>
      </c>
      <c r="N25" t="n">
        <v>20.5</v>
      </c>
      <c r="O25" t="n">
        <v>16544.76</v>
      </c>
      <c r="P25" t="n">
        <v>205.75</v>
      </c>
      <c r="Q25" t="n">
        <v>1397.21</v>
      </c>
      <c r="R25" t="n">
        <v>94.90000000000001</v>
      </c>
      <c r="S25" t="n">
        <v>66.97</v>
      </c>
      <c r="T25" t="n">
        <v>11327.24</v>
      </c>
      <c r="U25" t="n">
        <v>0.71</v>
      </c>
      <c r="V25" t="n">
        <v>0.85</v>
      </c>
      <c r="W25" t="n">
        <v>5.37</v>
      </c>
      <c r="X25" t="n">
        <v>0.72</v>
      </c>
      <c r="Y25" t="n">
        <v>1</v>
      </c>
      <c r="Z25" t="n">
        <v>10</v>
      </c>
      <c r="AA25" t="n">
        <v>272.8241269194609</v>
      </c>
      <c r="AB25" t="n">
        <v>373.2900066022184</v>
      </c>
      <c r="AC25" t="n">
        <v>337.6637322879167</v>
      </c>
      <c r="AD25" t="n">
        <v>272824.1269194609</v>
      </c>
      <c r="AE25" t="n">
        <v>373290.0066022184</v>
      </c>
      <c r="AF25" t="n">
        <v>2.735990271449437e-06</v>
      </c>
      <c r="AG25" t="n">
        <v>17</v>
      </c>
      <c r="AH25" t="n">
        <v>337663.7322879166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3.6163</v>
      </c>
      <c r="E26" t="n">
        <v>27.65</v>
      </c>
      <c r="F26" t="n">
        <v>24.88</v>
      </c>
      <c r="G26" t="n">
        <v>59.72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1</v>
      </c>
      <c r="N26" t="n">
        <v>20.59</v>
      </c>
      <c r="O26" t="n">
        <v>16585.95</v>
      </c>
      <c r="P26" t="n">
        <v>206.08</v>
      </c>
      <c r="Q26" t="n">
        <v>1397.22</v>
      </c>
      <c r="R26" t="n">
        <v>94.90000000000001</v>
      </c>
      <c r="S26" t="n">
        <v>66.97</v>
      </c>
      <c r="T26" t="n">
        <v>11324.47</v>
      </c>
      <c r="U26" t="n">
        <v>0.71</v>
      </c>
      <c r="V26" t="n">
        <v>0.85</v>
      </c>
      <c r="W26" t="n">
        <v>5.36</v>
      </c>
      <c r="X26" t="n">
        <v>0.72</v>
      </c>
      <c r="Y26" t="n">
        <v>1</v>
      </c>
      <c r="Z26" t="n">
        <v>10</v>
      </c>
      <c r="AA26" t="n">
        <v>273.0448370162876</v>
      </c>
      <c r="AB26" t="n">
        <v>373.5919918937387</v>
      </c>
      <c r="AC26" t="n">
        <v>337.9368965270534</v>
      </c>
      <c r="AD26" t="n">
        <v>273044.8370162876</v>
      </c>
      <c r="AE26" t="n">
        <v>373591.9918937387</v>
      </c>
      <c r="AF26" t="n">
        <v>2.735990271449437e-06</v>
      </c>
      <c r="AG26" t="n">
        <v>17</v>
      </c>
      <c r="AH26" t="n">
        <v>337936.8965270534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3.6164</v>
      </c>
      <c r="E27" t="n">
        <v>27.65</v>
      </c>
      <c r="F27" t="n">
        <v>24.88</v>
      </c>
      <c r="G27" t="n">
        <v>59.71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0</v>
      </c>
      <c r="N27" t="n">
        <v>20.67</v>
      </c>
      <c r="O27" t="n">
        <v>16627.17</v>
      </c>
      <c r="P27" t="n">
        <v>206.14</v>
      </c>
      <c r="Q27" t="n">
        <v>1397.24</v>
      </c>
      <c r="R27" t="n">
        <v>94.83</v>
      </c>
      <c r="S27" t="n">
        <v>66.97</v>
      </c>
      <c r="T27" t="n">
        <v>11290.01</v>
      </c>
      <c r="U27" t="n">
        <v>0.71</v>
      </c>
      <c r="V27" t="n">
        <v>0.85</v>
      </c>
      <c r="W27" t="n">
        <v>5.37</v>
      </c>
      <c r="X27" t="n">
        <v>0.71</v>
      </c>
      <c r="Y27" t="n">
        <v>1</v>
      </c>
      <c r="Z27" t="n">
        <v>10</v>
      </c>
      <c r="AA27" t="n">
        <v>273.0806223850926</v>
      </c>
      <c r="AB27" t="n">
        <v>373.6409550140768</v>
      </c>
      <c r="AC27" t="n">
        <v>337.9811866759065</v>
      </c>
      <c r="AD27" t="n">
        <v>273080.6223850925</v>
      </c>
      <c r="AE27" t="n">
        <v>373640.9550140768</v>
      </c>
      <c r="AF27" t="n">
        <v>2.736065928620342e-06</v>
      </c>
      <c r="AG27" t="n">
        <v>17</v>
      </c>
      <c r="AH27" t="n">
        <v>337981.1866759065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1.532</v>
      </c>
      <c r="E2" t="n">
        <v>65.27</v>
      </c>
      <c r="F2" t="n">
        <v>38.51</v>
      </c>
      <c r="G2" t="n">
        <v>4.88</v>
      </c>
      <c r="H2" t="n">
        <v>0.07000000000000001</v>
      </c>
      <c r="I2" t="n">
        <v>473</v>
      </c>
      <c r="J2" t="n">
        <v>263.32</v>
      </c>
      <c r="K2" t="n">
        <v>59.89</v>
      </c>
      <c r="L2" t="n">
        <v>1</v>
      </c>
      <c r="M2" t="n">
        <v>471</v>
      </c>
      <c r="N2" t="n">
        <v>67.43000000000001</v>
      </c>
      <c r="O2" t="n">
        <v>32710.1</v>
      </c>
      <c r="P2" t="n">
        <v>651.21</v>
      </c>
      <c r="Q2" t="n">
        <v>1398.71</v>
      </c>
      <c r="R2" t="n">
        <v>541.5</v>
      </c>
      <c r="S2" t="n">
        <v>66.97</v>
      </c>
      <c r="T2" t="n">
        <v>232386.69</v>
      </c>
      <c r="U2" t="n">
        <v>0.12</v>
      </c>
      <c r="V2" t="n">
        <v>0.55</v>
      </c>
      <c r="W2" t="n">
        <v>6.07</v>
      </c>
      <c r="X2" t="n">
        <v>14.33</v>
      </c>
      <c r="Y2" t="n">
        <v>1</v>
      </c>
      <c r="Z2" t="n">
        <v>10</v>
      </c>
      <c r="AA2" t="n">
        <v>1390.723141049503</v>
      </c>
      <c r="AB2" t="n">
        <v>1902.848755958738</v>
      </c>
      <c r="AC2" t="n">
        <v>1721.243541355038</v>
      </c>
      <c r="AD2" t="n">
        <v>1390723.141049503</v>
      </c>
      <c r="AE2" t="n">
        <v>1902848.755958738</v>
      </c>
      <c r="AF2" t="n">
        <v>1.108725497873624e-06</v>
      </c>
      <c r="AG2" t="n">
        <v>38</v>
      </c>
      <c r="AH2" t="n">
        <v>1721243.541355038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1.8572</v>
      </c>
      <c r="E3" t="n">
        <v>53.84</v>
      </c>
      <c r="F3" t="n">
        <v>34.11</v>
      </c>
      <c r="G3" t="n">
        <v>6.13</v>
      </c>
      <c r="H3" t="n">
        <v>0.08</v>
      </c>
      <c r="I3" t="n">
        <v>334</v>
      </c>
      <c r="J3" t="n">
        <v>263.79</v>
      </c>
      <c r="K3" t="n">
        <v>59.89</v>
      </c>
      <c r="L3" t="n">
        <v>1.25</v>
      </c>
      <c r="M3" t="n">
        <v>332</v>
      </c>
      <c r="N3" t="n">
        <v>67.65000000000001</v>
      </c>
      <c r="O3" t="n">
        <v>32767.75</v>
      </c>
      <c r="P3" t="n">
        <v>575.9</v>
      </c>
      <c r="Q3" t="n">
        <v>1397.94</v>
      </c>
      <c r="R3" t="n">
        <v>397.06</v>
      </c>
      <c r="S3" t="n">
        <v>66.97</v>
      </c>
      <c r="T3" t="n">
        <v>160860.54</v>
      </c>
      <c r="U3" t="n">
        <v>0.17</v>
      </c>
      <c r="V3" t="n">
        <v>0.62</v>
      </c>
      <c r="W3" t="n">
        <v>5.84</v>
      </c>
      <c r="X3" t="n">
        <v>9.93</v>
      </c>
      <c r="Y3" t="n">
        <v>1</v>
      </c>
      <c r="Z3" t="n">
        <v>10</v>
      </c>
      <c r="AA3" t="n">
        <v>1044.744241504313</v>
      </c>
      <c r="AB3" t="n">
        <v>1429.465162089207</v>
      </c>
      <c r="AC3" t="n">
        <v>1293.039013286368</v>
      </c>
      <c r="AD3" t="n">
        <v>1044744.241504313</v>
      </c>
      <c r="AE3" t="n">
        <v>1429465.162089207</v>
      </c>
      <c r="AF3" t="n">
        <v>1.344076367265596e-06</v>
      </c>
      <c r="AG3" t="n">
        <v>32</v>
      </c>
      <c r="AH3" t="n">
        <v>1293039.013286368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2.0931</v>
      </c>
      <c r="E4" t="n">
        <v>47.78</v>
      </c>
      <c r="F4" t="n">
        <v>31.83</v>
      </c>
      <c r="G4" t="n">
        <v>7.37</v>
      </c>
      <c r="H4" t="n">
        <v>0.1</v>
      </c>
      <c r="I4" t="n">
        <v>259</v>
      </c>
      <c r="J4" t="n">
        <v>264.25</v>
      </c>
      <c r="K4" t="n">
        <v>59.89</v>
      </c>
      <c r="L4" t="n">
        <v>1.5</v>
      </c>
      <c r="M4" t="n">
        <v>257</v>
      </c>
      <c r="N4" t="n">
        <v>67.87</v>
      </c>
      <c r="O4" t="n">
        <v>32825.49</v>
      </c>
      <c r="P4" t="n">
        <v>536.54</v>
      </c>
      <c r="Q4" t="n">
        <v>1397.88</v>
      </c>
      <c r="R4" t="n">
        <v>321.15</v>
      </c>
      <c r="S4" t="n">
        <v>66.97</v>
      </c>
      <c r="T4" t="n">
        <v>123282.69</v>
      </c>
      <c r="U4" t="n">
        <v>0.21</v>
      </c>
      <c r="V4" t="n">
        <v>0.66</v>
      </c>
      <c r="W4" t="n">
        <v>5.75</v>
      </c>
      <c r="X4" t="n">
        <v>7.65</v>
      </c>
      <c r="Y4" t="n">
        <v>1</v>
      </c>
      <c r="Z4" t="n">
        <v>10</v>
      </c>
      <c r="AA4" t="n">
        <v>874.729371970391</v>
      </c>
      <c r="AB4" t="n">
        <v>1196.843317066212</v>
      </c>
      <c r="AC4" t="n">
        <v>1082.618270665557</v>
      </c>
      <c r="AD4" t="n">
        <v>874729.3719703909</v>
      </c>
      <c r="AE4" t="n">
        <v>1196843.317066211</v>
      </c>
      <c r="AF4" t="n">
        <v>1.514799830025641e-06</v>
      </c>
      <c r="AG4" t="n">
        <v>28</v>
      </c>
      <c r="AH4" t="n">
        <v>1082618.270665557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2.281</v>
      </c>
      <c r="E5" t="n">
        <v>43.84</v>
      </c>
      <c r="F5" t="n">
        <v>30.32</v>
      </c>
      <c r="G5" t="n">
        <v>8.619999999999999</v>
      </c>
      <c r="H5" t="n">
        <v>0.12</v>
      </c>
      <c r="I5" t="n">
        <v>211</v>
      </c>
      <c r="J5" t="n">
        <v>264.72</v>
      </c>
      <c r="K5" t="n">
        <v>59.89</v>
      </c>
      <c r="L5" t="n">
        <v>1.75</v>
      </c>
      <c r="M5" t="n">
        <v>209</v>
      </c>
      <c r="N5" t="n">
        <v>68.09</v>
      </c>
      <c r="O5" t="n">
        <v>32883.31</v>
      </c>
      <c r="P5" t="n">
        <v>510.16</v>
      </c>
      <c r="Q5" t="n">
        <v>1397.89</v>
      </c>
      <c r="R5" t="n">
        <v>273.52</v>
      </c>
      <c r="S5" t="n">
        <v>66.97</v>
      </c>
      <c r="T5" t="n">
        <v>99706.06</v>
      </c>
      <c r="U5" t="n">
        <v>0.24</v>
      </c>
      <c r="V5" t="n">
        <v>0.6899999999999999</v>
      </c>
      <c r="W5" t="n">
        <v>5.63</v>
      </c>
      <c r="X5" t="n">
        <v>6.15</v>
      </c>
      <c r="Y5" t="n">
        <v>1</v>
      </c>
      <c r="Z5" t="n">
        <v>10</v>
      </c>
      <c r="AA5" t="n">
        <v>774.3843024687787</v>
      </c>
      <c r="AB5" t="n">
        <v>1059.546766062075</v>
      </c>
      <c r="AC5" t="n">
        <v>958.425109792336</v>
      </c>
      <c r="AD5" t="n">
        <v>774384.3024687788</v>
      </c>
      <c r="AE5" t="n">
        <v>1059546.766062075</v>
      </c>
      <c r="AF5" t="n">
        <v>1.650785157082073e-06</v>
      </c>
      <c r="AG5" t="n">
        <v>26</v>
      </c>
      <c r="AH5" t="n">
        <v>958425.109792336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2.4226</v>
      </c>
      <c r="E6" t="n">
        <v>41.28</v>
      </c>
      <c r="F6" t="n">
        <v>29.38</v>
      </c>
      <c r="G6" t="n">
        <v>9.85</v>
      </c>
      <c r="H6" t="n">
        <v>0.13</v>
      </c>
      <c r="I6" t="n">
        <v>179</v>
      </c>
      <c r="J6" t="n">
        <v>265.19</v>
      </c>
      <c r="K6" t="n">
        <v>59.89</v>
      </c>
      <c r="L6" t="n">
        <v>2</v>
      </c>
      <c r="M6" t="n">
        <v>177</v>
      </c>
      <c r="N6" t="n">
        <v>68.31</v>
      </c>
      <c r="O6" t="n">
        <v>32941.21</v>
      </c>
      <c r="P6" t="n">
        <v>493.32</v>
      </c>
      <c r="Q6" t="n">
        <v>1397.61</v>
      </c>
      <c r="R6" t="n">
        <v>242.35</v>
      </c>
      <c r="S6" t="n">
        <v>66.97</v>
      </c>
      <c r="T6" t="n">
        <v>84279.77</v>
      </c>
      <c r="U6" t="n">
        <v>0.28</v>
      </c>
      <c r="V6" t="n">
        <v>0.72</v>
      </c>
      <c r="W6" t="n">
        <v>5.59</v>
      </c>
      <c r="X6" t="n">
        <v>5.2</v>
      </c>
      <c r="Y6" t="n">
        <v>1</v>
      </c>
      <c r="Z6" t="n">
        <v>10</v>
      </c>
      <c r="AA6" t="n">
        <v>707.5574987456687</v>
      </c>
      <c r="AB6" t="n">
        <v>968.1113850176085</v>
      </c>
      <c r="AC6" t="n">
        <v>875.71619318439</v>
      </c>
      <c r="AD6" t="n">
        <v>707557.4987456687</v>
      </c>
      <c r="AE6" t="n">
        <v>968111.3850176085</v>
      </c>
      <c r="AF6" t="n">
        <v>1.753262657407729e-06</v>
      </c>
      <c r="AG6" t="n">
        <v>24</v>
      </c>
      <c r="AH6" t="n">
        <v>875716.19318439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2.5414</v>
      </c>
      <c r="E7" t="n">
        <v>39.35</v>
      </c>
      <c r="F7" t="n">
        <v>28.66</v>
      </c>
      <c r="G7" t="n">
        <v>11.09</v>
      </c>
      <c r="H7" t="n">
        <v>0.15</v>
      </c>
      <c r="I7" t="n">
        <v>155</v>
      </c>
      <c r="J7" t="n">
        <v>265.66</v>
      </c>
      <c r="K7" t="n">
        <v>59.89</v>
      </c>
      <c r="L7" t="n">
        <v>2.25</v>
      </c>
      <c r="M7" t="n">
        <v>153</v>
      </c>
      <c r="N7" t="n">
        <v>68.53</v>
      </c>
      <c r="O7" t="n">
        <v>32999.19</v>
      </c>
      <c r="P7" t="n">
        <v>480.5</v>
      </c>
      <c r="Q7" t="n">
        <v>1397.61</v>
      </c>
      <c r="R7" t="n">
        <v>218.83</v>
      </c>
      <c r="S7" t="n">
        <v>66.97</v>
      </c>
      <c r="T7" t="n">
        <v>72639.7</v>
      </c>
      <c r="U7" t="n">
        <v>0.31</v>
      </c>
      <c r="V7" t="n">
        <v>0.73</v>
      </c>
      <c r="W7" t="n">
        <v>5.55</v>
      </c>
      <c r="X7" t="n">
        <v>4.49</v>
      </c>
      <c r="Y7" t="n">
        <v>1</v>
      </c>
      <c r="Z7" t="n">
        <v>10</v>
      </c>
      <c r="AA7" t="n">
        <v>662.0983010857383</v>
      </c>
      <c r="AB7" t="n">
        <v>905.9121052610334</v>
      </c>
      <c r="AC7" t="n">
        <v>819.453125390545</v>
      </c>
      <c r="AD7" t="n">
        <v>662098.3010857382</v>
      </c>
      <c r="AE7" t="n">
        <v>905912.1052610334</v>
      </c>
      <c r="AF7" t="n">
        <v>1.839239543274169e-06</v>
      </c>
      <c r="AG7" t="n">
        <v>23</v>
      </c>
      <c r="AH7" t="n">
        <v>819453.125390545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2.6362</v>
      </c>
      <c r="E8" t="n">
        <v>37.93</v>
      </c>
      <c r="F8" t="n">
        <v>28.15</v>
      </c>
      <c r="G8" t="n">
        <v>12.33</v>
      </c>
      <c r="H8" t="n">
        <v>0.17</v>
      </c>
      <c r="I8" t="n">
        <v>137</v>
      </c>
      <c r="J8" t="n">
        <v>266.13</v>
      </c>
      <c r="K8" t="n">
        <v>59.89</v>
      </c>
      <c r="L8" t="n">
        <v>2.5</v>
      </c>
      <c r="M8" t="n">
        <v>135</v>
      </c>
      <c r="N8" t="n">
        <v>68.75</v>
      </c>
      <c r="O8" t="n">
        <v>33057.26</v>
      </c>
      <c r="P8" t="n">
        <v>471.21</v>
      </c>
      <c r="Q8" t="n">
        <v>1397.39</v>
      </c>
      <c r="R8" t="n">
        <v>202.55</v>
      </c>
      <c r="S8" t="n">
        <v>66.97</v>
      </c>
      <c r="T8" t="n">
        <v>64589.27</v>
      </c>
      <c r="U8" t="n">
        <v>0.33</v>
      </c>
      <c r="V8" t="n">
        <v>0.75</v>
      </c>
      <c r="W8" t="n">
        <v>5.52</v>
      </c>
      <c r="X8" t="n">
        <v>3.99</v>
      </c>
      <c r="Y8" t="n">
        <v>1</v>
      </c>
      <c r="Z8" t="n">
        <v>10</v>
      </c>
      <c r="AA8" t="n">
        <v>627.8682454433007</v>
      </c>
      <c r="AB8" t="n">
        <v>859.0770330075748</v>
      </c>
      <c r="AC8" t="n">
        <v>777.0879266995197</v>
      </c>
      <c r="AD8" t="n">
        <v>627868.2454433007</v>
      </c>
      <c r="AE8" t="n">
        <v>859077.0330075747</v>
      </c>
      <c r="AF8" t="n">
        <v>1.907847361288803e-06</v>
      </c>
      <c r="AG8" t="n">
        <v>22</v>
      </c>
      <c r="AH8" t="n">
        <v>777087.9266995197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2.723</v>
      </c>
      <c r="E9" t="n">
        <v>36.72</v>
      </c>
      <c r="F9" t="n">
        <v>27.7</v>
      </c>
      <c r="G9" t="n">
        <v>13.62</v>
      </c>
      <c r="H9" t="n">
        <v>0.18</v>
      </c>
      <c r="I9" t="n">
        <v>122</v>
      </c>
      <c r="J9" t="n">
        <v>266.6</v>
      </c>
      <c r="K9" t="n">
        <v>59.89</v>
      </c>
      <c r="L9" t="n">
        <v>2.75</v>
      </c>
      <c r="M9" t="n">
        <v>120</v>
      </c>
      <c r="N9" t="n">
        <v>68.97</v>
      </c>
      <c r="O9" t="n">
        <v>33115.41</v>
      </c>
      <c r="P9" t="n">
        <v>462.78</v>
      </c>
      <c r="Q9" t="n">
        <v>1397.53</v>
      </c>
      <c r="R9" t="n">
        <v>187.52</v>
      </c>
      <c r="S9" t="n">
        <v>66.97</v>
      </c>
      <c r="T9" t="n">
        <v>57150.29</v>
      </c>
      <c r="U9" t="n">
        <v>0.36</v>
      </c>
      <c r="V9" t="n">
        <v>0.76</v>
      </c>
      <c r="W9" t="n">
        <v>5.5</v>
      </c>
      <c r="X9" t="n">
        <v>3.53</v>
      </c>
      <c r="Y9" t="n">
        <v>1</v>
      </c>
      <c r="Z9" t="n">
        <v>10</v>
      </c>
      <c r="AA9" t="n">
        <v>604.6405735694901</v>
      </c>
      <c r="AB9" t="n">
        <v>827.295907617266</v>
      </c>
      <c r="AC9" t="n">
        <v>748.3399473113724</v>
      </c>
      <c r="AD9" t="n">
        <v>604640.5735694901</v>
      </c>
      <c r="AE9" t="n">
        <v>827295.9076172661</v>
      </c>
      <c r="AF9" t="n">
        <v>1.970665490019502e-06</v>
      </c>
      <c r="AG9" t="n">
        <v>22</v>
      </c>
      <c r="AH9" t="n">
        <v>748339.9473113724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2.7904</v>
      </c>
      <c r="E10" t="n">
        <v>35.84</v>
      </c>
      <c r="F10" t="n">
        <v>27.37</v>
      </c>
      <c r="G10" t="n">
        <v>14.8</v>
      </c>
      <c r="H10" t="n">
        <v>0.2</v>
      </c>
      <c r="I10" t="n">
        <v>111</v>
      </c>
      <c r="J10" t="n">
        <v>267.08</v>
      </c>
      <c r="K10" t="n">
        <v>59.89</v>
      </c>
      <c r="L10" t="n">
        <v>3</v>
      </c>
      <c r="M10" t="n">
        <v>109</v>
      </c>
      <c r="N10" t="n">
        <v>69.19</v>
      </c>
      <c r="O10" t="n">
        <v>33173.65</v>
      </c>
      <c r="P10" t="n">
        <v>456.4</v>
      </c>
      <c r="Q10" t="n">
        <v>1397.37</v>
      </c>
      <c r="R10" t="n">
        <v>176.85</v>
      </c>
      <c r="S10" t="n">
        <v>66.97</v>
      </c>
      <c r="T10" t="n">
        <v>51872.87</v>
      </c>
      <c r="U10" t="n">
        <v>0.38</v>
      </c>
      <c r="V10" t="n">
        <v>0.77</v>
      </c>
      <c r="W10" t="n">
        <v>5.48</v>
      </c>
      <c r="X10" t="n">
        <v>3.2</v>
      </c>
      <c r="Y10" t="n">
        <v>1</v>
      </c>
      <c r="Z10" t="n">
        <v>10</v>
      </c>
      <c r="AA10" t="n">
        <v>580.8302144702892</v>
      </c>
      <c r="AB10" t="n">
        <v>794.717523858832</v>
      </c>
      <c r="AC10" t="n">
        <v>718.8707987747945</v>
      </c>
      <c r="AD10" t="n">
        <v>580830.2144702892</v>
      </c>
      <c r="AE10" t="n">
        <v>794717.523858832</v>
      </c>
      <c r="AF10" t="n">
        <v>2.019443622236657e-06</v>
      </c>
      <c r="AG10" t="n">
        <v>21</v>
      </c>
      <c r="AH10" t="n">
        <v>718870.7987747944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2.8549</v>
      </c>
      <c r="E11" t="n">
        <v>35.03</v>
      </c>
      <c r="F11" t="n">
        <v>27.07</v>
      </c>
      <c r="G11" t="n">
        <v>16.08</v>
      </c>
      <c r="H11" t="n">
        <v>0.22</v>
      </c>
      <c r="I11" t="n">
        <v>101</v>
      </c>
      <c r="J11" t="n">
        <v>267.55</v>
      </c>
      <c r="K11" t="n">
        <v>59.89</v>
      </c>
      <c r="L11" t="n">
        <v>3.25</v>
      </c>
      <c r="M11" t="n">
        <v>99</v>
      </c>
      <c r="N11" t="n">
        <v>69.41</v>
      </c>
      <c r="O11" t="n">
        <v>33231.97</v>
      </c>
      <c r="P11" t="n">
        <v>450.51</v>
      </c>
      <c r="Q11" t="n">
        <v>1397.46</v>
      </c>
      <c r="R11" t="n">
        <v>167.03</v>
      </c>
      <c r="S11" t="n">
        <v>66.97</v>
      </c>
      <c r="T11" t="n">
        <v>47012.06</v>
      </c>
      <c r="U11" t="n">
        <v>0.4</v>
      </c>
      <c r="V11" t="n">
        <v>0.78</v>
      </c>
      <c r="W11" t="n">
        <v>5.46</v>
      </c>
      <c r="X11" t="n">
        <v>2.9</v>
      </c>
      <c r="Y11" t="n">
        <v>1</v>
      </c>
      <c r="Z11" t="n">
        <v>10</v>
      </c>
      <c r="AA11" t="n">
        <v>565.6370609409198</v>
      </c>
      <c r="AB11" t="n">
        <v>773.9295809253207</v>
      </c>
      <c r="AC11" t="n">
        <v>700.0668279387965</v>
      </c>
      <c r="AD11" t="n">
        <v>565637.0609409198</v>
      </c>
      <c r="AE11" t="n">
        <v>773929.5809253207</v>
      </c>
      <c r="AF11" t="n">
        <v>2.066122992088387e-06</v>
      </c>
      <c r="AG11" t="n">
        <v>21</v>
      </c>
      <c r="AH11" t="n">
        <v>700066.8279387965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2.9084</v>
      </c>
      <c r="E12" t="n">
        <v>34.38</v>
      </c>
      <c r="F12" t="n">
        <v>26.83</v>
      </c>
      <c r="G12" t="n">
        <v>17.31</v>
      </c>
      <c r="H12" t="n">
        <v>0.23</v>
      </c>
      <c r="I12" t="n">
        <v>93</v>
      </c>
      <c r="J12" t="n">
        <v>268.02</v>
      </c>
      <c r="K12" t="n">
        <v>59.89</v>
      </c>
      <c r="L12" t="n">
        <v>3.5</v>
      </c>
      <c r="M12" t="n">
        <v>91</v>
      </c>
      <c r="N12" t="n">
        <v>69.64</v>
      </c>
      <c r="O12" t="n">
        <v>33290.38</v>
      </c>
      <c r="P12" t="n">
        <v>445.67</v>
      </c>
      <c r="Q12" t="n">
        <v>1397.4</v>
      </c>
      <c r="R12" t="n">
        <v>159.35</v>
      </c>
      <c r="S12" t="n">
        <v>66.97</v>
      </c>
      <c r="T12" t="n">
        <v>43209.23</v>
      </c>
      <c r="U12" t="n">
        <v>0.42</v>
      </c>
      <c r="V12" t="n">
        <v>0.78</v>
      </c>
      <c r="W12" t="n">
        <v>5.44</v>
      </c>
      <c r="X12" t="n">
        <v>2.66</v>
      </c>
      <c r="Y12" t="n">
        <v>1</v>
      </c>
      <c r="Z12" t="n">
        <v>10</v>
      </c>
      <c r="AA12" t="n">
        <v>546.6543258033503</v>
      </c>
      <c r="AB12" t="n">
        <v>747.956565250929</v>
      </c>
      <c r="AC12" t="n">
        <v>676.5726404270119</v>
      </c>
      <c r="AD12" t="n">
        <v>546654.3258033503</v>
      </c>
      <c r="AE12" t="n">
        <v>747956.565250929</v>
      </c>
      <c r="AF12" t="n">
        <v>2.104841539174704e-06</v>
      </c>
      <c r="AG12" t="n">
        <v>20</v>
      </c>
      <c r="AH12" t="n">
        <v>676572.640427012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2.9551</v>
      </c>
      <c r="E13" t="n">
        <v>33.84</v>
      </c>
      <c r="F13" t="n">
        <v>26.64</v>
      </c>
      <c r="G13" t="n">
        <v>18.59</v>
      </c>
      <c r="H13" t="n">
        <v>0.25</v>
      </c>
      <c r="I13" t="n">
        <v>86</v>
      </c>
      <c r="J13" t="n">
        <v>268.5</v>
      </c>
      <c r="K13" t="n">
        <v>59.89</v>
      </c>
      <c r="L13" t="n">
        <v>3.75</v>
      </c>
      <c r="M13" t="n">
        <v>84</v>
      </c>
      <c r="N13" t="n">
        <v>69.86</v>
      </c>
      <c r="O13" t="n">
        <v>33348.87</v>
      </c>
      <c r="P13" t="n">
        <v>441.7</v>
      </c>
      <c r="Q13" t="n">
        <v>1397.33</v>
      </c>
      <c r="R13" t="n">
        <v>152.75</v>
      </c>
      <c r="S13" t="n">
        <v>66.97</v>
      </c>
      <c r="T13" t="n">
        <v>39948.19</v>
      </c>
      <c r="U13" t="n">
        <v>0.44</v>
      </c>
      <c r="V13" t="n">
        <v>0.79</v>
      </c>
      <c r="W13" t="n">
        <v>5.45</v>
      </c>
      <c r="X13" t="n">
        <v>2.47</v>
      </c>
      <c r="Y13" t="n">
        <v>1</v>
      </c>
      <c r="Z13" t="n">
        <v>10</v>
      </c>
      <c r="AA13" t="n">
        <v>536.7341372172134</v>
      </c>
      <c r="AB13" t="n">
        <v>734.3833255795436</v>
      </c>
      <c r="AC13" t="n">
        <v>664.2948116997022</v>
      </c>
      <c r="AD13" t="n">
        <v>536734.1372172134</v>
      </c>
      <c r="AE13" t="n">
        <v>734383.3255795436</v>
      </c>
      <c r="AF13" t="n">
        <v>2.138638850369677e-06</v>
      </c>
      <c r="AG13" t="n">
        <v>20</v>
      </c>
      <c r="AH13" t="n">
        <v>664294.8116997022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2.9987</v>
      </c>
      <c r="E14" t="n">
        <v>33.35</v>
      </c>
      <c r="F14" t="n">
        <v>26.45</v>
      </c>
      <c r="G14" t="n">
        <v>19.84</v>
      </c>
      <c r="H14" t="n">
        <v>0.26</v>
      </c>
      <c r="I14" t="n">
        <v>80</v>
      </c>
      <c r="J14" t="n">
        <v>268.97</v>
      </c>
      <c r="K14" t="n">
        <v>59.89</v>
      </c>
      <c r="L14" t="n">
        <v>4</v>
      </c>
      <c r="M14" t="n">
        <v>78</v>
      </c>
      <c r="N14" t="n">
        <v>70.09</v>
      </c>
      <c r="O14" t="n">
        <v>33407.45</v>
      </c>
      <c r="P14" t="n">
        <v>437.82</v>
      </c>
      <c r="Q14" t="n">
        <v>1397.36</v>
      </c>
      <c r="R14" t="n">
        <v>146.39</v>
      </c>
      <c r="S14" t="n">
        <v>66.97</v>
      </c>
      <c r="T14" t="n">
        <v>36796.79</v>
      </c>
      <c r="U14" t="n">
        <v>0.46</v>
      </c>
      <c r="V14" t="n">
        <v>0.8</v>
      </c>
      <c r="W14" t="n">
        <v>5.44</v>
      </c>
      <c r="X14" t="n">
        <v>2.28</v>
      </c>
      <c r="Y14" t="n">
        <v>1</v>
      </c>
      <c r="Z14" t="n">
        <v>10</v>
      </c>
      <c r="AA14" t="n">
        <v>527.5950995017224</v>
      </c>
      <c r="AB14" t="n">
        <v>721.8788909913202</v>
      </c>
      <c r="AC14" t="n">
        <v>652.9837827984946</v>
      </c>
      <c r="AD14" t="n">
        <v>527595.0995017224</v>
      </c>
      <c r="AE14" t="n">
        <v>721878.8909913201</v>
      </c>
      <c r="AF14" t="n">
        <v>2.170192656967124e-06</v>
      </c>
      <c r="AG14" t="n">
        <v>20</v>
      </c>
      <c r="AH14" t="n">
        <v>652983.7827984947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3.0356</v>
      </c>
      <c r="E15" t="n">
        <v>32.94</v>
      </c>
      <c r="F15" t="n">
        <v>26.3</v>
      </c>
      <c r="G15" t="n">
        <v>21.04</v>
      </c>
      <c r="H15" t="n">
        <v>0.28</v>
      </c>
      <c r="I15" t="n">
        <v>75</v>
      </c>
      <c r="J15" t="n">
        <v>269.45</v>
      </c>
      <c r="K15" t="n">
        <v>59.89</v>
      </c>
      <c r="L15" t="n">
        <v>4.25</v>
      </c>
      <c r="M15" t="n">
        <v>73</v>
      </c>
      <c r="N15" t="n">
        <v>70.31</v>
      </c>
      <c r="O15" t="n">
        <v>33466.11</v>
      </c>
      <c r="P15" t="n">
        <v>434.35</v>
      </c>
      <c r="Q15" t="n">
        <v>1397.41</v>
      </c>
      <c r="R15" t="n">
        <v>141.56</v>
      </c>
      <c r="S15" t="n">
        <v>66.97</v>
      </c>
      <c r="T15" t="n">
        <v>34405.91</v>
      </c>
      <c r="U15" t="n">
        <v>0.47</v>
      </c>
      <c r="V15" t="n">
        <v>0.8</v>
      </c>
      <c r="W15" t="n">
        <v>5.42</v>
      </c>
      <c r="X15" t="n">
        <v>2.13</v>
      </c>
      <c r="Y15" t="n">
        <v>1</v>
      </c>
      <c r="Z15" t="n">
        <v>10</v>
      </c>
      <c r="AA15" t="n">
        <v>519.9309663709855</v>
      </c>
      <c r="AB15" t="n">
        <v>711.3924859241553</v>
      </c>
      <c r="AC15" t="n">
        <v>643.4981855131781</v>
      </c>
      <c r="AD15" t="n">
        <v>519930.9663709855</v>
      </c>
      <c r="AE15" t="n">
        <v>711392.4859241552</v>
      </c>
      <c r="AF15" t="n">
        <v>2.196897598789276e-06</v>
      </c>
      <c r="AG15" t="n">
        <v>20</v>
      </c>
      <c r="AH15" t="n">
        <v>643498.1855131781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3.0708</v>
      </c>
      <c r="E16" t="n">
        <v>32.56</v>
      </c>
      <c r="F16" t="n">
        <v>26.17</v>
      </c>
      <c r="G16" t="n">
        <v>22.43</v>
      </c>
      <c r="H16" t="n">
        <v>0.3</v>
      </c>
      <c r="I16" t="n">
        <v>70</v>
      </c>
      <c r="J16" t="n">
        <v>269.92</v>
      </c>
      <c r="K16" t="n">
        <v>59.89</v>
      </c>
      <c r="L16" t="n">
        <v>4.5</v>
      </c>
      <c r="M16" t="n">
        <v>68</v>
      </c>
      <c r="N16" t="n">
        <v>70.54000000000001</v>
      </c>
      <c r="O16" t="n">
        <v>33524.86</v>
      </c>
      <c r="P16" t="n">
        <v>431.44</v>
      </c>
      <c r="Q16" t="n">
        <v>1397.29</v>
      </c>
      <c r="R16" t="n">
        <v>138.04</v>
      </c>
      <c r="S16" t="n">
        <v>66.97</v>
      </c>
      <c r="T16" t="n">
        <v>32671.15</v>
      </c>
      <c r="U16" t="n">
        <v>0.49</v>
      </c>
      <c r="V16" t="n">
        <v>0.8</v>
      </c>
      <c r="W16" t="n">
        <v>5.41</v>
      </c>
      <c r="X16" t="n">
        <v>2</v>
      </c>
      <c r="Y16" t="n">
        <v>1</v>
      </c>
      <c r="Z16" t="n">
        <v>10</v>
      </c>
      <c r="AA16" t="n">
        <v>506.1816844585285</v>
      </c>
      <c r="AB16" t="n">
        <v>692.5801118360237</v>
      </c>
      <c r="AC16" t="n">
        <v>626.4812380046849</v>
      </c>
      <c r="AD16" t="n">
        <v>506181.6844585285</v>
      </c>
      <c r="AE16" t="n">
        <v>692580.1118360236</v>
      </c>
      <c r="AF16" t="n">
        <v>2.222372231638592e-06</v>
      </c>
      <c r="AG16" t="n">
        <v>19</v>
      </c>
      <c r="AH16" t="n">
        <v>626481.2380046849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3.1014</v>
      </c>
      <c r="E17" t="n">
        <v>32.24</v>
      </c>
      <c r="F17" t="n">
        <v>26.05</v>
      </c>
      <c r="G17" t="n">
        <v>23.69</v>
      </c>
      <c r="H17" t="n">
        <v>0.31</v>
      </c>
      <c r="I17" t="n">
        <v>66</v>
      </c>
      <c r="J17" t="n">
        <v>270.4</v>
      </c>
      <c r="K17" t="n">
        <v>59.89</v>
      </c>
      <c r="L17" t="n">
        <v>4.75</v>
      </c>
      <c r="M17" t="n">
        <v>64</v>
      </c>
      <c r="N17" t="n">
        <v>70.76000000000001</v>
      </c>
      <c r="O17" t="n">
        <v>33583.7</v>
      </c>
      <c r="P17" t="n">
        <v>428.62</v>
      </c>
      <c r="Q17" t="n">
        <v>1397.32</v>
      </c>
      <c r="R17" t="n">
        <v>133.54</v>
      </c>
      <c r="S17" t="n">
        <v>66.97</v>
      </c>
      <c r="T17" t="n">
        <v>30443.3</v>
      </c>
      <c r="U17" t="n">
        <v>0.5</v>
      </c>
      <c r="V17" t="n">
        <v>0.8100000000000001</v>
      </c>
      <c r="W17" t="n">
        <v>5.42</v>
      </c>
      <c r="X17" t="n">
        <v>1.89</v>
      </c>
      <c r="Y17" t="n">
        <v>1</v>
      </c>
      <c r="Z17" t="n">
        <v>10</v>
      </c>
      <c r="AA17" t="n">
        <v>500.1540641356693</v>
      </c>
      <c r="AB17" t="n">
        <v>684.3328557904467</v>
      </c>
      <c r="AC17" t="n">
        <v>619.0210885010013</v>
      </c>
      <c r="AD17" t="n">
        <v>500154.0641356693</v>
      </c>
      <c r="AE17" t="n">
        <v>684332.8557904467</v>
      </c>
      <c r="AF17" t="n">
        <v>2.244517793149645e-06</v>
      </c>
      <c r="AG17" t="n">
        <v>19</v>
      </c>
      <c r="AH17" t="n">
        <v>619021.0885010012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3.1336</v>
      </c>
      <c r="E18" t="n">
        <v>31.91</v>
      </c>
      <c r="F18" t="n">
        <v>25.92</v>
      </c>
      <c r="G18" t="n">
        <v>25.09</v>
      </c>
      <c r="H18" t="n">
        <v>0.33</v>
      </c>
      <c r="I18" t="n">
        <v>62</v>
      </c>
      <c r="J18" t="n">
        <v>270.88</v>
      </c>
      <c r="K18" t="n">
        <v>59.89</v>
      </c>
      <c r="L18" t="n">
        <v>5</v>
      </c>
      <c r="M18" t="n">
        <v>60</v>
      </c>
      <c r="N18" t="n">
        <v>70.98999999999999</v>
      </c>
      <c r="O18" t="n">
        <v>33642.62</v>
      </c>
      <c r="P18" t="n">
        <v>425.62</v>
      </c>
      <c r="Q18" t="n">
        <v>1397.55</v>
      </c>
      <c r="R18" t="n">
        <v>129.67</v>
      </c>
      <c r="S18" t="n">
        <v>66.97</v>
      </c>
      <c r="T18" t="n">
        <v>28528.58</v>
      </c>
      <c r="U18" t="n">
        <v>0.52</v>
      </c>
      <c r="V18" t="n">
        <v>0.8100000000000001</v>
      </c>
      <c r="W18" t="n">
        <v>5.4</v>
      </c>
      <c r="X18" t="n">
        <v>1.76</v>
      </c>
      <c r="Y18" t="n">
        <v>1</v>
      </c>
      <c r="Z18" t="n">
        <v>10</v>
      </c>
      <c r="AA18" t="n">
        <v>493.908660472205</v>
      </c>
      <c r="AB18" t="n">
        <v>675.787618970331</v>
      </c>
      <c r="AC18" t="n">
        <v>611.2913970896822</v>
      </c>
      <c r="AD18" t="n">
        <v>493908.660472205</v>
      </c>
      <c r="AE18" t="n">
        <v>675787.618970331</v>
      </c>
      <c r="AF18" t="n">
        <v>2.267821292517484e-06</v>
      </c>
      <c r="AG18" t="n">
        <v>19</v>
      </c>
      <c r="AH18" t="n">
        <v>611291.3970896822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3.1569</v>
      </c>
      <c r="E19" t="n">
        <v>31.68</v>
      </c>
      <c r="F19" t="n">
        <v>25.84</v>
      </c>
      <c r="G19" t="n">
        <v>26.28</v>
      </c>
      <c r="H19" t="n">
        <v>0.34</v>
      </c>
      <c r="I19" t="n">
        <v>59</v>
      </c>
      <c r="J19" t="n">
        <v>271.36</v>
      </c>
      <c r="K19" t="n">
        <v>59.89</v>
      </c>
      <c r="L19" t="n">
        <v>5.25</v>
      </c>
      <c r="M19" t="n">
        <v>57</v>
      </c>
      <c r="N19" t="n">
        <v>71.22</v>
      </c>
      <c r="O19" t="n">
        <v>33701.64</v>
      </c>
      <c r="P19" t="n">
        <v>423.48</v>
      </c>
      <c r="Q19" t="n">
        <v>1397.27</v>
      </c>
      <c r="R19" t="n">
        <v>127.17</v>
      </c>
      <c r="S19" t="n">
        <v>66.97</v>
      </c>
      <c r="T19" t="n">
        <v>27292.57</v>
      </c>
      <c r="U19" t="n">
        <v>0.53</v>
      </c>
      <c r="V19" t="n">
        <v>0.8100000000000001</v>
      </c>
      <c r="W19" t="n">
        <v>5.39</v>
      </c>
      <c r="X19" t="n">
        <v>1.67</v>
      </c>
      <c r="Y19" t="n">
        <v>1</v>
      </c>
      <c r="Z19" t="n">
        <v>10</v>
      </c>
      <c r="AA19" t="n">
        <v>489.5097878658285</v>
      </c>
      <c r="AB19" t="n">
        <v>669.7688874057238</v>
      </c>
      <c r="AC19" t="n">
        <v>605.8470848182582</v>
      </c>
      <c r="AD19" t="n">
        <v>489509.7878658284</v>
      </c>
      <c r="AE19" t="n">
        <v>669768.8874057238</v>
      </c>
      <c r="AF19" t="n">
        <v>2.284683762556946e-06</v>
      </c>
      <c r="AG19" t="n">
        <v>19</v>
      </c>
      <c r="AH19" t="n">
        <v>605847.0848182582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3.1828</v>
      </c>
      <c r="E20" t="n">
        <v>31.42</v>
      </c>
      <c r="F20" t="n">
        <v>25.73</v>
      </c>
      <c r="G20" t="n">
        <v>27.57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421.01</v>
      </c>
      <c r="Q20" t="n">
        <v>1397.37</v>
      </c>
      <c r="R20" t="n">
        <v>123.55</v>
      </c>
      <c r="S20" t="n">
        <v>66.97</v>
      </c>
      <c r="T20" t="n">
        <v>25498.14</v>
      </c>
      <c r="U20" t="n">
        <v>0.54</v>
      </c>
      <c r="V20" t="n">
        <v>0.82</v>
      </c>
      <c r="W20" t="n">
        <v>5.39</v>
      </c>
      <c r="X20" t="n">
        <v>1.57</v>
      </c>
      <c r="Y20" t="n">
        <v>1</v>
      </c>
      <c r="Z20" t="n">
        <v>10</v>
      </c>
      <c r="AA20" t="n">
        <v>484.6006849629086</v>
      </c>
      <c r="AB20" t="n">
        <v>663.0520362396138</v>
      </c>
      <c r="AC20" t="n">
        <v>599.7712805002819</v>
      </c>
      <c r="AD20" t="n">
        <v>484600.6849629086</v>
      </c>
      <c r="AE20" t="n">
        <v>663052.0362396138</v>
      </c>
      <c r="AF20" t="n">
        <v>2.303427881613687e-06</v>
      </c>
      <c r="AG20" t="n">
        <v>19</v>
      </c>
      <c r="AH20" t="n">
        <v>599771.280500282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3.1989</v>
      </c>
      <c r="E21" t="n">
        <v>31.26</v>
      </c>
      <c r="F21" t="n">
        <v>25.68</v>
      </c>
      <c r="G21" t="n">
        <v>28.53</v>
      </c>
      <c r="H21" t="n">
        <v>0.38</v>
      </c>
      <c r="I21" t="n">
        <v>54</v>
      </c>
      <c r="J21" t="n">
        <v>272.32</v>
      </c>
      <c r="K21" t="n">
        <v>59.89</v>
      </c>
      <c r="L21" t="n">
        <v>5.75</v>
      </c>
      <c r="M21" t="n">
        <v>52</v>
      </c>
      <c r="N21" t="n">
        <v>71.68000000000001</v>
      </c>
      <c r="O21" t="n">
        <v>33820.05</v>
      </c>
      <c r="P21" t="n">
        <v>419.25</v>
      </c>
      <c r="Q21" t="n">
        <v>1397.21</v>
      </c>
      <c r="R21" t="n">
        <v>121.84</v>
      </c>
      <c r="S21" t="n">
        <v>66.97</v>
      </c>
      <c r="T21" t="n">
        <v>24649.46</v>
      </c>
      <c r="U21" t="n">
        <v>0.55</v>
      </c>
      <c r="V21" t="n">
        <v>0.82</v>
      </c>
      <c r="W21" t="n">
        <v>5.38</v>
      </c>
      <c r="X21" t="n">
        <v>1.51</v>
      </c>
      <c r="Y21" t="n">
        <v>1</v>
      </c>
      <c r="Z21" t="n">
        <v>10</v>
      </c>
      <c r="AA21" t="n">
        <v>481.4415906124962</v>
      </c>
      <c r="AB21" t="n">
        <v>658.729623979973</v>
      </c>
      <c r="AC21" t="n">
        <v>595.8613932001575</v>
      </c>
      <c r="AD21" t="n">
        <v>481441.5906124962</v>
      </c>
      <c r="AE21" t="n">
        <v>658729.623979973</v>
      </c>
      <c r="AF21" t="n">
        <v>2.315079631297607e-06</v>
      </c>
      <c r="AG21" t="n">
        <v>19</v>
      </c>
      <c r="AH21" t="n">
        <v>595861.3932001576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3.2213</v>
      </c>
      <c r="E22" t="n">
        <v>31.04</v>
      </c>
      <c r="F22" t="n">
        <v>25.61</v>
      </c>
      <c r="G22" t="n">
        <v>30.13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417.24</v>
      </c>
      <c r="Q22" t="n">
        <v>1397.25</v>
      </c>
      <c r="R22" t="n">
        <v>119.64</v>
      </c>
      <c r="S22" t="n">
        <v>66.97</v>
      </c>
      <c r="T22" t="n">
        <v>23565.66</v>
      </c>
      <c r="U22" t="n">
        <v>0.5600000000000001</v>
      </c>
      <c r="V22" t="n">
        <v>0.82</v>
      </c>
      <c r="W22" t="n">
        <v>5.38</v>
      </c>
      <c r="X22" t="n">
        <v>1.45</v>
      </c>
      <c r="Y22" t="n">
        <v>1</v>
      </c>
      <c r="Z22" t="n">
        <v>10</v>
      </c>
      <c r="AA22" t="n">
        <v>470.4861548635765</v>
      </c>
      <c r="AB22" t="n">
        <v>643.7399134685869</v>
      </c>
      <c r="AC22" t="n">
        <v>582.3022796217872</v>
      </c>
      <c r="AD22" t="n">
        <v>470486.1548635765</v>
      </c>
      <c r="AE22" t="n">
        <v>643739.9134685869</v>
      </c>
      <c r="AF22" t="n">
        <v>2.331290761292626e-06</v>
      </c>
      <c r="AG22" t="n">
        <v>18</v>
      </c>
      <c r="AH22" t="n">
        <v>582302.2796217871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3.2386</v>
      </c>
      <c r="E23" t="n">
        <v>30.88</v>
      </c>
      <c r="F23" t="n">
        <v>25.55</v>
      </c>
      <c r="G23" t="n">
        <v>31.28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415.48</v>
      </c>
      <c r="Q23" t="n">
        <v>1397.22</v>
      </c>
      <c r="R23" t="n">
        <v>117.28</v>
      </c>
      <c r="S23" t="n">
        <v>66.97</v>
      </c>
      <c r="T23" t="n">
        <v>22397.15</v>
      </c>
      <c r="U23" t="n">
        <v>0.57</v>
      </c>
      <c r="V23" t="n">
        <v>0.82</v>
      </c>
      <c r="W23" t="n">
        <v>5.38</v>
      </c>
      <c r="X23" t="n">
        <v>1.38</v>
      </c>
      <c r="Y23" t="n">
        <v>1</v>
      </c>
      <c r="Z23" t="n">
        <v>10</v>
      </c>
      <c r="AA23" t="n">
        <v>467.2619920960975</v>
      </c>
      <c r="AB23" t="n">
        <v>639.3284717300994</v>
      </c>
      <c r="AC23" t="n">
        <v>578.3118596913235</v>
      </c>
      <c r="AD23" t="n">
        <v>467261.9920960975</v>
      </c>
      <c r="AE23" t="n">
        <v>639328.4717300994</v>
      </c>
      <c r="AF23" t="n">
        <v>2.343810964369136e-06</v>
      </c>
      <c r="AG23" t="n">
        <v>18</v>
      </c>
      <c r="AH23" t="n">
        <v>578311.8596913236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3.2554</v>
      </c>
      <c r="E24" t="n">
        <v>30.72</v>
      </c>
      <c r="F24" t="n">
        <v>25.49</v>
      </c>
      <c r="G24" t="n">
        <v>32.54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413.45</v>
      </c>
      <c r="Q24" t="n">
        <v>1397.18</v>
      </c>
      <c r="R24" t="n">
        <v>115.55</v>
      </c>
      <c r="S24" t="n">
        <v>66.97</v>
      </c>
      <c r="T24" t="n">
        <v>21541.04</v>
      </c>
      <c r="U24" t="n">
        <v>0.58</v>
      </c>
      <c r="V24" t="n">
        <v>0.83</v>
      </c>
      <c r="W24" t="n">
        <v>5.38</v>
      </c>
      <c r="X24" t="n">
        <v>1.32</v>
      </c>
      <c r="Y24" t="n">
        <v>1</v>
      </c>
      <c r="Z24" t="n">
        <v>10</v>
      </c>
      <c r="AA24" t="n">
        <v>463.9233532884467</v>
      </c>
      <c r="AB24" t="n">
        <v>634.7603988231227</v>
      </c>
      <c r="AC24" t="n">
        <v>574.1797572512581</v>
      </c>
      <c r="AD24" t="n">
        <v>463923.3532884467</v>
      </c>
      <c r="AE24" t="n">
        <v>634760.3988231227</v>
      </c>
      <c r="AF24" t="n">
        <v>2.355969311865401e-06</v>
      </c>
      <c r="AG24" t="n">
        <v>18</v>
      </c>
      <c r="AH24" t="n">
        <v>574179.7572512581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3.2727</v>
      </c>
      <c r="E25" t="n">
        <v>30.56</v>
      </c>
      <c r="F25" t="n">
        <v>25.43</v>
      </c>
      <c r="G25" t="n">
        <v>33.9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411.79</v>
      </c>
      <c r="Q25" t="n">
        <v>1397.29</v>
      </c>
      <c r="R25" t="n">
        <v>113.62</v>
      </c>
      <c r="S25" t="n">
        <v>66.97</v>
      </c>
      <c r="T25" t="n">
        <v>20588.83</v>
      </c>
      <c r="U25" t="n">
        <v>0.59</v>
      </c>
      <c r="V25" t="n">
        <v>0.83</v>
      </c>
      <c r="W25" t="n">
        <v>5.37</v>
      </c>
      <c r="X25" t="n">
        <v>1.26</v>
      </c>
      <c r="Y25" t="n">
        <v>1</v>
      </c>
      <c r="Z25" t="n">
        <v>10</v>
      </c>
      <c r="AA25" t="n">
        <v>460.8413805300791</v>
      </c>
      <c r="AB25" t="n">
        <v>630.5435077280821</v>
      </c>
      <c r="AC25" t="n">
        <v>570.3653203238844</v>
      </c>
      <c r="AD25" t="n">
        <v>460841.3805300791</v>
      </c>
      <c r="AE25" t="n">
        <v>630543.5077280821</v>
      </c>
      <c r="AF25" t="n">
        <v>2.368489514941911e-06</v>
      </c>
      <c r="AG25" t="n">
        <v>18</v>
      </c>
      <c r="AH25" t="n">
        <v>570365.3203238844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3.2903</v>
      </c>
      <c r="E26" t="n">
        <v>30.39</v>
      </c>
      <c r="F26" t="n">
        <v>25.37</v>
      </c>
      <c r="G26" t="n">
        <v>35.39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409.75</v>
      </c>
      <c r="Q26" t="n">
        <v>1397.24</v>
      </c>
      <c r="R26" t="n">
        <v>111.69</v>
      </c>
      <c r="S26" t="n">
        <v>66.97</v>
      </c>
      <c r="T26" t="n">
        <v>19629.45</v>
      </c>
      <c r="U26" t="n">
        <v>0.6</v>
      </c>
      <c r="V26" t="n">
        <v>0.83</v>
      </c>
      <c r="W26" t="n">
        <v>5.36</v>
      </c>
      <c r="X26" t="n">
        <v>1.2</v>
      </c>
      <c r="Y26" t="n">
        <v>1</v>
      </c>
      <c r="Z26" t="n">
        <v>10</v>
      </c>
      <c r="AA26" t="n">
        <v>457.4822735380823</v>
      </c>
      <c r="AB26" t="n">
        <v>625.9474293482907</v>
      </c>
      <c r="AC26" t="n">
        <v>566.2078852140238</v>
      </c>
      <c r="AD26" t="n">
        <v>457482.2735380823</v>
      </c>
      <c r="AE26" t="n">
        <v>625947.4293482907</v>
      </c>
      <c r="AF26" t="n">
        <v>2.381226831366569e-06</v>
      </c>
      <c r="AG26" t="n">
        <v>18</v>
      </c>
      <c r="AH26" t="n">
        <v>566207.8852140238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3.2986</v>
      </c>
      <c r="E27" t="n">
        <v>30.32</v>
      </c>
      <c r="F27" t="n">
        <v>25.34</v>
      </c>
      <c r="G27" t="n">
        <v>36.2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408.68</v>
      </c>
      <c r="Q27" t="n">
        <v>1397.37</v>
      </c>
      <c r="R27" t="n">
        <v>110.78</v>
      </c>
      <c r="S27" t="n">
        <v>66.97</v>
      </c>
      <c r="T27" t="n">
        <v>19182.79</v>
      </c>
      <c r="U27" t="n">
        <v>0.6</v>
      </c>
      <c r="V27" t="n">
        <v>0.83</v>
      </c>
      <c r="W27" t="n">
        <v>5.36</v>
      </c>
      <c r="X27" t="n">
        <v>1.17</v>
      </c>
      <c r="Y27" t="n">
        <v>1</v>
      </c>
      <c r="Z27" t="n">
        <v>10</v>
      </c>
      <c r="AA27" t="n">
        <v>455.829429537069</v>
      </c>
      <c r="AB27" t="n">
        <v>623.6859352677731</v>
      </c>
      <c r="AC27" t="n">
        <v>564.1622249545239</v>
      </c>
      <c r="AD27" t="n">
        <v>455829.4295370689</v>
      </c>
      <c r="AE27" t="n">
        <v>623685.9352677731</v>
      </c>
      <c r="AF27" t="n">
        <v>2.387233633998652e-06</v>
      </c>
      <c r="AG27" t="n">
        <v>18</v>
      </c>
      <c r="AH27" t="n">
        <v>564162.224954524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3.3154</v>
      </c>
      <c r="E28" t="n">
        <v>30.16</v>
      </c>
      <c r="F28" t="n">
        <v>25.29</v>
      </c>
      <c r="G28" t="n">
        <v>37.93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406.81</v>
      </c>
      <c r="Q28" t="n">
        <v>1397.28</v>
      </c>
      <c r="R28" t="n">
        <v>109.05</v>
      </c>
      <c r="S28" t="n">
        <v>66.97</v>
      </c>
      <c r="T28" t="n">
        <v>18325.04</v>
      </c>
      <c r="U28" t="n">
        <v>0.61</v>
      </c>
      <c r="V28" t="n">
        <v>0.83</v>
      </c>
      <c r="W28" t="n">
        <v>5.36</v>
      </c>
      <c r="X28" t="n">
        <v>1.12</v>
      </c>
      <c r="Y28" t="n">
        <v>1</v>
      </c>
      <c r="Z28" t="n">
        <v>10</v>
      </c>
      <c r="AA28" t="n">
        <v>452.7375511671466</v>
      </c>
      <c r="AB28" t="n">
        <v>619.4554908779986</v>
      </c>
      <c r="AC28" t="n">
        <v>560.3355282398436</v>
      </c>
      <c r="AD28" t="n">
        <v>452737.5511671466</v>
      </c>
      <c r="AE28" t="n">
        <v>619455.4908779986</v>
      </c>
      <c r="AF28" t="n">
        <v>2.399391981494916e-06</v>
      </c>
      <c r="AG28" t="n">
        <v>18</v>
      </c>
      <c r="AH28" t="n">
        <v>560335.5282398436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3.3224</v>
      </c>
      <c r="E29" t="n">
        <v>30.1</v>
      </c>
      <c r="F29" t="n">
        <v>25.27</v>
      </c>
      <c r="G29" t="n">
        <v>38.88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405.69</v>
      </c>
      <c r="Q29" t="n">
        <v>1397.18</v>
      </c>
      <c r="R29" t="n">
        <v>108.81</v>
      </c>
      <c r="S29" t="n">
        <v>66.97</v>
      </c>
      <c r="T29" t="n">
        <v>18213.88</v>
      </c>
      <c r="U29" t="n">
        <v>0.62</v>
      </c>
      <c r="V29" t="n">
        <v>0.83</v>
      </c>
      <c r="W29" t="n">
        <v>5.35</v>
      </c>
      <c r="X29" t="n">
        <v>1.11</v>
      </c>
      <c r="Y29" t="n">
        <v>1</v>
      </c>
      <c r="Z29" t="n">
        <v>10</v>
      </c>
      <c r="AA29" t="n">
        <v>451.2113482001583</v>
      </c>
      <c r="AB29" t="n">
        <v>617.3672726472424</v>
      </c>
      <c r="AC29" t="n">
        <v>558.446606626198</v>
      </c>
      <c r="AD29" t="n">
        <v>451211.3482001583</v>
      </c>
      <c r="AE29" t="n">
        <v>617367.2726472424</v>
      </c>
      <c r="AF29" t="n">
        <v>2.40445795961836e-06</v>
      </c>
      <c r="AG29" t="n">
        <v>18</v>
      </c>
      <c r="AH29" t="n">
        <v>558446.606626198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3.3326</v>
      </c>
      <c r="E30" t="n">
        <v>30.01</v>
      </c>
      <c r="F30" t="n">
        <v>25.23</v>
      </c>
      <c r="G30" t="n">
        <v>39.84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403.77</v>
      </c>
      <c r="Q30" t="n">
        <v>1397.18</v>
      </c>
      <c r="R30" t="n">
        <v>107.27</v>
      </c>
      <c r="S30" t="n">
        <v>66.97</v>
      </c>
      <c r="T30" t="n">
        <v>17446.43</v>
      </c>
      <c r="U30" t="n">
        <v>0.62</v>
      </c>
      <c r="V30" t="n">
        <v>0.83</v>
      </c>
      <c r="W30" t="n">
        <v>5.36</v>
      </c>
      <c r="X30" t="n">
        <v>1.07</v>
      </c>
      <c r="Y30" t="n">
        <v>1</v>
      </c>
      <c r="Z30" t="n">
        <v>10</v>
      </c>
      <c r="AA30" t="n">
        <v>448.7772919862845</v>
      </c>
      <c r="AB30" t="n">
        <v>614.0368895524387</v>
      </c>
      <c r="AC30" t="n">
        <v>555.4340706197403</v>
      </c>
      <c r="AD30" t="n">
        <v>448777.2919862845</v>
      </c>
      <c r="AE30" t="n">
        <v>614036.8895524386</v>
      </c>
      <c r="AF30" t="n">
        <v>2.411839813455377e-06</v>
      </c>
      <c r="AG30" t="n">
        <v>18</v>
      </c>
      <c r="AH30" t="n">
        <v>555434.0706197403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3.351</v>
      </c>
      <c r="E31" t="n">
        <v>29.84</v>
      </c>
      <c r="F31" t="n">
        <v>25.17</v>
      </c>
      <c r="G31" t="n">
        <v>41.95</v>
      </c>
      <c r="H31" t="n">
        <v>0.53</v>
      </c>
      <c r="I31" t="n">
        <v>36</v>
      </c>
      <c r="J31" t="n">
        <v>277.16</v>
      </c>
      <c r="K31" t="n">
        <v>59.89</v>
      </c>
      <c r="L31" t="n">
        <v>8.25</v>
      </c>
      <c r="M31" t="n">
        <v>34</v>
      </c>
      <c r="N31" t="n">
        <v>74.02</v>
      </c>
      <c r="O31" t="n">
        <v>34416.93</v>
      </c>
      <c r="P31" t="n">
        <v>402.39</v>
      </c>
      <c r="Q31" t="n">
        <v>1397.19</v>
      </c>
      <c r="R31" t="n">
        <v>105.2</v>
      </c>
      <c r="S31" t="n">
        <v>66.97</v>
      </c>
      <c r="T31" t="n">
        <v>16419.68</v>
      </c>
      <c r="U31" t="n">
        <v>0.64</v>
      </c>
      <c r="V31" t="n">
        <v>0.84</v>
      </c>
      <c r="W31" t="n">
        <v>5.35</v>
      </c>
      <c r="X31" t="n">
        <v>1</v>
      </c>
      <c r="Y31" t="n">
        <v>1</v>
      </c>
      <c r="Z31" t="n">
        <v>10</v>
      </c>
      <c r="AA31" t="n">
        <v>445.9418018599391</v>
      </c>
      <c r="AB31" t="n">
        <v>610.1572468685773</v>
      </c>
      <c r="AC31" t="n">
        <v>551.9246955885139</v>
      </c>
      <c r="AD31" t="n">
        <v>445941.8018599391</v>
      </c>
      <c r="AE31" t="n">
        <v>610157.2468685773</v>
      </c>
      <c r="AF31" t="n">
        <v>2.425156098808428e-06</v>
      </c>
      <c r="AG31" t="n">
        <v>18</v>
      </c>
      <c r="AH31" t="n">
        <v>551924.695588514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3.3596</v>
      </c>
      <c r="E32" t="n">
        <v>29.77</v>
      </c>
      <c r="F32" t="n">
        <v>25.14</v>
      </c>
      <c r="G32" t="n">
        <v>43.1</v>
      </c>
      <c r="H32" t="n">
        <v>0.55</v>
      </c>
      <c r="I32" t="n">
        <v>35</v>
      </c>
      <c r="J32" t="n">
        <v>277.65</v>
      </c>
      <c r="K32" t="n">
        <v>59.89</v>
      </c>
      <c r="L32" t="n">
        <v>8.5</v>
      </c>
      <c r="M32" t="n">
        <v>33</v>
      </c>
      <c r="N32" t="n">
        <v>74.26000000000001</v>
      </c>
      <c r="O32" t="n">
        <v>34477.13</v>
      </c>
      <c r="P32" t="n">
        <v>400.69</v>
      </c>
      <c r="Q32" t="n">
        <v>1397.32</v>
      </c>
      <c r="R32" t="n">
        <v>104.37</v>
      </c>
      <c r="S32" t="n">
        <v>66.97</v>
      </c>
      <c r="T32" t="n">
        <v>16009.25</v>
      </c>
      <c r="U32" t="n">
        <v>0.64</v>
      </c>
      <c r="V32" t="n">
        <v>0.84</v>
      </c>
      <c r="W32" t="n">
        <v>5.35</v>
      </c>
      <c r="X32" t="n">
        <v>0.98</v>
      </c>
      <c r="Y32" t="n">
        <v>1</v>
      </c>
      <c r="Z32" t="n">
        <v>10</v>
      </c>
      <c r="AA32" t="n">
        <v>443.8653960037702</v>
      </c>
      <c r="AB32" t="n">
        <v>607.3162167716058</v>
      </c>
      <c r="AC32" t="n">
        <v>549.3548094165865</v>
      </c>
      <c r="AD32" t="n">
        <v>443865.3960037702</v>
      </c>
      <c r="AE32" t="n">
        <v>607316.2167716058</v>
      </c>
      <c r="AF32" t="n">
        <v>2.431380014788659e-06</v>
      </c>
      <c r="AG32" t="n">
        <v>18</v>
      </c>
      <c r="AH32" t="n">
        <v>549354.8094165865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3.3704</v>
      </c>
      <c r="E33" t="n">
        <v>29.67</v>
      </c>
      <c r="F33" t="n">
        <v>25.1</v>
      </c>
      <c r="G33" t="n">
        <v>44.29</v>
      </c>
      <c r="H33" t="n">
        <v>0.5600000000000001</v>
      </c>
      <c r="I33" t="n">
        <v>34</v>
      </c>
      <c r="J33" t="n">
        <v>278.13</v>
      </c>
      <c r="K33" t="n">
        <v>59.89</v>
      </c>
      <c r="L33" t="n">
        <v>8.75</v>
      </c>
      <c r="M33" t="n">
        <v>32</v>
      </c>
      <c r="N33" t="n">
        <v>74.5</v>
      </c>
      <c r="O33" t="n">
        <v>34537.41</v>
      </c>
      <c r="P33" t="n">
        <v>399.51</v>
      </c>
      <c r="Q33" t="n">
        <v>1397.32</v>
      </c>
      <c r="R33" t="n">
        <v>102.84</v>
      </c>
      <c r="S33" t="n">
        <v>66.97</v>
      </c>
      <c r="T33" t="n">
        <v>15250.49</v>
      </c>
      <c r="U33" t="n">
        <v>0.65</v>
      </c>
      <c r="V33" t="n">
        <v>0.84</v>
      </c>
      <c r="W33" t="n">
        <v>5.35</v>
      </c>
      <c r="X33" t="n">
        <v>0.93</v>
      </c>
      <c r="Y33" t="n">
        <v>1</v>
      </c>
      <c r="Z33" t="n">
        <v>10</v>
      </c>
      <c r="AA33" t="n">
        <v>441.9553911694422</v>
      </c>
      <c r="AB33" t="n">
        <v>604.7028638938118</v>
      </c>
      <c r="AC33" t="n">
        <v>546.9908712695856</v>
      </c>
      <c r="AD33" t="n">
        <v>441955.3911694422</v>
      </c>
      <c r="AE33" t="n">
        <v>604702.8638938118</v>
      </c>
      <c r="AF33" t="n">
        <v>2.439196095321971e-06</v>
      </c>
      <c r="AG33" t="n">
        <v>18</v>
      </c>
      <c r="AH33" t="n">
        <v>546990.8712695856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3.38</v>
      </c>
      <c r="E34" t="n">
        <v>29.59</v>
      </c>
      <c r="F34" t="n">
        <v>25.06</v>
      </c>
      <c r="G34" t="n">
        <v>45.57</v>
      </c>
      <c r="H34" t="n">
        <v>0.58</v>
      </c>
      <c r="I34" t="n">
        <v>33</v>
      </c>
      <c r="J34" t="n">
        <v>278.62</v>
      </c>
      <c r="K34" t="n">
        <v>59.89</v>
      </c>
      <c r="L34" t="n">
        <v>9</v>
      </c>
      <c r="M34" t="n">
        <v>31</v>
      </c>
      <c r="N34" t="n">
        <v>74.73999999999999</v>
      </c>
      <c r="O34" t="n">
        <v>34597.8</v>
      </c>
      <c r="P34" t="n">
        <v>398.33</v>
      </c>
      <c r="Q34" t="n">
        <v>1397.28</v>
      </c>
      <c r="R34" t="n">
        <v>101.55</v>
      </c>
      <c r="S34" t="n">
        <v>66.97</v>
      </c>
      <c r="T34" t="n">
        <v>14613.73</v>
      </c>
      <c r="U34" t="n">
        <v>0.66</v>
      </c>
      <c r="V34" t="n">
        <v>0.84</v>
      </c>
      <c r="W34" t="n">
        <v>5.35</v>
      </c>
      <c r="X34" t="n">
        <v>0.9</v>
      </c>
      <c r="Y34" t="n">
        <v>1</v>
      </c>
      <c r="Z34" t="n">
        <v>10</v>
      </c>
      <c r="AA34" t="n">
        <v>440.1689419685709</v>
      </c>
      <c r="AB34" t="n">
        <v>602.2585652846033</v>
      </c>
      <c r="AC34" t="n">
        <v>544.7798530890451</v>
      </c>
      <c r="AD34" t="n">
        <v>440168.9419685709</v>
      </c>
      <c r="AE34" t="n">
        <v>602258.5652846033</v>
      </c>
      <c r="AF34" t="n">
        <v>2.446143722462694e-06</v>
      </c>
      <c r="AG34" t="n">
        <v>18</v>
      </c>
      <c r="AH34" t="n">
        <v>544779.8530890452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3.3872</v>
      </c>
      <c r="E35" t="n">
        <v>29.52</v>
      </c>
      <c r="F35" t="n">
        <v>25.05</v>
      </c>
      <c r="G35" t="n">
        <v>46.97</v>
      </c>
      <c r="H35" t="n">
        <v>0.59</v>
      </c>
      <c r="I35" t="n">
        <v>32</v>
      </c>
      <c r="J35" t="n">
        <v>279.11</v>
      </c>
      <c r="K35" t="n">
        <v>59.89</v>
      </c>
      <c r="L35" t="n">
        <v>9.25</v>
      </c>
      <c r="M35" t="n">
        <v>30</v>
      </c>
      <c r="N35" t="n">
        <v>74.98</v>
      </c>
      <c r="O35" t="n">
        <v>34658.27</v>
      </c>
      <c r="P35" t="n">
        <v>397.56</v>
      </c>
      <c r="Q35" t="n">
        <v>1397.32</v>
      </c>
      <c r="R35" t="n">
        <v>101.48</v>
      </c>
      <c r="S35" t="n">
        <v>66.97</v>
      </c>
      <c r="T35" t="n">
        <v>14582.37</v>
      </c>
      <c r="U35" t="n">
        <v>0.66</v>
      </c>
      <c r="V35" t="n">
        <v>0.84</v>
      </c>
      <c r="W35" t="n">
        <v>5.34</v>
      </c>
      <c r="X35" t="n">
        <v>0.88</v>
      </c>
      <c r="Y35" t="n">
        <v>1</v>
      </c>
      <c r="Z35" t="n">
        <v>10</v>
      </c>
      <c r="AA35" t="n">
        <v>438.9407414401015</v>
      </c>
      <c r="AB35" t="n">
        <v>600.5780871371684</v>
      </c>
      <c r="AC35" t="n">
        <v>543.2597574174355</v>
      </c>
      <c r="AD35" t="n">
        <v>438940.7414401015</v>
      </c>
      <c r="AE35" t="n">
        <v>600578.0871371684</v>
      </c>
      <c r="AF35" t="n">
        <v>2.451354442818236e-06</v>
      </c>
      <c r="AG35" t="n">
        <v>18</v>
      </c>
      <c r="AH35" t="n">
        <v>543259.7574174355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3.3963</v>
      </c>
      <c r="E36" t="n">
        <v>29.44</v>
      </c>
      <c r="F36" t="n">
        <v>25.02</v>
      </c>
      <c r="G36" t="n">
        <v>48.43</v>
      </c>
      <c r="H36" t="n">
        <v>0.6</v>
      </c>
      <c r="I36" t="n">
        <v>31</v>
      </c>
      <c r="J36" t="n">
        <v>279.61</v>
      </c>
      <c r="K36" t="n">
        <v>59.89</v>
      </c>
      <c r="L36" t="n">
        <v>9.5</v>
      </c>
      <c r="M36" t="n">
        <v>29</v>
      </c>
      <c r="N36" t="n">
        <v>75.22</v>
      </c>
      <c r="O36" t="n">
        <v>34718.84</v>
      </c>
      <c r="P36" t="n">
        <v>396.19</v>
      </c>
      <c r="Q36" t="n">
        <v>1397.38</v>
      </c>
      <c r="R36" t="n">
        <v>100.73</v>
      </c>
      <c r="S36" t="n">
        <v>66.97</v>
      </c>
      <c r="T36" t="n">
        <v>14209.79</v>
      </c>
      <c r="U36" t="n">
        <v>0.66</v>
      </c>
      <c r="V36" t="n">
        <v>0.84</v>
      </c>
      <c r="W36" t="n">
        <v>5.34</v>
      </c>
      <c r="X36" t="n">
        <v>0.86</v>
      </c>
      <c r="Y36" t="n">
        <v>1</v>
      </c>
      <c r="Z36" t="n">
        <v>10</v>
      </c>
      <c r="AA36" t="n">
        <v>437.0934973147939</v>
      </c>
      <c r="AB36" t="n">
        <v>598.0506062302634</v>
      </c>
      <c r="AC36" t="n">
        <v>540.9734957409438</v>
      </c>
      <c r="AD36" t="n">
        <v>437093.4973147939</v>
      </c>
      <c r="AE36" t="n">
        <v>598050.6062302634</v>
      </c>
      <c r="AF36" t="n">
        <v>2.457940214378712e-06</v>
      </c>
      <c r="AG36" t="n">
        <v>18</v>
      </c>
      <c r="AH36" t="n">
        <v>540973.4957409438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3.4053</v>
      </c>
      <c r="E37" t="n">
        <v>29.37</v>
      </c>
      <c r="F37" t="n">
        <v>25</v>
      </c>
      <c r="G37" t="n">
        <v>49.99</v>
      </c>
      <c r="H37" t="n">
        <v>0.62</v>
      </c>
      <c r="I37" t="n">
        <v>30</v>
      </c>
      <c r="J37" t="n">
        <v>280.1</v>
      </c>
      <c r="K37" t="n">
        <v>59.89</v>
      </c>
      <c r="L37" t="n">
        <v>9.75</v>
      </c>
      <c r="M37" t="n">
        <v>28</v>
      </c>
      <c r="N37" t="n">
        <v>75.45999999999999</v>
      </c>
      <c r="O37" t="n">
        <v>34779.51</v>
      </c>
      <c r="P37" t="n">
        <v>394.61</v>
      </c>
      <c r="Q37" t="n">
        <v>1397.4</v>
      </c>
      <c r="R37" t="n">
        <v>99.73999999999999</v>
      </c>
      <c r="S37" t="n">
        <v>66.97</v>
      </c>
      <c r="T37" t="n">
        <v>13720.13</v>
      </c>
      <c r="U37" t="n">
        <v>0.67</v>
      </c>
      <c r="V37" t="n">
        <v>0.84</v>
      </c>
      <c r="W37" t="n">
        <v>5.34</v>
      </c>
      <c r="X37" t="n">
        <v>0.83</v>
      </c>
      <c r="Y37" t="n">
        <v>1</v>
      </c>
      <c r="Z37" t="n">
        <v>10</v>
      </c>
      <c r="AA37" t="n">
        <v>428.1858493910267</v>
      </c>
      <c r="AB37" t="n">
        <v>585.8627693632736</v>
      </c>
      <c r="AC37" t="n">
        <v>529.948848918803</v>
      </c>
      <c r="AD37" t="n">
        <v>428185.8493910267</v>
      </c>
      <c r="AE37" t="n">
        <v>585862.7693632736</v>
      </c>
      <c r="AF37" t="n">
        <v>2.46445361482314e-06</v>
      </c>
      <c r="AG37" t="n">
        <v>17</v>
      </c>
      <c r="AH37" t="n">
        <v>529948.848918803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3.4071</v>
      </c>
      <c r="E38" t="n">
        <v>29.35</v>
      </c>
      <c r="F38" t="n">
        <v>24.98</v>
      </c>
      <c r="G38" t="n">
        <v>49.96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393.56</v>
      </c>
      <c r="Q38" t="n">
        <v>1397.29</v>
      </c>
      <c r="R38" t="n">
        <v>99.16</v>
      </c>
      <c r="S38" t="n">
        <v>66.97</v>
      </c>
      <c r="T38" t="n">
        <v>13433.17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427.2546315999281</v>
      </c>
      <c r="AB38" t="n">
        <v>584.5886360990629</v>
      </c>
      <c r="AC38" t="n">
        <v>528.7963171450715</v>
      </c>
      <c r="AD38" t="n">
        <v>427254.6315999281</v>
      </c>
      <c r="AE38" t="n">
        <v>584588.6360990629</v>
      </c>
      <c r="AF38" t="n">
        <v>2.465756294912025e-06</v>
      </c>
      <c r="AG38" t="n">
        <v>17</v>
      </c>
      <c r="AH38" t="n">
        <v>528796.3171450715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3.4147</v>
      </c>
      <c r="E39" t="n">
        <v>29.29</v>
      </c>
      <c r="F39" t="n">
        <v>24.97</v>
      </c>
      <c r="G39" t="n">
        <v>51.65</v>
      </c>
      <c r="H39" t="n">
        <v>0.65</v>
      </c>
      <c r="I39" t="n">
        <v>29</v>
      </c>
      <c r="J39" t="n">
        <v>281.08</v>
      </c>
      <c r="K39" t="n">
        <v>59.89</v>
      </c>
      <c r="L39" t="n">
        <v>10.25</v>
      </c>
      <c r="M39" t="n">
        <v>27</v>
      </c>
      <c r="N39" t="n">
        <v>75.95</v>
      </c>
      <c r="O39" t="n">
        <v>34901.13</v>
      </c>
      <c r="P39" t="n">
        <v>392.13</v>
      </c>
      <c r="Q39" t="n">
        <v>1397.22</v>
      </c>
      <c r="R39" t="n">
        <v>98.70999999999999</v>
      </c>
      <c r="S39" t="n">
        <v>66.97</v>
      </c>
      <c r="T39" t="n">
        <v>13213.45</v>
      </c>
      <c r="U39" t="n">
        <v>0.68</v>
      </c>
      <c r="V39" t="n">
        <v>0.84</v>
      </c>
      <c r="W39" t="n">
        <v>5.34</v>
      </c>
      <c r="X39" t="n">
        <v>0.8</v>
      </c>
      <c r="Y39" t="n">
        <v>1</v>
      </c>
      <c r="Z39" t="n">
        <v>10</v>
      </c>
      <c r="AA39" t="n">
        <v>425.5453806455554</v>
      </c>
      <c r="AB39" t="n">
        <v>582.24996353646</v>
      </c>
      <c r="AC39" t="n">
        <v>526.6808442094958</v>
      </c>
      <c r="AD39" t="n">
        <v>425545.3806455554</v>
      </c>
      <c r="AE39" t="n">
        <v>582249.96353646</v>
      </c>
      <c r="AF39" t="n">
        <v>2.471256499731763e-06</v>
      </c>
      <c r="AG39" t="n">
        <v>17</v>
      </c>
      <c r="AH39" t="n">
        <v>526680.8442094958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3.4229</v>
      </c>
      <c r="E40" t="n">
        <v>29.21</v>
      </c>
      <c r="F40" t="n">
        <v>24.95</v>
      </c>
      <c r="G40" t="n">
        <v>53.46</v>
      </c>
      <c r="H40" t="n">
        <v>0.66</v>
      </c>
      <c r="I40" t="n">
        <v>28</v>
      </c>
      <c r="J40" t="n">
        <v>281.58</v>
      </c>
      <c r="K40" t="n">
        <v>59.89</v>
      </c>
      <c r="L40" t="n">
        <v>10.5</v>
      </c>
      <c r="M40" t="n">
        <v>26</v>
      </c>
      <c r="N40" t="n">
        <v>76.19</v>
      </c>
      <c r="O40" t="n">
        <v>34962.08</v>
      </c>
      <c r="P40" t="n">
        <v>391.73</v>
      </c>
      <c r="Q40" t="n">
        <v>1397.24</v>
      </c>
      <c r="R40" t="n">
        <v>97.93000000000001</v>
      </c>
      <c r="S40" t="n">
        <v>66.97</v>
      </c>
      <c r="T40" t="n">
        <v>12827.19</v>
      </c>
      <c r="U40" t="n">
        <v>0.68</v>
      </c>
      <c r="V40" t="n">
        <v>0.84</v>
      </c>
      <c r="W40" t="n">
        <v>5.34</v>
      </c>
      <c r="X40" t="n">
        <v>0.78</v>
      </c>
      <c r="Y40" t="n">
        <v>1</v>
      </c>
      <c r="Z40" t="n">
        <v>10</v>
      </c>
      <c r="AA40" t="n">
        <v>424.5068555387244</v>
      </c>
      <c r="AB40" t="n">
        <v>580.8290076687997</v>
      </c>
      <c r="AC40" t="n">
        <v>525.3955023755209</v>
      </c>
      <c r="AD40" t="n">
        <v>424506.8555387244</v>
      </c>
      <c r="AE40" t="n">
        <v>580829.0076687997</v>
      </c>
      <c r="AF40" t="n">
        <v>2.477190931247797e-06</v>
      </c>
      <c r="AG40" t="n">
        <v>17</v>
      </c>
      <c r="AH40" t="n">
        <v>525395.5023755209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3.434</v>
      </c>
      <c r="E41" t="n">
        <v>29.12</v>
      </c>
      <c r="F41" t="n">
        <v>24.9</v>
      </c>
      <c r="G41" t="n">
        <v>55.34</v>
      </c>
      <c r="H41" t="n">
        <v>0.68</v>
      </c>
      <c r="I41" t="n">
        <v>27</v>
      </c>
      <c r="J41" t="n">
        <v>282.07</v>
      </c>
      <c r="K41" t="n">
        <v>59.89</v>
      </c>
      <c r="L41" t="n">
        <v>10.75</v>
      </c>
      <c r="M41" t="n">
        <v>25</v>
      </c>
      <c r="N41" t="n">
        <v>76.44</v>
      </c>
      <c r="O41" t="n">
        <v>35023.13</v>
      </c>
      <c r="P41" t="n">
        <v>389.77</v>
      </c>
      <c r="Q41" t="n">
        <v>1397.23</v>
      </c>
      <c r="R41" t="n">
        <v>96.48999999999999</v>
      </c>
      <c r="S41" t="n">
        <v>66.97</v>
      </c>
      <c r="T41" t="n">
        <v>12110.8</v>
      </c>
      <c r="U41" t="n">
        <v>0.6899999999999999</v>
      </c>
      <c r="V41" t="n">
        <v>0.85</v>
      </c>
      <c r="W41" t="n">
        <v>5.34</v>
      </c>
      <c r="X41" t="n">
        <v>0.74</v>
      </c>
      <c r="Y41" t="n">
        <v>1</v>
      </c>
      <c r="Z41" t="n">
        <v>10</v>
      </c>
      <c r="AA41" t="n">
        <v>422.0839742119814</v>
      </c>
      <c r="AB41" t="n">
        <v>577.5139145475697</v>
      </c>
      <c r="AC41" t="n">
        <v>522.3967970890186</v>
      </c>
      <c r="AD41" t="n">
        <v>422083.9742119814</v>
      </c>
      <c r="AE41" t="n">
        <v>577513.9145475697</v>
      </c>
      <c r="AF41" t="n">
        <v>2.485224125129258e-06</v>
      </c>
      <c r="AG41" t="n">
        <v>17</v>
      </c>
      <c r="AH41" t="n">
        <v>522396.7970890186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3.4331</v>
      </c>
      <c r="E42" t="n">
        <v>29.13</v>
      </c>
      <c r="F42" t="n">
        <v>24.91</v>
      </c>
      <c r="G42" t="n">
        <v>55.36</v>
      </c>
      <c r="H42" t="n">
        <v>0.6899999999999999</v>
      </c>
      <c r="I42" t="n">
        <v>27</v>
      </c>
      <c r="J42" t="n">
        <v>282.57</v>
      </c>
      <c r="K42" t="n">
        <v>59.89</v>
      </c>
      <c r="L42" t="n">
        <v>11</v>
      </c>
      <c r="M42" t="n">
        <v>25</v>
      </c>
      <c r="N42" t="n">
        <v>76.68000000000001</v>
      </c>
      <c r="O42" t="n">
        <v>35084.28</v>
      </c>
      <c r="P42" t="n">
        <v>388.92</v>
      </c>
      <c r="Q42" t="n">
        <v>1397.26</v>
      </c>
      <c r="R42" t="n">
        <v>96.78</v>
      </c>
      <c r="S42" t="n">
        <v>66.97</v>
      </c>
      <c r="T42" t="n">
        <v>12256.76</v>
      </c>
      <c r="U42" t="n">
        <v>0.6899999999999999</v>
      </c>
      <c r="V42" t="n">
        <v>0.84</v>
      </c>
      <c r="W42" t="n">
        <v>5.34</v>
      </c>
      <c r="X42" t="n">
        <v>0.74</v>
      </c>
      <c r="Y42" t="n">
        <v>1</v>
      </c>
      <c r="Z42" t="n">
        <v>10</v>
      </c>
      <c r="AA42" t="n">
        <v>421.5757580324033</v>
      </c>
      <c r="AB42" t="n">
        <v>576.8185507497554</v>
      </c>
      <c r="AC42" t="n">
        <v>521.7677978361187</v>
      </c>
      <c r="AD42" t="n">
        <v>421575.7580324033</v>
      </c>
      <c r="AE42" t="n">
        <v>576818.5507497555</v>
      </c>
      <c r="AF42" t="n">
        <v>2.484572785084815e-06</v>
      </c>
      <c r="AG42" t="n">
        <v>17</v>
      </c>
      <c r="AH42" t="n">
        <v>521767.7978361187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3.443</v>
      </c>
      <c r="E43" t="n">
        <v>29.04</v>
      </c>
      <c r="F43" t="n">
        <v>24.88</v>
      </c>
      <c r="G43" t="n">
        <v>57.41</v>
      </c>
      <c r="H43" t="n">
        <v>0.71</v>
      </c>
      <c r="I43" t="n">
        <v>26</v>
      </c>
      <c r="J43" t="n">
        <v>283.06</v>
      </c>
      <c r="K43" t="n">
        <v>59.89</v>
      </c>
      <c r="L43" t="n">
        <v>11.25</v>
      </c>
      <c r="M43" t="n">
        <v>24</v>
      </c>
      <c r="N43" t="n">
        <v>76.93000000000001</v>
      </c>
      <c r="O43" t="n">
        <v>35145.53</v>
      </c>
      <c r="P43" t="n">
        <v>387.24</v>
      </c>
      <c r="Q43" t="n">
        <v>1397.3</v>
      </c>
      <c r="R43" t="n">
        <v>95.81999999999999</v>
      </c>
      <c r="S43" t="n">
        <v>66.97</v>
      </c>
      <c r="T43" t="n">
        <v>11781.73</v>
      </c>
      <c r="U43" t="n">
        <v>0.7</v>
      </c>
      <c r="V43" t="n">
        <v>0.85</v>
      </c>
      <c r="W43" t="n">
        <v>5.33</v>
      </c>
      <c r="X43" t="n">
        <v>0.71</v>
      </c>
      <c r="Y43" t="n">
        <v>1</v>
      </c>
      <c r="Z43" t="n">
        <v>10</v>
      </c>
      <c r="AA43" t="n">
        <v>419.493153150568</v>
      </c>
      <c r="AB43" t="n">
        <v>573.9690388723857</v>
      </c>
      <c r="AC43" t="n">
        <v>519.1902393730098</v>
      </c>
      <c r="AD43" t="n">
        <v>419493.1531505681</v>
      </c>
      <c r="AE43" t="n">
        <v>573969.0388723856</v>
      </c>
      <c r="AF43" t="n">
        <v>2.491737525573685e-06</v>
      </c>
      <c r="AG43" t="n">
        <v>17</v>
      </c>
      <c r="AH43" t="n">
        <v>519190.2393730099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3.4422</v>
      </c>
      <c r="E44" t="n">
        <v>29.05</v>
      </c>
      <c r="F44" t="n">
        <v>24.88</v>
      </c>
      <c r="G44" t="n">
        <v>57.42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386.55</v>
      </c>
      <c r="Q44" t="n">
        <v>1397.5</v>
      </c>
      <c r="R44" t="n">
        <v>95.79000000000001</v>
      </c>
      <c r="S44" t="n">
        <v>66.97</v>
      </c>
      <c r="T44" t="n">
        <v>11764.63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419.0780558673169</v>
      </c>
      <c r="AB44" t="n">
        <v>573.4010844566416</v>
      </c>
      <c r="AC44" t="n">
        <v>518.6764897295755</v>
      </c>
      <c r="AD44" t="n">
        <v>419078.0558673169</v>
      </c>
      <c r="AE44" t="n">
        <v>573401.0844566416</v>
      </c>
      <c r="AF44" t="n">
        <v>2.491158556645292e-06</v>
      </c>
      <c r="AG44" t="n">
        <v>17</v>
      </c>
      <c r="AH44" t="n">
        <v>518676.4897295755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3.4524</v>
      </c>
      <c r="E45" t="n">
        <v>28.97</v>
      </c>
      <c r="F45" t="n">
        <v>24.85</v>
      </c>
      <c r="G45" t="n">
        <v>59.64</v>
      </c>
      <c r="H45" t="n">
        <v>0.74</v>
      </c>
      <c r="I45" t="n">
        <v>25</v>
      </c>
      <c r="J45" t="n">
        <v>284.06</v>
      </c>
      <c r="K45" t="n">
        <v>59.89</v>
      </c>
      <c r="L45" t="n">
        <v>11.75</v>
      </c>
      <c r="M45" t="n">
        <v>23</v>
      </c>
      <c r="N45" t="n">
        <v>77.42</v>
      </c>
      <c r="O45" t="n">
        <v>35268.32</v>
      </c>
      <c r="P45" t="n">
        <v>385.59</v>
      </c>
      <c r="Q45" t="n">
        <v>1397.21</v>
      </c>
      <c r="R45" t="n">
        <v>94.67</v>
      </c>
      <c r="S45" t="n">
        <v>66.97</v>
      </c>
      <c r="T45" t="n">
        <v>11212.25</v>
      </c>
      <c r="U45" t="n">
        <v>0.71</v>
      </c>
      <c r="V45" t="n">
        <v>0.85</v>
      </c>
      <c r="W45" t="n">
        <v>5.34</v>
      </c>
      <c r="X45" t="n">
        <v>0.68</v>
      </c>
      <c r="Y45" t="n">
        <v>1</v>
      </c>
      <c r="Z45" t="n">
        <v>10</v>
      </c>
      <c r="AA45" t="n">
        <v>417.4866593400721</v>
      </c>
      <c r="AB45" t="n">
        <v>571.2236655206054</v>
      </c>
      <c r="AC45" t="n">
        <v>516.7068806007679</v>
      </c>
      <c r="AD45" t="n">
        <v>417486.6593400721</v>
      </c>
      <c r="AE45" t="n">
        <v>571223.6655206054</v>
      </c>
      <c r="AF45" t="n">
        <v>2.498540410482309e-06</v>
      </c>
      <c r="AG45" t="n">
        <v>17</v>
      </c>
      <c r="AH45" t="n">
        <v>516706.880600768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3.4613</v>
      </c>
      <c r="E46" t="n">
        <v>28.89</v>
      </c>
      <c r="F46" t="n">
        <v>24.82</v>
      </c>
      <c r="G46" t="n">
        <v>62.06</v>
      </c>
      <c r="H46" t="n">
        <v>0.75</v>
      </c>
      <c r="I46" t="n">
        <v>24</v>
      </c>
      <c r="J46" t="n">
        <v>284.56</v>
      </c>
      <c r="K46" t="n">
        <v>59.89</v>
      </c>
      <c r="L46" t="n">
        <v>12</v>
      </c>
      <c r="M46" t="n">
        <v>22</v>
      </c>
      <c r="N46" t="n">
        <v>77.67</v>
      </c>
      <c r="O46" t="n">
        <v>35329.87</v>
      </c>
      <c r="P46" t="n">
        <v>383.94</v>
      </c>
      <c r="Q46" t="n">
        <v>1397.21</v>
      </c>
      <c r="R46" t="n">
        <v>94.09</v>
      </c>
      <c r="S46" t="n">
        <v>66.97</v>
      </c>
      <c r="T46" t="n">
        <v>10927.95</v>
      </c>
      <c r="U46" t="n">
        <v>0.71</v>
      </c>
      <c r="V46" t="n">
        <v>0.85</v>
      </c>
      <c r="W46" t="n">
        <v>5.33</v>
      </c>
      <c r="X46" t="n">
        <v>0.66</v>
      </c>
      <c r="Y46" t="n">
        <v>1</v>
      </c>
      <c r="Z46" t="n">
        <v>10</v>
      </c>
      <c r="AA46" t="n">
        <v>415.5338239038109</v>
      </c>
      <c r="AB46" t="n">
        <v>568.5517099236939</v>
      </c>
      <c r="AC46" t="n">
        <v>514.2899326959125</v>
      </c>
      <c r="AD46" t="n">
        <v>415533.8239038109</v>
      </c>
      <c r="AE46" t="n">
        <v>568551.7099236939</v>
      </c>
      <c r="AF46" t="n">
        <v>2.504981439810687e-06</v>
      </c>
      <c r="AG46" t="n">
        <v>17</v>
      </c>
      <c r="AH46" t="n">
        <v>514289.9326959125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3.461</v>
      </c>
      <c r="E47" t="n">
        <v>28.89</v>
      </c>
      <c r="F47" t="n">
        <v>24.83</v>
      </c>
      <c r="G47" t="n">
        <v>62.07</v>
      </c>
      <c r="H47" t="n">
        <v>0.77</v>
      </c>
      <c r="I47" t="n">
        <v>24</v>
      </c>
      <c r="J47" t="n">
        <v>285.06</v>
      </c>
      <c r="K47" t="n">
        <v>59.89</v>
      </c>
      <c r="L47" t="n">
        <v>12.25</v>
      </c>
      <c r="M47" t="n">
        <v>22</v>
      </c>
      <c r="N47" t="n">
        <v>77.92</v>
      </c>
      <c r="O47" t="n">
        <v>35391.51</v>
      </c>
      <c r="P47" t="n">
        <v>383.55</v>
      </c>
      <c r="Q47" t="n">
        <v>1397.18</v>
      </c>
      <c r="R47" t="n">
        <v>94.05</v>
      </c>
      <c r="S47" t="n">
        <v>66.97</v>
      </c>
      <c r="T47" t="n">
        <v>10907.09</v>
      </c>
      <c r="U47" t="n">
        <v>0.71</v>
      </c>
      <c r="V47" t="n">
        <v>0.85</v>
      </c>
      <c r="W47" t="n">
        <v>5.34</v>
      </c>
      <c r="X47" t="n">
        <v>0.66</v>
      </c>
      <c r="Y47" t="n">
        <v>1</v>
      </c>
      <c r="Z47" t="n">
        <v>10</v>
      </c>
      <c r="AA47" t="n">
        <v>415.2981368546857</v>
      </c>
      <c r="AB47" t="n">
        <v>568.2292325053022</v>
      </c>
      <c r="AC47" t="n">
        <v>513.998232069732</v>
      </c>
      <c r="AD47" t="n">
        <v>415298.1368546857</v>
      </c>
      <c r="AE47" t="n">
        <v>568229.2325053022</v>
      </c>
      <c r="AF47" t="n">
        <v>2.504764326462539e-06</v>
      </c>
      <c r="AG47" t="n">
        <v>17</v>
      </c>
      <c r="AH47" t="n">
        <v>513998.232069732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3.47</v>
      </c>
      <c r="E48" t="n">
        <v>28.82</v>
      </c>
      <c r="F48" t="n">
        <v>24.8</v>
      </c>
      <c r="G48" t="n">
        <v>64.7</v>
      </c>
      <c r="H48" t="n">
        <v>0.78</v>
      </c>
      <c r="I48" t="n">
        <v>23</v>
      </c>
      <c r="J48" t="n">
        <v>285.56</v>
      </c>
      <c r="K48" t="n">
        <v>59.89</v>
      </c>
      <c r="L48" t="n">
        <v>12.5</v>
      </c>
      <c r="M48" t="n">
        <v>21</v>
      </c>
      <c r="N48" t="n">
        <v>78.17</v>
      </c>
      <c r="O48" t="n">
        <v>35453.26</v>
      </c>
      <c r="P48" t="n">
        <v>382</v>
      </c>
      <c r="Q48" t="n">
        <v>1397.23</v>
      </c>
      <c r="R48" t="n">
        <v>93.23</v>
      </c>
      <c r="S48" t="n">
        <v>66.97</v>
      </c>
      <c r="T48" t="n">
        <v>10502.29</v>
      </c>
      <c r="U48" t="n">
        <v>0.72</v>
      </c>
      <c r="V48" t="n">
        <v>0.85</v>
      </c>
      <c r="W48" t="n">
        <v>5.33</v>
      </c>
      <c r="X48" t="n">
        <v>0.64</v>
      </c>
      <c r="Y48" t="n">
        <v>1</v>
      </c>
      <c r="Z48" t="n">
        <v>10</v>
      </c>
      <c r="AA48" t="n">
        <v>413.4169871293931</v>
      </c>
      <c r="AB48" t="n">
        <v>565.6553604606881</v>
      </c>
      <c r="AC48" t="n">
        <v>511.6700067606039</v>
      </c>
      <c r="AD48" t="n">
        <v>413416.9871293932</v>
      </c>
      <c r="AE48" t="n">
        <v>565655.3604606881</v>
      </c>
      <c r="AF48" t="n">
        <v>2.511277726906967e-06</v>
      </c>
      <c r="AG48" t="n">
        <v>17</v>
      </c>
      <c r="AH48" t="n">
        <v>511670.0067606039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3.4698</v>
      </c>
      <c r="E49" t="n">
        <v>28.82</v>
      </c>
      <c r="F49" t="n">
        <v>24.8</v>
      </c>
      <c r="G49" t="n">
        <v>64.70999999999999</v>
      </c>
      <c r="H49" t="n">
        <v>0.79</v>
      </c>
      <c r="I49" t="n">
        <v>23</v>
      </c>
      <c r="J49" t="n">
        <v>286.06</v>
      </c>
      <c r="K49" t="n">
        <v>59.89</v>
      </c>
      <c r="L49" t="n">
        <v>12.75</v>
      </c>
      <c r="M49" t="n">
        <v>21</v>
      </c>
      <c r="N49" t="n">
        <v>78.42</v>
      </c>
      <c r="O49" t="n">
        <v>35515.1</v>
      </c>
      <c r="P49" t="n">
        <v>381.65</v>
      </c>
      <c r="Q49" t="n">
        <v>1397.21</v>
      </c>
      <c r="R49" t="n">
        <v>93.51000000000001</v>
      </c>
      <c r="S49" t="n">
        <v>66.97</v>
      </c>
      <c r="T49" t="n">
        <v>10642.34</v>
      </c>
      <c r="U49" t="n">
        <v>0.72</v>
      </c>
      <c r="V49" t="n">
        <v>0.85</v>
      </c>
      <c r="W49" t="n">
        <v>5.33</v>
      </c>
      <c r="X49" t="n">
        <v>0.64</v>
      </c>
      <c r="Y49" t="n">
        <v>1</v>
      </c>
      <c r="Z49" t="n">
        <v>10</v>
      </c>
      <c r="AA49" t="n">
        <v>413.1899604232335</v>
      </c>
      <c r="AB49" t="n">
        <v>565.3447325056089</v>
      </c>
      <c r="AC49" t="n">
        <v>511.3890247015884</v>
      </c>
      <c r="AD49" t="n">
        <v>413189.9604232335</v>
      </c>
      <c r="AE49" t="n">
        <v>565344.7325056089</v>
      </c>
      <c r="AF49" t="n">
        <v>2.511132984674869e-06</v>
      </c>
      <c r="AG49" t="n">
        <v>17</v>
      </c>
      <c r="AH49" t="n">
        <v>511389.0247015884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3.4814</v>
      </c>
      <c r="E50" t="n">
        <v>28.72</v>
      </c>
      <c r="F50" t="n">
        <v>24.76</v>
      </c>
      <c r="G50" t="n">
        <v>67.52</v>
      </c>
      <c r="H50" t="n">
        <v>0.8100000000000001</v>
      </c>
      <c r="I50" t="n">
        <v>22</v>
      </c>
      <c r="J50" t="n">
        <v>286.56</v>
      </c>
      <c r="K50" t="n">
        <v>59.89</v>
      </c>
      <c r="L50" t="n">
        <v>13</v>
      </c>
      <c r="M50" t="n">
        <v>20</v>
      </c>
      <c r="N50" t="n">
        <v>78.68000000000001</v>
      </c>
      <c r="O50" t="n">
        <v>35577.18</v>
      </c>
      <c r="P50" t="n">
        <v>379.98</v>
      </c>
      <c r="Q50" t="n">
        <v>1397.19</v>
      </c>
      <c r="R50" t="n">
        <v>91.92</v>
      </c>
      <c r="S50" t="n">
        <v>66.97</v>
      </c>
      <c r="T50" t="n">
        <v>9851.91</v>
      </c>
      <c r="U50" t="n">
        <v>0.73</v>
      </c>
      <c r="V50" t="n">
        <v>0.85</v>
      </c>
      <c r="W50" t="n">
        <v>5.33</v>
      </c>
      <c r="X50" t="n">
        <v>0.59</v>
      </c>
      <c r="Y50" t="n">
        <v>1</v>
      </c>
      <c r="Z50" t="n">
        <v>10</v>
      </c>
      <c r="AA50" t="n">
        <v>411.0065660886982</v>
      </c>
      <c r="AB50" t="n">
        <v>562.357316052538</v>
      </c>
      <c r="AC50" t="n">
        <v>508.6867230819332</v>
      </c>
      <c r="AD50" t="n">
        <v>411006.5660886982</v>
      </c>
      <c r="AE50" t="n">
        <v>562357.316052538</v>
      </c>
      <c r="AF50" t="n">
        <v>2.519528034136575e-06</v>
      </c>
      <c r="AG50" t="n">
        <v>17</v>
      </c>
      <c r="AH50" t="n">
        <v>508686.7230819332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3.4809</v>
      </c>
      <c r="E51" t="n">
        <v>28.73</v>
      </c>
      <c r="F51" t="n">
        <v>24.76</v>
      </c>
      <c r="G51" t="n">
        <v>67.54000000000001</v>
      </c>
      <c r="H51" t="n">
        <v>0.82</v>
      </c>
      <c r="I51" t="n">
        <v>22</v>
      </c>
      <c r="J51" t="n">
        <v>287.07</v>
      </c>
      <c r="K51" t="n">
        <v>59.89</v>
      </c>
      <c r="L51" t="n">
        <v>13.25</v>
      </c>
      <c r="M51" t="n">
        <v>20</v>
      </c>
      <c r="N51" t="n">
        <v>78.93000000000001</v>
      </c>
      <c r="O51" t="n">
        <v>35639.23</v>
      </c>
      <c r="P51" t="n">
        <v>379.31</v>
      </c>
      <c r="Q51" t="n">
        <v>1397.2</v>
      </c>
      <c r="R51" t="n">
        <v>92.08</v>
      </c>
      <c r="S51" t="n">
        <v>66.97</v>
      </c>
      <c r="T51" t="n">
        <v>9932.440000000001</v>
      </c>
      <c r="U51" t="n">
        <v>0.73</v>
      </c>
      <c r="V51" t="n">
        <v>0.85</v>
      </c>
      <c r="W51" t="n">
        <v>5.33</v>
      </c>
      <c r="X51" t="n">
        <v>0.6</v>
      </c>
      <c r="Y51" t="n">
        <v>1</v>
      </c>
      <c r="Z51" t="n">
        <v>10</v>
      </c>
      <c r="AA51" t="n">
        <v>410.5829039664177</v>
      </c>
      <c r="AB51" t="n">
        <v>561.7776428461802</v>
      </c>
      <c r="AC51" t="n">
        <v>508.1623730728138</v>
      </c>
      <c r="AD51" t="n">
        <v>410582.9039664177</v>
      </c>
      <c r="AE51" t="n">
        <v>561777.6428461802</v>
      </c>
      <c r="AF51" t="n">
        <v>2.519166178556329e-06</v>
      </c>
      <c r="AG51" t="n">
        <v>17</v>
      </c>
      <c r="AH51" t="n">
        <v>508162.3730728137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3.4907</v>
      </c>
      <c r="E52" t="n">
        <v>28.65</v>
      </c>
      <c r="F52" t="n">
        <v>24.73</v>
      </c>
      <c r="G52" t="n">
        <v>70.66</v>
      </c>
      <c r="H52" t="n">
        <v>0.84</v>
      </c>
      <c r="I52" t="n">
        <v>21</v>
      </c>
      <c r="J52" t="n">
        <v>287.57</v>
      </c>
      <c r="K52" t="n">
        <v>59.89</v>
      </c>
      <c r="L52" t="n">
        <v>13.5</v>
      </c>
      <c r="M52" t="n">
        <v>19</v>
      </c>
      <c r="N52" t="n">
        <v>79.18000000000001</v>
      </c>
      <c r="O52" t="n">
        <v>35701.38</v>
      </c>
      <c r="P52" t="n">
        <v>376.72</v>
      </c>
      <c r="Q52" t="n">
        <v>1397.2</v>
      </c>
      <c r="R52" t="n">
        <v>90.93000000000001</v>
      </c>
      <c r="S52" t="n">
        <v>66.97</v>
      </c>
      <c r="T52" t="n">
        <v>9362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407.9377503127253</v>
      </c>
      <c r="AB52" t="n">
        <v>558.158426921255</v>
      </c>
      <c r="AC52" t="n">
        <v>504.8885700361619</v>
      </c>
      <c r="AD52" t="n">
        <v>407937.7503127253</v>
      </c>
      <c r="AE52" t="n">
        <v>558158.426921255</v>
      </c>
      <c r="AF52" t="n">
        <v>2.526258547929149e-06</v>
      </c>
      <c r="AG52" t="n">
        <v>17</v>
      </c>
      <c r="AH52" t="n">
        <v>504888.5700361619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3.4899</v>
      </c>
      <c r="E53" t="n">
        <v>28.65</v>
      </c>
      <c r="F53" t="n">
        <v>24.74</v>
      </c>
      <c r="G53" t="n">
        <v>70.68000000000001</v>
      </c>
      <c r="H53" t="n">
        <v>0.85</v>
      </c>
      <c r="I53" t="n">
        <v>21</v>
      </c>
      <c r="J53" t="n">
        <v>288.08</v>
      </c>
      <c r="K53" t="n">
        <v>59.89</v>
      </c>
      <c r="L53" t="n">
        <v>13.75</v>
      </c>
      <c r="M53" t="n">
        <v>19</v>
      </c>
      <c r="N53" t="n">
        <v>79.44</v>
      </c>
      <c r="O53" t="n">
        <v>35763.64</v>
      </c>
      <c r="P53" t="n">
        <v>376.84</v>
      </c>
      <c r="Q53" t="n">
        <v>1397.17</v>
      </c>
      <c r="R53" t="n">
        <v>91.25</v>
      </c>
      <c r="S53" t="n">
        <v>66.97</v>
      </c>
      <c r="T53" t="n">
        <v>9519.66</v>
      </c>
      <c r="U53" t="n">
        <v>0.73</v>
      </c>
      <c r="V53" t="n">
        <v>0.85</v>
      </c>
      <c r="W53" t="n">
        <v>5.33</v>
      </c>
      <c r="X53" t="n">
        <v>0.57</v>
      </c>
      <c r="Y53" t="n">
        <v>1</v>
      </c>
      <c r="Z53" t="n">
        <v>10</v>
      </c>
      <c r="AA53" t="n">
        <v>408.098142687551</v>
      </c>
      <c r="AB53" t="n">
        <v>558.3778828445037</v>
      </c>
      <c r="AC53" t="n">
        <v>505.0870813941041</v>
      </c>
      <c r="AD53" t="n">
        <v>408098.142687551</v>
      </c>
      <c r="AE53" t="n">
        <v>558377.8828445037</v>
      </c>
      <c r="AF53" t="n">
        <v>2.525679579000756e-06</v>
      </c>
      <c r="AG53" t="n">
        <v>17</v>
      </c>
      <c r="AH53" t="n">
        <v>505087.0813941041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3.492</v>
      </c>
      <c r="E54" t="n">
        <v>28.64</v>
      </c>
      <c r="F54" t="n">
        <v>24.72</v>
      </c>
      <c r="G54" t="n">
        <v>70.64</v>
      </c>
      <c r="H54" t="n">
        <v>0.86</v>
      </c>
      <c r="I54" t="n">
        <v>21</v>
      </c>
      <c r="J54" t="n">
        <v>288.58</v>
      </c>
      <c r="K54" t="n">
        <v>59.89</v>
      </c>
      <c r="L54" t="n">
        <v>14</v>
      </c>
      <c r="M54" t="n">
        <v>19</v>
      </c>
      <c r="N54" t="n">
        <v>79.69</v>
      </c>
      <c r="O54" t="n">
        <v>35826</v>
      </c>
      <c r="P54" t="n">
        <v>375.54</v>
      </c>
      <c r="Q54" t="n">
        <v>1397.29</v>
      </c>
      <c r="R54" t="n">
        <v>90.63</v>
      </c>
      <c r="S54" t="n">
        <v>66.97</v>
      </c>
      <c r="T54" t="n">
        <v>9210.719999999999</v>
      </c>
      <c r="U54" t="n">
        <v>0.74</v>
      </c>
      <c r="V54" t="n">
        <v>0.85</v>
      </c>
      <c r="W54" t="n">
        <v>5.33</v>
      </c>
      <c r="X54" t="n">
        <v>0.5600000000000001</v>
      </c>
      <c r="Y54" t="n">
        <v>1</v>
      </c>
      <c r="Z54" t="n">
        <v>10</v>
      </c>
      <c r="AA54" t="n">
        <v>407.0019671124106</v>
      </c>
      <c r="AB54" t="n">
        <v>556.8780470627433</v>
      </c>
      <c r="AC54" t="n">
        <v>503.7303878343222</v>
      </c>
      <c r="AD54" t="n">
        <v>407001.9671124106</v>
      </c>
      <c r="AE54" t="n">
        <v>556878.0470627433</v>
      </c>
      <c r="AF54" t="n">
        <v>2.527199372437789e-06</v>
      </c>
      <c r="AG54" t="n">
        <v>17</v>
      </c>
      <c r="AH54" t="n">
        <v>503730.3878343222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3.5007</v>
      </c>
      <c r="E55" t="n">
        <v>28.57</v>
      </c>
      <c r="F55" t="n">
        <v>24.7</v>
      </c>
      <c r="G55" t="n">
        <v>74.09999999999999</v>
      </c>
      <c r="H55" t="n">
        <v>0.88</v>
      </c>
      <c r="I55" t="n">
        <v>20</v>
      </c>
      <c r="J55" t="n">
        <v>289.09</v>
      </c>
      <c r="K55" t="n">
        <v>59.89</v>
      </c>
      <c r="L55" t="n">
        <v>14.25</v>
      </c>
      <c r="M55" t="n">
        <v>18</v>
      </c>
      <c r="N55" t="n">
        <v>79.95</v>
      </c>
      <c r="O55" t="n">
        <v>35888.47</v>
      </c>
      <c r="P55" t="n">
        <v>374.81</v>
      </c>
      <c r="Q55" t="n">
        <v>1397.22</v>
      </c>
      <c r="R55" t="n">
        <v>89.89</v>
      </c>
      <c r="S55" t="n">
        <v>66.97</v>
      </c>
      <c r="T55" t="n">
        <v>8845.82</v>
      </c>
      <c r="U55" t="n">
        <v>0.75</v>
      </c>
      <c r="V55" t="n">
        <v>0.85</v>
      </c>
      <c r="W55" t="n">
        <v>5.33</v>
      </c>
      <c r="X55" t="n">
        <v>0.54</v>
      </c>
      <c r="Y55" t="n">
        <v>1</v>
      </c>
      <c r="Z55" t="n">
        <v>10</v>
      </c>
      <c r="AA55" t="n">
        <v>405.7608918793867</v>
      </c>
      <c r="AB55" t="n">
        <v>555.1799531765449</v>
      </c>
      <c r="AC55" t="n">
        <v>502.1943576453328</v>
      </c>
      <c r="AD55" t="n">
        <v>405760.8918793867</v>
      </c>
      <c r="AE55" t="n">
        <v>555179.953176545</v>
      </c>
      <c r="AF55" t="n">
        <v>2.533495659534069e-06</v>
      </c>
      <c r="AG55" t="n">
        <v>17</v>
      </c>
      <c r="AH55" t="n">
        <v>502194.3576453328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3.5001</v>
      </c>
      <c r="E56" t="n">
        <v>28.57</v>
      </c>
      <c r="F56" t="n">
        <v>24.71</v>
      </c>
      <c r="G56" t="n">
        <v>74.12</v>
      </c>
      <c r="H56" t="n">
        <v>0.89</v>
      </c>
      <c r="I56" t="n">
        <v>20</v>
      </c>
      <c r="J56" t="n">
        <v>289.6</v>
      </c>
      <c r="K56" t="n">
        <v>59.89</v>
      </c>
      <c r="L56" t="n">
        <v>14.5</v>
      </c>
      <c r="M56" t="n">
        <v>18</v>
      </c>
      <c r="N56" t="n">
        <v>80.20999999999999</v>
      </c>
      <c r="O56" t="n">
        <v>35951.04</v>
      </c>
      <c r="P56" t="n">
        <v>374.22</v>
      </c>
      <c r="Q56" t="n">
        <v>1397.22</v>
      </c>
      <c r="R56" t="n">
        <v>90.09</v>
      </c>
      <c r="S56" t="n">
        <v>66.97</v>
      </c>
      <c r="T56" t="n">
        <v>8945.91</v>
      </c>
      <c r="U56" t="n">
        <v>0.74</v>
      </c>
      <c r="V56" t="n">
        <v>0.85</v>
      </c>
      <c r="W56" t="n">
        <v>5.33</v>
      </c>
      <c r="X56" t="n">
        <v>0.54</v>
      </c>
      <c r="Y56" t="n">
        <v>1</v>
      </c>
      <c r="Z56" t="n">
        <v>10</v>
      </c>
      <c r="AA56" t="n">
        <v>405.4133341522189</v>
      </c>
      <c r="AB56" t="n">
        <v>554.7044093610692</v>
      </c>
      <c r="AC56" t="n">
        <v>501.7641990641762</v>
      </c>
      <c r="AD56" t="n">
        <v>405413.3341522189</v>
      </c>
      <c r="AE56" t="n">
        <v>554704.4093610692</v>
      </c>
      <c r="AF56" t="n">
        <v>2.533061432837774e-06</v>
      </c>
      <c r="AG56" t="n">
        <v>17</v>
      </c>
      <c r="AH56" t="n">
        <v>501764.1990641762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3.5096</v>
      </c>
      <c r="E57" t="n">
        <v>28.49</v>
      </c>
      <c r="F57" t="n">
        <v>24.68</v>
      </c>
      <c r="G57" t="n">
        <v>77.94</v>
      </c>
      <c r="H57" t="n">
        <v>0.91</v>
      </c>
      <c r="I57" t="n">
        <v>19</v>
      </c>
      <c r="J57" t="n">
        <v>290.1</v>
      </c>
      <c r="K57" t="n">
        <v>59.89</v>
      </c>
      <c r="L57" t="n">
        <v>14.75</v>
      </c>
      <c r="M57" t="n">
        <v>17</v>
      </c>
      <c r="N57" t="n">
        <v>80.47</v>
      </c>
      <c r="O57" t="n">
        <v>36013.72</v>
      </c>
      <c r="P57" t="n">
        <v>370.72</v>
      </c>
      <c r="Q57" t="n">
        <v>1397.21</v>
      </c>
      <c r="R57" t="n">
        <v>89.29000000000001</v>
      </c>
      <c r="S57" t="n">
        <v>66.97</v>
      </c>
      <c r="T57" t="n">
        <v>8551.110000000001</v>
      </c>
      <c r="U57" t="n">
        <v>0.75</v>
      </c>
      <c r="V57" t="n">
        <v>0.85</v>
      </c>
      <c r="W57" t="n">
        <v>5.33</v>
      </c>
      <c r="X57" t="n">
        <v>0.51</v>
      </c>
      <c r="Y57" t="n">
        <v>1</v>
      </c>
      <c r="Z57" t="n">
        <v>10</v>
      </c>
      <c r="AA57" t="n">
        <v>402.1941745200043</v>
      </c>
      <c r="AB57" t="n">
        <v>550.2998131329733</v>
      </c>
      <c r="AC57" t="n">
        <v>497.7799713182001</v>
      </c>
      <c r="AD57" t="n">
        <v>402194.1745200042</v>
      </c>
      <c r="AE57" t="n">
        <v>550299.8131329733</v>
      </c>
      <c r="AF57" t="n">
        <v>2.539936688862447e-06</v>
      </c>
      <c r="AG57" t="n">
        <v>17</v>
      </c>
      <c r="AH57" t="n">
        <v>497779.9713182001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3.5094</v>
      </c>
      <c r="E58" t="n">
        <v>28.49</v>
      </c>
      <c r="F58" t="n">
        <v>24.68</v>
      </c>
      <c r="G58" t="n">
        <v>77.94</v>
      </c>
      <c r="H58" t="n">
        <v>0.92</v>
      </c>
      <c r="I58" t="n">
        <v>19</v>
      </c>
      <c r="J58" t="n">
        <v>290.61</v>
      </c>
      <c r="K58" t="n">
        <v>59.89</v>
      </c>
      <c r="L58" t="n">
        <v>15</v>
      </c>
      <c r="M58" t="n">
        <v>17</v>
      </c>
      <c r="N58" t="n">
        <v>80.73</v>
      </c>
      <c r="O58" t="n">
        <v>36076.5</v>
      </c>
      <c r="P58" t="n">
        <v>372.01</v>
      </c>
      <c r="Q58" t="n">
        <v>1397.17</v>
      </c>
      <c r="R58" t="n">
        <v>89.44</v>
      </c>
      <c r="S58" t="n">
        <v>66.97</v>
      </c>
      <c r="T58" t="n">
        <v>8626.52</v>
      </c>
      <c r="U58" t="n">
        <v>0.75</v>
      </c>
      <c r="V58" t="n">
        <v>0.85</v>
      </c>
      <c r="W58" t="n">
        <v>5.32</v>
      </c>
      <c r="X58" t="n">
        <v>0.52</v>
      </c>
      <c r="Y58" t="n">
        <v>1</v>
      </c>
      <c r="Z58" t="n">
        <v>10</v>
      </c>
      <c r="AA58" t="n">
        <v>403.0993438668143</v>
      </c>
      <c r="AB58" t="n">
        <v>551.5383057665322</v>
      </c>
      <c r="AC58" t="n">
        <v>498.9002639530474</v>
      </c>
      <c r="AD58" t="n">
        <v>403099.3438668143</v>
      </c>
      <c r="AE58" t="n">
        <v>551538.3057665322</v>
      </c>
      <c r="AF58" t="n">
        <v>2.539791946630348e-06</v>
      </c>
      <c r="AG58" t="n">
        <v>17</v>
      </c>
      <c r="AH58" t="n">
        <v>498900.2639530475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3.5084</v>
      </c>
      <c r="E59" t="n">
        <v>28.5</v>
      </c>
      <c r="F59" t="n">
        <v>24.69</v>
      </c>
      <c r="G59" t="n">
        <v>77.97</v>
      </c>
      <c r="H59" t="n">
        <v>0.93</v>
      </c>
      <c r="I59" t="n">
        <v>19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371.11</v>
      </c>
      <c r="Q59" t="n">
        <v>1397.18</v>
      </c>
      <c r="R59" t="n">
        <v>89.56</v>
      </c>
      <c r="S59" t="n">
        <v>66.97</v>
      </c>
      <c r="T59" t="n">
        <v>8686.76</v>
      </c>
      <c r="U59" t="n">
        <v>0.75</v>
      </c>
      <c r="V59" t="n">
        <v>0.85</v>
      </c>
      <c r="W59" t="n">
        <v>5.33</v>
      </c>
      <c r="X59" t="n">
        <v>0.52</v>
      </c>
      <c r="Y59" t="n">
        <v>1</v>
      </c>
      <c r="Z59" t="n">
        <v>10</v>
      </c>
      <c r="AA59" t="n">
        <v>402.5707802769256</v>
      </c>
      <c r="AB59" t="n">
        <v>550.8151017442667</v>
      </c>
      <c r="AC59" t="n">
        <v>498.2460815076437</v>
      </c>
      <c r="AD59" t="n">
        <v>402570.7802769257</v>
      </c>
      <c r="AE59" t="n">
        <v>550815.1017442667</v>
      </c>
      <c r="AF59" t="n">
        <v>2.539068235469856e-06</v>
      </c>
      <c r="AG59" t="n">
        <v>17</v>
      </c>
      <c r="AH59" t="n">
        <v>498246.0815076437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3.5196</v>
      </c>
      <c r="E60" t="n">
        <v>28.41</v>
      </c>
      <c r="F60" t="n">
        <v>24.65</v>
      </c>
      <c r="G60" t="n">
        <v>82.16</v>
      </c>
      <c r="H60" t="n">
        <v>0.95</v>
      </c>
      <c r="I60" t="n">
        <v>18</v>
      </c>
      <c r="J60" t="n">
        <v>291.63</v>
      </c>
      <c r="K60" t="n">
        <v>59.89</v>
      </c>
      <c r="L60" t="n">
        <v>15.5</v>
      </c>
      <c r="M60" t="n">
        <v>16</v>
      </c>
      <c r="N60" t="n">
        <v>81.25</v>
      </c>
      <c r="O60" t="n">
        <v>36202.38</v>
      </c>
      <c r="P60" t="n">
        <v>367.58</v>
      </c>
      <c r="Q60" t="n">
        <v>1397.19</v>
      </c>
      <c r="R60" t="n">
        <v>88.45999999999999</v>
      </c>
      <c r="S60" t="n">
        <v>66.97</v>
      </c>
      <c r="T60" t="n">
        <v>8144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399.2000757844666</v>
      </c>
      <c r="AB60" t="n">
        <v>546.2031551526969</v>
      </c>
      <c r="AC60" t="n">
        <v>494.0742926258658</v>
      </c>
      <c r="AD60" t="n">
        <v>399200.0757844666</v>
      </c>
      <c r="AE60" t="n">
        <v>546203.1551526969</v>
      </c>
      <c r="AF60" t="n">
        <v>2.547173800467366e-06</v>
      </c>
      <c r="AG60" t="n">
        <v>17</v>
      </c>
      <c r="AH60" t="n">
        <v>494074.2926258658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3.517</v>
      </c>
      <c r="E61" t="n">
        <v>28.43</v>
      </c>
      <c r="F61" t="n">
        <v>24.67</v>
      </c>
      <c r="G61" t="n">
        <v>82.23999999999999</v>
      </c>
      <c r="H61" t="n">
        <v>0.96</v>
      </c>
      <c r="I61" t="n">
        <v>18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368.81</v>
      </c>
      <c r="Q61" t="n">
        <v>1397.2</v>
      </c>
      <c r="R61" t="n">
        <v>89</v>
      </c>
      <c r="S61" t="n">
        <v>66.97</v>
      </c>
      <c r="T61" t="n">
        <v>8413.639999999999</v>
      </c>
      <c r="U61" t="n">
        <v>0.75</v>
      </c>
      <c r="V61" t="n">
        <v>0.85</v>
      </c>
      <c r="W61" t="n">
        <v>5.33</v>
      </c>
      <c r="X61" t="n">
        <v>0.51</v>
      </c>
      <c r="Y61" t="n">
        <v>1</v>
      </c>
      <c r="Z61" t="n">
        <v>10</v>
      </c>
      <c r="AA61" t="n">
        <v>400.2747756401631</v>
      </c>
      <c r="AB61" t="n">
        <v>547.6736069076723</v>
      </c>
      <c r="AC61" t="n">
        <v>495.4044065291383</v>
      </c>
      <c r="AD61" t="n">
        <v>400274.775640163</v>
      </c>
      <c r="AE61" t="n">
        <v>547673.6069076722</v>
      </c>
      <c r="AF61" t="n">
        <v>2.545292151450087e-06</v>
      </c>
      <c r="AG61" t="n">
        <v>17</v>
      </c>
      <c r="AH61" t="n">
        <v>495404.4065291383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3.5192</v>
      </c>
      <c r="E62" t="n">
        <v>28.42</v>
      </c>
      <c r="F62" t="n">
        <v>24.65</v>
      </c>
      <c r="G62" t="n">
        <v>82.17</v>
      </c>
      <c r="H62" t="n">
        <v>0.97</v>
      </c>
      <c r="I62" t="n">
        <v>18</v>
      </c>
      <c r="J62" t="n">
        <v>292.66</v>
      </c>
      <c r="K62" t="n">
        <v>59.89</v>
      </c>
      <c r="L62" t="n">
        <v>16</v>
      </c>
      <c r="M62" t="n">
        <v>16</v>
      </c>
      <c r="N62" t="n">
        <v>81.77</v>
      </c>
      <c r="O62" t="n">
        <v>36328.69</v>
      </c>
      <c r="P62" t="n">
        <v>367.79</v>
      </c>
      <c r="Q62" t="n">
        <v>1397.19</v>
      </c>
      <c r="R62" t="n">
        <v>88.45</v>
      </c>
      <c r="S62" t="n">
        <v>66.97</v>
      </c>
      <c r="T62" t="n">
        <v>8135.69</v>
      </c>
      <c r="U62" t="n">
        <v>0.76</v>
      </c>
      <c r="V62" t="n">
        <v>0.85</v>
      </c>
      <c r="W62" t="n">
        <v>5.32</v>
      </c>
      <c r="X62" t="n">
        <v>0.49</v>
      </c>
      <c r="Y62" t="n">
        <v>1</v>
      </c>
      <c r="Z62" t="n">
        <v>10</v>
      </c>
      <c r="AA62" t="n">
        <v>399.3761978050109</v>
      </c>
      <c r="AB62" t="n">
        <v>546.4441330711609</v>
      </c>
      <c r="AC62" t="n">
        <v>494.2922719500061</v>
      </c>
      <c r="AD62" t="n">
        <v>399376.1978050109</v>
      </c>
      <c r="AE62" t="n">
        <v>546444.1330711609</v>
      </c>
      <c r="AF62" t="n">
        <v>2.54688431600317e-06</v>
      </c>
      <c r="AG62" t="n">
        <v>17</v>
      </c>
      <c r="AH62" t="n">
        <v>494292.2719500061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3.5195</v>
      </c>
      <c r="E63" t="n">
        <v>28.41</v>
      </c>
      <c r="F63" t="n">
        <v>24.65</v>
      </c>
      <c r="G63" t="n">
        <v>82.17</v>
      </c>
      <c r="H63" t="n">
        <v>0.99</v>
      </c>
      <c r="I63" t="n">
        <v>18</v>
      </c>
      <c r="J63" t="n">
        <v>293.17</v>
      </c>
      <c r="K63" t="n">
        <v>59.89</v>
      </c>
      <c r="L63" t="n">
        <v>16.25</v>
      </c>
      <c r="M63" t="n">
        <v>16</v>
      </c>
      <c r="N63" t="n">
        <v>82.03</v>
      </c>
      <c r="O63" t="n">
        <v>36392.01</v>
      </c>
      <c r="P63" t="n">
        <v>366.02</v>
      </c>
      <c r="Q63" t="n">
        <v>1397.26</v>
      </c>
      <c r="R63" t="n">
        <v>88.43000000000001</v>
      </c>
      <c r="S63" t="n">
        <v>66.97</v>
      </c>
      <c r="T63" t="n">
        <v>8128.38</v>
      </c>
      <c r="U63" t="n">
        <v>0.76</v>
      </c>
      <c r="V63" t="n">
        <v>0.85</v>
      </c>
      <c r="W63" t="n">
        <v>5.32</v>
      </c>
      <c r="X63" t="n">
        <v>0.48</v>
      </c>
      <c r="Y63" t="n">
        <v>1</v>
      </c>
      <c r="Z63" t="n">
        <v>10</v>
      </c>
      <c r="AA63" t="n">
        <v>398.1359706125258</v>
      </c>
      <c r="AB63" t="n">
        <v>544.7471995114407</v>
      </c>
      <c r="AC63" t="n">
        <v>492.7572913475644</v>
      </c>
      <c r="AD63" t="n">
        <v>398135.9706125258</v>
      </c>
      <c r="AE63" t="n">
        <v>544747.1995114407</v>
      </c>
      <c r="AF63" t="n">
        <v>2.547101429351317e-06</v>
      </c>
      <c r="AG63" t="n">
        <v>17</v>
      </c>
      <c r="AH63" t="n">
        <v>492757.2913475644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3.5323</v>
      </c>
      <c r="E64" t="n">
        <v>28.31</v>
      </c>
      <c r="F64" t="n">
        <v>24.6</v>
      </c>
      <c r="G64" t="n">
        <v>86.81999999999999</v>
      </c>
      <c r="H64" t="n">
        <v>1</v>
      </c>
      <c r="I64" t="n">
        <v>17</v>
      </c>
      <c r="J64" t="n">
        <v>293.69</v>
      </c>
      <c r="K64" t="n">
        <v>59.89</v>
      </c>
      <c r="L64" t="n">
        <v>16.5</v>
      </c>
      <c r="M64" t="n">
        <v>15</v>
      </c>
      <c r="N64" t="n">
        <v>82.3</v>
      </c>
      <c r="O64" t="n">
        <v>36455.44</v>
      </c>
      <c r="P64" t="n">
        <v>363.62</v>
      </c>
      <c r="Q64" t="n">
        <v>1397.31</v>
      </c>
      <c r="R64" t="n">
        <v>86.61</v>
      </c>
      <c r="S64" t="n">
        <v>66.97</v>
      </c>
      <c r="T64" t="n">
        <v>7223.96</v>
      </c>
      <c r="U64" t="n">
        <v>0.77</v>
      </c>
      <c r="V64" t="n">
        <v>0.86</v>
      </c>
      <c r="W64" t="n">
        <v>5.32</v>
      </c>
      <c r="X64" t="n">
        <v>0.43</v>
      </c>
      <c r="Y64" t="n">
        <v>1</v>
      </c>
      <c r="Z64" t="n">
        <v>10</v>
      </c>
      <c r="AA64" t="n">
        <v>395.4279908392861</v>
      </c>
      <c r="AB64" t="n">
        <v>541.0420221180581</v>
      </c>
      <c r="AC64" t="n">
        <v>489.405730884357</v>
      </c>
      <c r="AD64" t="n">
        <v>395427.9908392861</v>
      </c>
      <c r="AE64" t="n">
        <v>541042.0221180581</v>
      </c>
      <c r="AF64" t="n">
        <v>2.556364932205613e-06</v>
      </c>
      <c r="AG64" t="n">
        <v>17</v>
      </c>
      <c r="AH64" t="n">
        <v>489405.730884357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3.5294</v>
      </c>
      <c r="E65" t="n">
        <v>28.33</v>
      </c>
      <c r="F65" t="n">
        <v>24.62</v>
      </c>
      <c r="G65" t="n">
        <v>86.90000000000001</v>
      </c>
      <c r="H65" t="n">
        <v>1.01</v>
      </c>
      <c r="I65" t="n">
        <v>17</v>
      </c>
      <c r="J65" t="n">
        <v>294.2</v>
      </c>
      <c r="K65" t="n">
        <v>59.89</v>
      </c>
      <c r="L65" t="n">
        <v>16.75</v>
      </c>
      <c r="M65" t="n">
        <v>15</v>
      </c>
      <c r="N65" t="n">
        <v>82.56</v>
      </c>
      <c r="O65" t="n">
        <v>36518.97</v>
      </c>
      <c r="P65" t="n">
        <v>364.56</v>
      </c>
      <c r="Q65" t="n">
        <v>1397.23</v>
      </c>
      <c r="R65" t="n">
        <v>87.34999999999999</v>
      </c>
      <c r="S65" t="n">
        <v>66.97</v>
      </c>
      <c r="T65" t="n">
        <v>7591.39</v>
      </c>
      <c r="U65" t="n">
        <v>0.77</v>
      </c>
      <c r="V65" t="n">
        <v>0.85</v>
      </c>
      <c r="W65" t="n">
        <v>5.32</v>
      </c>
      <c r="X65" t="n">
        <v>0.45</v>
      </c>
      <c r="Y65" t="n">
        <v>1</v>
      </c>
      <c r="Z65" t="n">
        <v>10</v>
      </c>
      <c r="AA65" t="n">
        <v>396.3208598012645</v>
      </c>
      <c r="AB65" t="n">
        <v>542.2636848224355</v>
      </c>
      <c r="AC65" t="n">
        <v>490.510799814843</v>
      </c>
      <c r="AD65" t="n">
        <v>396320.8598012645</v>
      </c>
      <c r="AE65" t="n">
        <v>542263.6848224355</v>
      </c>
      <c r="AF65" t="n">
        <v>2.554266169840187e-06</v>
      </c>
      <c r="AG65" t="n">
        <v>17</v>
      </c>
      <c r="AH65" t="n">
        <v>490510.799814843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3.5297</v>
      </c>
      <c r="E66" t="n">
        <v>28.33</v>
      </c>
      <c r="F66" t="n">
        <v>24.62</v>
      </c>
      <c r="G66" t="n">
        <v>86.89</v>
      </c>
      <c r="H66" t="n">
        <v>1.03</v>
      </c>
      <c r="I66" t="n">
        <v>17</v>
      </c>
      <c r="J66" t="n">
        <v>294.72</v>
      </c>
      <c r="K66" t="n">
        <v>59.89</v>
      </c>
      <c r="L66" t="n">
        <v>17</v>
      </c>
      <c r="M66" t="n">
        <v>15</v>
      </c>
      <c r="N66" t="n">
        <v>82.83</v>
      </c>
      <c r="O66" t="n">
        <v>36582.62</v>
      </c>
      <c r="P66" t="n">
        <v>362.21</v>
      </c>
      <c r="Q66" t="n">
        <v>1397.24</v>
      </c>
      <c r="R66" t="n">
        <v>87.33</v>
      </c>
      <c r="S66" t="n">
        <v>66.97</v>
      </c>
      <c r="T66" t="n">
        <v>7582.53</v>
      </c>
      <c r="U66" t="n">
        <v>0.77</v>
      </c>
      <c r="V66" t="n">
        <v>0.85</v>
      </c>
      <c r="W66" t="n">
        <v>5.32</v>
      </c>
      <c r="X66" t="n">
        <v>0.45</v>
      </c>
      <c r="Y66" t="n">
        <v>1</v>
      </c>
      <c r="Z66" t="n">
        <v>10</v>
      </c>
      <c r="AA66" t="n">
        <v>394.6870441827418</v>
      </c>
      <c r="AB66" t="n">
        <v>540.0282262143148</v>
      </c>
      <c r="AC66" t="n">
        <v>488.4886902387956</v>
      </c>
      <c r="AD66" t="n">
        <v>394687.0441827418</v>
      </c>
      <c r="AE66" t="n">
        <v>540028.2262143148</v>
      </c>
      <c r="AF66" t="n">
        <v>2.554483283188335e-06</v>
      </c>
      <c r="AG66" t="n">
        <v>17</v>
      </c>
      <c r="AH66" t="n">
        <v>488488.6902387956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3.5385</v>
      </c>
      <c r="E67" t="n">
        <v>28.26</v>
      </c>
      <c r="F67" t="n">
        <v>24.6</v>
      </c>
      <c r="G67" t="n">
        <v>92.23999999999999</v>
      </c>
      <c r="H67" t="n">
        <v>1.04</v>
      </c>
      <c r="I67" t="n">
        <v>16</v>
      </c>
      <c r="J67" t="n">
        <v>295.23</v>
      </c>
      <c r="K67" t="n">
        <v>59.89</v>
      </c>
      <c r="L67" t="n">
        <v>17.25</v>
      </c>
      <c r="M67" t="n">
        <v>14</v>
      </c>
      <c r="N67" t="n">
        <v>83.09999999999999</v>
      </c>
      <c r="O67" t="n">
        <v>36646.38</v>
      </c>
      <c r="P67" t="n">
        <v>360.66</v>
      </c>
      <c r="Q67" t="n">
        <v>1397.18</v>
      </c>
      <c r="R67" t="n">
        <v>86.56999999999999</v>
      </c>
      <c r="S67" t="n">
        <v>66.97</v>
      </c>
      <c r="T67" t="n">
        <v>7206.85</v>
      </c>
      <c r="U67" t="n">
        <v>0.77</v>
      </c>
      <c r="V67" t="n">
        <v>0.86</v>
      </c>
      <c r="W67" t="n">
        <v>5.32</v>
      </c>
      <c r="X67" t="n">
        <v>0.43</v>
      </c>
      <c r="Y67" t="n">
        <v>1</v>
      </c>
      <c r="Z67" t="n">
        <v>10</v>
      </c>
      <c r="AA67" t="n">
        <v>392.9212378742299</v>
      </c>
      <c r="AB67" t="n">
        <v>537.6121721211324</v>
      </c>
      <c r="AC67" t="n">
        <v>486.3032209573133</v>
      </c>
      <c r="AD67" t="n">
        <v>392921.2378742299</v>
      </c>
      <c r="AE67" t="n">
        <v>537612.1721211324</v>
      </c>
      <c r="AF67" t="n">
        <v>2.560851941400663e-06</v>
      </c>
      <c r="AG67" t="n">
        <v>17</v>
      </c>
      <c r="AH67" t="n">
        <v>486303.2209573133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3.5372</v>
      </c>
      <c r="E68" t="n">
        <v>28.27</v>
      </c>
      <c r="F68" t="n">
        <v>24.61</v>
      </c>
      <c r="G68" t="n">
        <v>92.28</v>
      </c>
      <c r="H68" t="n">
        <v>1.05</v>
      </c>
      <c r="I68" t="n">
        <v>16</v>
      </c>
      <c r="J68" t="n">
        <v>295.75</v>
      </c>
      <c r="K68" t="n">
        <v>59.89</v>
      </c>
      <c r="L68" t="n">
        <v>17.5</v>
      </c>
      <c r="M68" t="n">
        <v>14</v>
      </c>
      <c r="N68" t="n">
        <v>83.36</v>
      </c>
      <c r="O68" t="n">
        <v>36710.24</v>
      </c>
      <c r="P68" t="n">
        <v>361.74</v>
      </c>
      <c r="Q68" t="n">
        <v>1397.19</v>
      </c>
      <c r="R68" t="n">
        <v>86.97</v>
      </c>
      <c r="S68" t="n">
        <v>66.97</v>
      </c>
      <c r="T68" t="n">
        <v>7405.63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393.7711668135408</v>
      </c>
      <c r="AB68" t="n">
        <v>538.7750823921161</v>
      </c>
      <c r="AC68" t="n">
        <v>487.3551447041892</v>
      </c>
      <c r="AD68" t="n">
        <v>393771.1668135408</v>
      </c>
      <c r="AE68" t="n">
        <v>538775.0823921161</v>
      </c>
      <c r="AF68" t="n">
        <v>2.559911116892024e-06</v>
      </c>
      <c r="AG68" t="n">
        <v>17</v>
      </c>
      <c r="AH68" t="n">
        <v>487355.1447041892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3.5378</v>
      </c>
      <c r="E69" t="n">
        <v>28.27</v>
      </c>
      <c r="F69" t="n">
        <v>24.6</v>
      </c>
      <c r="G69" t="n">
        <v>92.27</v>
      </c>
      <c r="H69" t="n">
        <v>1.07</v>
      </c>
      <c r="I69" t="n">
        <v>16</v>
      </c>
      <c r="J69" t="n">
        <v>296.27</v>
      </c>
      <c r="K69" t="n">
        <v>59.89</v>
      </c>
      <c r="L69" t="n">
        <v>17.75</v>
      </c>
      <c r="M69" t="n">
        <v>14</v>
      </c>
      <c r="N69" t="n">
        <v>83.63</v>
      </c>
      <c r="O69" t="n">
        <v>36774.22</v>
      </c>
      <c r="P69" t="n">
        <v>360.53</v>
      </c>
      <c r="Q69" t="n">
        <v>1397.21</v>
      </c>
      <c r="R69" t="n">
        <v>86.86</v>
      </c>
      <c r="S69" t="n">
        <v>66.97</v>
      </c>
      <c r="T69" t="n">
        <v>7350.39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392.8864683518789</v>
      </c>
      <c r="AB69" t="n">
        <v>537.5645989267288</v>
      </c>
      <c r="AC69" t="n">
        <v>486.2601880818141</v>
      </c>
      <c r="AD69" t="n">
        <v>392886.4683518789</v>
      </c>
      <c r="AE69" t="n">
        <v>537564.5989267287</v>
      </c>
      <c r="AF69" t="n">
        <v>2.560345343588319e-06</v>
      </c>
      <c r="AG69" t="n">
        <v>17</v>
      </c>
      <c r="AH69" t="n">
        <v>486260.1880818141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3.5362</v>
      </c>
      <c r="E70" t="n">
        <v>28.28</v>
      </c>
      <c r="F70" t="n">
        <v>24.62</v>
      </c>
      <c r="G70" t="n">
        <v>92.31</v>
      </c>
      <c r="H70" t="n">
        <v>1.08</v>
      </c>
      <c r="I70" t="n">
        <v>16</v>
      </c>
      <c r="J70" t="n">
        <v>296.79</v>
      </c>
      <c r="K70" t="n">
        <v>59.89</v>
      </c>
      <c r="L70" t="n">
        <v>18</v>
      </c>
      <c r="M70" t="n">
        <v>14</v>
      </c>
      <c r="N70" t="n">
        <v>83.90000000000001</v>
      </c>
      <c r="O70" t="n">
        <v>36838.32</v>
      </c>
      <c r="P70" t="n">
        <v>360.37</v>
      </c>
      <c r="Q70" t="n">
        <v>1397.2</v>
      </c>
      <c r="R70" t="n">
        <v>87.25</v>
      </c>
      <c r="S70" t="n">
        <v>66.97</v>
      </c>
      <c r="T70" t="n">
        <v>7547.16</v>
      </c>
      <c r="U70" t="n">
        <v>0.77</v>
      </c>
      <c r="V70" t="n">
        <v>0.85</v>
      </c>
      <c r="W70" t="n">
        <v>5.32</v>
      </c>
      <c r="X70" t="n">
        <v>0.45</v>
      </c>
      <c r="Y70" t="n">
        <v>1</v>
      </c>
      <c r="Z70" t="n">
        <v>10</v>
      </c>
      <c r="AA70" t="n">
        <v>392.9226555997379</v>
      </c>
      <c r="AB70" t="n">
        <v>537.614111915718</v>
      </c>
      <c r="AC70" t="n">
        <v>486.3049756206262</v>
      </c>
      <c r="AD70" t="n">
        <v>392922.6555997379</v>
      </c>
      <c r="AE70" t="n">
        <v>537614.1119157181</v>
      </c>
      <c r="AF70" t="n">
        <v>2.559187405731532e-06</v>
      </c>
      <c r="AG70" t="n">
        <v>17</v>
      </c>
      <c r="AH70" t="n">
        <v>486304.9756206262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3.5399</v>
      </c>
      <c r="E71" t="n">
        <v>28.25</v>
      </c>
      <c r="F71" t="n">
        <v>24.59</v>
      </c>
      <c r="G71" t="n">
        <v>92.2</v>
      </c>
      <c r="H71" t="n">
        <v>1.09</v>
      </c>
      <c r="I71" t="n">
        <v>16</v>
      </c>
      <c r="J71" t="n">
        <v>297.31</v>
      </c>
      <c r="K71" t="n">
        <v>59.89</v>
      </c>
      <c r="L71" t="n">
        <v>18.25</v>
      </c>
      <c r="M71" t="n">
        <v>14</v>
      </c>
      <c r="N71" t="n">
        <v>84.17</v>
      </c>
      <c r="O71" t="n">
        <v>36902.52</v>
      </c>
      <c r="P71" t="n">
        <v>358.57</v>
      </c>
      <c r="Q71" t="n">
        <v>1397.25</v>
      </c>
      <c r="R71" t="n">
        <v>86.31</v>
      </c>
      <c r="S71" t="n">
        <v>66.97</v>
      </c>
      <c r="T71" t="n">
        <v>7075.46</v>
      </c>
      <c r="U71" t="n">
        <v>0.78</v>
      </c>
      <c r="V71" t="n">
        <v>0.86</v>
      </c>
      <c r="W71" t="n">
        <v>5.32</v>
      </c>
      <c r="X71" t="n">
        <v>0.42</v>
      </c>
      <c r="Y71" t="n">
        <v>1</v>
      </c>
      <c r="Z71" t="n">
        <v>10</v>
      </c>
      <c r="AA71" t="n">
        <v>391.3741465396479</v>
      </c>
      <c r="AB71" t="n">
        <v>535.4953735043048</v>
      </c>
      <c r="AC71" t="n">
        <v>484.3884466295302</v>
      </c>
      <c r="AD71" t="n">
        <v>391374.1465396479</v>
      </c>
      <c r="AE71" t="n">
        <v>535495.3735043048</v>
      </c>
      <c r="AF71" t="n">
        <v>2.561865137025352e-06</v>
      </c>
      <c r="AG71" t="n">
        <v>17</v>
      </c>
      <c r="AH71" t="n">
        <v>484388.4466295302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3.551</v>
      </c>
      <c r="E72" t="n">
        <v>28.16</v>
      </c>
      <c r="F72" t="n">
        <v>24.55</v>
      </c>
      <c r="G72" t="n">
        <v>98.2</v>
      </c>
      <c r="H72" t="n">
        <v>1.11</v>
      </c>
      <c r="I72" t="n">
        <v>15</v>
      </c>
      <c r="J72" t="n">
        <v>297.83</v>
      </c>
      <c r="K72" t="n">
        <v>59.89</v>
      </c>
      <c r="L72" t="n">
        <v>18.5</v>
      </c>
      <c r="M72" t="n">
        <v>13</v>
      </c>
      <c r="N72" t="n">
        <v>84.45</v>
      </c>
      <c r="O72" t="n">
        <v>36966.84</v>
      </c>
      <c r="P72" t="n">
        <v>356.95</v>
      </c>
      <c r="Q72" t="n">
        <v>1397.17</v>
      </c>
      <c r="R72" t="n">
        <v>85.25</v>
      </c>
      <c r="S72" t="n">
        <v>66.97</v>
      </c>
      <c r="T72" t="n">
        <v>6553.64</v>
      </c>
      <c r="U72" t="n">
        <v>0.79</v>
      </c>
      <c r="V72" t="n">
        <v>0.86</v>
      </c>
      <c r="W72" t="n">
        <v>5.31</v>
      </c>
      <c r="X72" t="n">
        <v>0.39</v>
      </c>
      <c r="Y72" t="n">
        <v>1</v>
      </c>
      <c r="Z72" t="n">
        <v>10</v>
      </c>
      <c r="AA72" t="n">
        <v>389.3771539896633</v>
      </c>
      <c r="AB72" t="n">
        <v>532.7630001963223</v>
      </c>
      <c r="AC72" t="n">
        <v>481.9168471951515</v>
      </c>
      <c r="AD72" t="n">
        <v>389377.1539896633</v>
      </c>
      <c r="AE72" t="n">
        <v>532763.0001963223</v>
      </c>
      <c r="AF72" t="n">
        <v>2.569898330906813e-06</v>
      </c>
      <c r="AG72" t="n">
        <v>17</v>
      </c>
      <c r="AH72" t="n">
        <v>481916.8471951516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3.5495</v>
      </c>
      <c r="E73" t="n">
        <v>28.17</v>
      </c>
      <c r="F73" t="n">
        <v>24.56</v>
      </c>
      <c r="G73" t="n">
        <v>98.25</v>
      </c>
      <c r="H73" t="n">
        <v>1.12</v>
      </c>
      <c r="I73" t="n">
        <v>15</v>
      </c>
      <c r="J73" t="n">
        <v>298.35</v>
      </c>
      <c r="K73" t="n">
        <v>59.89</v>
      </c>
      <c r="L73" t="n">
        <v>18.75</v>
      </c>
      <c r="M73" t="n">
        <v>13</v>
      </c>
      <c r="N73" t="n">
        <v>84.72</v>
      </c>
      <c r="O73" t="n">
        <v>37031.27</v>
      </c>
      <c r="P73" t="n">
        <v>356.67</v>
      </c>
      <c r="Q73" t="n">
        <v>1397.2</v>
      </c>
      <c r="R73" t="n">
        <v>85.5</v>
      </c>
      <c r="S73" t="n">
        <v>66.97</v>
      </c>
      <c r="T73" t="n">
        <v>6674.51</v>
      </c>
      <c r="U73" t="n">
        <v>0.78</v>
      </c>
      <c r="V73" t="n">
        <v>0.86</v>
      </c>
      <c r="W73" t="n">
        <v>5.32</v>
      </c>
      <c r="X73" t="n">
        <v>0.4</v>
      </c>
      <c r="Y73" t="n">
        <v>1</v>
      </c>
      <c r="Z73" t="n">
        <v>10</v>
      </c>
      <c r="AA73" t="n">
        <v>389.3113366545227</v>
      </c>
      <c r="AB73" t="n">
        <v>532.672946014727</v>
      </c>
      <c r="AC73" t="n">
        <v>481.8353876582559</v>
      </c>
      <c r="AD73" t="n">
        <v>389311.3366545227</v>
      </c>
      <c r="AE73" t="n">
        <v>532672.946014727</v>
      </c>
      <c r="AF73" t="n">
        <v>2.568812764166075e-06</v>
      </c>
      <c r="AG73" t="n">
        <v>17</v>
      </c>
      <c r="AH73" t="n">
        <v>481835.3876582559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3.5478</v>
      </c>
      <c r="E74" t="n">
        <v>28.19</v>
      </c>
      <c r="F74" t="n">
        <v>24.57</v>
      </c>
      <c r="G74" t="n">
        <v>98.3</v>
      </c>
      <c r="H74" t="n">
        <v>1.13</v>
      </c>
      <c r="I74" t="n">
        <v>15</v>
      </c>
      <c r="J74" t="n">
        <v>298.88</v>
      </c>
      <c r="K74" t="n">
        <v>59.89</v>
      </c>
      <c r="L74" t="n">
        <v>19</v>
      </c>
      <c r="M74" t="n">
        <v>13</v>
      </c>
      <c r="N74" t="n">
        <v>84.98999999999999</v>
      </c>
      <c r="O74" t="n">
        <v>37095.82</v>
      </c>
      <c r="P74" t="n">
        <v>355.47</v>
      </c>
      <c r="Q74" t="n">
        <v>1397.2</v>
      </c>
      <c r="R74" t="n">
        <v>85.88</v>
      </c>
      <c r="S74" t="n">
        <v>66.97</v>
      </c>
      <c r="T74" t="n">
        <v>6864.67</v>
      </c>
      <c r="U74" t="n">
        <v>0.78</v>
      </c>
      <c r="V74" t="n">
        <v>0.86</v>
      </c>
      <c r="W74" t="n">
        <v>5.32</v>
      </c>
      <c r="X74" t="n">
        <v>0.41</v>
      </c>
      <c r="Y74" t="n">
        <v>1</v>
      </c>
      <c r="Z74" t="n">
        <v>10</v>
      </c>
      <c r="AA74" t="n">
        <v>388.6334784731592</v>
      </c>
      <c r="AB74" t="n">
        <v>531.7454705459932</v>
      </c>
      <c r="AC74" t="n">
        <v>480.996429146538</v>
      </c>
      <c r="AD74" t="n">
        <v>388633.4784731592</v>
      </c>
      <c r="AE74" t="n">
        <v>531745.4705459932</v>
      </c>
      <c r="AF74" t="n">
        <v>2.567582455193238e-06</v>
      </c>
      <c r="AG74" t="n">
        <v>17</v>
      </c>
      <c r="AH74" t="n">
        <v>480996.429146538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3.5492</v>
      </c>
      <c r="E75" t="n">
        <v>28.18</v>
      </c>
      <c r="F75" t="n">
        <v>24.56</v>
      </c>
      <c r="G75" t="n">
        <v>98.25</v>
      </c>
      <c r="H75" t="n">
        <v>1.15</v>
      </c>
      <c r="I75" t="n">
        <v>15</v>
      </c>
      <c r="J75" t="n">
        <v>299.4</v>
      </c>
      <c r="K75" t="n">
        <v>59.89</v>
      </c>
      <c r="L75" t="n">
        <v>19.25</v>
      </c>
      <c r="M75" t="n">
        <v>13</v>
      </c>
      <c r="N75" t="n">
        <v>85.27</v>
      </c>
      <c r="O75" t="n">
        <v>37160.49</v>
      </c>
      <c r="P75" t="n">
        <v>352.74</v>
      </c>
      <c r="Q75" t="n">
        <v>1397.18</v>
      </c>
      <c r="R75" t="n">
        <v>85.58</v>
      </c>
      <c r="S75" t="n">
        <v>66.97</v>
      </c>
      <c r="T75" t="n">
        <v>6718.12</v>
      </c>
      <c r="U75" t="n">
        <v>0.78</v>
      </c>
      <c r="V75" t="n">
        <v>0.86</v>
      </c>
      <c r="W75" t="n">
        <v>5.32</v>
      </c>
      <c r="X75" t="n">
        <v>0.4</v>
      </c>
      <c r="Y75" t="n">
        <v>1</v>
      </c>
      <c r="Z75" t="n">
        <v>10</v>
      </c>
      <c r="AA75" t="n">
        <v>386.6559960451773</v>
      </c>
      <c r="AB75" t="n">
        <v>529.0397918476607</v>
      </c>
      <c r="AC75" t="n">
        <v>478.5489766257304</v>
      </c>
      <c r="AD75" t="n">
        <v>386655.9960451773</v>
      </c>
      <c r="AE75" t="n">
        <v>529039.7918476607</v>
      </c>
      <c r="AF75" t="n">
        <v>2.568595650817927e-06</v>
      </c>
      <c r="AG75" t="n">
        <v>17</v>
      </c>
      <c r="AH75" t="n">
        <v>478548.9766257304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3.5597</v>
      </c>
      <c r="E76" t="n">
        <v>28.09</v>
      </c>
      <c r="F76" t="n">
        <v>24.53</v>
      </c>
      <c r="G76" t="n">
        <v>105.13</v>
      </c>
      <c r="H76" t="n">
        <v>1.16</v>
      </c>
      <c r="I76" t="n">
        <v>14</v>
      </c>
      <c r="J76" t="n">
        <v>299.93</v>
      </c>
      <c r="K76" t="n">
        <v>59.89</v>
      </c>
      <c r="L76" t="n">
        <v>19.5</v>
      </c>
      <c r="M76" t="n">
        <v>12</v>
      </c>
      <c r="N76" t="n">
        <v>85.54000000000001</v>
      </c>
      <c r="O76" t="n">
        <v>37225.39</v>
      </c>
      <c r="P76" t="n">
        <v>351.48</v>
      </c>
      <c r="Q76" t="n">
        <v>1397.19</v>
      </c>
      <c r="R76" t="n">
        <v>84.53</v>
      </c>
      <c r="S76" t="n">
        <v>66.97</v>
      </c>
      <c r="T76" t="n">
        <v>6194.74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384.9791179449203</v>
      </c>
      <c r="AB76" t="n">
        <v>526.7454132522485</v>
      </c>
      <c r="AC76" t="n">
        <v>476.4735703032839</v>
      </c>
      <c r="AD76" t="n">
        <v>384979.1179449203</v>
      </c>
      <c r="AE76" t="n">
        <v>526745.4132522484</v>
      </c>
      <c r="AF76" t="n">
        <v>2.576194618003092e-06</v>
      </c>
      <c r="AG76" t="n">
        <v>17</v>
      </c>
      <c r="AH76" t="n">
        <v>476473.5703032839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3.5612</v>
      </c>
      <c r="E77" t="n">
        <v>28.08</v>
      </c>
      <c r="F77" t="n">
        <v>24.52</v>
      </c>
      <c r="G77" t="n">
        <v>105.08</v>
      </c>
      <c r="H77" t="n">
        <v>1.17</v>
      </c>
      <c r="I77" t="n">
        <v>14</v>
      </c>
      <c r="J77" t="n">
        <v>300.45</v>
      </c>
      <c r="K77" t="n">
        <v>59.89</v>
      </c>
      <c r="L77" t="n">
        <v>19.75</v>
      </c>
      <c r="M77" t="n">
        <v>12</v>
      </c>
      <c r="N77" t="n">
        <v>85.81999999999999</v>
      </c>
      <c r="O77" t="n">
        <v>37290.29</v>
      </c>
      <c r="P77" t="n">
        <v>351.21</v>
      </c>
      <c r="Q77" t="n">
        <v>1397.21</v>
      </c>
      <c r="R77" t="n">
        <v>84.06</v>
      </c>
      <c r="S77" t="n">
        <v>66.97</v>
      </c>
      <c r="T77" t="n">
        <v>5962.77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384.6730298697094</v>
      </c>
      <c r="AB77" t="n">
        <v>526.3266100440919</v>
      </c>
      <c r="AC77" t="n">
        <v>476.0947370855198</v>
      </c>
      <c r="AD77" t="n">
        <v>384673.0298697094</v>
      </c>
      <c r="AE77" t="n">
        <v>526326.6100440919</v>
      </c>
      <c r="AF77" t="n">
        <v>2.57728018474383e-06</v>
      </c>
      <c r="AG77" t="n">
        <v>17</v>
      </c>
      <c r="AH77" t="n">
        <v>476094.7370855198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3.5591</v>
      </c>
      <c r="E78" t="n">
        <v>28.1</v>
      </c>
      <c r="F78" t="n">
        <v>24.54</v>
      </c>
      <c r="G78" t="n">
        <v>105.15</v>
      </c>
      <c r="H78" t="n">
        <v>1.18</v>
      </c>
      <c r="I78" t="n">
        <v>14</v>
      </c>
      <c r="J78" t="n">
        <v>300.98</v>
      </c>
      <c r="K78" t="n">
        <v>59.89</v>
      </c>
      <c r="L78" t="n">
        <v>20</v>
      </c>
      <c r="M78" t="n">
        <v>12</v>
      </c>
      <c r="N78" t="n">
        <v>86.09</v>
      </c>
      <c r="O78" t="n">
        <v>37355.31</v>
      </c>
      <c r="P78" t="n">
        <v>349.71</v>
      </c>
      <c r="Q78" t="n">
        <v>1397.22</v>
      </c>
      <c r="R78" t="n">
        <v>84.59999999999999</v>
      </c>
      <c r="S78" t="n">
        <v>66.97</v>
      </c>
      <c r="T78" t="n">
        <v>6231.63</v>
      </c>
      <c r="U78" t="n">
        <v>0.79</v>
      </c>
      <c r="V78" t="n">
        <v>0.86</v>
      </c>
      <c r="W78" t="n">
        <v>5.32</v>
      </c>
      <c r="X78" t="n">
        <v>0.37</v>
      </c>
      <c r="Y78" t="n">
        <v>1</v>
      </c>
      <c r="Z78" t="n">
        <v>10</v>
      </c>
      <c r="AA78" t="n">
        <v>383.8319288233562</v>
      </c>
      <c r="AB78" t="n">
        <v>525.1757784857124</v>
      </c>
      <c r="AC78" t="n">
        <v>475.0537392758697</v>
      </c>
      <c r="AD78" t="n">
        <v>383831.9288233562</v>
      </c>
      <c r="AE78" t="n">
        <v>525175.7784857124</v>
      </c>
      <c r="AF78" t="n">
        <v>2.575760391306797e-06</v>
      </c>
      <c r="AG78" t="n">
        <v>17</v>
      </c>
      <c r="AH78" t="n">
        <v>475053.7392758697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3.5597</v>
      </c>
      <c r="E79" t="n">
        <v>28.09</v>
      </c>
      <c r="F79" t="n">
        <v>24.53</v>
      </c>
      <c r="G79" t="n">
        <v>105.14</v>
      </c>
      <c r="H79" t="n">
        <v>1.2</v>
      </c>
      <c r="I79" t="n">
        <v>14</v>
      </c>
      <c r="J79" t="n">
        <v>301.51</v>
      </c>
      <c r="K79" t="n">
        <v>59.89</v>
      </c>
      <c r="L79" t="n">
        <v>20.25</v>
      </c>
      <c r="M79" t="n">
        <v>12</v>
      </c>
      <c r="N79" t="n">
        <v>86.37</v>
      </c>
      <c r="O79" t="n">
        <v>37420.44</v>
      </c>
      <c r="P79" t="n">
        <v>347.48</v>
      </c>
      <c r="Q79" t="n">
        <v>1397.17</v>
      </c>
      <c r="R79" t="n">
        <v>84.56999999999999</v>
      </c>
      <c r="S79" t="n">
        <v>66.97</v>
      </c>
      <c r="T79" t="n">
        <v>6215.62</v>
      </c>
      <c r="U79" t="n">
        <v>0.79</v>
      </c>
      <c r="V79" t="n">
        <v>0.86</v>
      </c>
      <c r="W79" t="n">
        <v>5.31</v>
      </c>
      <c r="X79" t="n">
        <v>0.37</v>
      </c>
      <c r="Y79" t="n">
        <v>1</v>
      </c>
      <c r="Z79" t="n">
        <v>10</v>
      </c>
      <c r="AA79" t="n">
        <v>382.261306610278</v>
      </c>
      <c r="AB79" t="n">
        <v>523.026783882817</v>
      </c>
      <c r="AC79" t="n">
        <v>473.1098417017417</v>
      </c>
      <c r="AD79" t="n">
        <v>382261.306610278</v>
      </c>
      <c r="AE79" t="n">
        <v>523026.783882817</v>
      </c>
      <c r="AF79" t="n">
        <v>2.576194618003092e-06</v>
      </c>
      <c r="AG79" t="n">
        <v>17</v>
      </c>
      <c r="AH79" t="n">
        <v>473109.8417017417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3.5588</v>
      </c>
      <c r="E80" t="n">
        <v>28.1</v>
      </c>
      <c r="F80" t="n">
        <v>24.54</v>
      </c>
      <c r="G80" t="n">
        <v>105.17</v>
      </c>
      <c r="H80" t="n">
        <v>1.21</v>
      </c>
      <c r="I80" t="n">
        <v>14</v>
      </c>
      <c r="J80" t="n">
        <v>302.04</v>
      </c>
      <c r="K80" t="n">
        <v>59.89</v>
      </c>
      <c r="L80" t="n">
        <v>20.5</v>
      </c>
      <c r="M80" t="n">
        <v>12</v>
      </c>
      <c r="N80" t="n">
        <v>86.65000000000001</v>
      </c>
      <c r="O80" t="n">
        <v>37485.7</v>
      </c>
      <c r="P80" t="n">
        <v>344.89</v>
      </c>
      <c r="Q80" t="n">
        <v>1397.17</v>
      </c>
      <c r="R80" t="n">
        <v>84.72</v>
      </c>
      <c r="S80" t="n">
        <v>66.97</v>
      </c>
      <c r="T80" t="n">
        <v>6290.4</v>
      </c>
      <c r="U80" t="n">
        <v>0.79</v>
      </c>
      <c r="V80" t="n">
        <v>0.86</v>
      </c>
      <c r="W80" t="n">
        <v>5.32</v>
      </c>
      <c r="X80" t="n">
        <v>0.37</v>
      </c>
      <c r="Y80" t="n">
        <v>1</v>
      </c>
      <c r="Z80" t="n">
        <v>10</v>
      </c>
      <c r="AA80" t="n">
        <v>380.5784232435814</v>
      </c>
      <c r="AB80" t="n">
        <v>520.7241886169285</v>
      </c>
      <c r="AC80" t="n">
        <v>471.027002896317</v>
      </c>
      <c r="AD80" t="n">
        <v>380578.4232435814</v>
      </c>
      <c r="AE80" t="n">
        <v>520724.1886169285</v>
      </c>
      <c r="AF80" t="n">
        <v>2.57554327795865e-06</v>
      </c>
      <c r="AG80" t="n">
        <v>17</v>
      </c>
      <c r="AH80" t="n">
        <v>471027.002896317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3.5682</v>
      </c>
      <c r="E81" t="n">
        <v>28.02</v>
      </c>
      <c r="F81" t="n">
        <v>24.51</v>
      </c>
      <c r="G81" t="n">
        <v>113.14</v>
      </c>
      <c r="H81" t="n">
        <v>1.22</v>
      </c>
      <c r="I81" t="n">
        <v>13</v>
      </c>
      <c r="J81" t="n">
        <v>302.57</v>
      </c>
      <c r="K81" t="n">
        <v>59.89</v>
      </c>
      <c r="L81" t="n">
        <v>20.75</v>
      </c>
      <c r="M81" t="n">
        <v>11</v>
      </c>
      <c r="N81" t="n">
        <v>86.93000000000001</v>
      </c>
      <c r="O81" t="n">
        <v>37551.07</v>
      </c>
      <c r="P81" t="n">
        <v>345.77</v>
      </c>
      <c r="Q81" t="n">
        <v>1397.22</v>
      </c>
      <c r="R81" t="n">
        <v>84.04000000000001</v>
      </c>
      <c r="S81" t="n">
        <v>66.97</v>
      </c>
      <c r="T81" t="n">
        <v>5956.54</v>
      </c>
      <c r="U81" t="n">
        <v>0.8</v>
      </c>
      <c r="V81" t="n">
        <v>0.86</v>
      </c>
      <c r="W81" t="n">
        <v>5.31</v>
      </c>
      <c r="X81" t="n">
        <v>0.35</v>
      </c>
      <c r="Y81" t="n">
        <v>1</v>
      </c>
      <c r="Z81" t="n">
        <v>10</v>
      </c>
      <c r="AA81" t="n">
        <v>380.4544838083713</v>
      </c>
      <c r="AB81" t="n">
        <v>520.5546092138519</v>
      </c>
      <c r="AC81" t="n">
        <v>470.8736079134637</v>
      </c>
      <c r="AD81" t="n">
        <v>380454.4838083712</v>
      </c>
      <c r="AE81" t="n">
        <v>520554.6092138519</v>
      </c>
      <c r="AF81" t="n">
        <v>2.582346162867273e-06</v>
      </c>
      <c r="AG81" t="n">
        <v>17</v>
      </c>
      <c r="AH81" t="n">
        <v>470873.6079134637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3.5679</v>
      </c>
      <c r="E82" t="n">
        <v>28.03</v>
      </c>
      <c r="F82" t="n">
        <v>24.52</v>
      </c>
      <c r="G82" t="n">
        <v>113.16</v>
      </c>
      <c r="H82" t="n">
        <v>1.23</v>
      </c>
      <c r="I82" t="n">
        <v>13</v>
      </c>
      <c r="J82" t="n">
        <v>303.1</v>
      </c>
      <c r="K82" t="n">
        <v>59.89</v>
      </c>
      <c r="L82" t="n">
        <v>21</v>
      </c>
      <c r="M82" t="n">
        <v>11</v>
      </c>
      <c r="N82" t="n">
        <v>87.20999999999999</v>
      </c>
      <c r="O82" t="n">
        <v>37616.56</v>
      </c>
      <c r="P82" t="n">
        <v>345.82</v>
      </c>
      <c r="Q82" t="n">
        <v>1397.24</v>
      </c>
      <c r="R82" t="n">
        <v>84.04000000000001</v>
      </c>
      <c r="S82" t="n">
        <v>66.97</v>
      </c>
      <c r="T82" t="n">
        <v>5957.25</v>
      </c>
      <c r="U82" t="n">
        <v>0.8</v>
      </c>
      <c r="V82" t="n">
        <v>0.86</v>
      </c>
      <c r="W82" t="n">
        <v>5.31</v>
      </c>
      <c r="X82" t="n">
        <v>0.35</v>
      </c>
      <c r="Y82" t="n">
        <v>1</v>
      </c>
      <c r="Z82" t="n">
        <v>10</v>
      </c>
      <c r="AA82" t="n">
        <v>380.5211808996073</v>
      </c>
      <c r="AB82" t="n">
        <v>520.6458671165491</v>
      </c>
      <c r="AC82" t="n">
        <v>470.9561562900087</v>
      </c>
      <c r="AD82" t="n">
        <v>380521.1808996073</v>
      </c>
      <c r="AE82" t="n">
        <v>520645.8671165491</v>
      </c>
      <c r="AF82" t="n">
        <v>2.582129049519126e-06</v>
      </c>
      <c r="AG82" t="n">
        <v>17</v>
      </c>
      <c r="AH82" t="n">
        <v>470956.1562900087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3.5668</v>
      </c>
      <c r="E83" t="n">
        <v>28.04</v>
      </c>
      <c r="F83" t="n">
        <v>24.53</v>
      </c>
      <c r="G83" t="n">
        <v>113.2</v>
      </c>
      <c r="H83" t="n">
        <v>1.25</v>
      </c>
      <c r="I83" t="n">
        <v>13</v>
      </c>
      <c r="J83" t="n">
        <v>303.63</v>
      </c>
      <c r="K83" t="n">
        <v>59.89</v>
      </c>
      <c r="L83" t="n">
        <v>21.25</v>
      </c>
      <c r="M83" t="n">
        <v>11</v>
      </c>
      <c r="N83" t="n">
        <v>87.48999999999999</v>
      </c>
      <c r="O83" t="n">
        <v>37682.17</v>
      </c>
      <c r="P83" t="n">
        <v>346.31</v>
      </c>
      <c r="Q83" t="n">
        <v>1397.18</v>
      </c>
      <c r="R83" t="n">
        <v>84.29000000000001</v>
      </c>
      <c r="S83" t="n">
        <v>66.97</v>
      </c>
      <c r="T83" t="n">
        <v>6081.2</v>
      </c>
      <c r="U83" t="n">
        <v>0.79</v>
      </c>
      <c r="V83" t="n">
        <v>0.86</v>
      </c>
      <c r="W83" t="n">
        <v>5.32</v>
      </c>
      <c r="X83" t="n">
        <v>0.36</v>
      </c>
      <c r="Y83" t="n">
        <v>1</v>
      </c>
      <c r="Z83" t="n">
        <v>10</v>
      </c>
      <c r="AA83" t="n">
        <v>380.9448199148252</v>
      </c>
      <c r="AB83" t="n">
        <v>521.2255087068045</v>
      </c>
      <c r="AC83" t="n">
        <v>471.4804777004223</v>
      </c>
      <c r="AD83" t="n">
        <v>380944.8199148252</v>
      </c>
      <c r="AE83" t="n">
        <v>521225.5087068045</v>
      </c>
      <c r="AF83" t="n">
        <v>2.581332967242585e-06</v>
      </c>
      <c r="AG83" t="n">
        <v>17</v>
      </c>
      <c r="AH83" t="n">
        <v>471480.4777004223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3.5687</v>
      </c>
      <c r="E84" t="n">
        <v>28.02</v>
      </c>
      <c r="F84" t="n">
        <v>24.51</v>
      </c>
      <c r="G84" t="n">
        <v>113.13</v>
      </c>
      <c r="H84" t="n">
        <v>1.26</v>
      </c>
      <c r="I84" t="n">
        <v>13</v>
      </c>
      <c r="J84" t="n">
        <v>304.16</v>
      </c>
      <c r="K84" t="n">
        <v>59.89</v>
      </c>
      <c r="L84" t="n">
        <v>21.5</v>
      </c>
      <c r="M84" t="n">
        <v>11</v>
      </c>
      <c r="N84" t="n">
        <v>87.78</v>
      </c>
      <c r="O84" t="n">
        <v>37747.91</v>
      </c>
      <c r="P84" t="n">
        <v>344.13</v>
      </c>
      <c r="Q84" t="n">
        <v>1397.19</v>
      </c>
      <c r="R84" t="n">
        <v>83.98</v>
      </c>
      <c r="S84" t="n">
        <v>66.97</v>
      </c>
      <c r="T84" t="n">
        <v>5928.02</v>
      </c>
      <c r="U84" t="n">
        <v>0.8</v>
      </c>
      <c r="V84" t="n">
        <v>0.86</v>
      </c>
      <c r="W84" t="n">
        <v>5.31</v>
      </c>
      <c r="X84" t="n">
        <v>0.35</v>
      </c>
      <c r="Y84" t="n">
        <v>1</v>
      </c>
      <c r="Z84" t="n">
        <v>10</v>
      </c>
      <c r="AA84" t="n">
        <v>379.3064254287116</v>
      </c>
      <c r="AB84" t="n">
        <v>518.9837850900406</v>
      </c>
      <c r="AC84" t="n">
        <v>469.4527010393634</v>
      </c>
      <c r="AD84" t="n">
        <v>379306.4254287116</v>
      </c>
      <c r="AE84" t="n">
        <v>518983.7850900405</v>
      </c>
      <c r="AF84" t="n">
        <v>2.58270801844752e-06</v>
      </c>
      <c r="AG84" t="n">
        <v>17</v>
      </c>
      <c r="AH84" t="n">
        <v>469452.7010393635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3.5688</v>
      </c>
      <c r="E85" t="n">
        <v>28.02</v>
      </c>
      <c r="F85" t="n">
        <v>24.51</v>
      </c>
      <c r="G85" t="n">
        <v>113.13</v>
      </c>
      <c r="H85" t="n">
        <v>1.27</v>
      </c>
      <c r="I85" t="n">
        <v>13</v>
      </c>
      <c r="J85" t="n">
        <v>304.7</v>
      </c>
      <c r="K85" t="n">
        <v>59.89</v>
      </c>
      <c r="L85" t="n">
        <v>21.75</v>
      </c>
      <c r="M85" t="n">
        <v>11</v>
      </c>
      <c r="N85" t="n">
        <v>88.06</v>
      </c>
      <c r="O85" t="n">
        <v>37813.76</v>
      </c>
      <c r="P85" t="n">
        <v>342</v>
      </c>
      <c r="Q85" t="n">
        <v>1397.18</v>
      </c>
      <c r="R85" t="n">
        <v>83.78</v>
      </c>
      <c r="S85" t="n">
        <v>66.97</v>
      </c>
      <c r="T85" t="n">
        <v>5826.76</v>
      </c>
      <c r="U85" t="n">
        <v>0.8</v>
      </c>
      <c r="V85" t="n">
        <v>0.86</v>
      </c>
      <c r="W85" t="n">
        <v>5.32</v>
      </c>
      <c r="X85" t="n">
        <v>0.34</v>
      </c>
      <c r="Y85" t="n">
        <v>1</v>
      </c>
      <c r="Z85" t="n">
        <v>10</v>
      </c>
      <c r="AA85" t="n">
        <v>377.8556003524589</v>
      </c>
      <c r="AB85" t="n">
        <v>516.9987022148264</v>
      </c>
      <c r="AC85" t="n">
        <v>467.6570716876785</v>
      </c>
      <c r="AD85" t="n">
        <v>377855.6003524588</v>
      </c>
      <c r="AE85" t="n">
        <v>516998.7022148264</v>
      </c>
      <c r="AF85" t="n">
        <v>2.582780389563569e-06</v>
      </c>
      <c r="AG85" t="n">
        <v>17</v>
      </c>
      <c r="AH85" t="n">
        <v>467657.0716876785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3.5677</v>
      </c>
      <c r="E86" t="n">
        <v>28.03</v>
      </c>
      <c r="F86" t="n">
        <v>24.52</v>
      </c>
      <c r="G86" t="n">
        <v>113.16</v>
      </c>
      <c r="H86" t="n">
        <v>1.28</v>
      </c>
      <c r="I86" t="n">
        <v>13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340.26</v>
      </c>
      <c r="Q86" t="n">
        <v>1397.29</v>
      </c>
      <c r="R86" t="n">
        <v>84.11</v>
      </c>
      <c r="S86" t="n">
        <v>66.97</v>
      </c>
      <c r="T86" t="n">
        <v>5989.7</v>
      </c>
      <c r="U86" t="n">
        <v>0.8</v>
      </c>
      <c r="V86" t="n">
        <v>0.86</v>
      </c>
      <c r="W86" t="n">
        <v>5.32</v>
      </c>
      <c r="X86" t="n">
        <v>0.35</v>
      </c>
      <c r="Y86" t="n">
        <v>1</v>
      </c>
      <c r="Z86" t="n">
        <v>10</v>
      </c>
      <c r="AA86" t="n">
        <v>376.7665283730208</v>
      </c>
      <c r="AB86" t="n">
        <v>515.5085858860944</v>
      </c>
      <c r="AC86" t="n">
        <v>466.3091699699692</v>
      </c>
      <c r="AD86" t="n">
        <v>376766.5283730208</v>
      </c>
      <c r="AE86" t="n">
        <v>515508.5858860943</v>
      </c>
      <c r="AF86" t="n">
        <v>2.581984307287027e-06</v>
      </c>
      <c r="AG86" t="n">
        <v>17</v>
      </c>
      <c r="AH86" t="n">
        <v>466309.1699699692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3.5803</v>
      </c>
      <c r="E87" t="n">
        <v>27.93</v>
      </c>
      <c r="F87" t="n">
        <v>24.47</v>
      </c>
      <c r="G87" t="n">
        <v>122.35</v>
      </c>
      <c r="H87" t="n">
        <v>1.3</v>
      </c>
      <c r="I87" t="n">
        <v>12</v>
      </c>
      <c r="J87" t="n">
        <v>305.77</v>
      </c>
      <c r="K87" t="n">
        <v>59.89</v>
      </c>
      <c r="L87" t="n">
        <v>22.25</v>
      </c>
      <c r="M87" t="n">
        <v>8</v>
      </c>
      <c r="N87" t="n">
        <v>88.63</v>
      </c>
      <c r="O87" t="n">
        <v>37945.85</v>
      </c>
      <c r="P87" t="n">
        <v>338.71</v>
      </c>
      <c r="Q87" t="n">
        <v>1397.26</v>
      </c>
      <c r="R87" t="n">
        <v>82.48</v>
      </c>
      <c r="S87" t="n">
        <v>66.97</v>
      </c>
      <c r="T87" t="n">
        <v>5180.56</v>
      </c>
      <c r="U87" t="n">
        <v>0.8100000000000001</v>
      </c>
      <c r="V87" t="n">
        <v>0.86</v>
      </c>
      <c r="W87" t="n">
        <v>5.31</v>
      </c>
      <c r="X87" t="n">
        <v>0.31</v>
      </c>
      <c r="Y87" t="n">
        <v>1</v>
      </c>
      <c r="Z87" t="n">
        <v>10</v>
      </c>
      <c r="AA87" t="n">
        <v>374.759836881594</v>
      </c>
      <c r="AB87" t="n">
        <v>512.7629420585437</v>
      </c>
      <c r="AC87" t="n">
        <v>463.8255665357846</v>
      </c>
      <c r="AD87" t="n">
        <v>374759.836881594</v>
      </c>
      <c r="AE87" t="n">
        <v>512762.9420585437</v>
      </c>
      <c r="AF87" t="n">
        <v>2.591103067909226e-06</v>
      </c>
      <c r="AG87" t="n">
        <v>17</v>
      </c>
      <c r="AH87" t="n">
        <v>463825.5665357846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3.5793</v>
      </c>
      <c r="E88" t="n">
        <v>27.94</v>
      </c>
      <c r="F88" t="n">
        <v>24.48</v>
      </c>
      <c r="G88" t="n">
        <v>122.39</v>
      </c>
      <c r="H88" t="n">
        <v>1.31</v>
      </c>
      <c r="I88" t="n">
        <v>12</v>
      </c>
      <c r="J88" t="n">
        <v>306.31</v>
      </c>
      <c r="K88" t="n">
        <v>59.89</v>
      </c>
      <c r="L88" t="n">
        <v>22.5</v>
      </c>
      <c r="M88" t="n">
        <v>8</v>
      </c>
      <c r="N88" t="n">
        <v>88.92</v>
      </c>
      <c r="O88" t="n">
        <v>38012.07</v>
      </c>
      <c r="P88" t="n">
        <v>339.12</v>
      </c>
      <c r="Q88" t="n">
        <v>1397.26</v>
      </c>
      <c r="R88" t="n">
        <v>82.61</v>
      </c>
      <c r="S88" t="n">
        <v>66.97</v>
      </c>
      <c r="T88" t="n">
        <v>5244.69</v>
      </c>
      <c r="U88" t="n">
        <v>0.8100000000000001</v>
      </c>
      <c r="V88" t="n">
        <v>0.86</v>
      </c>
      <c r="W88" t="n">
        <v>5.32</v>
      </c>
      <c r="X88" t="n">
        <v>0.31</v>
      </c>
      <c r="Y88" t="n">
        <v>1</v>
      </c>
      <c r="Z88" t="n">
        <v>10</v>
      </c>
      <c r="AA88" t="n">
        <v>375.11903482654</v>
      </c>
      <c r="AB88" t="n">
        <v>513.2544125335138</v>
      </c>
      <c r="AC88" t="n">
        <v>464.2701317584067</v>
      </c>
      <c r="AD88" t="n">
        <v>375119.03482654</v>
      </c>
      <c r="AE88" t="n">
        <v>513254.4125335138</v>
      </c>
      <c r="AF88" t="n">
        <v>2.590379356748734e-06</v>
      </c>
      <c r="AG88" t="n">
        <v>17</v>
      </c>
      <c r="AH88" t="n">
        <v>464270.1317584067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3.5786</v>
      </c>
      <c r="E89" t="n">
        <v>27.94</v>
      </c>
      <c r="F89" t="n">
        <v>24.48</v>
      </c>
      <c r="G89" t="n">
        <v>122.42</v>
      </c>
      <c r="H89" t="n">
        <v>1.32</v>
      </c>
      <c r="I89" t="n">
        <v>12</v>
      </c>
      <c r="J89" t="n">
        <v>306.84</v>
      </c>
      <c r="K89" t="n">
        <v>59.89</v>
      </c>
      <c r="L89" t="n">
        <v>22.75</v>
      </c>
      <c r="M89" t="n">
        <v>7</v>
      </c>
      <c r="N89" t="n">
        <v>89.20999999999999</v>
      </c>
      <c r="O89" t="n">
        <v>38078.42</v>
      </c>
      <c r="P89" t="n">
        <v>338.96</v>
      </c>
      <c r="Q89" t="n">
        <v>1397.26</v>
      </c>
      <c r="R89" t="n">
        <v>82.68000000000001</v>
      </c>
      <c r="S89" t="n">
        <v>66.97</v>
      </c>
      <c r="T89" t="n">
        <v>5279.64</v>
      </c>
      <c r="U89" t="n">
        <v>0.8100000000000001</v>
      </c>
      <c r="V89" t="n">
        <v>0.86</v>
      </c>
      <c r="W89" t="n">
        <v>5.32</v>
      </c>
      <c r="X89" t="n">
        <v>0.32</v>
      </c>
      <c r="Y89" t="n">
        <v>1</v>
      </c>
      <c r="Z89" t="n">
        <v>10</v>
      </c>
      <c r="AA89" t="n">
        <v>375.0609035445117</v>
      </c>
      <c r="AB89" t="n">
        <v>513.1748747488716</v>
      </c>
      <c r="AC89" t="n">
        <v>464.1981849482988</v>
      </c>
      <c r="AD89" t="n">
        <v>375060.9035445117</v>
      </c>
      <c r="AE89" t="n">
        <v>513174.8747488716</v>
      </c>
      <c r="AF89" t="n">
        <v>2.589872758936389e-06</v>
      </c>
      <c r="AG89" t="n">
        <v>17</v>
      </c>
      <c r="AH89" t="n">
        <v>464198.1849482988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3.5787</v>
      </c>
      <c r="E90" t="n">
        <v>27.94</v>
      </c>
      <c r="F90" t="n">
        <v>24.48</v>
      </c>
      <c r="G90" t="n">
        <v>122.42</v>
      </c>
      <c r="H90" t="n">
        <v>1.33</v>
      </c>
      <c r="I90" t="n">
        <v>12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339.16</v>
      </c>
      <c r="Q90" t="n">
        <v>1397.33</v>
      </c>
      <c r="R90" t="n">
        <v>82.75</v>
      </c>
      <c r="S90" t="n">
        <v>66.97</v>
      </c>
      <c r="T90" t="n">
        <v>5315.17</v>
      </c>
      <c r="U90" t="n">
        <v>0.8100000000000001</v>
      </c>
      <c r="V90" t="n">
        <v>0.86</v>
      </c>
      <c r="W90" t="n">
        <v>5.32</v>
      </c>
      <c r="X90" t="n">
        <v>0.32</v>
      </c>
      <c r="Y90" t="n">
        <v>1</v>
      </c>
      <c r="Z90" t="n">
        <v>10</v>
      </c>
      <c r="AA90" t="n">
        <v>375.1889306066221</v>
      </c>
      <c r="AB90" t="n">
        <v>513.3500470234063</v>
      </c>
      <c r="AC90" t="n">
        <v>464.3566390268078</v>
      </c>
      <c r="AD90" t="n">
        <v>375188.9306066221</v>
      </c>
      <c r="AE90" t="n">
        <v>513350.0470234064</v>
      </c>
      <c r="AF90" t="n">
        <v>2.589945130052439e-06</v>
      </c>
      <c r="AG90" t="n">
        <v>17</v>
      </c>
      <c r="AH90" t="n">
        <v>464356.6390268078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3.5796</v>
      </c>
      <c r="E91" t="n">
        <v>27.94</v>
      </c>
      <c r="F91" t="n">
        <v>24.48</v>
      </c>
      <c r="G91" t="n">
        <v>122.38</v>
      </c>
      <c r="H91" t="n">
        <v>1.35</v>
      </c>
      <c r="I91" t="n">
        <v>12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339.17</v>
      </c>
      <c r="Q91" t="n">
        <v>1397.32</v>
      </c>
      <c r="R91" t="n">
        <v>82.56</v>
      </c>
      <c r="S91" t="n">
        <v>66.97</v>
      </c>
      <c r="T91" t="n">
        <v>5219.8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375.1313930128035</v>
      </c>
      <c r="AB91" t="n">
        <v>513.2713215491642</v>
      </c>
      <c r="AC91" t="n">
        <v>464.2854270013355</v>
      </c>
      <c r="AD91" t="n">
        <v>375131.3930128035</v>
      </c>
      <c r="AE91" t="n">
        <v>513271.3215491642</v>
      </c>
      <c r="AF91" t="n">
        <v>2.590596470096881e-06</v>
      </c>
      <c r="AG91" t="n">
        <v>17</v>
      </c>
      <c r="AH91" t="n">
        <v>464285.4270013355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3.5793</v>
      </c>
      <c r="E92" t="n">
        <v>27.94</v>
      </c>
      <c r="F92" t="n">
        <v>24.48</v>
      </c>
      <c r="G92" t="n">
        <v>122.39</v>
      </c>
      <c r="H92" t="n">
        <v>1.36</v>
      </c>
      <c r="I92" t="n">
        <v>12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339.7</v>
      </c>
      <c r="Q92" t="n">
        <v>1397.3</v>
      </c>
      <c r="R92" t="n">
        <v>82.39</v>
      </c>
      <c r="S92" t="n">
        <v>66.97</v>
      </c>
      <c r="T92" t="n">
        <v>5137.33</v>
      </c>
      <c r="U92" t="n">
        <v>0.8100000000000001</v>
      </c>
      <c r="V92" t="n">
        <v>0.86</v>
      </c>
      <c r="W92" t="n">
        <v>5.32</v>
      </c>
      <c r="X92" t="n">
        <v>0.31</v>
      </c>
      <c r="Y92" t="n">
        <v>1</v>
      </c>
      <c r="Z92" t="n">
        <v>10</v>
      </c>
      <c r="AA92" t="n">
        <v>375.51095950068</v>
      </c>
      <c r="AB92" t="n">
        <v>513.7906611631686</v>
      </c>
      <c r="AC92" t="n">
        <v>464.755201571477</v>
      </c>
      <c r="AD92" t="n">
        <v>375510.95950068</v>
      </c>
      <c r="AE92" t="n">
        <v>513790.6611631686</v>
      </c>
      <c r="AF92" t="n">
        <v>2.590379356748734e-06</v>
      </c>
      <c r="AG92" t="n">
        <v>17</v>
      </c>
      <c r="AH92" t="n">
        <v>464755.2015714769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3.5797</v>
      </c>
      <c r="E93" t="n">
        <v>27.94</v>
      </c>
      <c r="F93" t="n">
        <v>24.48</v>
      </c>
      <c r="G93" t="n">
        <v>122.38</v>
      </c>
      <c r="H93" t="n">
        <v>1.37</v>
      </c>
      <c r="I93" t="n">
        <v>12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339.93</v>
      </c>
      <c r="Q93" t="n">
        <v>1397.26</v>
      </c>
      <c r="R93" t="n">
        <v>82.42</v>
      </c>
      <c r="S93" t="n">
        <v>66.97</v>
      </c>
      <c r="T93" t="n">
        <v>5154.06</v>
      </c>
      <c r="U93" t="n">
        <v>0.8100000000000001</v>
      </c>
      <c r="V93" t="n">
        <v>0.86</v>
      </c>
      <c r="W93" t="n">
        <v>5.32</v>
      </c>
      <c r="X93" t="n">
        <v>0.31</v>
      </c>
      <c r="Y93" t="n">
        <v>1</v>
      </c>
      <c r="Z93" t="n">
        <v>10</v>
      </c>
      <c r="AA93" t="n">
        <v>375.6377500872335</v>
      </c>
      <c r="AB93" t="n">
        <v>513.964141637297</v>
      </c>
      <c r="AC93" t="n">
        <v>464.9121253126359</v>
      </c>
      <c r="AD93" t="n">
        <v>375637.7500872335</v>
      </c>
      <c r="AE93" t="n">
        <v>513964.1416372969</v>
      </c>
      <c r="AF93" t="n">
        <v>2.590668841212931e-06</v>
      </c>
      <c r="AG93" t="n">
        <v>17</v>
      </c>
      <c r="AH93" t="n">
        <v>464912.1253126358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3.5786</v>
      </c>
      <c r="E94" t="n">
        <v>27.94</v>
      </c>
      <c r="F94" t="n">
        <v>24.48</v>
      </c>
      <c r="G94" t="n">
        <v>122.42</v>
      </c>
      <c r="H94" t="n">
        <v>1.38</v>
      </c>
      <c r="I94" t="n">
        <v>12</v>
      </c>
      <c r="J94" t="n">
        <v>309.55</v>
      </c>
      <c r="K94" t="n">
        <v>59.89</v>
      </c>
      <c r="L94" t="n">
        <v>24</v>
      </c>
      <c r="M94" t="n">
        <v>1</v>
      </c>
      <c r="N94" t="n">
        <v>90.66</v>
      </c>
      <c r="O94" t="n">
        <v>38412.07</v>
      </c>
      <c r="P94" t="n">
        <v>340.43</v>
      </c>
      <c r="Q94" t="n">
        <v>1397.27</v>
      </c>
      <c r="R94" t="n">
        <v>82.53</v>
      </c>
      <c r="S94" t="n">
        <v>66.97</v>
      </c>
      <c r="T94" t="n">
        <v>5205.51</v>
      </c>
      <c r="U94" t="n">
        <v>0.8100000000000001</v>
      </c>
      <c r="V94" t="n">
        <v>0.86</v>
      </c>
      <c r="W94" t="n">
        <v>5.32</v>
      </c>
      <c r="X94" t="n">
        <v>0.32</v>
      </c>
      <c r="Y94" t="n">
        <v>1</v>
      </c>
      <c r="Z94" t="n">
        <v>10</v>
      </c>
      <c r="AA94" t="n">
        <v>376.0544241756001</v>
      </c>
      <c r="AB94" t="n">
        <v>514.5342535073636</v>
      </c>
      <c r="AC94" t="n">
        <v>465.4278265059804</v>
      </c>
      <c r="AD94" t="n">
        <v>376054.4241756001</v>
      </c>
      <c r="AE94" t="n">
        <v>514534.2535073636</v>
      </c>
      <c r="AF94" t="n">
        <v>2.589872758936389e-06</v>
      </c>
      <c r="AG94" t="n">
        <v>17</v>
      </c>
      <c r="AH94" t="n">
        <v>465427.8265059803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3.5784</v>
      </c>
      <c r="E95" t="n">
        <v>27.95</v>
      </c>
      <c r="F95" t="n">
        <v>24.49</v>
      </c>
      <c r="G95" t="n">
        <v>122.43</v>
      </c>
      <c r="H95" t="n">
        <v>1.39</v>
      </c>
      <c r="I95" t="n">
        <v>12</v>
      </c>
      <c r="J95" t="n">
        <v>310.09</v>
      </c>
      <c r="K95" t="n">
        <v>59.89</v>
      </c>
      <c r="L95" t="n">
        <v>24.25</v>
      </c>
      <c r="M95" t="n">
        <v>1</v>
      </c>
      <c r="N95" t="n">
        <v>90.95999999999999</v>
      </c>
      <c r="O95" t="n">
        <v>38479.19</v>
      </c>
      <c r="P95" t="n">
        <v>340.89</v>
      </c>
      <c r="Q95" t="n">
        <v>1397.27</v>
      </c>
      <c r="R95" t="n">
        <v>82.54000000000001</v>
      </c>
      <c r="S95" t="n">
        <v>66.97</v>
      </c>
      <c r="T95" t="n">
        <v>5212.65</v>
      </c>
      <c r="U95" t="n">
        <v>0.8100000000000001</v>
      </c>
      <c r="V95" t="n">
        <v>0.86</v>
      </c>
      <c r="W95" t="n">
        <v>5.33</v>
      </c>
      <c r="X95" t="n">
        <v>0.32</v>
      </c>
      <c r="Y95" t="n">
        <v>1</v>
      </c>
      <c r="Z95" t="n">
        <v>10</v>
      </c>
      <c r="AA95" t="n">
        <v>376.390506156921</v>
      </c>
      <c r="AB95" t="n">
        <v>514.9940957010973</v>
      </c>
      <c r="AC95" t="n">
        <v>465.8437820061367</v>
      </c>
      <c r="AD95" t="n">
        <v>376390.506156921</v>
      </c>
      <c r="AE95" t="n">
        <v>514994.0957010973</v>
      </c>
      <c r="AF95" t="n">
        <v>2.589728016704291e-06</v>
      </c>
      <c r="AG95" t="n">
        <v>17</v>
      </c>
      <c r="AH95" t="n">
        <v>465843.7820061367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3.5785</v>
      </c>
      <c r="E96" t="n">
        <v>27.94</v>
      </c>
      <c r="F96" t="n">
        <v>24.49</v>
      </c>
      <c r="G96" t="n">
        <v>122.43</v>
      </c>
      <c r="H96" t="n">
        <v>1.41</v>
      </c>
      <c r="I96" t="n">
        <v>12</v>
      </c>
      <c r="J96" t="n">
        <v>310.64</v>
      </c>
      <c r="K96" t="n">
        <v>59.89</v>
      </c>
      <c r="L96" t="n">
        <v>24.5</v>
      </c>
      <c r="M96" t="n">
        <v>1</v>
      </c>
      <c r="N96" t="n">
        <v>91.25</v>
      </c>
      <c r="O96" t="n">
        <v>38546.43</v>
      </c>
      <c r="P96" t="n">
        <v>341.29</v>
      </c>
      <c r="Q96" t="n">
        <v>1397.27</v>
      </c>
      <c r="R96" t="n">
        <v>82.56</v>
      </c>
      <c r="S96" t="n">
        <v>66.97</v>
      </c>
      <c r="T96" t="n">
        <v>5223.89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376.653679871413</v>
      </c>
      <c r="AB96" t="n">
        <v>515.35418158767</v>
      </c>
      <c r="AC96" t="n">
        <v>466.1695018010788</v>
      </c>
      <c r="AD96" t="n">
        <v>376653.679871413</v>
      </c>
      <c r="AE96" t="n">
        <v>515354.1815876701</v>
      </c>
      <c r="AF96" t="n">
        <v>2.58980038782034e-06</v>
      </c>
      <c r="AG96" t="n">
        <v>17</v>
      </c>
      <c r="AH96" t="n">
        <v>466169.5018010788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3.5786</v>
      </c>
      <c r="E97" t="n">
        <v>27.94</v>
      </c>
      <c r="F97" t="n">
        <v>24.48</v>
      </c>
      <c r="G97" t="n">
        <v>122.42</v>
      </c>
      <c r="H97" t="n">
        <v>1.42</v>
      </c>
      <c r="I97" t="n">
        <v>12</v>
      </c>
      <c r="J97" t="n">
        <v>311.19</v>
      </c>
      <c r="K97" t="n">
        <v>59.89</v>
      </c>
      <c r="L97" t="n">
        <v>24.75</v>
      </c>
      <c r="M97" t="n">
        <v>1</v>
      </c>
      <c r="N97" t="n">
        <v>91.55</v>
      </c>
      <c r="O97" t="n">
        <v>38613.8</v>
      </c>
      <c r="P97" t="n">
        <v>341.62</v>
      </c>
      <c r="Q97" t="n">
        <v>1397.27</v>
      </c>
      <c r="R97" t="n">
        <v>82.54000000000001</v>
      </c>
      <c r="S97" t="n">
        <v>66.97</v>
      </c>
      <c r="T97" t="n">
        <v>5213.79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376.8587027817194</v>
      </c>
      <c r="AB97" t="n">
        <v>515.6347029785237</v>
      </c>
      <c r="AC97" t="n">
        <v>466.4232506241036</v>
      </c>
      <c r="AD97" t="n">
        <v>376858.7027817194</v>
      </c>
      <c r="AE97" t="n">
        <v>515634.7029785237</v>
      </c>
      <c r="AF97" t="n">
        <v>2.589872758936389e-06</v>
      </c>
      <c r="AG97" t="n">
        <v>17</v>
      </c>
      <c r="AH97" t="n">
        <v>466423.2506241036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3.5784</v>
      </c>
      <c r="E98" t="n">
        <v>27.95</v>
      </c>
      <c r="F98" t="n">
        <v>24.49</v>
      </c>
      <c r="G98" t="n">
        <v>122.43</v>
      </c>
      <c r="H98" t="n">
        <v>1.43</v>
      </c>
      <c r="I98" t="n">
        <v>12</v>
      </c>
      <c r="J98" t="n">
        <v>311.73</v>
      </c>
      <c r="K98" t="n">
        <v>59.89</v>
      </c>
      <c r="L98" t="n">
        <v>25</v>
      </c>
      <c r="M98" t="n">
        <v>1</v>
      </c>
      <c r="N98" t="n">
        <v>91.84999999999999</v>
      </c>
      <c r="O98" t="n">
        <v>38681.31</v>
      </c>
      <c r="P98" t="n">
        <v>341.98</v>
      </c>
      <c r="Q98" t="n">
        <v>1397.27</v>
      </c>
      <c r="R98" t="n">
        <v>82.59</v>
      </c>
      <c r="S98" t="n">
        <v>66.97</v>
      </c>
      <c r="T98" t="n">
        <v>5237.65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377.1272394999402</v>
      </c>
      <c r="AB98" t="n">
        <v>516.0021267633974</v>
      </c>
      <c r="AC98" t="n">
        <v>466.7556079986314</v>
      </c>
      <c r="AD98" t="n">
        <v>377127.2394999402</v>
      </c>
      <c r="AE98" t="n">
        <v>516002.1267633975</v>
      </c>
      <c r="AF98" t="n">
        <v>2.589728016704291e-06</v>
      </c>
      <c r="AG98" t="n">
        <v>17</v>
      </c>
      <c r="AH98" t="n">
        <v>466755.6079986314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3.5781</v>
      </c>
      <c r="E99" t="n">
        <v>27.95</v>
      </c>
      <c r="F99" t="n">
        <v>24.49</v>
      </c>
      <c r="G99" t="n">
        <v>122.44</v>
      </c>
      <c r="H99" t="n">
        <v>1.44</v>
      </c>
      <c r="I99" t="n">
        <v>12</v>
      </c>
      <c r="J99" t="n">
        <v>312.28</v>
      </c>
      <c r="K99" t="n">
        <v>59.89</v>
      </c>
      <c r="L99" t="n">
        <v>25.25</v>
      </c>
      <c r="M99" t="n">
        <v>0</v>
      </c>
      <c r="N99" t="n">
        <v>92.15000000000001</v>
      </c>
      <c r="O99" t="n">
        <v>38749.07</v>
      </c>
      <c r="P99" t="n">
        <v>342.54</v>
      </c>
      <c r="Q99" t="n">
        <v>1397.27</v>
      </c>
      <c r="R99" t="n">
        <v>82.61</v>
      </c>
      <c r="S99" t="n">
        <v>66.97</v>
      </c>
      <c r="T99" t="n">
        <v>5246.09</v>
      </c>
      <c r="U99" t="n">
        <v>0.8100000000000001</v>
      </c>
      <c r="V99" t="n">
        <v>0.86</v>
      </c>
      <c r="W99" t="n">
        <v>5.33</v>
      </c>
      <c r="X99" t="n">
        <v>0.32</v>
      </c>
      <c r="Y99" t="n">
        <v>1</v>
      </c>
      <c r="Z99" t="n">
        <v>10</v>
      </c>
      <c r="AA99" t="n">
        <v>377.5273793874677</v>
      </c>
      <c r="AB99" t="n">
        <v>516.5496158104385</v>
      </c>
      <c r="AC99" t="n">
        <v>467.2508454594285</v>
      </c>
      <c r="AD99" t="n">
        <v>377527.3793874677</v>
      </c>
      <c r="AE99" t="n">
        <v>516549.6158104385</v>
      </c>
      <c r="AF99" t="n">
        <v>2.589510903356144e-06</v>
      </c>
      <c r="AG99" t="n">
        <v>17</v>
      </c>
      <c r="AH99" t="n">
        <v>467250.8454594285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32.73</v>
      </c>
      <c r="G2" t="n">
        <v>6.8</v>
      </c>
      <c r="H2" t="n">
        <v>0.11</v>
      </c>
      <c r="I2" t="n">
        <v>289</v>
      </c>
      <c r="J2" t="n">
        <v>159.12</v>
      </c>
      <c r="K2" t="n">
        <v>50.28</v>
      </c>
      <c r="L2" t="n">
        <v>1</v>
      </c>
      <c r="M2" t="n">
        <v>287</v>
      </c>
      <c r="N2" t="n">
        <v>27.84</v>
      </c>
      <c r="O2" t="n">
        <v>19859.16</v>
      </c>
      <c r="P2" t="n">
        <v>399.4</v>
      </c>
      <c r="Q2" t="n">
        <v>1398.02</v>
      </c>
      <c r="R2" t="n">
        <v>351.64</v>
      </c>
      <c r="S2" t="n">
        <v>66.97</v>
      </c>
      <c r="T2" t="n">
        <v>138374.27</v>
      </c>
      <c r="U2" t="n">
        <v>0.19</v>
      </c>
      <c r="V2" t="n">
        <v>0.64</v>
      </c>
      <c r="W2" t="n">
        <v>5.78</v>
      </c>
      <c r="X2" t="n">
        <v>8.550000000000001</v>
      </c>
      <c r="Y2" t="n">
        <v>1</v>
      </c>
      <c r="Z2" t="n">
        <v>10</v>
      </c>
      <c r="AA2" t="n">
        <v>652.4684113203963</v>
      </c>
      <c r="AB2" t="n">
        <v>892.73606524334</v>
      </c>
      <c r="AC2" t="n">
        <v>807.5345881394518</v>
      </c>
      <c r="AD2" t="n">
        <v>652468.4113203962</v>
      </c>
      <c r="AE2" t="n">
        <v>892736.06524334</v>
      </c>
      <c r="AF2" t="n">
        <v>1.680966858291018e-06</v>
      </c>
      <c r="AG2" t="n">
        <v>26</v>
      </c>
      <c r="AH2" t="n">
        <v>807534.5881394518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2.5218</v>
      </c>
      <c r="E3" t="n">
        <v>39.65</v>
      </c>
      <c r="F3" t="n">
        <v>30.43</v>
      </c>
      <c r="G3" t="n">
        <v>8.529999999999999</v>
      </c>
      <c r="H3" t="n">
        <v>0.14</v>
      </c>
      <c r="I3" t="n">
        <v>214</v>
      </c>
      <c r="J3" t="n">
        <v>159.48</v>
      </c>
      <c r="K3" t="n">
        <v>50.28</v>
      </c>
      <c r="L3" t="n">
        <v>1.25</v>
      </c>
      <c r="M3" t="n">
        <v>212</v>
      </c>
      <c r="N3" t="n">
        <v>27.95</v>
      </c>
      <c r="O3" t="n">
        <v>19902.91</v>
      </c>
      <c r="P3" t="n">
        <v>369.6</v>
      </c>
      <c r="Q3" t="n">
        <v>1397.79</v>
      </c>
      <c r="R3" t="n">
        <v>276.96</v>
      </c>
      <c r="S3" t="n">
        <v>66.97</v>
      </c>
      <c r="T3" t="n">
        <v>101410.38</v>
      </c>
      <c r="U3" t="n">
        <v>0.24</v>
      </c>
      <c r="V3" t="n">
        <v>0.6899999999999999</v>
      </c>
      <c r="W3" t="n">
        <v>5.64</v>
      </c>
      <c r="X3" t="n">
        <v>6.26</v>
      </c>
      <c r="Y3" t="n">
        <v>1</v>
      </c>
      <c r="Z3" t="n">
        <v>10</v>
      </c>
      <c r="AA3" t="n">
        <v>550.2491879984838</v>
      </c>
      <c r="AB3" t="n">
        <v>752.8752143004376</v>
      </c>
      <c r="AC3" t="n">
        <v>681.0218605146027</v>
      </c>
      <c r="AD3" t="n">
        <v>550249.1879984838</v>
      </c>
      <c r="AE3" t="n">
        <v>752875.2143004376</v>
      </c>
      <c r="AF3" t="n">
        <v>1.880767657499573e-06</v>
      </c>
      <c r="AG3" t="n">
        <v>23</v>
      </c>
      <c r="AH3" t="n">
        <v>681021.8605146027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2.7086</v>
      </c>
      <c r="E4" t="n">
        <v>36.92</v>
      </c>
      <c r="F4" t="n">
        <v>29.12</v>
      </c>
      <c r="G4" t="n">
        <v>10.28</v>
      </c>
      <c r="H4" t="n">
        <v>0.17</v>
      </c>
      <c r="I4" t="n">
        <v>170</v>
      </c>
      <c r="J4" t="n">
        <v>159.83</v>
      </c>
      <c r="K4" t="n">
        <v>50.28</v>
      </c>
      <c r="L4" t="n">
        <v>1.5</v>
      </c>
      <c r="M4" t="n">
        <v>168</v>
      </c>
      <c r="N4" t="n">
        <v>28.05</v>
      </c>
      <c r="O4" t="n">
        <v>19946.71</v>
      </c>
      <c r="P4" t="n">
        <v>351.81</v>
      </c>
      <c r="Q4" t="n">
        <v>1397.56</v>
      </c>
      <c r="R4" t="n">
        <v>233.32</v>
      </c>
      <c r="S4" t="n">
        <v>66.97</v>
      </c>
      <c r="T4" t="n">
        <v>79813.99000000001</v>
      </c>
      <c r="U4" t="n">
        <v>0.29</v>
      </c>
      <c r="V4" t="n">
        <v>0.72</v>
      </c>
      <c r="W4" t="n">
        <v>5.59</v>
      </c>
      <c r="X4" t="n">
        <v>4.95</v>
      </c>
      <c r="Y4" t="n">
        <v>1</v>
      </c>
      <c r="Z4" t="n">
        <v>10</v>
      </c>
      <c r="AA4" t="n">
        <v>498.9866477180416</v>
      </c>
      <c r="AB4" t="n">
        <v>682.7355451450709</v>
      </c>
      <c r="AC4" t="n">
        <v>617.5762229417804</v>
      </c>
      <c r="AD4" t="n">
        <v>498986.6477180416</v>
      </c>
      <c r="AE4" t="n">
        <v>682735.5451450709</v>
      </c>
      <c r="AF4" t="n">
        <v>2.020083780277319e-06</v>
      </c>
      <c r="AG4" t="n">
        <v>22</v>
      </c>
      <c r="AH4" t="n">
        <v>617576.2229417805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2.8494</v>
      </c>
      <c r="E5" t="n">
        <v>35.1</v>
      </c>
      <c r="F5" t="n">
        <v>28.23</v>
      </c>
      <c r="G5" t="n">
        <v>12.01</v>
      </c>
      <c r="H5" t="n">
        <v>0.19</v>
      </c>
      <c r="I5" t="n">
        <v>141</v>
      </c>
      <c r="J5" t="n">
        <v>160.19</v>
      </c>
      <c r="K5" t="n">
        <v>50.28</v>
      </c>
      <c r="L5" t="n">
        <v>1.75</v>
      </c>
      <c r="M5" t="n">
        <v>139</v>
      </c>
      <c r="N5" t="n">
        <v>28.16</v>
      </c>
      <c r="O5" t="n">
        <v>19990.53</v>
      </c>
      <c r="P5" t="n">
        <v>339.36</v>
      </c>
      <c r="Q5" t="n">
        <v>1397.64</v>
      </c>
      <c r="R5" t="n">
        <v>205.01</v>
      </c>
      <c r="S5" t="n">
        <v>66.97</v>
      </c>
      <c r="T5" t="n">
        <v>65800.45</v>
      </c>
      <c r="U5" t="n">
        <v>0.33</v>
      </c>
      <c r="V5" t="n">
        <v>0.75</v>
      </c>
      <c r="W5" t="n">
        <v>5.52</v>
      </c>
      <c r="X5" t="n">
        <v>4.06</v>
      </c>
      <c r="Y5" t="n">
        <v>1</v>
      </c>
      <c r="Z5" t="n">
        <v>10</v>
      </c>
      <c r="AA5" t="n">
        <v>463.4468581348066</v>
      </c>
      <c r="AB5" t="n">
        <v>634.10843713243</v>
      </c>
      <c r="AC5" t="n">
        <v>573.5900178692912</v>
      </c>
      <c r="AD5" t="n">
        <v>463446.8581348066</v>
      </c>
      <c r="AE5" t="n">
        <v>634108.43713243</v>
      </c>
      <c r="AF5" t="n">
        <v>2.125092934919218e-06</v>
      </c>
      <c r="AG5" t="n">
        <v>21</v>
      </c>
      <c r="AH5" t="n">
        <v>573590.0178692911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2.9571</v>
      </c>
      <c r="E6" t="n">
        <v>33.82</v>
      </c>
      <c r="F6" t="n">
        <v>27.63</v>
      </c>
      <c r="G6" t="n">
        <v>13.81</v>
      </c>
      <c r="H6" t="n">
        <v>0.22</v>
      </c>
      <c r="I6" t="n">
        <v>120</v>
      </c>
      <c r="J6" t="n">
        <v>160.54</v>
      </c>
      <c r="K6" t="n">
        <v>50.28</v>
      </c>
      <c r="L6" t="n">
        <v>2</v>
      </c>
      <c r="M6" t="n">
        <v>118</v>
      </c>
      <c r="N6" t="n">
        <v>28.26</v>
      </c>
      <c r="O6" t="n">
        <v>20034.4</v>
      </c>
      <c r="P6" t="n">
        <v>330.39</v>
      </c>
      <c r="Q6" t="n">
        <v>1397.66</v>
      </c>
      <c r="R6" t="n">
        <v>185.1</v>
      </c>
      <c r="S6" t="n">
        <v>66.97</v>
      </c>
      <c r="T6" t="n">
        <v>55950.99</v>
      </c>
      <c r="U6" t="n">
        <v>0.36</v>
      </c>
      <c r="V6" t="n">
        <v>0.76</v>
      </c>
      <c r="W6" t="n">
        <v>5.49</v>
      </c>
      <c r="X6" t="n">
        <v>3.45</v>
      </c>
      <c r="Y6" t="n">
        <v>1</v>
      </c>
      <c r="Z6" t="n">
        <v>10</v>
      </c>
      <c r="AA6" t="n">
        <v>437.0482016545473</v>
      </c>
      <c r="AB6" t="n">
        <v>597.9886307096103</v>
      </c>
      <c r="AC6" t="n">
        <v>540.9174350769988</v>
      </c>
      <c r="AD6" t="n">
        <v>437048.2016545473</v>
      </c>
      <c r="AE6" t="n">
        <v>597988.6307096103</v>
      </c>
      <c r="AF6" t="n">
        <v>2.205415988576409e-06</v>
      </c>
      <c r="AG6" t="n">
        <v>20</v>
      </c>
      <c r="AH6" t="n">
        <v>540917.4350769988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3.0466</v>
      </c>
      <c r="E7" t="n">
        <v>32.82</v>
      </c>
      <c r="F7" t="n">
        <v>27.15</v>
      </c>
      <c r="G7" t="n">
        <v>15.66</v>
      </c>
      <c r="H7" t="n">
        <v>0.25</v>
      </c>
      <c r="I7" t="n">
        <v>104</v>
      </c>
      <c r="J7" t="n">
        <v>160.9</v>
      </c>
      <c r="K7" t="n">
        <v>50.28</v>
      </c>
      <c r="L7" t="n">
        <v>2.25</v>
      </c>
      <c r="M7" t="n">
        <v>102</v>
      </c>
      <c r="N7" t="n">
        <v>28.37</v>
      </c>
      <c r="O7" t="n">
        <v>20078.3</v>
      </c>
      <c r="P7" t="n">
        <v>322.73</v>
      </c>
      <c r="Q7" t="n">
        <v>1397.33</v>
      </c>
      <c r="R7" t="n">
        <v>169.7</v>
      </c>
      <c r="S7" t="n">
        <v>66.97</v>
      </c>
      <c r="T7" t="n">
        <v>48330.04</v>
      </c>
      <c r="U7" t="n">
        <v>0.39</v>
      </c>
      <c r="V7" t="n">
        <v>0.78</v>
      </c>
      <c r="W7" t="n">
        <v>5.46</v>
      </c>
      <c r="X7" t="n">
        <v>2.98</v>
      </c>
      <c r="Y7" t="n">
        <v>1</v>
      </c>
      <c r="Z7" t="n">
        <v>10</v>
      </c>
      <c r="AA7" t="n">
        <v>414.8709297153172</v>
      </c>
      <c r="AB7" t="n">
        <v>567.6447088501691</v>
      </c>
      <c r="AC7" t="n">
        <v>513.469494531861</v>
      </c>
      <c r="AD7" t="n">
        <v>414870.9297153172</v>
      </c>
      <c r="AE7" t="n">
        <v>567644.7088501691</v>
      </c>
      <c r="AF7" t="n">
        <v>2.272165415710286e-06</v>
      </c>
      <c r="AG7" t="n">
        <v>19</v>
      </c>
      <c r="AH7" t="n">
        <v>513469.4945318609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3.1182</v>
      </c>
      <c r="E8" t="n">
        <v>32.07</v>
      </c>
      <c r="F8" t="n">
        <v>26.78</v>
      </c>
      <c r="G8" t="n">
        <v>17.47</v>
      </c>
      <c r="H8" t="n">
        <v>0.27</v>
      </c>
      <c r="I8" t="n">
        <v>92</v>
      </c>
      <c r="J8" t="n">
        <v>161.26</v>
      </c>
      <c r="K8" t="n">
        <v>50.28</v>
      </c>
      <c r="L8" t="n">
        <v>2.5</v>
      </c>
      <c r="M8" t="n">
        <v>90</v>
      </c>
      <c r="N8" t="n">
        <v>28.48</v>
      </c>
      <c r="O8" t="n">
        <v>20122.23</v>
      </c>
      <c r="P8" t="n">
        <v>316.57</v>
      </c>
      <c r="Q8" t="n">
        <v>1397.25</v>
      </c>
      <c r="R8" t="n">
        <v>157.97</v>
      </c>
      <c r="S8" t="n">
        <v>66.97</v>
      </c>
      <c r="T8" t="n">
        <v>42529.18</v>
      </c>
      <c r="U8" t="n">
        <v>0.42</v>
      </c>
      <c r="V8" t="n">
        <v>0.79</v>
      </c>
      <c r="W8" t="n">
        <v>5.44</v>
      </c>
      <c r="X8" t="n">
        <v>2.62</v>
      </c>
      <c r="Y8" t="n">
        <v>1</v>
      </c>
      <c r="Z8" t="n">
        <v>10</v>
      </c>
      <c r="AA8" t="n">
        <v>403.1957010157437</v>
      </c>
      <c r="AB8" t="n">
        <v>551.6701458686747</v>
      </c>
      <c r="AC8" t="n">
        <v>499.0195214208803</v>
      </c>
      <c r="AD8" t="n">
        <v>403195.7010157437</v>
      </c>
      <c r="AE8" t="n">
        <v>551670.1458686747</v>
      </c>
      <c r="AF8" t="n">
        <v>2.325564957417388e-06</v>
      </c>
      <c r="AG8" t="n">
        <v>19</v>
      </c>
      <c r="AH8" t="n">
        <v>499019.5214208803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3.1693</v>
      </c>
      <c r="E9" t="n">
        <v>31.55</v>
      </c>
      <c r="F9" t="n">
        <v>26.55</v>
      </c>
      <c r="G9" t="n">
        <v>19.2</v>
      </c>
      <c r="H9" t="n">
        <v>0.3</v>
      </c>
      <c r="I9" t="n">
        <v>83</v>
      </c>
      <c r="J9" t="n">
        <v>161.61</v>
      </c>
      <c r="K9" t="n">
        <v>50.28</v>
      </c>
      <c r="L9" t="n">
        <v>2.75</v>
      </c>
      <c r="M9" t="n">
        <v>81</v>
      </c>
      <c r="N9" t="n">
        <v>28.58</v>
      </c>
      <c r="O9" t="n">
        <v>20166.2</v>
      </c>
      <c r="P9" t="n">
        <v>312.24</v>
      </c>
      <c r="Q9" t="n">
        <v>1397.24</v>
      </c>
      <c r="R9" t="n">
        <v>149.8</v>
      </c>
      <c r="S9" t="n">
        <v>66.97</v>
      </c>
      <c r="T9" t="n">
        <v>38485.28</v>
      </c>
      <c r="U9" t="n">
        <v>0.45</v>
      </c>
      <c r="V9" t="n">
        <v>0.79</v>
      </c>
      <c r="W9" t="n">
        <v>5.44</v>
      </c>
      <c r="X9" t="n">
        <v>2.39</v>
      </c>
      <c r="Y9" t="n">
        <v>1</v>
      </c>
      <c r="Z9" t="n">
        <v>10</v>
      </c>
      <c r="AA9" t="n">
        <v>395.2701550918356</v>
      </c>
      <c r="AB9" t="n">
        <v>540.8260642851748</v>
      </c>
      <c r="AC9" t="n">
        <v>489.2103837639454</v>
      </c>
      <c r="AD9" t="n">
        <v>395270.1550918357</v>
      </c>
      <c r="AE9" t="n">
        <v>540826.0642851747</v>
      </c>
      <c r="AF9" t="n">
        <v>2.363675524194384e-06</v>
      </c>
      <c r="AG9" t="n">
        <v>19</v>
      </c>
      <c r="AH9" t="n">
        <v>489210.3837639454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3.2237</v>
      </c>
      <c r="E10" t="n">
        <v>31.02</v>
      </c>
      <c r="F10" t="n">
        <v>26.28</v>
      </c>
      <c r="G10" t="n">
        <v>21.02</v>
      </c>
      <c r="H10" t="n">
        <v>0.33</v>
      </c>
      <c r="I10" t="n">
        <v>75</v>
      </c>
      <c r="J10" t="n">
        <v>161.97</v>
      </c>
      <c r="K10" t="n">
        <v>50.28</v>
      </c>
      <c r="L10" t="n">
        <v>3</v>
      </c>
      <c r="M10" t="n">
        <v>73</v>
      </c>
      <c r="N10" t="n">
        <v>28.69</v>
      </c>
      <c r="O10" t="n">
        <v>20210.21</v>
      </c>
      <c r="P10" t="n">
        <v>307.3</v>
      </c>
      <c r="Q10" t="n">
        <v>1397.3</v>
      </c>
      <c r="R10" t="n">
        <v>141.74</v>
      </c>
      <c r="S10" t="n">
        <v>66.97</v>
      </c>
      <c r="T10" t="n">
        <v>34495.75</v>
      </c>
      <c r="U10" t="n">
        <v>0.47</v>
      </c>
      <c r="V10" t="n">
        <v>0.8</v>
      </c>
      <c r="W10" t="n">
        <v>5.4</v>
      </c>
      <c r="X10" t="n">
        <v>2.11</v>
      </c>
      <c r="Y10" t="n">
        <v>1</v>
      </c>
      <c r="Z10" t="n">
        <v>10</v>
      </c>
      <c r="AA10" t="n">
        <v>380.0342506166096</v>
      </c>
      <c r="AB10" t="n">
        <v>519.9796276215036</v>
      </c>
      <c r="AC10" t="n">
        <v>470.3535017572975</v>
      </c>
      <c r="AD10" t="n">
        <v>380034.2506166096</v>
      </c>
      <c r="AE10" t="n">
        <v>519979.6276215036</v>
      </c>
      <c r="AF10" t="n">
        <v>2.404247243033299e-06</v>
      </c>
      <c r="AG10" t="n">
        <v>18</v>
      </c>
      <c r="AH10" t="n">
        <v>470353.5017572975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3.2664</v>
      </c>
      <c r="E11" t="n">
        <v>30.61</v>
      </c>
      <c r="F11" t="n">
        <v>26.1</v>
      </c>
      <c r="G11" t="n">
        <v>23.03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303.42</v>
      </c>
      <c r="Q11" t="n">
        <v>1397.35</v>
      </c>
      <c r="R11" t="n">
        <v>135.46</v>
      </c>
      <c r="S11" t="n">
        <v>66.97</v>
      </c>
      <c r="T11" t="n">
        <v>31392.61</v>
      </c>
      <c r="U11" t="n">
        <v>0.49</v>
      </c>
      <c r="V11" t="n">
        <v>0.8100000000000001</v>
      </c>
      <c r="W11" t="n">
        <v>5.41</v>
      </c>
      <c r="X11" t="n">
        <v>1.93</v>
      </c>
      <c r="Y11" t="n">
        <v>1</v>
      </c>
      <c r="Z11" t="n">
        <v>10</v>
      </c>
      <c r="AA11" t="n">
        <v>373.6401310212158</v>
      </c>
      <c r="AB11" t="n">
        <v>511.2309111024381</v>
      </c>
      <c r="AC11" t="n">
        <v>462.4397504639108</v>
      </c>
      <c r="AD11" t="n">
        <v>373640.1310212158</v>
      </c>
      <c r="AE11" t="n">
        <v>511230.9111024381</v>
      </c>
      <c r="AF11" t="n">
        <v>2.436093059107227e-06</v>
      </c>
      <c r="AG11" t="n">
        <v>18</v>
      </c>
      <c r="AH11" t="n">
        <v>462439.7504639108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3.2985</v>
      </c>
      <c r="E12" t="n">
        <v>30.32</v>
      </c>
      <c r="F12" t="n">
        <v>25.96</v>
      </c>
      <c r="G12" t="n">
        <v>24.73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300.15</v>
      </c>
      <c r="Q12" t="n">
        <v>1397.23</v>
      </c>
      <c r="R12" t="n">
        <v>131.11</v>
      </c>
      <c r="S12" t="n">
        <v>66.97</v>
      </c>
      <c r="T12" t="n">
        <v>29242.67</v>
      </c>
      <c r="U12" t="n">
        <v>0.51</v>
      </c>
      <c r="V12" t="n">
        <v>0.8100000000000001</v>
      </c>
      <c r="W12" t="n">
        <v>5.4</v>
      </c>
      <c r="X12" t="n">
        <v>1.8</v>
      </c>
      <c r="Y12" t="n">
        <v>1</v>
      </c>
      <c r="Z12" t="n">
        <v>10</v>
      </c>
      <c r="AA12" t="n">
        <v>368.678884888903</v>
      </c>
      <c r="AB12" t="n">
        <v>504.4427152694758</v>
      </c>
      <c r="AC12" t="n">
        <v>456.2994105139538</v>
      </c>
      <c r="AD12" t="n">
        <v>368678.884888903</v>
      </c>
      <c r="AE12" t="n">
        <v>504442.7152694758</v>
      </c>
      <c r="AF12" t="n">
        <v>2.460033356436808e-06</v>
      </c>
      <c r="AG12" t="n">
        <v>18</v>
      </c>
      <c r="AH12" t="n">
        <v>456299.4105139538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3.3344</v>
      </c>
      <c r="E13" t="n">
        <v>29.99</v>
      </c>
      <c r="F13" t="n">
        <v>25.8</v>
      </c>
      <c r="G13" t="n">
        <v>26.69</v>
      </c>
      <c r="H13" t="n">
        <v>0.41</v>
      </c>
      <c r="I13" t="n">
        <v>58</v>
      </c>
      <c r="J13" t="n">
        <v>163.04</v>
      </c>
      <c r="K13" t="n">
        <v>50.28</v>
      </c>
      <c r="L13" t="n">
        <v>3.75</v>
      </c>
      <c r="M13" t="n">
        <v>56</v>
      </c>
      <c r="N13" t="n">
        <v>29.01</v>
      </c>
      <c r="O13" t="n">
        <v>20342.46</v>
      </c>
      <c r="P13" t="n">
        <v>296.55</v>
      </c>
      <c r="Q13" t="n">
        <v>1397.32</v>
      </c>
      <c r="R13" t="n">
        <v>125.66</v>
      </c>
      <c r="S13" t="n">
        <v>66.97</v>
      </c>
      <c r="T13" t="n">
        <v>26544.07</v>
      </c>
      <c r="U13" t="n">
        <v>0.53</v>
      </c>
      <c r="V13" t="n">
        <v>0.82</v>
      </c>
      <c r="W13" t="n">
        <v>5.39</v>
      </c>
      <c r="X13" t="n">
        <v>1.63</v>
      </c>
      <c r="Y13" t="n">
        <v>1</v>
      </c>
      <c r="Z13" t="n">
        <v>10</v>
      </c>
      <c r="AA13" t="n">
        <v>363.281676970452</v>
      </c>
      <c r="AB13" t="n">
        <v>497.0580172874426</v>
      </c>
      <c r="AC13" t="n">
        <v>449.619497742837</v>
      </c>
      <c r="AD13" t="n">
        <v>363281.676970452</v>
      </c>
      <c r="AE13" t="n">
        <v>497058.0172874426</v>
      </c>
      <c r="AF13" t="n">
        <v>2.486807707655872e-06</v>
      </c>
      <c r="AG13" t="n">
        <v>18</v>
      </c>
      <c r="AH13" t="n">
        <v>449619.4977428371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3.3604</v>
      </c>
      <c r="E14" t="n">
        <v>29.76</v>
      </c>
      <c r="F14" t="n">
        <v>25.69</v>
      </c>
      <c r="G14" t="n">
        <v>28.55</v>
      </c>
      <c r="H14" t="n">
        <v>0.43</v>
      </c>
      <c r="I14" t="n">
        <v>54</v>
      </c>
      <c r="J14" t="n">
        <v>163.4</v>
      </c>
      <c r="K14" t="n">
        <v>50.28</v>
      </c>
      <c r="L14" t="n">
        <v>4</v>
      </c>
      <c r="M14" t="n">
        <v>52</v>
      </c>
      <c r="N14" t="n">
        <v>29.12</v>
      </c>
      <c r="O14" t="n">
        <v>20386.62</v>
      </c>
      <c r="P14" t="n">
        <v>293.63</v>
      </c>
      <c r="Q14" t="n">
        <v>1397.22</v>
      </c>
      <c r="R14" t="n">
        <v>122.12</v>
      </c>
      <c r="S14" t="n">
        <v>66.97</v>
      </c>
      <c r="T14" t="n">
        <v>24791.2</v>
      </c>
      <c r="U14" t="n">
        <v>0.55</v>
      </c>
      <c r="V14" t="n">
        <v>0.82</v>
      </c>
      <c r="W14" t="n">
        <v>5.39</v>
      </c>
      <c r="X14" t="n">
        <v>1.53</v>
      </c>
      <c r="Y14" t="n">
        <v>1</v>
      </c>
      <c r="Z14" t="n">
        <v>10</v>
      </c>
      <c r="AA14" t="n">
        <v>359.2252171988355</v>
      </c>
      <c r="AB14" t="n">
        <v>491.507790069542</v>
      </c>
      <c r="AC14" t="n">
        <v>444.5989764208201</v>
      </c>
      <c r="AD14" t="n">
        <v>359225.2171988355</v>
      </c>
      <c r="AE14" t="n">
        <v>491507.790069542</v>
      </c>
      <c r="AF14" t="n">
        <v>2.506198602689177e-06</v>
      </c>
      <c r="AG14" t="n">
        <v>18</v>
      </c>
      <c r="AH14" t="n">
        <v>444598.9764208201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3.3862</v>
      </c>
      <c r="E15" t="n">
        <v>29.53</v>
      </c>
      <c r="F15" t="n">
        <v>25.6</v>
      </c>
      <c r="G15" t="n">
        <v>30.72</v>
      </c>
      <c r="H15" t="n">
        <v>0.46</v>
      </c>
      <c r="I15" t="n">
        <v>50</v>
      </c>
      <c r="J15" t="n">
        <v>163.76</v>
      </c>
      <c r="K15" t="n">
        <v>50.28</v>
      </c>
      <c r="L15" t="n">
        <v>4.25</v>
      </c>
      <c r="M15" t="n">
        <v>48</v>
      </c>
      <c r="N15" t="n">
        <v>29.23</v>
      </c>
      <c r="O15" t="n">
        <v>20430.81</v>
      </c>
      <c r="P15" t="n">
        <v>290.31</v>
      </c>
      <c r="Q15" t="n">
        <v>1397.34</v>
      </c>
      <c r="R15" t="n">
        <v>118.82</v>
      </c>
      <c r="S15" t="n">
        <v>66.97</v>
      </c>
      <c r="T15" t="n">
        <v>23159.21</v>
      </c>
      <c r="U15" t="n">
        <v>0.5600000000000001</v>
      </c>
      <c r="V15" t="n">
        <v>0.82</v>
      </c>
      <c r="W15" t="n">
        <v>5.39</v>
      </c>
      <c r="X15" t="n">
        <v>1.43</v>
      </c>
      <c r="Y15" t="n">
        <v>1</v>
      </c>
      <c r="Z15" t="n">
        <v>10</v>
      </c>
      <c r="AA15" t="n">
        <v>354.977530294874</v>
      </c>
      <c r="AB15" t="n">
        <v>485.6959174528213</v>
      </c>
      <c r="AC15" t="n">
        <v>439.3417807696247</v>
      </c>
      <c r="AD15" t="n">
        <v>354977.530294874</v>
      </c>
      <c r="AE15" t="n">
        <v>485695.9174528213</v>
      </c>
      <c r="AF15" t="n">
        <v>2.525440336991457e-06</v>
      </c>
      <c r="AG15" t="n">
        <v>18</v>
      </c>
      <c r="AH15" t="n">
        <v>439341.7807696247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3.4108</v>
      </c>
      <c r="E16" t="n">
        <v>29.32</v>
      </c>
      <c r="F16" t="n">
        <v>25.48</v>
      </c>
      <c r="G16" t="n">
        <v>32.53</v>
      </c>
      <c r="H16" t="n">
        <v>0.49</v>
      </c>
      <c r="I16" t="n">
        <v>47</v>
      </c>
      <c r="J16" t="n">
        <v>164.12</v>
      </c>
      <c r="K16" t="n">
        <v>50.28</v>
      </c>
      <c r="L16" t="n">
        <v>4.5</v>
      </c>
      <c r="M16" t="n">
        <v>45</v>
      </c>
      <c r="N16" t="n">
        <v>29.34</v>
      </c>
      <c r="O16" t="n">
        <v>20475.04</v>
      </c>
      <c r="P16" t="n">
        <v>287.31</v>
      </c>
      <c r="Q16" t="n">
        <v>1397.29</v>
      </c>
      <c r="R16" t="n">
        <v>115.29</v>
      </c>
      <c r="S16" t="n">
        <v>66.97</v>
      </c>
      <c r="T16" t="n">
        <v>21411.27</v>
      </c>
      <c r="U16" t="n">
        <v>0.58</v>
      </c>
      <c r="V16" t="n">
        <v>0.83</v>
      </c>
      <c r="W16" t="n">
        <v>5.37</v>
      </c>
      <c r="X16" t="n">
        <v>1.31</v>
      </c>
      <c r="Y16" t="n">
        <v>1</v>
      </c>
      <c r="Z16" t="n">
        <v>10</v>
      </c>
      <c r="AA16" t="n">
        <v>344.2709135020443</v>
      </c>
      <c r="AB16" t="n">
        <v>471.0466520142751</v>
      </c>
      <c r="AC16" t="n">
        <v>426.0906206641602</v>
      </c>
      <c r="AD16" t="n">
        <v>344270.9135020443</v>
      </c>
      <c r="AE16" t="n">
        <v>471046.6520142751</v>
      </c>
      <c r="AF16" t="n">
        <v>2.543787106907584e-06</v>
      </c>
      <c r="AG16" t="n">
        <v>17</v>
      </c>
      <c r="AH16" t="n">
        <v>426090.6206641602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3.4302</v>
      </c>
      <c r="E17" t="n">
        <v>29.15</v>
      </c>
      <c r="F17" t="n">
        <v>25.41</v>
      </c>
      <c r="G17" t="n">
        <v>34.65</v>
      </c>
      <c r="H17" t="n">
        <v>0.51</v>
      </c>
      <c r="I17" t="n">
        <v>44</v>
      </c>
      <c r="J17" t="n">
        <v>164.48</v>
      </c>
      <c r="K17" t="n">
        <v>50.28</v>
      </c>
      <c r="L17" t="n">
        <v>4.75</v>
      </c>
      <c r="M17" t="n">
        <v>42</v>
      </c>
      <c r="N17" t="n">
        <v>29.45</v>
      </c>
      <c r="O17" t="n">
        <v>20519.3</v>
      </c>
      <c r="P17" t="n">
        <v>284.72</v>
      </c>
      <c r="Q17" t="n">
        <v>1397.33</v>
      </c>
      <c r="R17" t="n">
        <v>113.05</v>
      </c>
      <c r="S17" t="n">
        <v>66.97</v>
      </c>
      <c r="T17" t="n">
        <v>20308.78</v>
      </c>
      <c r="U17" t="n">
        <v>0.59</v>
      </c>
      <c r="V17" t="n">
        <v>0.83</v>
      </c>
      <c r="W17" t="n">
        <v>5.37</v>
      </c>
      <c r="X17" t="n">
        <v>1.24</v>
      </c>
      <c r="Y17" t="n">
        <v>1</v>
      </c>
      <c r="Z17" t="n">
        <v>10</v>
      </c>
      <c r="AA17" t="n">
        <v>341.0958908850918</v>
      </c>
      <c r="AB17" t="n">
        <v>466.7024459976485</v>
      </c>
      <c r="AC17" t="n">
        <v>422.1610195726291</v>
      </c>
      <c r="AD17" t="n">
        <v>341095.8908850917</v>
      </c>
      <c r="AE17" t="n">
        <v>466702.4459976485</v>
      </c>
      <c r="AF17" t="n">
        <v>2.55825569781705e-06</v>
      </c>
      <c r="AG17" t="n">
        <v>17</v>
      </c>
      <c r="AH17" t="n">
        <v>422161.0195726291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3.4452</v>
      </c>
      <c r="E18" t="n">
        <v>29.03</v>
      </c>
      <c r="F18" t="n">
        <v>25.35</v>
      </c>
      <c r="G18" t="n">
        <v>36.21</v>
      </c>
      <c r="H18" t="n">
        <v>0.54</v>
      </c>
      <c r="I18" t="n">
        <v>42</v>
      </c>
      <c r="J18" t="n">
        <v>164.83</v>
      </c>
      <c r="K18" t="n">
        <v>50.28</v>
      </c>
      <c r="L18" t="n">
        <v>5</v>
      </c>
      <c r="M18" t="n">
        <v>40</v>
      </c>
      <c r="N18" t="n">
        <v>29.55</v>
      </c>
      <c r="O18" t="n">
        <v>20563.61</v>
      </c>
      <c r="P18" t="n">
        <v>282.49</v>
      </c>
      <c r="Q18" t="n">
        <v>1397.27</v>
      </c>
      <c r="R18" t="n">
        <v>110.86</v>
      </c>
      <c r="S18" t="n">
        <v>66.97</v>
      </c>
      <c r="T18" t="n">
        <v>19220.59</v>
      </c>
      <c r="U18" t="n">
        <v>0.6</v>
      </c>
      <c r="V18" t="n">
        <v>0.83</v>
      </c>
      <c r="W18" t="n">
        <v>5.37</v>
      </c>
      <c r="X18" t="n">
        <v>1.18</v>
      </c>
      <c r="Y18" t="n">
        <v>1</v>
      </c>
      <c r="Z18" t="n">
        <v>10</v>
      </c>
      <c r="AA18" t="n">
        <v>338.5004797169007</v>
      </c>
      <c r="AB18" t="n">
        <v>463.15128993587</v>
      </c>
      <c r="AC18" t="n">
        <v>418.9487808613079</v>
      </c>
      <c r="AD18" t="n">
        <v>338500.4797169007</v>
      </c>
      <c r="AE18" t="n">
        <v>463151.28993587</v>
      </c>
      <c r="AF18" t="n">
        <v>2.569442752643956e-06</v>
      </c>
      <c r="AG18" t="n">
        <v>17</v>
      </c>
      <c r="AH18" t="n">
        <v>418948.7808613079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3.4593</v>
      </c>
      <c r="E19" t="n">
        <v>28.91</v>
      </c>
      <c r="F19" t="n">
        <v>25.29</v>
      </c>
      <c r="G19" t="n">
        <v>37.94</v>
      </c>
      <c r="H19" t="n">
        <v>0.5600000000000001</v>
      </c>
      <c r="I19" t="n">
        <v>40</v>
      </c>
      <c r="J19" t="n">
        <v>165.19</v>
      </c>
      <c r="K19" t="n">
        <v>50.28</v>
      </c>
      <c r="L19" t="n">
        <v>5.25</v>
      </c>
      <c r="M19" t="n">
        <v>38</v>
      </c>
      <c r="N19" t="n">
        <v>29.66</v>
      </c>
      <c r="O19" t="n">
        <v>20607.95</v>
      </c>
      <c r="P19" t="n">
        <v>279.69</v>
      </c>
      <c r="Q19" t="n">
        <v>1397.18</v>
      </c>
      <c r="R19" t="n">
        <v>109.24</v>
      </c>
      <c r="S19" t="n">
        <v>66.97</v>
      </c>
      <c r="T19" t="n">
        <v>18419.36</v>
      </c>
      <c r="U19" t="n">
        <v>0.61</v>
      </c>
      <c r="V19" t="n">
        <v>0.83</v>
      </c>
      <c r="W19" t="n">
        <v>5.36</v>
      </c>
      <c r="X19" t="n">
        <v>1.13</v>
      </c>
      <c r="Y19" t="n">
        <v>1</v>
      </c>
      <c r="Z19" t="n">
        <v>10</v>
      </c>
      <c r="AA19" t="n">
        <v>335.5859739073186</v>
      </c>
      <c r="AB19" t="n">
        <v>459.1635345082781</v>
      </c>
      <c r="AC19" t="n">
        <v>415.3416112148755</v>
      </c>
      <c r="AD19" t="n">
        <v>335585.9739073187</v>
      </c>
      <c r="AE19" t="n">
        <v>459163.5345082781</v>
      </c>
      <c r="AF19" t="n">
        <v>2.579958584181249e-06</v>
      </c>
      <c r="AG19" t="n">
        <v>17</v>
      </c>
      <c r="AH19" t="n">
        <v>415341.6112148755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3.4817</v>
      </c>
      <c r="E20" t="n">
        <v>28.72</v>
      </c>
      <c r="F20" t="n">
        <v>25.2</v>
      </c>
      <c r="G20" t="n">
        <v>40.87</v>
      </c>
      <c r="H20" t="n">
        <v>0.59</v>
      </c>
      <c r="I20" t="n">
        <v>37</v>
      </c>
      <c r="J20" t="n">
        <v>165.55</v>
      </c>
      <c r="K20" t="n">
        <v>50.28</v>
      </c>
      <c r="L20" t="n">
        <v>5.5</v>
      </c>
      <c r="M20" t="n">
        <v>35</v>
      </c>
      <c r="N20" t="n">
        <v>29.77</v>
      </c>
      <c r="O20" t="n">
        <v>20652.33</v>
      </c>
      <c r="P20" t="n">
        <v>276.42</v>
      </c>
      <c r="Q20" t="n">
        <v>1397.3</v>
      </c>
      <c r="R20" t="n">
        <v>106.18</v>
      </c>
      <c r="S20" t="n">
        <v>66.97</v>
      </c>
      <c r="T20" t="n">
        <v>16905.28</v>
      </c>
      <c r="U20" t="n">
        <v>0.63</v>
      </c>
      <c r="V20" t="n">
        <v>0.84</v>
      </c>
      <c r="W20" t="n">
        <v>5.36</v>
      </c>
      <c r="X20" t="n">
        <v>1.04</v>
      </c>
      <c r="Y20" t="n">
        <v>1</v>
      </c>
      <c r="Z20" t="n">
        <v>10</v>
      </c>
      <c r="AA20" t="n">
        <v>331.8276530721497</v>
      </c>
      <c r="AB20" t="n">
        <v>454.0212341361868</v>
      </c>
      <c r="AC20" t="n">
        <v>410.6900847730326</v>
      </c>
      <c r="AD20" t="n">
        <v>331827.6530721497</v>
      </c>
      <c r="AE20" t="n">
        <v>454021.2341361868</v>
      </c>
      <c r="AF20" t="n">
        <v>2.596664586056097e-06</v>
      </c>
      <c r="AG20" t="n">
        <v>17</v>
      </c>
      <c r="AH20" t="n">
        <v>410690.0847730326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3.4876</v>
      </c>
      <c r="E21" t="n">
        <v>28.67</v>
      </c>
      <c r="F21" t="n">
        <v>25.19</v>
      </c>
      <c r="G21" t="n">
        <v>41.98</v>
      </c>
      <c r="H21" t="n">
        <v>0.61</v>
      </c>
      <c r="I21" t="n">
        <v>36</v>
      </c>
      <c r="J21" t="n">
        <v>165.91</v>
      </c>
      <c r="K21" t="n">
        <v>50.28</v>
      </c>
      <c r="L21" t="n">
        <v>5.75</v>
      </c>
      <c r="M21" t="n">
        <v>34</v>
      </c>
      <c r="N21" t="n">
        <v>29.88</v>
      </c>
      <c r="O21" t="n">
        <v>20696.74</v>
      </c>
      <c r="P21" t="n">
        <v>275.03</v>
      </c>
      <c r="Q21" t="n">
        <v>1397.23</v>
      </c>
      <c r="R21" t="n">
        <v>105.91</v>
      </c>
      <c r="S21" t="n">
        <v>66.97</v>
      </c>
      <c r="T21" t="n">
        <v>16777.82</v>
      </c>
      <c r="U21" t="n">
        <v>0.63</v>
      </c>
      <c r="V21" t="n">
        <v>0.84</v>
      </c>
      <c r="W21" t="n">
        <v>5.35</v>
      </c>
      <c r="X21" t="n">
        <v>1.02</v>
      </c>
      <c r="Y21" t="n">
        <v>1</v>
      </c>
      <c r="Z21" t="n">
        <v>10</v>
      </c>
      <c r="AA21" t="n">
        <v>330.4914410520693</v>
      </c>
      <c r="AB21" t="n">
        <v>452.1929699007987</v>
      </c>
      <c r="AC21" t="n">
        <v>409.0363075102852</v>
      </c>
      <c r="AD21" t="n">
        <v>330491.4410520693</v>
      </c>
      <c r="AE21" t="n">
        <v>452192.9699007988</v>
      </c>
      <c r="AF21" t="n">
        <v>2.601064827621347e-06</v>
      </c>
      <c r="AG21" t="n">
        <v>17</v>
      </c>
      <c r="AH21" t="n">
        <v>409036.3075102852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3.5062</v>
      </c>
      <c r="E22" t="n">
        <v>28.52</v>
      </c>
      <c r="F22" t="n">
        <v>25.1</v>
      </c>
      <c r="G22" t="n">
        <v>44.3</v>
      </c>
      <c r="H22" t="n">
        <v>0.64</v>
      </c>
      <c r="I22" t="n">
        <v>34</v>
      </c>
      <c r="J22" t="n">
        <v>166.27</v>
      </c>
      <c r="K22" t="n">
        <v>50.28</v>
      </c>
      <c r="L22" t="n">
        <v>6</v>
      </c>
      <c r="M22" t="n">
        <v>32</v>
      </c>
      <c r="N22" t="n">
        <v>29.99</v>
      </c>
      <c r="O22" t="n">
        <v>20741.2</v>
      </c>
      <c r="P22" t="n">
        <v>271.87</v>
      </c>
      <c r="Q22" t="n">
        <v>1397.36</v>
      </c>
      <c r="R22" t="n">
        <v>102.73</v>
      </c>
      <c r="S22" t="n">
        <v>66.97</v>
      </c>
      <c r="T22" t="n">
        <v>15194.45</v>
      </c>
      <c r="U22" t="n">
        <v>0.65</v>
      </c>
      <c r="V22" t="n">
        <v>0.84</v>
      </c>
      <c r="W22" t="n">
        <v>5.36</v>
      </c>
      <c r="X22" t="n">
        <v>0.93</v>
      </c>
      <c r="Y22" t="n">
        <v>1</v>
      </c>
      <c r="Z22" t="n">
        <v>10</v>
      </c>
      <c r="AA22" t="n">
        <v>327.0990802036669</v>
      </c>
      <c r="AB22" t="n">
        <v>447.5513921276165</v>
      </c>
      <c r="AC22" t="n">
        <v>404.83771540528</v>
      </c>
      <c r="AD22" t="n">
        <v>327099.0802036669</v>
      </c>
      <c r="AE22" t="n">
        <v>447551.3921276164</v>
      </c>
      <c r="AF22" t="n">
        <v>2.614936775606711e-06</v>
      </c>
      <c r="AG22" t="n">
        <v>17</v>
      </c>
      <c r="AH22" t="n">
        <v>404837.71540528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3.5194</v>
      </c>
      <c r="E23" t="n">
        <v>28.41</v>
      </c>
      <c r="F23" t="n">
        <v>25.06</v>
      </c>
      <c r="G23" t="n">
        <v>46.98</v>
      </c>
      <c r="H23" t="n">
        <v>0.66</v>
      </c>
      <c r="I23" t="n">
        <v>32</v>
      </c>
      <c r="J23" t="n">
        <v>166.64</v>
      </c>
      <c r="K23" t="n">
        <v>50.28</v>
      </c>
      <c r="L23" t="n">
        <v>6.25</v>
      </c>
      <c r="M23" t="n">
        <v>30</v>
      </c>
      <c r="N23" t="n">
        <v>30.11</v>
      </c>
      <c r="O23" t="n">
        <v>20785.69</v>
      </c>
      <c r="P23" t="n">
        <v>269.78</v>
      </c>
      <c r="Q23" t="n">
        <v>1397.19</v>
      </c>
      <c r="R23" t="n">
        <v>101.57</v>
      </c>
      <c r="S23" t="n">
        <v>66.97</v>
      </c>
      <c r="T23" t="n">
        <v>14627.31</v>
      </c>
      <c r="U23" t="n">
        <v>0.66</v>
      </c>
      <c r="V23" t="n">
        <v>0.84</v>
      </c>
      <c r="W23" t="n">
        <v>5.35</v>
      </c>
      <c r="X23" t="n">
        <v>0.89</v>
      </c>
      <c r="Y23" t="n">
        <v>1</v>
      </c>
      <c r="Z23" t="n">
        <v>10</v>
      </c>
      <c r="AA23" t="n">
        <v>324.8394861964073</v>
      </c>
      <c r="AB23" t="n">
        <v>444.4597159206319</v>
      </c>
      <c r="AC23" t="n">
        <v>402.0411044362951</v>
      </c>
      <c r="AD23" t="n">
        <v>324839.4861964073</v>
      </c>
      <c r="AE23" t="n">
        <v>444459.7159206319</v>
      </c>
      <c r="AF23" t="n">
        <v>2.624781383854389e-06</v>
      </c>
      <c r="AG23" t="n">
        <v>17</v>
      </c>
      <c r="AH23" t="n">
        <v>402041.1044362951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3.5272</v>
      </c>
      <c r="E24" t="n">
        <v>28.35</v>
      </c>
      <c r="F24" t="n">
        <v>25.03</v>
      </c>
      <c r="G24" t="n">
        <v>48.44</v>
      </c>
      <c r="H24" t="n">
        <v>0.6899999999999999</v>
      </c>
      <c r="I24" t="n">
        <v>31</v>
      </c>
      <c r="J24" t="n">
        <v>167</v>
      </c>
      <c r="K24" t="n">
        <v>50.28</v>
      </c>
      <c r="L24" t="n">
        <v>6.5</v>
      </c>
      <c r="M24" t="n">
        <v>29</v>
      </c>
      <c r="N24" t="n">
        <v>30.22</v>
      </c>
      <c r="O24" t="n">
        <v>20830.22</v>
      </c>
      <c r="P24" t="n">
        <v>268.09</v>
      </c>
      <c r="Q24" t="n">
        <v>1397.2</v>
      </c>
      <c r="R24" t="n">
        <v>100.74</v>
      </c>
      <c r="S24" t="n">
        <v>66.97</v>
      </c>
      <c r="T24" t="n">
        <v>14218.72</v>
      </c>
      <c r="U24" t="n">
        <v>0.66</v>
      </c>
      <c r="V24" t="n">
        <v>0.84</v>
      </c>
      <c r="W24" t="n">
        <v>5.34</v>
      </c>
      <c r="X24" t="n">
        <v>0.86</v>
      </c>
      <c r="Y24" t="n">
        <v>1</v>
      </c>
      <c r="Z24" t="n">
        <v>10</v>
      </c>
      <c r="AA24" t="n">
        <v>323.1945620813725</v>
      </c>
      <c r="AB24" t="n">
        <v>442.2090581775109</v>
      </c>
      <c r="AC24" t="n">
        <v>400.0052463093596</v>
      </c>
      <c r="AD24" t="n">
        <v>323194.5620813725</v>
      </c>
      <c r="AE24" t="n">
        <v>442209.0581775109</v>
      </c>
      <c r="AF24" t="n">
        <v>2.630598652364381e-06</v>
      </c>
      <c r="AG24" t="n">
        <v>17</v>
      </c>
      <c r="AH24" t="n">
        <v>400005.2463093596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3.5354</v>
      </c>
      <c r="E25" t="n">
        <v>28.28</v>
      </c>
      <c r="F25" t="n">
        <v>24.99</v>
      </c>
      <c r="G25" t="n">
        <v>49.99</v>
      </c>
      <c r="H25" t="n">
        <v>0.71</v>
      </c>
      <c r="I25" t="n">
        <v>30</v>
      </c>
      <c r="J25" t="n">
        <v>167.36</v>
      </c>
      <c r="K25" t="n">
        <v>50.28</v>
      </c>
      <c r="L25" t="n">
        <v>6.75</v>
      </c>
      <c r="M25" t="n">
        <v>28</v>
      </c>
      <c r="N25" t="n">
        <v>30.33</v>
      </c>
      <c r="O25" t="n">
        <v>20874.78</v>
      </c>
      <c r="P25" t="n">
        <v>264.8</v>
      </c>
      <c r="Q25" t="n">
        <v>1397.41</v>
      </c>
      <c r="R25" t="n">
        <v>99.45</v>
      </c>
      <c r="S25" t="n">
        <v>66.97</v>
      </c>
      <c r="T25" t="n">
        <v>13575.99</v>
      </c>
      <c r="U25" t="n">
        <v>0.67</v>
      </c>
      <c r="V25" t="n">
        <v>0.84</v>
      </c>
      <c r="W25" t="n">
        <v>5.34</v>
      </c>
      <c r="X25" t="n">
        <v>0.83</v>
      </c>
      <c r="Y25" t="n">
        <v>1</v>
      </c>
      <c r="Z25" t="n">
        <v>10</v>
      </c>
      <c r="AA25" t="n">
        <v>320.4302952776523</v>
      </c>
      <c r="AB25" t="n">
        <v>438.4268663858165</v>
      </c>
      <c r="AC25" t="n">
        <v>396.5840215939251</v>
      </c>
      <c r="AD25" t="n">
        <v>320430.2952776523</v>
      </c>
      <c r="AE25" t="n">
        <v>438426.8663858165</v>
      </c>
      <c r="AF25" t="n">
        <v>2.636714242336423e-06</v>
      </c>
      <c r="AG25" t="n">
        <v>17</v>
      </c>
      <c r="AH25" t="n">
        <v>396584.0215939251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3.5476</v>
      </c>
      <c r="E26" t="n">
        <v>28.19</v>
      </c>
      <c r="F26" t="n">
        <v>24.96</v>
      </c>
      <c r="G26" t="n">
        <v>53.49</v>
      </c>
      <c r="H26" t="n">
        <v>0.74</v>
      </c>
      <c r="I26" t="n">
        <v>28</v>
      </c>
      <c r="J26" t="n">
        <v>167.72</v>
      </c>
      <c r="K26" t="n">
        <v>50.28</v>
      </c>
      <c r="L26" t="n">
        <v>7</v>
      </c>
      <c r="M26" t="n">
        <v>26</v>
      </c>
      <c r="N26" t="n">
        <v>30.44</v>
      </c>
      <c r="O26" t="n">
        <v>20919.39</v>
      </c>
      <c r="P26" t="n">
        <v>262.77</v>
      </c>
      <c r="Q26" t="n">
        <v>1397.25</v>
      </c>
      <c r="R26" t="n">
        <v>98.38</v>
      </c>
      <c r="S26" t="n">
        <v>66.97</v>
      </c>
      <c r="T26" t="n">
        <v>13053.6</v>
      </c>
      <c r="U26" t="n">
        <v>0.68</v>
      </c>
      <c r="V26" t="n">
        <v>0.84</v>
      </c>
      <c r="W26" t="n">
        <v>5.34</v>
      </c>
      <c r="X26" t="n">
        <v>0.8</v>
      </c>
      <c r="Y26" t="n">
        <v>1</v>
      </c>
      <c r="Z26" t="n">
        <v>10</v>
      </c>
      <c r="AA26" t="n">
        <v>318.320539079369</v>
      </c>
      <c r="AB26" t="n">
        <v>435.5402048794508</v>
      </c>
      <c r="AC26" t="n">
        <v>393.972859010272</v>
      </c>
      <c r="AD26" t="n">
        <v>318320.539079369</v>
      </c>
      <c r="AE26" t="n">
        <v>435540.2048794507</v>
      </c>
      <c r="AF26" t="n">
        <v>2.645813046928974e-06</v>
      </c>
      <c r="AG26" t="n">
        <v>17</v>
      </c>
      <c r="AH26" t="n">
        <v>393972.859010272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3.5595</v>
      </c>
      <c r="E27" t="n">
        <v>28.09</v>
      </c>
      <c r="F27" t="n">
        <v>24.9</v>
      </c>
      <c r="G27" t="n">
        <v>55.33</v>
      </c>
      <c r="H27" t="n">
        <v>0.76</v>
      </c>
      <c r="I27" t="n">
        <v>27</v>
      </c>
      <c r="J27" t="n">
        <v>168.08</v>
      </c>
      <c r="K27" t="n">
        <v>50.28</v>
      </c>
      <c r="L27" t="n">
        <v>7.25</v>
      </c>
      <c r="M27" t="n">
        <v>25</v>
      </c>
      <c r="N27" t="n">
        <v>30.55</v>
      </c>
      <c r="O27" t="n">
        <v>20964.03</v>
      </c>
      <c r="P27" t="n">
        <v>259.55</v>
      </c>
      <c r="Q27" t="n">
        <v>1397.19</v>
      </c>
      <c r="R27" t="n">
        <v>96.56</v>
      </c>
      <c r="S27" t="n">
        <v>66.97</v>
      </c>
      <c r="T27" t="n">
        <v>12146.49</v>
      </c>
      <c r="U27" t="n">
        <v>0.6899999999999999</v>
      </c>
      <c r="V27" t="n">
        <v>0.85</v>
      </c>
      <c r="W27" t="n">
        <v>5.33</v>
      </c>
      <c r="X27" t="n">
        <v>0.73</v>
      </c>
      <c r="Y27" t="n">
        <v>1</v>
      </c>
      <c r="Z27" t="n">
        <v>10</v>
      </c>
      <c r="AA27" t="n">
        <v>315.4069940599616</v>
      </c>
      <c r="AB27" t="n">
        <v>431.553764047363</v>
      </c>
      <c r="AC27" t="n">
        <v>390.3668784961938</v>
      </c>
      <c r="AD27" t="n">
        <v>315406.9940599616</v>
      </c>
      <c r="AE27" t="n">
        <v>431553.764047363</v>
      </c>
      <c r="AF27" t="n">
        <v>2.654688110424987e-06</v>
      </c>
      <c r="AG27" t="n">
        <v>17</v>
      </c>
      <c r="AH27" t="n">
        <v>390366.8784961938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3.5647</v>
      </c>
      <c r="E28" t="n">
        <v>28.05</v>
      </c>
      <c r="F28" t="n">
        <v>24.89</v>
      </c>
      <c r="G28" t="n">
        <v>57.44</v>
      </c>
      <c r="H28" t="n">
        <v>0.79</v>
      </c>
      <c r="I28" t="n">
        <v>26</v>
      </c>
      <c r="J28" t="n">
        <v>168.44</v>
      </c>
      <c r="K28" t="n">
        <v>50.28</v>
      </c>
      <c r="L28" t="n">
        <v>7.5</v>
      </c>
      <c r="M28" t="n">
        <v>24</v>
      </c>
      <c r="N28" t="n">
        <v>30.66</v>
      </c>
      <c r="O28" t="n">
        <v>21008.71</v>
      </c>
      <c r="P28" t="n">
        <v>257.06</v>
      </c>
      <c r="Q28" t="n">
        <v>1397.19</v>
      </c>
      <c r="R28" t="n">
        <v>96.01000000000001</v>
      </c>
      <c r="S28" t="n">
        <v>66.97</v>
      </c>
      <c r="T28" t="n">
        <v>11877.99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313.4194521938204</v>
      </c>
      <c r="AB28" t="n">
        <v>428.8343215819497</v>
      </c>
      <c r="AC28" t="n">
        <v>387.9069758029183</v>
      </c>
      <c r="AD28" t="n">
        <v>313419.4521938204</v>
      </c>
      <c r="AE28" t="n">
        <v>428834.3215819497</v>
      </c>
      <c r="AF28" t="n">
        <v>2.658566289431648e-06</v>
      </c>
      <c r="AG28" t="n">
        <v>17</v>
      </c>
      <c r="AH28" t="n">
        <v>387906.9758029183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3.5734</v>
      </c>
      <c r="E29" t="n">
        <v>27.98</v>
      </c>
      <c r="F29" t="n">
        <v>24.85</v>
      </c>
      <c r="G29" t="n">
        <v>59.65</v>
      </c>
      <c r="H29" t="n">
        <v>0.8100000000000001</v>
      </c>
      <c r="I29" t="n">
        <v>25</v>
      </c>
      <c r="J29" t="n">
        <v>168.81</v>
      </c>
      <c r="K29" t="n">
        <v>50.28</v>
      </c>
      <c r="L29" t="n">
        <v>7.75</v>
      </c>
      <c r="M29" t="n">
        <v>23</v>
      </c>
      <c r="N29" t="n">
        <v>30.78</v>
      </c>
      <c r="O29" t="n">
        <v>21053.43</v>
      </c>
      <c r="P29" t="n">
        <v>255.54</v>
      </c>
      <c r="Q29" t="n">
        <v>1397.18</v>
      </c>
      <c r="R29" t="n">
        <v>94.92</v>
      </c>
      <c r="S29" t="n">
        <v>66.97</v>
      </c>
      <c r="T29" t="n">
        <v>11338.55</v>
      </c>
      <c r="U29" t="n">
        <v>0.71</v>
      </c>
      <c r="V29" t="n">
        <v>0.85</v>
      </c>
      <c r="W29" t="n">
        <v>5.34</v>
      </c>
      <c r="X29" t="n">
        <v>0.6899999999999999</v>
      </c>
      <c r="Y29" t="n">
        <v>1</v>
      </c>
      <c r="Z29" t="n">
        <v>10</v>
      </c>
      <c r="AA29" t="n">
        <v>311.8775636699252</v>
      </c>
      <c r="AB29" t="n">
        <v>426.7246416802355</v>
      </c>
      <c r="AC29" t="n">
        <v>385.9986407900693</v>
      </c>
      <c r="AD29" t="n">
        <v>311877.5636699252</v>
      </c>
      <c r="AE29" t="n">
        <v>426724.6416802355</v>
      </c>
      <c r="AF29" t="n">
        <v>2.665054781231254e-06</v>
      </c>
      <c r="AG29" t="n">
        <v>17</v>
      </c>
      <c r="AH29" t="n">
        <v>385998.6407900692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3.5819</v>
      </c>
      <c r="E30" t="n">
        <v>27.92</v>
      </c>
      <c r="F30" t="n">
        <v>24.82</v>
      </c>
      <c r="G30" t="n">
        <v>62.05</v>
      </c>
      <c r="H30" t="n">
        <v>0.84</v>
      </c>
      <c r="I30" t="n">
        <v>24</v>
      </c>
      <c r="J30" t="n">
        <v>169.17</v>
      </c>
      <c r="K30" t="n">
        <v>50.28</v>
      </c>
      <c r="L30" t="n">
        <v>8</v>
      </c>
      <c r="M30" t="n">
        <v>22</v>
      </c>
      <c r="N30" t="n">
        <v>30.89</v>
      </c>
      <c r="O30" t="n">
        <v>21098.19</v>
      </c>
      <c r="P30" t="n">
        <v>252.41</v>
      </c>
      <c r="Q30" t="n">
        <v>1397.18</v>
      </c>
      <c r="R30" t="n">
        <v>93.83</v>
      </c>
      <c r="S30" t="n">
        <v>66.97</v>
      </c>
      <c r="T30" t="n">
        <v>10798.38</v>
      </c>
      <c r="U30" t="n">
        <v>0.71</v>
      </c>
      <c r="V30" t="n">
        <v>0.85</v>
      </c>
      <c r="W30" t="n">
        <v>5.33</v>
      </c>
      <c r="X30" t="n">
        <v>0.65</v>
      </c>
      <c r="Y30" t="n">
        <v>1</v>
      </c>
      <c r="Z30" t="n">
        <v>10</v>
      </c>
      <c r="AA30" t="n">
        <v>309.275573116188</v>
      </c>
      <c r="AB30" t="n">
        <v>423.1644834128906</v>
      </c>
      <c r="AC30" t="n">
        <v>382.7782590310461</v>
      </c>
      <c r="AD30" t="n">
        <v>309275.5731161879</v>
      </c>
      <c r="AE30" t="n">
        <v>423164.4834128906</v>
      </c>
      <c r="AF30" t="n">
        <v>2.671394112299834e-06</v>
      </c>
      <c r="AG30" t="n">
        <v>17</v>
      </c>
      <c r="AH30" t="n">
        <v>382778.2590310461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3.5901</v>
      </c>
      <c r="E31" t="n">
        <v>27.85</v>
      </c>
      <c r="F31" t="n">
        <v>24.79</v>
      </c>
      <c r="G31" t="n">
        <v>64.67</v>
      </c>
      <c r="H31" t="n">
        <v>0.86</v>
      </c>
      <c r="I31" t="n">
        <v>23</v>
      </c>
      <c r="J31" t="n">
        <v>169.53</v>
      </c>
      <c r="K31" t="n">
        <v>50.28</v>
      </c>
      <c r="L31" t="n">
        <v>8.25</v>
      </c>
      <c r="M31" t="n">
        <v>21</v>
      </c>
      <c r="N31" t="n">
        <v>31</v>
      </c>
      <c r="O31" t="n">
        <v>21142.98</v>
      </c>
      <c r="P31" t="n">
        <v>249.89</v>
      </c>
      <c r="Q31" t="n">
        <v>1397.25</v>
      </c>
      <c r="R31" t="n">
        <v>93.04000000000001</v>
      </c>
      <c r="S31" t="n">
        <v>66.97</v>
      </c>
      <c r="T31" t="n">
        <v>10407.4</v>
      </c>
      <c r="U31" t="n">
        <v>0.72</v>
      </c>
      <c r="V31" t="n">
        <v>0.85</v>
      </c>
      <c r="W31" t="n">
        <v>5.33</v>
      </c>
      <c r="X31" t="n">
        <v>0.62</v>
      </c>
      <c r="Y31" t="n">
        <v>1</v>
      </c>
      <c r="Z31" t="n">
        <v>10</v>
      </c>
      <c r="AA31" t="n">
        <v>307.1127014874201</v>
      </c>
      <c r="AB31" t="n">
        <v>420.2051470312485</v>
      </c>
      <c r="AC31" t="n">
        <v>380.1013575602133</v>
      </c>
      <c r="AD31" t="n">
        <v>307112.7014874201</v>
      </c>
      <c r="AE31" t="n">
        <v>420205.1470312485</v>
      </c>
      <c r="AF31" t="n">
        <v>2.677509702271876e-06</v>
      </c>
      <c r="AG31" t="n">
        <v>17</v>
      </c>
      <c r="AH31" t="n">
        <v>380101.3575602133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3.5963</v>
      </c>
      <c r="E32" t="n">
        <v>27.81</v>
      </c>
      <c r="F32" t="n">
        <v>24.77</v>
      </c>
      <c r="G32" t="n">
        <v>67.56</v>
      </c>
      <c r="H32" t="n">
        <v>0.89</v>
      </c>
      <c r="I32" t="n">
        <v>22</v>
      </c>
      <c r="J32" t="n">
        <v>169.9</v>
      </c>
      <c r="K32" t="n">
        <v>50.28</v>
      </c>
      <c r="L32" t="n">
        <v>8.5</v>
      </c>
      <c r="M32" t="n">
        <v>20</v>
      </c>
      <c r="N32" t="n">
        <v>31.12</v>
      </c>
      <c r="O32" t="n">
        <v>21187.82</v>
      </c>
      <c r="P32" t="n">
        <v>248</v>
      </c>
      <c r="Q32" t="n">
        <v>1397.26</v>
      </c>
      <c r="R32" t="n">
        <v>92.26000000000001</v>
      </c>
      <c r="S32" t="n">
        <v>66.97</v>
      </c>
      <c r="T32" t="n">
        <v>10023.12</v>
      </c>
      <c r="U32" t="n">
        <v>0.73</v>
      </c>
      <c r="V32" t="n">
        <v>0.85</v>
      </c>
      <c r="W32" t="n">
        <v>5.33</v>
      </c>
      <c r="X32" t="n">
        <v>0.61</v>
      </c>
      <c r="Y32" t="n">
        <v>1</v>
      </c>
      <c r="Z32" t="n">
        <v>10</v>
      </c>
      <c r="AA32" t="n">
        <v>305.4965819123418</v>
      </c>
      <c r="AB32" t="n">
        <v>417.9939009304628</v>
      </c>
      <c r="AC32" t="n">
        <v>378.1011496837832</v>
      </c>
      <c r="AD32" t="n">
        <v>305496.5819123418</v>
      </c>
      <c r="AE32" t="n">
        <v>417993.9009304628</v>
      </c>
      <c r="AF32" t="n">
        <v>2.682133684933664e-06</v>
      </c>
      <c r="AG32" t="n">
        <v>17</v>
      </c>
      <c r="AH32" t="n">
        <v>378101.1496837832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3.6058</v>
      </c>
      <c r="E33" t="n">
        <v>27.73</v>
      </c>
      <c r="F33" t="n">
        <v>24.73</v>
      </c>
      <c r="G33" t="n">
        <v>70.66</v>
      </c>
      <c r="H33" t="n">
        <v>0.91</v>
      </c>
      <c r="I33" t="n">
        <v>21</v>
      </c>
      <c r="J33" t="n">
        <v>170.26</v>
      </c>
      <c r="K33" t="n">
        <v>50.28</v>
      </c>
      <c r="L33" t="n">
        <v>8.75</v>
      </c>
      <c r="M33" t="n">
        <v>19</v>
      </c>
      <c r="N33" t="n">
        <v>31.23</v>
      </c>
      <c r="O33" t="n">
        <v>21232.69</v>
      </c>
      <c r="P33" t="n">
        <v>243.74</v>
      </c>
      <c r="Q33" t="n">
        <v>1397.26</v>
      </c>
      <c r="R33" t="n">
        <v>90.73999999999999</v>
      </c>
      <c r="S33" t="n">
        <v>66.97</v>
      </c>
      <c r="T33" t="n">
        <v>9267.07</v>
      </c>
      <c r="U33" t="n">
        <v>0.74</v>
      </c>
      <c r="V33" t="n">
        <v>0.85</v>
      </c>
      <c r="W33" t="n">
        <v>5.33</v>
      </c>
      <c r="X33" t="n">
        <v>0.57</v>
      </c>
      <c r="Y33" t="n">
        <v>1</v>
      </c>
      <c r="Z33" t="n">
        <v>10</v>
      </c>
      <c r="AA33" t="n">
        <v>302.1079670044592</v>
      </c>
      <c r="AB33" t="n">
        <v>413.3574485183589</v>
      </c>
      <c r="AC33" t="n">
        <v>373.9071937825886</v>
      </c>
      <c r="AD33" t="n">
        <v>302107.9670044592</v>
      </c>
      <c r="AE33" t="n">
        <v>413357.4485183589</v>
      </c>
      <c r="AF33" t="n">
        <v>2.689218819657372e-06</v>
      </c>
      <c r="AG33" t="n">
        <v>17</v>
      </c>
      <c r="AH33" t="n">
        <v>373907.1937825886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3.6069</v>
      </c>
      <c r="E34" t="n">
        <v>27.72</v>
      </c>
      <c r="F34" t="n">
        <v>24.72</v>
      </c>
      <c r="G34" t="n">
        <v>70.64</v>
      </c>
      <c r="H34" t="n">
        <v>0.9399999999999999</v>
      </c>
      <c r="I34" t="n">
        <v>21</v>
      </c>
      <c r="J34" t="n">
        <v>170.62</v>
      </c>
      <c r="K34" t="n">
        <v>50.28</v>
      </c>
      <c r="L34" t="n">
        <v>9</v>
      </c>
      <c r="M34" t="n">
        <v>18</v>
      </c>
      <c r="N34" t="n">
        <v>31.34</v>
      </c>
      <c r="O34" t="n">
        <v>21277.6</v>
      </c>
      <c r="P34" t="n">
        <v>241.85</v>
      </c>
      <c r="Q34" t="n">
        <v>1397.32</v>
      </c>
      <c r="R34" t="n">
        <v>90.77</v>
      </c>
      <c r="S34" t="n">
        <v>66.97</v>
      </c>
      <c r="T34" t="n">
        <v>9281.209999999999</v>
      </c>
      <c r="U34" t="n">
        <v>0.74</v>
      </c>
      <c r="V34" t="n">
        <v>0.85</v>
      </c>
      <c r="W34" t="n">
        <v>5.33</v>
      </c>
      <c r="X34" t="n">
        <v>0.5600000000000001</v>
      </c>
      <c r="Y34" t="n">
        <v>1</v>
      </c>
      <c r="Z34" t="n">
        <v>10</v>
      </c>
      <c r="AA34" t="n">
        <v>300.7754873949524</v>
      </c>
      <c r="AB34" t="n">
        <v>411.5342911317802</v>
      </c>
      <c r="AC34" t="n">
        <v>372.2580359781675</v>
      </c>
      <c r="AD34" t="n">
        <v>300775.4873949524</v>
      </c>
      <c r="AE34" t="n">
        <v>411534.2911317801</v>
      </c>
      <c r="AF34" t="n">
        <v>2.690039203678012e-06</v>
      </c>
      <c r="AG34" t="n">
        <v>17</v>
      </c>
      <c r="AH34" t="n">
        <v>372258.0359781676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3.6134</v>
      </c>
      <c r="E35" t="n">
        <v>27.67</v>
      </c>
      <c r="F35" t="n">
        <v>24.71</v>
      </c>
      <c r="G35" t="n">
        <v>74.12</v>
      </c>
      <c r="H35" t="n">
        <v>0.96</v>
      </c>
      <c r="I35" t="n">
        <v>20</v>
      </c>
      <c r="J35" t="n">
        <v>170.99</v>
      </c>
      <c r="K35" t="n">
        <v>50.28</v>
      </c>
      <c r="L35" t="n">
        <v>9.25</v>
      </c>
      <c r="M35" t="n">
        <v>14</v>
      </c>
      <c r="N35" t="n">
        <v>31.46</v>
      </c>
      <c r="O35" t="n">
        <v>21322.55</v>
      </c>
      <c r="P35" t="n">
        <v>241.3</v>
      </c>
      <c r="Q35" t="n">
        <v>1397.22</v>
      </c>
      <c r="R35" t="n">
        <v>90.18000000000001</v>
      </c>
      <c r="S35" t="n">
        <v>66.97</v>
      </c>
      <c r="T35" t="n">
        <v>8991.48</v>
      </c>
      <c r="U35" t="n">
        <v>0.74</v>
      </c>
      <c r="V35" t="n">
        <v>0.85</v>
      </c>
      <c r="W35" t="n">
        <v>5.33</v>
      </c>
      <c r="X35" t="n">
        <v>0.54</v>
      </c>
      <c r="Y35" t="n">
        <v>1</v>
      </c>
      <c r="Z35" t="n">
        <v>10</v>
      </c>
      <c r="AA35" t="n">
        <v>300.0682573529439</v>
      </c>
      <c r="AB35" t="n">
        <v>410.5666277875167</v>
      </c>
      <c r="AC35" t="n">
        <v>371.3827250653566</v>
      </c>
      <c r="AD35" t="n">
        <v>300068.2573529439</v>
      </c>
      <c r="AE35" t="n">
        <v>410566.6277875167</v>
      </c>
      <c r="AF35" t="n">
        <v>2.694886927436338e-06</v>
      </c>
      <c r="AG35" t="n">
        <v>17</v>
      </c>
      <c r="AH35" t="n">
        <v>371382.7250653566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3.6123</v>
      </c>
      <c r="E36" t="n">
        <v>27.68</v>
      </c>
      <c r="F36" t="n">
        <v>24.71</v>
      </c>
      <c r="G36" t="n">
        <v>74.14</v>
      </c>
      <c r="H36" t="n">
        <v>0.98</v>
      </c>
      <c r="I36" t="n">
        <v>20</v>
      </c>
      <c r="J36" t="n">
        <v>171.35</v>
      </c>
      <c r="K36" t="n">
        <v>50.28</v>
      </c>
      <c r="L36" t="n">
        <v>9.5</v>
      </c>
      <c r="M36" t="n">
        <v>12</v>
      </c>
      <c r="N36" t="n">
        <v>31.57</v>
      </c>
      <c r="O36" t="n">
        <v>21367.54</v>
      </c>
      <c r="P36" t="n">
        <v>240.81</v>
      </c>
      <c r="Q36" t="n">
        <v>1397.24</v>
      </c>
      <c r="R36" t="n">
        <v>90.09</v>
      </c>
      <c r="S36" t="n">
        <v>66.97</v>
      </c>
      <c r="T36" t="n">
        <v>8945.76</v>
      </c>
      <c r="U36" t="n">
        <v>0.74</v>
      </c>
      <c r="V36" t="n">
        <v>0.85</v>
      </c>
      <c r="W36" t="n">
        <v>5.34</v>
      </c>
      <c r="X36" t="n">
        <v>0.55</v>
      </c>
      <c r="Y36" t="n">
        <v>1</v>
      </c>
      <c r="Z36" t="n">
        <v>10</v>
      </c>
      <c r="AA36" t="n">
        <v>299.7958895051198</v>
      </c>
      <c r="AB36" t="n">
        <v>410.1939620821023</v>
      </c>
      <c r="AC36" t="n">
        <v>371.0456260518274</v>
      </c>
      <c r="AD36" t="n">
        <v>299795.8895051198</v>
      </c>
      <c r="AE36" t="n">
        <v>410193.9620821023</v>
      </c>
      <c r="AF36" t="n">
        <v>2.694066543415698e-06</v>
      </c>
      <c r="AG36" t="n">
        <v>17</v>
      </c>
      <c r="AH36" t="n">
        <v>371045.6260518273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3.6192</v>
      </c>
      <c r="E37" t="n">
        <v>27.63</v>
      </c>
      <c r="F37" t="n">
        <v>24.69</v>
      </c>
      <c r="G37" t="n">
        <v>77.98</v>
      </c>
      <c r="H37" t="n">
        <v>1.01</v>
      </c>
      <c r="I37" t="n">
        <v>19</v>
      </c>
      <c r="J37" t="n">
        <v>171.72</v>
      </c>
      <c r="K37" t="n">
        <v>50.28</v>
      </c>
      <c r="L37" t="n">
        <v>9.75</v>
      </c>
      <c r="M37" t="n">
        <v>7</v>
      </c>
      <c r="N37" t="n">
        <v>31.69</v>
      </c>
      <c r="O37" t="n">
        <v>21412.57</v>
      </c>
      <c r="P37" t="n">
        <v>237.73</v>
      </c>
      <c r="Q37" t="n">
        <v>1397.29</v>
      </c>
      <c r="R37" t="n">
        <v>89.12</v>
      </c>
      <c r="S37" t="n">
        <v>66.97</v>
      </c>
      <c r="T37" t="n">
        <v>8465.35</v>
      </c>
      <c r="U37" t="n">
        <v>0.75</v>
      </c>
      <c r="V37" t="n">
        <v>0.85</v>
      </c>
      <c r="W37" t="n">
        <v>5.34</v>
      </c>
      <c r="X37" t="n">
        <v>0.53</v>
      </c>
      <c r="Y37" t="n">
        <v>1</v>
      </c>
      <c r="Z37" t="n">
        <v>10</v>
      </c>
      <c r="AA37" t="n">
        <v>290.5696188122708</v>
      </c>
      <c r="AB37" t="n">
        <v>397.5701714858105</v>
      </c>
      <c r="AC37" t="n">
        <v>359.6266323124441</v>
      </c>
      <c r="AD37" t="n">
        <v>290569.6188122709</v>
      </c>
      <c r="AE37" t="n">
        <v>397570.1714858105</v>
      </c>
      <c r="AF37" t="n">
        <v>2.699212588636076e-06</v>
      </c>
      <c r="AG37" t="n">
        <v>16</v>
      </c>
      <c r="AH37" t="n">
        <v>359626.6323124442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3.6183</v>
      </c>
      <c r="E38" t="n">
        <v>27.64</v>
      </c>
      <c r="F38" t="n">
        <v>24.7</v>
      </c>
      <c r="G38" t="n">
        <v>78</v>
      </c>
      <c r="H38" t="n">
        <v>1.03</v>
      </c>
      <c r="I38" t="n">
        <v>19</v>
      </c>
      <c r="J38" t="n">
        <v>172.08</v>
      </c>
      <c r="K38" t="n">
        <v>50.28</v>
      </c>
      <c r="L38" t="n">
        <v>10</v>
      </c>
      <c r="M38" t="n">
        <v>4</v>
      </c>
      <c r="N38" t="n">
        <v>31.8</v>
      </c>
      <c r="O38" t="n">
        <v>21457.64</v>
      </c>
      <c r="P38" t="n">
        <v>238.08</v>
      </c>
      <c r="Q38" t="n">
        <v>1397.32</v>
      </c>
      <c r="R38" t="n">
        <v>89.43000000000001</v>
      </c>
      <c r="S38" t="n">
        <v>66.97</v>
      </c>
      <c r="T38" t="n">
        <v>8620.02</v>
      </c>
      <c r="U38" t="n">
        <v>0.75</v>
      </c>
      <c r="V38" t="n">
        <v>0.85</v>
      </c>
      <c r="W38" t="n">
        <v>5.34</v>
      </c>
      <c r="X38" t="n">
        <v>0.53</v>
      </c>
      <c r="Y38" t="n">
        <v>1</v>
      </c>
      <c r="Z38" t="n">
        <v>10</v>
      </c>
      <c r="AA38" t="n">
        <v>290.8570849445808</v>
      </c>
      <c r="AB38" t="n">
        <v>397.9634953301478</v>
      </c>
      <c r="AC38" t="n">
        <v>359.9824178811114</v>
      </c>
      <c r="AD38" t="n">
        <v>290857.0849445809</v>
      </c>
      <c r="AE38" t="n">
        <v>397963.4953301478</v>
      </c>
      <c r="AF38" t="n">
        <v>2.698541365346462e-06</v>
      </c>
      <c r="AG38" t="n">
        <v>16</v>
      </c>
      <c r="AH38" t="n">
        <v>359982.4178811114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3.6182</v>
      </c>
      <c r="E39" t="n">
        <v>27.64</v>
      </c>
      <c r="F39" t="n">
        <v>24.7</v>
      </c>
      <c r="G39" t="n">
        <v>78</v>
      </c>
      <c r="H39" t="n">
        <v>1.05</v>
      </c>
      <c r="I39" t="n">
        <v>19</v>
      </c>
      <c r="J39" t="n">
        <v>172.45</v>
      </c>
      <c r="K39" t="n">
        <v>50.28</v>
      </c>
      <c r="L39" t="n">
        <v>10.25</v>
      </c>
      <c r="M39" t="n">
        <v>1</v>
      </c>
      <c r="N39" t="n">
        <v>31.92</v>
      </c>
      <c r="O39" t="n">
        <v>21502.75</v>
      </c>
      <c r="P39" t="n">
        <v>237.73</v>
      </c>
      <c r="Q39" t="n">
        <v>1397.27</v>
      </c>
      <c r="R39" t="n">
        <v>89.34999999999999</v>
      </c>
      <c r="S39" t="n">
        <v>66.97</v>
      </c>
      <c r="T39" t="n">
        <v>8582.93</v>
      </c>
      <c r="U39" t="n">
        <v>0.75</v>
      </c>
      <c r="V39" t="n">
        <v>0.85</v>
      </c>
      <c r="W39" t="n">
        <v>5.35</v>
      </c>
      <c r="X39" t="n">
        <v>0.54</v>
      </c>
      <c r="Y39" t="n">
        <v>1</v>
      </c>
      <c r="Z39" t="n">
        <v>10</v>
      </c>
      <c r="AA39" t="n">
        <v>290.628111667022</v>
      </c>
      <c r="AB39" t="n">
        <v>397.6502039902036</v>
      </c>
      <c r="AC39" t="n">
        <v>359.6990266269444</v>
      </c>
      <c r="AD39" t="n">
        <v>290628.111667022</v>
      </c>
      <c r="AE39" t="n">
        <v>397650.2039902036</v>
      </c>
      <c r="AF39" t="n">
        <v>2.698466784980949e-06</v>
      </c>
      <c r="AG39" t="n">
        <v>16</v>
      </c>
      <c r="AH39" t="n">
        <v>359699.0266269444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3.618</v>
      </c>
      <c r="E40" t="n">
        <v>27.64</v>
      </c>
      <c r="F40" t="n">
        <v>24.7</v>
      </c>
      <c r="G40" t="n">
        <v>78.01000000000001</v>
      </c>
      <c r="H40" t="n">
        <v>1.08</v>
      </c>
      <c r="I40" t="n">
        <v>19</v>
      </c>
      <c r="J40" t="n">
        <v>172.82</v>
      </c>
      <c r="K40" t="n">
        <v>50.28</v>
      </c>
      <c r="L40" t="n">
        <v>10.5</v>
      </c>
      <c r="M40" t="n">
        <v>0</v>
      </c>
      <c r="N40" t="n">
        <v>32.04</v>
      </c>
      <c r="O40" t="n">
        <v>21547.89</v>
      </c>
      <c r="P40" t="n">
        <v>238.2</v>
      </c>
      <c r="Q40" t="n">
        <v>1397.31</v>
      </c>
      <c r="R40" t="n">
        <v>89.36</v>
      </c>
      <c r="S40" t="n">
        <v>66.97</v>
      </c>
      <c r="T40" t="n">
        <v>8584.27</v>
      </c>
      <c r="U40" t="n">
        <v>0.75</v>
      </c>
      <c r="V40" t="n">
        <v>0.85</v>
      </c>
      <c r="W40" t="n">
        <v>5.35</v>
      </c>
      <c r="X40" t="n">
        <v>0.54</v>
      </c>
      <c r="Y40" t="n">
        <v>1</v>
      </c>
      <c r="Z40" t="n">
        <v>10</v>
      </c>
      <c r="AA40" t="n">
        <v>290.9522770717859</v>
      </c>
      <c r="AB40" t="n">
        <v>398.0937413981699</v>
      </c>
      <c r="AC40" t="n">
        <v>360.100233447203</v>
      </c>
      <c r="AD40" t="n">
        <v>290952.2770717859</v>
      </c>
      <c r="AE40" t="n">
        <v>398093.7413981699</v>
      </c>
      <c r="AF40" t="n">
        <v>2.698317624249923e-06</v>
      </c>
      <c r="AG40" t="n">
        <v>16</v>
      </c>
      <c r="AH40" t="n">
        <v>360100.2334472031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1.7752</v>
      </c>
      <c r="E2" t="n">
        <v>56.33</v>
      </c>
      <c r="F2" t="n">
        <v>36.16</v>
      </c>
      <c r="G2" t="n">
        <v>5.44</v>
      </c>
      <c r="H2" t="n">
        <v>0.08</v>
      </c>
      <c r="I2" t="n">
        <v>399</v>
      </c>
      <c r="J2" t="n">
        <v>222.93</v>
      </c>
      <c r="K2" t="n">
        <v>56.94</v>
      </c>
      <c r="L2" t="n">
        <v>1</v>
      </c>
      <c r="M2" t="n">
        <v>397</v>
      </c>
      <c r="N2" t="n">
        <v>49.99</v>
      </c>
      <c r="O2" t="n">
        <v>27728.69</v>
      </c>
      <c r="P2" t="n">
        <v>550.01</v>
      </c>
      <c r="Q2" t="n">
        <v>1398</v>
      </c>
      <c r="R2" t="n">
        <v>464.49</v>
      </c>
      <c r="S2" t="n">
        <v>66.97</v>
      </c>
      <c r="T2" t="n">
        <v>194251.29</v>
      </c>
      <c r="U2" t="n">
        <v>0.14</v>
      </c>
      <c r="V2" t="n">
        <v>0.58</v>
      </c>
      <c r="W2" t="n">
        <v>5.95</v>
      </c>
      <c r="X2" t="n">
        <v>11.98</v>
      </c>
      <c r="Y2" t="n">
        <v>1</v>
      </c>
      <c r="Z2" t="n">
        <v>10</v>
      </c>
      <c r="AA2" t="n">
        <v>1052.360765767829</v>
      </c>
      <c r="AB2" t="n">
        <v>1439.886426603885</v>
      </c>
      <c r="AC2" t="n">
        <v>1302.465686942101</v>
      </c>
      <c r="AD2" t="n">
        <v>1052360.765767829</v>
      </c>
      <c r="AE2" t="n">
        <v>1439886.426603885</v>
      </c>
      <c r="AF2" t="n">
        <v>1.297382000570617e-06</v>
      </c>
      <c r="AG2" t="n">
        <v>33</v>
      </c>
      <c r="AH2" t="n">
        <v>1302465.686942101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2.0877</v>
      </c>
      <c r="E3" t="n">
        <v>47.9</v>
      </c>
      <c r="F3" t="n">
        <v>32.64</v>
      </c>
      <c r="G3" t="n">
        <v>6.82</v>
      </c>
      <c r="H3" t="n">
        <v>0.1</v>
      </c>
      <c r="I3" t="n">
        <v>287</v>
      </c>
      <c r="J3" t="n">
        <v>223.35</v>
      </c>
      <c r="K3" t="n">
        <v>56.94</v>
      </c>
      <c r="L3" t="n">
        <v>1.25</v>
      </c>
      <c r="M3" t="n">
        <v>285</v>
      </c>
      <c r="N3" t="n">
        <v>50.15</v>
      </c>
      <c r="O3" t="n">
        <v>27780.03</v>
      </c>
      <c r="P3" t="n">
        <v>495.34</v>
      </c>
      <c r="Q3" t="n">
        <v>1397.88</v>
      </c>
      <c r="R3" t="n">
        <v>349.26</v>
      </c>
      <c r="S3" t="n">
        <v>66.97</v>
      </c>
      <c r="T3" t="n">
        <v>137197.67</v>
      </c>
      <c r="U3" t="n">
        <v>0.19</v>
      </c>
      <c r="V3" t="n">
        <v>0.64</v>
      </c>
      <c r="W3" t="n">
        <v>5.76</v>
      </c>
      <c r="X3" t="n">
        <v>8.470000000000001</v>
      </c>
      <c r="Y3" t="n">
        <v>1</v>
      </c>
      <c r="Z3" t="n">
        <v>10</v>
      </c>
      <c r="AA3" t="n">
        <v>825.180293695511</v>
      </c>
      <c r="AB3" t="n">
        <v>1129.048082219464</v>
      </c>
      <c r="AC3" t="n">
        <v>1021.293317881373</v>
      </c>
      <c r="AD3" t="n">
        <v>825180.2936955109</v>
      </c>
      <c r="AE3" t="n">
        <v>1129048.082219464</v>
      </c>
      <c r="AF3" t="n">
        <v>1.525768590914419e-06</v>
      </c>
      <c r="AG3" t="n">
        <v>28</v>
      </c>
      <c r="AH3" t="n">
        <v>1021293.317881373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2.3085</v>
      </c>
      <c r="E4" t="n">
        <v>43.32</v>
      </c>
      <c r="F4" t="n">
        <v>30.78</v>
      </c>
      <c r="G4" t="n">
        <v>8.210000000000001</v>
      </c>
      <c r="H4" t="n">
        <v>0.12</v>
      </c>
      <c r="I4" t="n">
        <v>225</v>
      </c>
      <c r="J4" t="n">
        <v>223.76</v>
      </c>
      <c r="K4" t="n">
        <v>56.94</v>
      </c>
      <c r="L4" t="n">
        <v>1.5</v>
      </c>
      <c r="M4" t="n">
        <v>223</v>
      </c>
      <c r="N4" t="n">
        <v>50.32</v>
      </c>
      <c r="O4" t="n">
        <v>27831.42</v>
      </c>
      <c r="P4" t="n">
        <v>465.95</v>
      </c>
      <c r="Q4" t="n">
        <v>1397.88</v>
      </c>
      <c r="R4" t="n">
        <v>287.45</v>
      </c>
      <c r="S4" t="n">
        <v>66.97</v>
      </c>
      <c r="T4" t="n">
        <v>106603.14</v>
      </c>
      <c r="U4" t="n">
        <v>0.23</v>
      </c>
      <c r="V4" t="n">
        <v>0.68</v>
      </c>
      <c r="W4" t="n">
        <v>5.69</v>
      </c>
      <c r="X4" t="n">
        <v>6.61</v>
      </c>
      <c r="Y4" t="n">
        <v>1</v>
      </c>
      <c r="Z4" t="n">
        <v>10</v>
      </c>
      <c r="AA4" t="n">
        <v>717.3523370043043</v>
      </c>
      <c r="AB4" t="n">
        <v>981.5131148408403</v>
      </c>
      <c r="AC4" t="n">
        <v>887.8388807227386</v>
      </c>
      <c r="AD4" t="n">
        <v>717352.3370043043</v>
      </c>
      <c r="AE4" t="n">
        <v>981513.1148408403</v>
      </c>
      <c r="AF4" t="n">
        <v>1.687137420187736e-06</v>
      </c>
      <c r="AG4" t="n">
        <v>26</v>
      </c>
      <c r="AH4" t="n">
        <v>887838.8807227386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2.4799</v>
      </c>
      <c r="E5" t="n">
        <v>40.32</v>
      </c>
      <c r="F5" t="n">
        <v>29.54</v>
      </c>
      <c r="G5" t="n">
        <v>9.58</v>
      </c>
      <c r="H5" t="n">
        <v>0.14</v>
      </c>
      <c r="I5" t="n">
        <v>185</v>
      </c>
      <c r="J5" t="n">
        <v>224.18</v>
      </c>
      <c r="K5" t="n">
        <v>56.94</v>
      </c>
      <c r="L5" t="n">
        <v>1.75</v>
      </c>
      <c r="M5" t="n">
        <v>183</v>
      </c>
      <c r="N5" t="n">
        <v>50.49</v>
      </c>
      <c r="O5" t="n">
        <v>27882.87</v>
      </c>
      <c r="P5" t="n">
        <v>446.02</v>
      </c>
      <c r="Q5" t="n">
        <v>1397.45</v>
      </c>
      <c r="R5" t="n">
        <v>248.2</v>
      </c>
      <c r="S5" t="n">
        <v>66.97</v>
      </c>
      <c r="T5" t="n">
        <v>87174.86</v>
      </c>
      <c r="U5" t="n">
        <v>0.27</v>
      </c>
      <c r="V5" t="n">
        <v>0.71</v>
      </c>
      <c r="W5" t="n">
        <v>5.59</v>
      </c>
      <c r="X5" t="n">
        <v>5.37</v>
      </c>
      <c r="Y5" t="n">
        <v>1</v>
      </c>
      <c r="Z5" t="n">
        <v>10</v>
      </c>
      <c r="AA5" t="n">
        <v>645.2198038464376</v>
      </c>
      <c r="AB5" t="n">
        <v>882.8182007114773</v>
      </c>
      <c r="AC5" t="n">
        <v>798.5632706786998</v>
      </c>
      <c r="AD5" t="n">
        <v>645219.8038464376</v>
      </c>
      <c r="AE5" t="n">
        <v>882818.2007114773</v>
      </c>
      <c r="AF5" t="n">
        <v>1.812402897259505e-06</v>
      </c>
      <c r="AG5" t="n">
        <v>24</v>
      </c>
      <c r="AH5" t="n">
        <v>798563.2706786998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2.6114</v>
      </c>
      <c r="E6" t="n">
        <v>38.29</v>
      </c>
      <c r="F6" t="n">
        <v>28.74</v>
      </c>
      <c r="G6" t="n">
        <v>10.98</v>
      </c>
      <c r="H6" t="n">
        <v>0.16</v>
      </c>
      <c r="I6" t="n">
        <v>157</v>
      </c>
      <c r="J6" t="n">
        <v>224.6</v>
      </c>
      <c r="K6" t="n">
        <v>56.94</v>
      </c>
      <c r="L6" t="n">
        <v>2</v>
      </c>
      <c r="M6" t="n">
        <v>155</v>
      </c>
      <c r="N6" t="n">
        <v>50.65</v>
      </c>
      <c r="O6" t="n">
        <v>27934.37</v>
      </c>
      <c r="P6" t="n">
        <v>432.85</v>
      </c>
      <c r="Q6" t="n">
        <v>1397.54</v>
      </c>
      <c r="R6" t="n">
        <v>221.07</v>
      </c>
      <c r="S6" t="n">
        <v>66.97</v>
      </c>
      <c r="T6" t="n">
        <v>73752.42999999999</v>
      </c>
      <c r="U6" t="n">
        <v>0.3</v>
      </c>
      <c r="V6" t="n">
        <v>0.73</v>
      </c>
      <c r="W6" t="n">
        <v>5.57</v>
      </c>
      <c r="X6" t="n">
        <v>4.57</v>
      </c>
      <c r="Y6" t="n">
        <v>1</v>
      </c>
      <c r="Z6" t="n">
        <v>10</v>
      </c>
      <c r="AA6" t="n">
        <v>600.9303728574714</v>
      </c>
      <c r="AB6" t="n">
        <v>822.2194473205788</v>
      </c>
      <c r="AC6" t="n">
        <v>743.7479772605441</v>
      </c>
      <c r="AD6" t="n">
        <v>600930.3728574715</v>
      </c>
      <c r="AE6" t="n">
        <v>822219.4473205787</v>
      </c>
      <c r="AF6" t="n">
        <v>1.908507974476177e-06</v>
      </c>
      <c r="AG6" t="n">
        <v>23</v>
      </c>
      <c r="AH6" t="n">
        <v>743747.9772605441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2.7235</v>
      </c>
      <c r="E7" t="n">
        <v>36.72</v>
      </c>
      <c r="F7" t="n">
        <v>28.09</v>
      </c>
      <c r="G7" t="n">
        <v>12.39</v>
      </c>
      <c r="H7" t="n">
        <v>0.18</v>
      </c>
      <c r="I7" t="n">
        <v>136</v>
      </c>
      <c r="J7" t="n">
        <v>225.01</v>
      </c>
      <c r="K7" t="n">
        <v>56.94</v>
      </c>
      <c r="L7" t="n">
        <v>2.25</v>
      </c>
      <c r="M7" t="n">
        <v>134</v>
      </c>
      <c r="N7" t="n">
        <v>50.82</v>
      </c>
      <c r="O7" t="n">
        <v>27985.94</v>
      </c>
      <c r="P7" t="n">
        <v>421.85</v>
      </c>
      <c r="Q7" t="n">
        <v>1397.45</v>
      </c>
      <c r="R7" t="n">
        <v>200.61</v>
      </c>
      <c r="S7" t="n">
        <v>66.97</v>
      </c>
      <c r="T7" t="n">
        <v>63626.02</v>
      </c>
      <c r="U7" t="n">
        <v>0.33</v>
      </c>
      <c r="V7" t="n">
        <v>0.75</v>
      </c>
      <c r="W7" t="n">
        <v>5.51</v>
      </c>
      <c r="X7" t="n">
        <v>3.92</v>
      </c>
      <c r="Y7" t="n">
        <v>1</v>
      </c>
      <c r="Z7" t="n">
        <v>10</v>
      </c>
      <c r="AA7" t="n">
        <v>565.2530537376215</v>
      </c>
      <c r="AB7" t="n">
        <v>773.404165328566</v>
      </c>
      <c r="AC7" t="n">
        <v>699.5915572691704</v>
      </c>
      <c r="AD7" t="n">
        <v>565253.0537376215</v>
      </c>
      <c r="AE7" t="n">
        <v>773404.165328566</v>
      </c>
      <c r="AF7" t="n">
        <v>1.990434812164306e-06</v>
      </c>
      <c r="AG7" t="n">
        <v>22</v>
      </c>
      <c r="AH7" t="n">
        <v>699591.5572691704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2.8132</v>
      </c>
      <c r="E8" t="n">
        <v>35.55</v>
      </c>
      <c r="F8" t="n">
        <v>27.62</v>
      </c>
      <c r="G8" t="n">
        <v>13.81</v>
      </c>
      <c r="H8" t="n">
        <v>0.2</v>
      </c>
      <c r="I8" t="n">
        <v>120</v>
      </c>
      <c r="J8" t="n">
        <v>225.43</v>
      </c>
      <c r="K8" t="n">
        <v>56.94</v>
      </c>
      <c r="L8" t="n">
        <v>2.5</v>
      </c>
      <c r="M8" t="n">
        <v>118</v>
      </c>
      <c r="N8" t="n">
        <v>50.99</v>
      </c>
      <c r="O8" t="n">
        <v>28037.57</v>
      </c>
      <c r="P8" t="n">
        <v>413.78</v>
      </c>
      <c r="Q8" t="n">
        <v>1397.42</v>
      </c>
      <c r="R8" t="n">
        <v>184.69</v>
      </c>
      <c r="S8" t="n">
        <v>66.97</v>
      </c>
      <c r="T8" t="n">
        <v>55744.96</v>
      </c>
      <c r="U8" t="n">
        <v>0.36</v>
      </c>
      <c r="V8" t="n">
        <v>0.76</v>
      </c>
      <c r="W8" t="n">
        <v>5.5</v>
      </c>
      <c r="X8" t="n">
        <v>3.45</v>
      </c>
      <c r="Y8" t="n">
        <v>1</v>
      </c>
      <c r="Z8" t="n">
        <v>10</v>
      </c>
      <c r="AA8" t="n">
        <v>537.6729590681717</v>
      </c>
      <c r="AB8" t="n">
        <v>735.6678630539216</v>
      </c>
      <c r="AC8" t="n">
        <v>665.4567547203852</v>
      </c>
      <c r="AD8" t="n">
        <v>537672.9590681717</v>
      </c>
      <c r="AE8" t="n">
        <v>735667.8630539216</v>
      </c>
      <c r="AF8" t="n">
        <v>2.055990899056591e-06</v>
      </c>
      <c r="AG8" t="n">
        <v>21</v>
      </c>
      <c r="AH8" t="n">
        <v>665456.7547203852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2.8844</v>
      </c>
      <c r="E9" t="n">
        <v>34.67</v>
      </c>
      <c r="F9" t="n">
        <v>27.27</v>
      </c>
      <c r="G9" t="n">
        <v>15.15</v>
      </c>
      <c r="H9" t="n">
        <v>0.22</v>
      </c>
      <c r="I9" t="n">
        <v>108</v>
      </c>
      <c r="J9" t="n">
        <v>225.85</v>
      </c>
      <c r="K9" t="n">
        <v>56.94</v>
      </c>
      <c r="L9" t="n">
        <v>2.75</v>
      </c>
      <c r="M9" t="n">
        <v>106</v>
      </c>
      <c r="N9" t="n">
        <v>51.16</v>
      </c>
      <c r="O9" t="n">
        <v>28089.25</v>
      </c>
      <c r="P9" t="n">
        <v>407.32</v>
      </c>
      <c r="Q9" t="n">
        <v>1397.32</v>
      </c>
      <c r="R9" t="n">
        <v>173.57</v>
      </c>
      <c r="S9" t="n">
        <v>66.97</v>
      </c>
      <c r="T9" t="n">
        <v>50247.77</v>
      </c>
      <c r="U9" t="n">
        <v>0.39</v>
      </c>
      <c r="V9" t="n">
        <v>0.77</v>
      </c>
      <c r="W9" t="n">
        <v>5.47</v>
      </c>
      <c r="X9" t="n">
        <v>3.1</v>
      </c>
      <c r="Y9" t="n">
        <v>1</v>
      </c>
      <c r="Z9" t="n">
        <v>10</v>
      </c>
      <c r="AA9" t="n">
        <v>522.1539047791105</v>
      </c>
      <c r="AB9" t="n">
        <v>714.4340083232731</v>
      </c>
      <c r="AC9" t="n">
        <v>646.2494292833277</v>
      </c>
      <c r="AD9" t="n">
        <v>522153.9047791105</v>
      </c>
      <c r="AE9" t="n">
        <v>714434.0083232732</v>
      </c>
      <c r="AF9" t="n">
        <v>2.108026499800522e-06</v>
      </c>
      <c r="AG9" t="n">
        <v>21</v>
      </c>
      <c r="AH9" t="n">
        <v>646249.4292833277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2.9528</v>
      </c>
      <c r="E10" t="n">
        <v>33.87</v>
      </c>
      <c r="F10" t="n">
        <v>26.95</v>
      </c>
      <c r="G10" t="n">
        <v>16.67</v>
      </c>
      <c r="H10" t="n">
        <v>0.24</v>
      </c>
      <c r="I10" t="n">
        <v>97</v>
      </c>
      <c r="J10" t="n">
        <v>226.27</v>
      </c>
      <c r="K10" t="n">
        <v>56.94</v>
      </c>
      <c r="L10" t="n">
        <v>3</v>
      </c>
      <c r="M10" t="n">
        <v>95</v>
      </c>
      <c r="N10" t="n">
        <v>51.33</v>
      </c>
      <c r="O10" t="n">
        <v>28140.99</v>
      </c>
      <c r="P10" t="n">
        <v>401.41</v>
      </c>
      <c r="Q10" t="n">
        <v>1397.37</v>
      </c>
      <c r="R10" t="n">
        <v>162.92</v>
      </c>
      <c r="S10" t="n">
        <v>66.97</v>
      </c>
      <c r="T10" t="n">
        <v>44977.16</v>
      </c>
      <c r="U10" t="n">
        <v>0.41</v>
      </c>
      <c r="V10" t="n">
        <v>0.78</v>
      </c>
      <c r="W10" t="n">
        <v>5.46</v>
      </c>
      <c r="X10" t="n">
        <v>2.78</v>
      </c>
      <c r="Y10" t="n">
        <v>1</v>
      </c>
      <c r="Z10" t="n">
        <v>10</v>
      </c>
      <c r="AA10" t="n">
        <v>501.3166454139455</v>
      </c>
      <c r="AB10" t="n">
        <v>685.9235507848505</v>
      </c>
      <c r="AC10" t="n">
        <v>620.4599697976935</v>
      </c>
      <c r="AD10" t="n">
        <v>501316.6454139455</v>
      </c>
      <c r="AE10" t="n">
        <v>685923.5507848505</v>
      </c>
      <c r="AF10" t="n">
        <v>2.158015756694974e-06</v>
      </c>
      <c r="AG10" t="n">
        <v>20</v>
      </c>
      <c r="AH10" t="n">
        <v>620459.9697976934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3.0054</v>
      </c>
      <c r="E11" t="n">
        <v>33.27</v>
      </c>
      <c r="F11" t="n">
        <v>26.71</v>
      </c>
      <c r="G11" t="n">
        <v>18</v>
      </c>
      <c r="H11" t="n">
        <v>0.25</v>
      </c>
      <c r="I11" t="n">
        <v>89</v>
      </c>
      <c r="J11" t="n">
        <v>226.69</v>
      </c>
      <c r="K11" t="n">
        <v>56.94</v>
      </c>
      <c r="L11" t="n">
        <v>3.25</v>
      </c>
      <c r="M11" t="n">
        <v>87</v>
      </c>
      <c r="N11" t="n">
        <v>51.5</v>
      </c>
      <c r="O11" t="n">
        <v>28192.8</v>
      </c>
      <c r="P11" t="n">
        <v>396.72</v>
      </c>
      <c r="Q11" t="n">
        <v>1397.38</v>
      </c>
      <c r="R11" t="n">
        <v>155.37</v>
      </c>
      <c r="S11" t="n">
        <v>66.97</v>
      </c>
      <c r="T11" t="n">
        <v>41240.71</v>
      </c>
      <c r="U11" t="n">
        <v>0.43</v>
      </c>
      <c r="V11" t="n">
        <v>0.79</v>
      </c>
      <c r="W11" t="n">
        <v>5.43</v>
      </c>
      <c r="X11" t="n">
        <v>2.54</v>
      </c>
      <c r="Y11" t="n">
        <v>1</v>
      </c>
      <c r="Z11" t="n">
        <v>10</v>
      </c>
      <c r="AA11" t="n">
        <v>490.9176880457734</v>
      </c>
      <c r="AB11" t="n">
        <v>671.6952385440968</v>
      </c>
      <c r="AC11" t="n">
        <v>607.5895877076356</v>
      </c>
      <c r="AD11" t="n">
        <v>490917.6880457734</v>
      </c>
      <c r="AE11" t="n">
        <v>671695.2385440968</v>
      </c>
      <c r="AF11" t="n">
        <v>2.196457787581643e-06</v>
      </c>
      <c r="AG11" t="n">
        <v>20</v>
      </c>
      <c r="AH11" t="n">
        <v>607589.5877076356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3.053</v>
      </c>
      <c r="E12" t="n">
        <v>32.75</v>
      </c>
      <c r="F12" t="n">
        <v>26.49</v>
      </c>
      <c r="G12" t="n">
        <v>19.39</v>
      </c>
      <c r="H12" t="n">
        <v>0.27</v>
      </c>
      <c r="I12" t="n">
        <v>82</v>
      </c>
      <c r="J12" t="n">
        <v>227.11</v>
      </c>
      <c r="K12" t="n">
        <v>56.94</v>
      </c>
      <c r="L12" t="n">
        <v>3.5</v>
      </c>
      <c r="M12" t="n">
        <v>80</v>
      </c>
      <c r="N12" t="n">
        <v>51.67</v>
      </c>
      <c r="O12" t="n">
        <v>28244.66</v>
      </c>
      <c r="P12" t="n">
        <v>392.56</v>
      </c>
      <c r="Q12" t="n">
        <v>1397.44</v>
      </c>
      <c r="R12" t="n">
        <v>148.62</v>
      </c>
      <c r="S12" t="n">
        <v>66.97</v>
      </c>
      <c r="T12" t="n">
        <v>37903.13</v>
      </c>
      <c r="U12" t="n">
        <v>0.45</v>
      </c>
      <c r="V12" t="n">
        <v>0.79</v>
      </c>
      <c r="W12" t="n">
        <v>5.42</v>
      </c>
      <c r="X12" t="n">
        <v>2.33</v>
      </c>
      <c r="Y12" t="n">
        <v>1</v>
      </c>
      <c r="Z12" t="n">
        <v>10</v>
      </c>
      <c r="AA12" t="n">
        <v>474.9836886152311</v>
      </c>
      <c r="AB12" t="n">
        <v>649.893637564786</v>
      </c>
      <c r="AC12" t="n">
        <v>587.8687009270512</v>
      </c>
      <c r="AD12" t="n">
        <v>474983.6886152311</v>
      </c>
      <c r="AE12" t="n">
        <v>649893.637564786</v>
      </c>
      <c r="AF12" t="n">
        <v>2.23124563302281e-06</v>
      </c>
      <c r="AG12" t="n">
        <v>19</v>
      </c>
      <c r="AH12" t="n">
        <v>587868.7009270512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3.0933</v>
      </c>
      <c r="E13" t="n">
        <v>32.33</v>
      </c>
      <c r="F13" t="n">
        <v>26.33</v>
      </c>
      <c r="G13" t="n">
        <v>20.79</v>
      </c>
      <c r="H13" t="n">
        <v>0.29</v>
      </c>
      <c r="I13" t="n">
        <v>76</v>
      </c>
      <c r="J13" t="n">
        <v>227.53</v>
      </c>
      <c r="K13" t="n">
        <v>56.94</v>
      </c>
      <c r="L13" t="n">
        <v>3.75</v>
      </c>
      <c r="M13" t="n">
        <v>74</v>
      </c>
      <c r="N13" t="n">
        <v>51.84</v>
      </c>
      <c r="O13" t="n">
        <v>28296.58</v>
      </c>
      <c r="P13" t="n">
        <v>388.68</v>
      </c>
      <c r="Q13" t="n">
        <v>1397.24</v>
      </c>
      <c r="R13" t="n">
        <v>142.62</v>
      </c>
      <c r="S13" t="n">
        <v>66.97</v>
      </c>
      <c r="T13" t="n">
        <v>34933.12</v>
      </c>
      <c r="U13" t="n">
        <v>0.47</v>
      </c>
      <c r="V13" t="n">
        <v>0.8</v>
      </c>
      <c r="W13" t="n">
        <v>5.43</v>
      </c>
      <c r="X13" t="n">
        <v>2.16</v>
      </c>
      <c r="Y13" t="n">
        <v>1</v>
      </c>
      <c r="Z13" t="n">
        <v>10</v>
      </c>
      <c r="AA13" t="n">
        <v>467.2999105706653</v>
      </c>
      <c r="AB13" t="n">
        <v>639.3803534598484</v>
      </c>
      <c r="AC13" t="n">
        <v>578.3587899016018</v>
      </c>
      <c r="AD13" t="n">
        <v>467299.9105706653</v>
      </c>
      <c r="AE13" t="n">
        <v>639380.3534598483</v>
      </c>
      <c r="AF13" t="n">
        <v>2.260698367713548e-06</v>
      </c>
      <c r="AG13" t="n">
        <v>19</v>
      </c>
      <c r="AH13" t="n">
        <v>578358.7899016017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3.1367</v>
      </c>
      <c r="E14" t="n">
        <v>31.88</v>
      </c>
      <c r="F14" t="n">
        <v>26.15</v>
      </c>
      <c r="G14" t="n">
        <v>22.41</v>
      </c>
      <c r="H14" t="n">
        <v>0.31</v>
      </c>
      <c r="I14" t="n">
        <v>70</v>
      </c>
      <c r="J14" t="n">
        <v>227.95</v>
      </c>
      <c r="K14" t="n">
        <v>56.94</v>
      </c>
      <c r="L14" t="n">
        <v>4</v>
      </c>
      <c r="M14" t="n">
        <v>68</v>
      </c>
      <c r="N14" t="n">
        <v>52.01</v>
      </c>
      <c r="O14" t="n">
        <v>28348.56</v>
      </c>
      <c r="P14" t="n">
        <v>384.96</v>
      </c>
      <c r="Q14" t="n">
        <v>1397.27</v>
      </c>
      <c r="R14" t="n">
        <v>136.73</v>
      </c>
      <c r="S14" t="n">
        <v>66.97</v>
      </c>
      <c r="T14" t="n">
        <v>32015.21</v>
      </c>
      <c r="U14" t="n">
        <v>0.49</v>
      </c>
      <c r="V14" t="n">
        <v>0.8</v>
      </c>
      <c r="W14" t="n">
        <v>5.42</v>
      </c>
      <c r="X14" t="n">
        <v>1.98</v>
      </c>
      <c r="Y14" t="n">
        <v>1</v>
      </c>
      <c r="Z14" t="n">
        <v>10</v>
      </c>
      <c r="AA14" t="n">
        <v>459.5904845158261</v>
      </c>
      <c r="AB14" t="n">
        <v>628.8319766157439</v>
      </c>
      <c r="AC14" t="n">
        <v>568.8171353387588</v>
      </c>
      <c r="AD14" t="n">
        <v>459590.4845158261</v>
      </c>
      <c r="AE14" t="n">
        <v>628831.9766157438</v>
      </c>
      <c r="AF14" t="n">
        <v>2.292416697380495e-06</v>
      </c>
      <c r="AG14" t="n">
        <v>19</v>
      </c>
      <c r="AH14" t="n">
        <v>568817.1353387588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3.1631</v>
      </c>
      <c r="E15" t="n">
        <v>31.61</v>
      </c>
      <c r="F15" t="n">
        <v>26.06</v>
      </c>
      <c r="G15" t="n">
        <v>23.69</v>
      </c>
      <c r="H15" t="n">
        <v>0.33</v>
      </c>
      <c r="I15" t="n">
        <v>66</v>
      </c>
      <c r="J15" t="n">
        <v>228.38</v>
      </c>
      <c r="K15" t="n">
        <v>56.94</v>
      </c>
      <c r="L15" t="n">
        <v>4.25</v>
      </c>
      <c r="M15" t="n">
        <v>64</v>
      </c>
      <c r="N15" t="n">
        <v>52.18</v>
      </c>
      <c r="O15" t="n">
        <v>28400.61</v>
      </c>
      <c r="P15" t="n">
        <v>382.72</v>
      </c>
      <c r="Q15" t="n">
        <v>1397.4</v>
      </c>
      <c r="R15" t="n">
        <v>133.71</v>
      </c>
      <c r="S15" t="n">
        <v>66.97</v>
      </c>
      <c r="T15" t="n">
        <v>30529.13</v>
      </c>
      <c r="U15" t="n">
        <v>0.5</v>
      </c>
      <c r="V15" t="n">
        <v>0.8100000000000001</v>
      </c>
      <c r="W15" t="n">
        <v>5.41</v>
      </c>
      <c r="X15" t="n">
        <v>1.89</v>
      </c>
      <c r="Y15" t="n">
        <v>1</v>
      </c>
      <c r="Z15" t="n">
        <v>10</v>
      </c>
      <c r="AA15" t="n">
        <v>455.0442216759116</v>
      </c>
      <c r="AB15" t="n">
        <v>622.6115792312116</v>
      </c>
      <c r="AC15" t="n">
        <v>563.1904039502239</v>
      </c>
      <c r="AD15" t="n">
        <v>455044.2216759116</v>
      </c>
      <c r="AE15" t="n">
        <v>622611.5792312117</v>
      </c>
      <c r="AF15" t="n">
        <v>2.311710796532739e-06</v>
      </c>
      <c r="AG15" t="n">
        <v>19</v>
      </c>
      <c r="AH15" t="n">
        <v>563190.4039502238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3.1935</v>
      </c>
      <c r="E16" t="n">
        <v>31.31</v>
      </c>
      <c r="F16" t="n">
        <v>25.93</v>
      </c>
      <c r="G16" t="n">
        <v>25.1</v>
      </c>
      <c r="H16" t="n">
        <v>0.35</v>
      </c>
      <c r="I16" t="n">
        <v>62</v>
      </c>
      <c r="J16" t="n">
        <v>228.8</v>
      </c>
      <c r="K16" t="n">
        <v>56.94</v>
      </c>
      <c r="L16" t="n">
        <v>4.5</v>
      </c>
      <c r="M16" t="n">
        <v>60</v>
      </c>
      <c r="N16" t="n">
        <v>52.36</v>
      </c>
      <c r="O16" t="n">
        <v>28452.71</v>
      </c>
      <c r="P16" t="n">
        <v>379.85</v>
      </c>
      <c r="Q16" t="n">
        <v>1397.48</v>
      </c>
      <c r="R16" t="n">
        <v>130.11</v>
      </c>
      <c r="S16" t="n">
        <v>66.97</v>
      </c>
      <c r="T16" t="n">
        <v>28745.31</v>
      </c>
      <c r="U16" t="n">
        <v>0.51</v>
      </c>
      <c r="V16" t="n">
        <v>0.8100000000000001</v>
      </c>
      <c r="W16" t="n">
        <v>5.39</v>
      </c>
      <c r="X16" t="n">
        <v>1.76</v>
      </c>
      <c r="Y16" t="n">
        <v>1</v>
      </c>
      <c r="Z16" t="n">
        <v>10</v>
      </c>
      <c r="AA16" t="n">
        <v>449.6521693366773</v>
      </c>
      <c r="AB16" t="n">
        <v>615.2339353401109</v>
      </c>
      <c r="AC16" t="n">
        <v>556.5168720375015</v>
      </c>
      <c r="AD16" t="n">
        <v>449652.1693366773</v>
      </c>
      <c r="AE16" t="n">
        <v>615233.9353401109</v>
      </c>
      <c r="AF16" t="n">
        <v>2.333928244041384e-06</v>
      </c>
      <c r="AG16" t="n">
        <v>19</v>
      </c>
      <c r="AH16" t="n">
        <v>556516.8720375014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3.2243</v>
      </c>
      <c r="E17" t="n">
        <v>31.01</v>
      </c>
      <c r="F17" t="n">
        <v>25.81</v>
      </c>
      <c r="G17" t="n">
        <v>26.7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376.77</v>
      </c>
      <c r="Q17" t="n">
        <v>1397.26</v>
      </c>
      <c r="R17" t="n">
        <v>126.26</v>
      </c>
      <c r="S17" t="n">
        <v>66.97</v>
      </c>
      <c r="T17" t="n">
        <v>26843.76</v>
      </c>
      <c r="U17" t="n">
        <v>0.53</v>
      </c>
      <c r="V17" t="n">
        <v>0.82</v>
      </c>
      <c r="W17" t="n">
        <v>5.38</v>
      </c>
      <c r="X17" t="n">
        <v>1.64</v>
      </c>
      <c r="Y17" t="n">
        <v>1</v>
      </c>
      <c r="Z17" t="n">
        <v>10</v>
      </c>
      <c r="AA17" t="n">
        <v>437.2811167315375</v>
      </c>
      <c r="AB17" t="n">
        <v>598.3073153934364</v>
      </c>
      <c r="AC17" t="n">
        <v>541.2057049418771</v>
      </c>
      <c r="AD17" t="n">
        <v>437281.1167315375</v>
      </c>
      <c r="AE17" t="n">
        <v>598307.3153934364</v>
      </c>
      <c r="AF17" t="n">
        <v>2.356438026385669e-06</v>
      </c>
      <c r="AG17" t="n">
        <v>18</v>
      </c>
      <c r="AH17" t="n">
        <v>541205.7049418772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3.2475</v>
      </c>
      <c r="E18" t="n">
        <v>30.79</v>
      </c>
      <c r="F18" t="n">
        <v>25.72</v>
      </c>
      <c r="G18" t="n">
        <v>28.06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374.4</v>
      </c>
      <c r="Q18" t="n">
        <v>1397.49</v>
      </c>
      <c r="R18" t="n">
        <v>123.17</v>
      </c>
      <c r="S18" t="n">
        <v>66.97</v>
      </c>
      <c r="T18" t="n">
        <v>25313.3</v>
      </c>
      <c r="U18" t="n">
        <v>0.54</v>
      </c>
      <c r="V18" t="n">
        <v>0.82</v>
      </c>
      <c r="W18" t="n">
        <v>5.38</v>
      </c>
      <c r="X18" t="n">
        <v>1.55</v>
      </c>
      <c r="Y18" t="n">
        <v>1</v>
      </c>
      <c r="Z18" t="n">
        <v>10</v>
      </c>
      <c r="AA18" t="n">
        <v>433.1886264791988</v>
      </c>
      <c r="AB18" t="n">
        <v>592.707789682259</v>
      </c>
      <c r="AC18" t="n">
        <v>536.1405901055908</v>
      </c>
      <c r="AD18" t="n">
        <v>433188.6264791988</v>
      </c>
      <c r="AE18" t="n">
        <v>592707.789682259</v>
      </c>
      <c r="AF18" t="n">
        <v>2.373393446852793e-06</v>
      </c>
      <c r="AG18" t="n">
        <v>18</v>
      </c>
      <c r="AH18" t="n">
        <v>536140.5901055909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3.2698</v>
      </c>
      <c r="E19" t="n">
        <v>30.58</v>
      </c>
      <c r="F19" t="n">
        <v>25.64</v>
      </c>
      <c r="G19" t="n">
        <v>29.58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372.3</v>
      </c>
      <c r="Q19" t="n">
        <v>1397.25</v>
      </c>
      <c r="R19" t="n">
        <v>120.27</v>
      </c>
      <c r="S19" t="n">
        <v>66.97</v>
      </c>
      <c r="T19" t="n">
        <v>23876.63</v>
      </c>
      <c r="U19" t="n">
        <v>0.5600000000000001</v>
      </c>
      <c r="V19" t="n">
        <v>0.82</v>
      </c>
      <c r="W19" t="n">
        <v>5.39</v>
      </c>
      <c r="X19" t="n">
        <v>1.47</v>
      </c>
      <c r="Y19" t="n">
        <v>1</v>
      </c>
      <c r="Z19" t="n">
        <v>10</v>
      </c>
      <c r="AA19" t="n">
        <v>429.4485737388076</v>
      </c>
      <c r="AB19" t="n">
        <v>587.5904845233739</v>
      </c>
      <c r="AC19" t="n">
        <v>531.5116733688869</v>
      </c>
      <c r="AD19" t="n">
        <v>429448.5737388076</v>
      </c>
      <c r="AE19" t="n">
        <v>587590.4845233739</v>
      </c>
      <c r="AF19" t="n">
        <v>2.389691113939727e-06</v>
      </c>
      <c r="AG19" t="n">
        <v>18</v>
      </c>
      <c r="AH19" t="n">
        <v>531511.6733688869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3.2886</v>
      </c>
      <c r="E20" t="n">
        <v>30.41</v>
      </c>
      <c r="F20" t="n">
        <v>25.55</v>
      </c>
      <c r="G20" t="n">
        <v>30.66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369.83</v>
      </c>
      <c r="Q20" t="n">
        <v>1397.32</v>
      </c>
      <c r="R20" t="n">
        <v>117.7</v>
      </c>
      <c r="S20" t="n">
        <v>66.97</v>
      </c>
      <c r="T20" t="n">
        <v>22602.87</v>
      </c>
      <c r="U20" t="n">
        <v>0.57</v>
      </c>
      <c r="V20" t="n">
        <v>0.82</v>
      </c>
      <c r="W20" t="n">
        <v>5.38</v>
      </c>
      <c r="X20" t="n">
        <v>1.39</v>
      </c>
      <c r="Y20" t="n">
        <v>1</v>
      </c>
      <c r="Z20" t="n">
        <v>10</v>
      </c>
      <c r="AA20" t="n">
        <v>425.7954952083197</v>
      </c>
      <c r="AB20" t="n">
        <v>582.5921813155099</v>
      </c>
      <c r="AC20" t="n">
        <v>526.9904012040189</v>
      </c>
      <c r="AD20" t="n">
        <v>425795.4952083197</v>
      </c>
      <c r="AE20" t="n">
        <v>582592.18131551</v>
      </c>
      <c r="AF20" t="n">
        <v>2.40343085121481e-06</v>
      </c>
      <c r="AG20" t="n">
        <v>18</v>
      </c>
      <c r="AH20" t="n">
        <v>526990.4012040189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3.3094</v>
      </c>
      <c r="E21" t="n">
        <v>30.22</v>
      </c>
      <c r="F21" t="n">
        <v>25.49</v>
      </c>
      <c r="G21" t="n">
        <v>32.54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367.67</v>
      </c>
      <c r="Q21" t="n">
        <v>1397.28</v>
      </c>
      <c r="R21" t="n">
        <v>115.4</v>
      </c>
      <c r="S21" t="n">
        <v>66.97</v>
      </c>
      <c r="T21" t="n">
        <v>21465.68</v>
      </c>
      <c r="U21" t="n">
        <v>0.58</v>
      </c>
      <c r="V21" t="n">
        <v>0.83</v>
      </c>
      <c r="W21" t="n">
        <v>5.38</v>
      </c>
      <c r="X21" t="n">
        <v>1.33</v>
      </c>
      <c r="Y21" t="n">
        <v>1</v>
      </c>
      <c r="Z21" t="n">
        <v>10</v>
      </c>
      <c r="AA21" t="n">
        <v>422.2641803196972</v>
      </c>
      <c r="AB21" t="n">
        <v>577.7604804942788</v>
      </c>
      <c r="AC21" t="n">
        <v>522.6198311278315</v>
      </c>
      <c r="AD21" t="n">
        <v>422264.1803196972</v>
      </c>
      <c r="AE21" t="n">
        <v>577760.4804942788</v>
      </c>
      <c r="AF21" t="n">
        <v>2.418632262668094e-06</v>
      </c>
      <c r="AG21" t="n">
        <v>18</v>
      </c>
      <c r="AH21" t="n">
        <v>522619.8311278315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3.3258</v>
      </c>
      <c r="E22" t="n">
        <v>30.07</v>
      </c>
      <c r="F22" t="n">
        <v>25.43</v>
      </c>
      <c r="G22" t="n">
        <v>33.91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365.99</v>
      </c>
      <c r="Q22" t="n">
        <v>1397.29</v>
      </c>
      <c r="R22" t="n">
        <v>113.66</v>
      </c>
      <c r="S22" t="n">
        <v>66.97</v>
      </c>
      <c r="T22" t="n">
        <v>20608.63</v>
      </c>
      <c r="U22" t="n">
        <v>0.59</v>
      </c>
      <c r="V22" t="n">
        <v>0.83</v>
      </c>
      <c r="W22" t="n">
        <v>5.37</v>
      </c>
      <c r="X22" t="n">
        <v>1.27</v>
      </c>
      <c r="Y22" t="n">
        <v>1</v>
      </c>
      <c r="Z22" t="n">
        <v>10</v>
      </c>
      <c r="AA22" t="n">
        <v>419.5139414460601</v>
      </c>
      <c r="AB22" t="n">
        <v>573.9974823353926</v>
      </c>
      <c r="AC22" t="n">
        <v>519.2159682318281</v>
      </c>
      <c r="AD22" t="n">
        <v>419513.9414460601</v>
      </c>
      <c r="AE22" t="n">
        <v>573997.4823353926</v>
      </c>
      <c r="AF22" t="n">
        <v>2.430617990929336e-06</v>
      </c>
      <c r="AG22" t="n">
        <v>18</v>
      </c>
      <c r="AH22" t="n">
        <v>519215.9682318282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3.3394</v>
      </c>
      <c r="E23" t="n">
        <v>29.95</v>
      </c>
      <c r="F23" t="n">
        <v>25.4</v>
      </c>
      <c r="G23" t="n">
        <v>35.44</v>
      </c>
      <c r="H23" t="n">
        <v>0.48</v>
      </c>
      <c r="I23" t="n">
        <v>43</v>
      </c>
      <c r="J23" t="n">
        <v>231.77</v>
      </c>
      <c r="K23" t="n">
        <v>56.94</v>
      </c>
      <c r="L23" t="n">
        <v>6.25</v>
      </c>
      <c r="M23" t="n">
        <v>41</v>
      </c>
      <c r="N23" t="n">
        <v>53.58</v>
      </c>
      <c r="O23" t="n">
        <v>28819.14</v>
      </c>
      <c r="P23" t="n">
        <v>364.46</v>
      </c>
      <c r="Q23" t="n">
        <v>1397.22</v>
      </c>
      <c r="R23" t="n">
        <v>112.46</v>
      </c>
      <c r="S23" t="n">
        <v>66.97</v>
      </c>
      <c r="T23" t="n">
        <v>20016.07</v>
      </c>
      <c r="U23" t="n">
        <v>0.6</v>
      </c>
      <c r="V23" t="n">
        <v>0.83</v>
      </c>
      <c r="W23" t="n">
        <v>5.37</v>
      </c>
      <c r="X23" t="n">
        <v>1.23</v>
      </c>
      <c r="Y23" t="n">
        <v>1</v>
      </c>
      <c r="Z23" t="n">
        <v>10</v>
      </c>
      <c r="AA23" t="n">
        <v>417.1761258018932</v>
      </c>
      <c r="AB23" t="n">
        <v>570.7987798338963</v>
      </c>
      <c r="AC23" t="n">
        <v>516.3225454076676</v>
      </c>
      <c r="AD23" t="n">
        <v>417176.1258018932</v>
      </c>
      <c r="AE23" t="n">
        <v>570798.7798338963</v>
      </c>
      <c r="AF23" t="n">
        <v>2.440557375341099e-06</v>
      </c>
      <c r="AG23" t="n">
        <v>18</v>
      </c>
      <c r="AH23" t="n">
        <v>516322.5454076675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3.3617</v>
      </c>
      <c r="E24" t="n">
        <v>29.75</v>
      </c>
      <c r="F24" t="n">
        <v>25.29</v>
      </c>
      <c r="G24" t="n">
        <v>37</v>
      </c>
      <c r="H24" t="n">
        <v>0.5</v>
      </c>
      <c r="I24" t="n">
        <v>41</v>
      </c>
      <c r="J24" t="n">
        <v>232.2</v>
      </c>
      <c r="K24" t="n">
        <v>56.94</v>
      </c>
      <c r="L24" t="n">
        <v>6.5</v>
      </c>
      <c r="M24" t="n">
        <v>39</v>
      </c>
      <c r="N24" t="n">
        <v>53.75</v>
      </c>
      <c r="O24" t="n">
        <v>28871.74</v>
      </c>
      <c r="P24" t="n">
        <v>361.26</v>
      </c>
      <c r="Q24" t="n">
        <v>1397.21</v>
      </c>
      <c r="R24" t="n">
        <v>108.86</v>
      </c>
      <c r="S24" t="n">
        <v>66.97</v>
      </c>
      <c r="T24" t="n">
        <v>18228.11</v>
      </c>
      <c r="U24" t="n">
        <v>0.62</v>
      </c>
      <c r="V24" t="n">
        <v>0.83</v>
      </c>
      <c r="W24" t="n">
        <v>5.36</v>
      </c>
      <c r="X24" t="n">
        <v>1.12</v>
      </c>
      <c r="Y24" t="n">
        <v>1</v>
      </c>
      <c r="Z24" t="n">
        <v>10</v>
      </c>
      <c r="AA24" t="n">
        <v>412.8207101975447</v>
      </c>
      <c r="AB24" t="n">
        <v>564.8395080566514</v>
      </c>
      <c r="AC24" t="n">
        <v>510.9320181649524</v>
      </c>
      <c r="AD24" t="n">
        <v>412820.7101975447</v>
      </c>
      <c r="AE24" t="n">
        <v>564839.5080566515</v>
      </c>
      <c r="AF24" t="n">
        <v>2.456855042428032e-06</v>
      </c>
      <c r="AG24" t="n">
        <v>18</v>
      </c>
      <c r="AH24" t="n">
        <v>510932.0181649524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3.367</v>
      </c>
      <c r="E25" t="n">
        <v>29.7</v>
      </c>
      <c r="F25" t="n">
        <v>25.28</v>
      </c>
      <c r="G25" t="n">
        <v>37.92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360.3</v>
      </c>
      <c r="Q25" t="n">
        <v>1397.21</v>
      </c>
      <c r="R25" t="n">
        <v>108.97</v>
      </c>
      <c r="S25" t="n">
        <v>66.97</v>
      </c>
      <c r="T25" t="n">
        <v>18288.54</v>
      </c>
      <c r="U25" t="n">
        <v>0.61</v>
      </c>
      <c r="V25" t="n">
        <v>0.83</v>
      </c>
      <c r="W25" t="n">
        <v>5.36</v>
      </c>
      <c r="X25" t="n">
        <v>1.12</v>
      </c>
      <c r="Y25" t="n">
        <v>1</v>
      </c>
      <c r="Z25" t="n">
        <v>10</v>
      </c>
      <c r="AA25" t="n">
        <v>411.6681817429586</v>
      </c>
      <c r="AB25" t="n">
        <v>563.2625677791198</v>
      </c>
      <c r="AC25" t="n">
        <v>509.5055788542587</v>
      </c>
      <c r="AD25" t="n">
        <v>411668.1817429585</v>
      </c>
      <c r="AE25" t="n">
        <v>563262.5677791197</v>
      </c>
      <c r="AF25" t="n">
        <v>2.460728479000263e-06</v>
      </c>
      <c r="AG25" t="n">
        <v>18</v>
      </c>
      <c r="AH25" t="n">
        <v>509505.5788542586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3.3842</v>
      </c>
      <c r="E26" t="n">
        <v>29.55</v>
      </c>
      <c r="F26" t="n">
        <v>25.22</v>
      </c>
      <c r="G26" t="n">
        <v>39.82</v>
      </c>
      <c r="H26" t="n">
        <v>0.53</v>
      </c>
      <c r="I26" t="n">
        <v>38</v>
      </c>
      <c r="J26" t="n">
        <v>233.05</v>
      </c>
      <c r="K26" t="n">
        <v>56.94</v>
      </c>
      <c r="L26" t="n">
        <v>7</v>
      </c>
      <c r="M26" t="n">
        <v>36</v>
      </c>
      <c r="N26" t="n">
        <v>54.11</v>
      </c>
      <c r="O26" t="n">
        <v>28977.11</v>
      </c>
      <c r="P26" t="n">
        <v>357.71</v>
      </c>
      <c r="Q26" t="n">
        <v>1397.24</v>
      </c>
      <c r="R26" t="n">
        <v>106.68</v>
      </c>
      <c r="S26" t="n">
        <v>66.97</v>
      </c>
      <c r="T26" t="n">
        <v>17153.91</v>
      </c>
      <c r="U26" t="n">
        <v>0.63</v>
      </c>
      <c r="V26" t="n">
        <v>0.83</v>
      </c>
      <c r="W26" t="n">
        <v>5.36</v>
      </c>
      <c r="X26" t="n">
        <v>1.05</v>
      </c>
      <c r="Y26" t="n">
        <v>1</v>
      </c>
      <c r="Z26" t="n">
        <v>10</v>
      </c>
      <c r="AA26" t="n">
        <v>408.2987573040247</v>
      </c>
      <c r="AB26" t="n">
        <v>558.6523726132551</v>
      </c>
      <c r="AC26" t="n">
        <v>505.3353742445748</v>
      </c>
      <c r="AD26" t="n">
        <v>408298.7573040246</v>
      </c>
      <c r="AE26" t="n">
        <v>558652.3726132552</v>
      </c>
      <c r="AF26" t="n">
        <v>2.473298876932786e-06</v>
      </c>
      <c r="AG26" t="n">
        <v>18</v>
      </c>
      <c r="AH26" t="n">
        <v>505335.3742445748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3.3909</v>
      </c>
      <c r="E27" t="n">
        <v>29.49</v>
      </c>
      <c r="F27" t="n">
        <v>25.21</v>
      </c>
      <c r="G27" t="n">
        <v>40.87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357.2</v>
      </c>
      <c r="Q27" t="n">
        <v>1397.27</v>
      </c>
      <c r="R27" t="n">
        <v>106.38</v>
      </c>
      <c r="S27" t="n">
        <v>66.97</v>
      </c>
      <c r="T27" t="n">
        <v>17005.92</v>
      </c>
      <c r="U27" t="n">
        <v>0.63</v>
      </c>
      <c r="V27" t="n">
        <v>0.84</v>
      </c>
      <c r="W27" t="n">
        <v>5.36</v>
      </c>
      <c r="X27" t="n">
        <v>1.04</v>
      </c>
      <c r="Y27" t="n">
        <v>1</v>
      </c>
      <c r="Z27" t="n">
        <v>10</v>
      </c>
      <c r="AA27" t="n">
        <v>407.3656705388464</v>
      </c>
      <c r="AB27" t="n">
        <v>557.3756821362555</v>
      </c>
      <c r="AC27" t="n">
        <v>504.1805293148535</v>
      </c>
      <c r="AD27" t="n">
        <v>407365.6705388463</v>
      </c>
      <c r="AE27" t="n">
        <v>557375.6821362554</v>
      </c>
      <c r="AF27" t="n">
        <v>2.478195485429757e-06</v>
      </c>
      <c r="AG27" t="n">
        <v>18</v>
      </c>
      <c r="AH27" t="n">
        <v>504180.5293148535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3.4081</v>
      </c>
      <c r="E28" t="n">
        <v>29.34</v>
      </c>
      <c r="F28" t="n">
        <v>25.15</v>
      </c>
      <c r="G28" t="n">
        <v>43.11</v>
      </c>
      <c r="H28" t="n">
        <v>0.57</v>
      </c>
      <c r="I28" t="n">
        <v>35</v>
      </c>
      <c r="J28" t="n">
        <v>233.91</v>
      </c>
      <c r="K28" t="n">
        <v>56.94</v>
      </c>
      <c r="L28" t="n">
        <v>7.5</v>
      </c>
      <c r="M28" t="n">
        <v>33</v>
      </c>
      <c r="N28" t="n">
        <v>54.46</v>
      </c>
      <c r="O28" t="n">
        <v>29082.74</v>
      </c>
      <c r="P28" t="n">
        <v>354.47</v>
      </c>
      <c r="Q28" t="n">
        <v>1397.25</v>
      </c>
      <c r="R28" t="n">
        <v>104.31</v>
      </c>
      <c r="S28" t="n">
        <v>66.97</v>
      </c>
      <c r="T28" t="n">
        <v>15979.77</v>
      </c>
      <c r="U28" t="n">
        <v>0.64</v>
      </c>
      <c r="V28" t="n">
        <v>0.84</v>
      </c>
      <c r="W28" t="n">
        <v>5.35</v>
      </c>
      <c r="X28" t="n">
        <v>0.98</v>
      </c>
      <c r="Y28" t="n">
        <v>1</v>
      </c>
      <c r="Z28" t="n">
        <v>10</v>
      </c>
      <c r="AA28" t="n">
        <v>397.0465005762167</v>
      </c>
      <c r="AB28" t="n">
        <v>543.2565385437366</v>
      </c>
      <c r="AC28" t="n">
        <v>491.4088969704622</v>
      </c>
      <c r="AD28" t="n">
        <v>397046.5005762167</v>
      </c>
      <c r="AE28" t="n">
        <v>543256.5385437366</v>
      </c>
      <c r="AF28" t="n">
        <v>2.49076588336228e-06</v>
      </c>
      <c r="AG28" t="n">
        <v>17</v>
      </c>
      <c r="AH28" t="n">
        <v>491408.8969704622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3.4195</v>
      </c>
      <c r="E29" t="n">
        <v>29.24</v>
      </c>
      <c r="F29" t="n">
        <v>25.09</v>
      </c>
      <c r="G29" t="n">
        <v>44.28</v>
      </c>
      <c r="H29" t="n">
        <v>0.59</v>
      </c>
      <c r="I29" t="n">
        <v>34</v>
      </c>
      <c r="J29" t="n">
        <v>234.34</v>
      </c>
      <c r="K29" t="n">
        <v>56.94</v>
      </c>
      <c r="L29" t="n">
        <v>7.75</v>
      </c>
      <c r="M29" t="n">
        <v>32</v>
      </c>
      <c r="N29" t="n">
        <v>54.64</v>
      </c>
      <c r="O29" t="n">
        <v>29135.65</v>
      </c>
      <c r="P29" t="n">
        <v>352.89</v>
      </c>
      <c r="Q29" t="n">
        <v>1397.23</v>
      </c>
      <c r="R29" t="n">
        <v>102.82</v>
      </c>
      <c r="S29" t="n">
        <v>66.97</v>
      </c>
      <c r="T29" t="n">
        <v>15241.84</v>
      </c>
      <c r="U29" t="n">
        <v>0.65</v>
      </c>
      <c r="V29" t="n">
        <v>0.84</v>
      </c>
      <c r="W29" t="n">
        <v>5.34</v>
      </c>
      <c r="X29" t="n">
        <v>0.92</v>
      </c>
      <c r="Y29" t="n">
        <v>1</v>
      </c>
      <c r="Z29" t="n">
        <v>10</v>
      </c>
      <c r="AA29" t="n">
        <v>394.9372402624131</v>
      </c>
      <c r="AB29" t="n">
        <v>540.370555528393</v>
      </c>
      <c r="AC29" t="n">
        <v>488.7983481236004</v>
      </c>
      <c r="AD29" t="n">
        <v>394937.2402624131</v>
      </c>
      <c r="AE29" t="n">
        <v>540370.555528393</v>
      </c>
      <c r="AF29" t="n">
        <v>2.499097426178022e-06</v>
      </c>
      <c r="AG29" t="n">
        <v>17</v>
      </c>
      <c r="AH29" t="n">
        <v>488798.3481236004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3.428</v>
      </c>
      <c r="E30" t="n">
        <v>29.17</v>
      </c>
      <c r="F30" t="n">
        <v>25.06</v>
      </c>
      <c r="G30" t="n">
        <v>45.57</v>
      </c>
      <c r="H30" t="n">
        <v>0.61</v>
      </c>
      <c r="I30" t="n">
        <v>33</v>
      </c>
      <c r="J30" t="n">
        <v>234.77</v>
      </c>
      <c r="K30" t="n">
        <v>56.94</v>
      </c>
      <c r="L30" t="n">
        <v>8</v>
      </c>
      <c r="M30" t="n">
        <v>31</v>
      </c>
      <c r="N30" t="n">
        <v>54.82</v>
      </c>
      <c r="O30" t="n">
        <v>29188.62</v>
      </c>
      <c r="P30" t="n">
        <v>351.52</v>
      </c>
      <c r="Q30" t="n">
        <v>1397.29</v>
      </c>
      <c r="R30" t="n">
        <v>101.83</v>
      </c>
      <c r="S30" t="n">
        <v>66.97</v>
      </c>
      <c r="T30" t="n">
        <v>14752.1</v>
      </c>
      <c r="U30" t="n">
        <v>0.66</v>
      </c>
      <c r="V30" t="n">
        <v>0.84</v>
      </c>
      <c r="W30" t="n">
        <v>5.34</v>
      </c>
      <c r="X30" t="n">
        <v>0.9</v>
      </c>
      <c r="Y30" t="n">
        <v>1</v>
      </c>
      <c r="Z30" t="n">
        <v>10</v>
      </c>
      <c r="AA30" t="n">
        <v>393.2538697348824</v>
      </c>
      <c r="AB30" t="n">
        <v>538.0672937075591</v>
      </c>
      <c r="AC30" t="n">
        <v>486.7149063782986</v>
      </c>
      <c r="AD30" t="n">
        <v>393253.8697348824</v>
      </c>
      <c r="AE30" t="n">
        <v>538067.2937075591</v>
      </c>
      <c r="AF30" t="n">
        <v>2.505309541435373e-06</v>
      </c>
      <c r="AG30" t="n">
        <v>17</v>
      </c>
      <c r="AH30" t="n">
        <v>486714.9063782986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3.4332</v>
      </c>
      <c r="E31" t="n">
        <v>29.13</v>
      </c>
      <c r="F31" t="n">
        <v>25.06</v>
      </c>
      <c r="G31" t="n">
        <v>46.99</v>
      </c>
      <c r="H31" t="n">
        <v>0.62</v>
      </c>
      <c r="I31" t="n">
        <v>32</v>
      </c>
      <c r="J31" t="n">
        <v>235.2</v>
      </c>
      <c r="K31" t="n">
        <v>56.94</v>
      </c>
      <c r="L31" t="n">
        <v>8.25</v>
      </c>
      <c r="M31" t="n">
        <v>30</v>
      </c>
      <c r="N31" t="n">
        <v>55</v>
      </c>
      <c r="O31" t="n">
        <v>29241.66</v>
      </c>
      <c r="P31" t="n">
        <v>350.04</v>
      </c>
      <c r="Q31" t="n">
        <v>1397.25</v>
      </c>
      <c r="R31" t="n">
        <v>101.51</v>
      </c>
      <c r="S31" t="n">
        <v>66.97</v>
      </c>
      <c r="T31" t="n">
        <v>14597.48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391.7953665441193</v>
      </c>
      <c r="AB31" t="n">
        <v>536.0717052973376</v>
      </c>
      <c r="AC31" t="n">
        <v>484.9097741251227</v>
      </c>
      <c r="AD31" t="n">
        <v>391795.3665441193</v>
      </c>
      <c r="AE31" t="n">
        <v>536071.7052973376</v>
      </c>
      <c r="AF31" t="n">
        <v>2.509109894298694e-06</v>
      </c>
      <c r="AG31" t="n">
        <v>17</v>
      </c>
      <c r="AH31" t="n">
        <v>484909.7741251228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3.4428</v>
      </c>
      <c r="E32" t="n">
        <v>29.05</v>
      </c>
      <c r="F32" t="n">
        <v>25.02</v>
      </c>
      <c r="G32" t="n">
        <v>48.43</v>
      </c>
      <c r="H32" t="n">
        <v>0.64</v>
      </c>
      <c r="I32" t="n">
        <v>31</v>
      </c>
      <c r="J32" t="n">
        <v>235.63</v>
      </c>
      <c r="K32" t="n">
        <v>56.94</v>
      </c>
      <c r="L32" t="n">
        <v>8.5</v>
      </c>
      <c r="M32" t="n">
        <v>29</v>
      </c>
      <c r="N32" t="n">
        <v>55.18</v>
      </c>
      <c r="O32" t="n">
        <v>29294.76</v>
      </c>
      <c r="P32" t="n">
        <v>349.07</v>
      </c>
      <c r="Q32" t="n">
        <v>1397.23</v>
      </c>
      <c r="R32" t="n">
        <v>100.32</v>
      </c>
      <c r="S32" t="n">
        <v>66.97</v>
      </c>
      <c r="T32" t="n">
        <v>14007.59</v>
      </c>
      <c r="U32" t="n">
        <v>0.67</v>
      </c>
      <c r="V32" t="n">
        <v>0.84</v>
      </c>
      <c r="W32" t="n">
        <v>5.35</v>
      </c>
      <c r="X32" t="n">
        <v>0.86</v>
      </c>
      <c r="Y32" t="n">
        <v>1</v>
      </c>
      <c r="Z32" t="n">
        <v>10</v>
      </c>
      <c r="AA32" t="n">
        <v>390.3101919348394</v>
      </c>
      <c r="AB32" t="n">
        <v>534.0396238756413</v>
      </c>
      <c r="AC32" t="n">
        <v>483.0716317022689</v>
      </c>
      <c r="AD32" t="n">
        <v>390310.1919348394</v>
      </c>
      <c r="AE32" t="n">
        <v>534039.6238756413</v>
      </c>
      <c r="AF32" t="n">
        <v>2.516125930354056e-06</v>
      </c>
      <c r="AG32" t="n">
        <v>17</v>
      </c>
      <c r="AH32" t="n">
        <v>483071.6317022689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3.4507</v>
      </c>
      <c r="E33" t="n">
        <v>28.98</v>
      </c>
      <c r="F33" t="n">
        <v>25</v>
      </c>
      <c r="G33" t="n">
        <v>50.01</v>
      </c>
      <c r="H33" t="n">
        <v>0.66</v>
      </c>
      <c r="I33" t="n">
        <v>30</v>
      </c>
      <c r="J33" t="n">
        <v>236.06</v>
      </c>
      <c r="K33" t="n">
        <v>56.94</v>
      </c>
      <c r="L33" t="n">
        <v>8.75</v>
      </c>
      <c r="M33" t="n">
        <v>28</v>
      </c>
      <c r="N33" t="n">
        <v>55.36</v>
      </c>
      <c r="O33" t="n">
        <v>29347.92</v>
      </c>
      <c r="P33" t="n">
        <v>347.31</v>
      </c>
      <c r="Q33" t="n">
        <v>1397.27</v>
      </c>
      <c r="R33" t="n">
        <v>99.89</v>
      </c>
      <c r="S33" t="n">
        <v>66.97</v>
      </c>
      <c r="T33" t="n">
        <v>13796.3</v>
      </c>
      <c r="U33" t="n">
        <v>0.67</v>
      </c>
      <c r="V33" t="n">
        <v>0.84</v>
      </c>
      <c r="W33" t="n">
        <v>5.34</v>
      </c>
      <c r="X33" t="n">
        <v>0.84</v>
      </c>
      <c r="Y33" t="n">
        <v>1</v>
      </c>
      <c r="Z33" t="n">
        <v>10</v>
      </c>
      <c r="AA33" t="n">
        <v>388.4336883802791</v>
      </c>
      <c r="AB33" t="n">
        <v>531.4721089267978</v>
      </c>
      <c r="AC33" t="n">
        <v>480.7491567766131</v>
      </c>
      <c r="AD33" t="n">
        <v>388433.6883802791</v>
      </c>
      <c r="AE33" t="n">
        <v>531472.1089267978</v>
      </c>
      <c r="AF33" t="n">
        <v>2.521899543357947e-06</v>
      </c>
      <c r="AG33" t="n">
        <v>17</v>
      </c>
      <c r="AH33" t="n">
        <v>480749.1567766131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3.4598</v>
      </c>
      <c r="E34" t="n">
        <v>28.9</v>
      </c>
      <c r="F34" t="n">
        <v>24.97</v>
      </c>
      <c r="G34" t="n">
        <v>51.66</v>
      </c>
      <c r="H34" t="n">
        <v>0.68</v>
      </c>
      <c r="I34" t="n">
        <v>29</v>
      </c>
      <c r="J34" t="n">
        <v>236.49</v>
      </c>
      <c r="K34" t="n">
        <v>56.94</v>
      </c>
      <c r="L34" t="n">
        <v>9</v>
      </c>
      <c r="M34" t="n">
        <v>27</v>
      </c>
      <c r="N34" t="n">
        <v>55.55</v>
      </c>
      <c r="O34" t="n">
        <v>29401.15</v>
      </c>
      <c r="P34" t="n">
        <v>345.53</v>
      </c>
      <c r="Q34" t="n">
        <v>1397.22</v>
      </c>
      <c r="R34" t="n">
        <v>98.73999999999999</v>
      </c>
      <c r="S34" t="n">
        <v>66.97</v>
      </c>
      <c r="T34" t="n">
        <v>13226.56</v>
      </c>
      <c r="U34" t="n">
        <v>0.68</v>
      </c>
      <c r="V34" t="n">
        <v>0.84</v>
      </c>
      <c r="W34" t="n">
        <v>5.34</v>
      </c>
      <c r="X34" t="n">
        <v>0.8</v>
      </c>
      <c r="Y34" t="n">
        <v>1</v>
      </c>
      <c r="Z34" t="n">
        <v>10</v>
      </c>
      <c r="AA34" t="n">
        <v>386.4483695293272</v>
      </c>
      <c r="AB34" t="n">
        <v>528.7557080888392</v>
      </c>
      <c r="AC34" t="n">
        <v>478.292005422137</v>
      </c>
      <c r="AD34" t="n">
        <v>386448.3695293273</v>
      </c>
      <c r="AE34" t="n">
        <v>528755.7080888392</v>
      </c>
      <c r="AF34" t="n">
        <v>2.528550160868759e-06</v>
      </c>
      <c r="AG34" t="n">
        <v>17</v>
      </c>
      <c r="AH34" t="n">
        <v>478292.005422137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3.4701</v>
      </c>
      <c r="E35" t="n">
        <v>28.82</v>
      </c>
      <c r="F35" t="n">
        <v>24.93</v>
      </c>
      <c r="G35" t="n">
        <v>53.42</v>
      </c>
      <c r="H35" t="n">
        <v>0.6899999999999999</v>
      </c>
      <c r="I35" t="n">
        <v>28</v>
      </c>
      <c r="J35" t="n">
        <v>236.92</v>
      </c>
      <c r="K35" t="n">
        <v>56.94</v>
      </c>
      <c r="L35" t="n">
        <v>9.25</v>
      </c>
      <c r="M35" t="n">
        <v>26</v>
      </c>
      <c r="N35" t="n">
        <v>55.73</v>
      </c>
      <c r="O35" t="n">
        <v>29454.44</v>
      </c>
      <c r="P35" t="n">
        <v>344.31</v>
      </c>
      <c r="Q35" t="n">
        <v>1397.21</v>
      </c>
      <c r="R35" t="n">
        <v>97.51000000000001</v>
      </c>
      <c r="S35" t="n">
        <v>66.97</v>
      </c>
      <c r="T35" t="n">
        <v>12617.11</v>
      </c>
      <c r="U35" t="n">
        <v>0.6899999999999999</v>
      </c>
      <c r="V35" t="n">
        <v>0.84</v>
      </c>
      <c r="W35" t="n">
        <v>5.33</v>
      </c>
      <c r="X35" t="n">
        <v>0.76</v>
      </c>
      <c r="Y35" t="n">
        <v>1</v>
      </c>
      <c r="Z35" t="n">
        <v>10</v>
      </c>
      <c r="AA35" t="n">
        <v>384.7614091785906</v>
      </c>
      <c r="AB35" t="n">
        <v>526.4475345135234</v>
      </c>
      <c r="AC35" t="n">
        <v>476.2041206933071</v>
      </c>
      <c r="AD35" t="n">
        <v>384761.4091785906</v>
      </c>
      <c r="AE35" t="n">
        <v>526447.5345135233</v>
      </c>
      <c r="AF35" t="n">
        <v>2.536077782886491e-06</v>
      </c>
      <c r="AG35" t="n">
        <v>17</v>
      </c>
      <c r="AH35" t="n">
        <v>476204.1206933071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3.4776</v>
      </c>
      <c r="E36" t="n">
        <v>28.76</v>
      </c>
      <c r="F36" t="n">
        <v>24.91</v>
      </c>
      <c r="G36" t="n">
        <v>55.36</v>
      </c>
      <c r="H36" t="n">
        <v>0.71</v>
      </c>
      <c r="I36" t="n">
        <v>27</v>
      </c>
      <c r="J36" t="n">
        <v>237.35</v>
      </c>
      <c r="K36" t="n">
        <v>56.94</v>
      </c>
      <c r="L36" t="n">
        <v>9.5</v>
      </c>
      <c r="M36" t="n">
        <v>25</v>
      </c>
      <c r="N36" t="n">
        <v>55.91</v>
      </c>
      <c r="O36" t="n">
        <v>29507.8</v>
      </c>
      <c r="P36" t="n">
        <v>342.32</v>
      </c>
      <c r="Q36" t="n">
        <v>1397.23</v>
      </c>
      <c r="R36" t="n">
        <v>96.83</v>
      </c>
      <c r="S36" t="n">
        <v>66.97</v>
      </c>
      <c r="T36" t="n">
        <v>12279.47</v>
      </c>
      <c r="U36" t="n">
        <v>0.6899999999999999</v>
      </c>
      <c r="V36" t="n">
        <v>0.84</v>
      </c>
      <c r="W36" t="n">
        <v>5.34</v>
      </c>
      <c r="X36" t="n">
        <v>0.74</v>
      </c>
      <c r="Y36" t="n">
        <v>1</v>
      </c>
      <c r="Z36" t="n">
        <v>10</v>
      </c>
      <c r="AA36" t="n">
        <v>382.7826664129778</v>
      </c>
      <c r="AB36" t="n">
        <v>523.7401313656421</v>
      </c>
      <c r="AC36" t="n">
        <v>473.7551083019956</v>
      </c>
      <c r="AD36" t="n">
        <v>382782.6664129779</v>
      </c>
      <c r="AE36" t="n">
        <v>523740.1313656421</v>
      </c>
      <c r="AF36" t="n">
        <v>2.541559061054742e-06</v>
      </c>
      <c r="AG36" t="n">
        <v>17</v>
      </c>
      <c r="AH36" t="n">
        <v>473755.1083019956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3.4855</v>
      </c>
      <c r="E37" t="n">
        <v>28.69</v>
      </c>
      <c r="F37" t="n">
        <v>24.89</v>
      </c>
      <c r="G37" t="n">
        <v>57.43</v>
      </c>
      <c r="H37" t="n">
        <v>0.73</v>
      </c>
      <c r="I37" t="n">
        <v>26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339.69</v>
      </c>
      <c r="Q37" t="n">
        <v>1397.22</v>
      </c>
      <c r="R37" t="n">
        <v>96.19</v>
      </c>
      <c r="S37" t="n">
        <v>66.97</v>
      </c>
      <c r="T37" t="n">
        <v>11969.2</v>
      </c>
      <c r="U37" t="n">
        <v>0.7</v>
      </c>
      <c r="V37" t="n">
        <v>0.85</v>
      </c>
      <c r="W37" t="n">
        <v>5.33</v>
      </c>
      <c r="X37" t="n">
        <v>0.72</v>
      </c>
      <c r="Y37" t="n">
        <v>1</v>
      </c>
      <c r="Z37" t="n">
        <v>10</v>
      </c>
      <c r="AA37" t="n">
        <v>380.3382517398111</v>
      </c>
      <c r="AB37" t="n">
        <v>520.3955753698509</v>
      </c>
      <c r="AC37" t="n">
        <v>470.7297520363289</v>
      </c>
      <c r="AD37" t="n">
        <v>380338.2517398111</v>
      </c>
      <c r="AE37" t="n">
        <v>520395.575369851</v>
      </c>
      <c r="AF37" t="n">
        <v>2.547332674058633e-06</v>
      </c>
      <c r="AG37" t="n">
        <v>17</v>
      </c>
      <c r="AH37" t="n">
        <v>470729.7520363289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3.4884</v>
      </c>
      <c r="E38" t="n">
        <v>28.67</v>
      </c>
      <c r="F38" t="n">
        <v>24.86</v>
      </c>
      <c r="G38" t="n">
        <v>57.38</v>
      </c>
      <c r="H38" t="n">
        <v>0.75</v>
      </c>
      <c r="I38" t="n">
        <v>26</v>
      </c>
      <c r="J38" t="n">
        <v>238.22</v>
      </c>
      <c r="K38" t="n">
        <v>56.94</v>
      </c>
      <c r="L38" t="n">
        <v>10</v>
      </c>
      <c r="M38" t="n">
        <v>24</v>
      </c>
      <c r="N38" t="n">
        <v>56.28</v>
      </c>
      <c r="O38" t="n">
        <v>29614.71</v>
      </c>
      <c r="P38" t="n">
        <v>339.15</v>
      </c>
      <c r="Q38" t="n">
        <v>1397.22</v>
      </c>
      <c r="R38" t="n">
        <v>95.51000000000001</v>
      </c>
      <c r="S38" t="n">
        <v>66.97</v>
      </c>
      <c r="T38" t="n">
        <v>11626.39</v>
      </c>
      <c r="U38" t="n">
        <v>0.7</v>
      </c>
      <c r="V38" t="n">
        <v>0.85</v>
      </c>
      <c r="W38" t="n">
        <v>5.33</v>
      </c>
      <c r="X38" t="n">
        <v>0.7</v>
      </c>
      <c r="Y38" t="n">
        <v>1</v>
      </c>
      <c r="Z38" t="n">
        <v>10</v>
      </c>
      <c r="AA38" t="n">
        <v>379.7151027994556</v>
      </c>
      <c r="AB38" t="n">
        <v>519.5429554982655</v>
      </c>
      <c r="AC38" t="n">
        <v>469.9585050086282</v>
      </c>
      <c r="AD38" t="n">
        <v>379715.1027994556</v>
      </c>
      <c r="AE38" t="n">
        <v>519542.9554982656</v>
      </c>
      <c r="AF38" t="n">
        <v>2.549452101617023e-06</v>
      </c>
      <c r="AG38" t="n">
        <v>17</v>
      </c>
      <c r="AH38" t="n">
        <v>469958.5050086281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3.4947</v>
      </c>
      <c r="E39" t="n">
        <v>28.61</v>
      </c>
      <c r="F39" t="n">
        <v>24.86</v>
      </c>
      <c r="G39" t="n">
        <v>59.66</v>
      </c>
      <c r="H39" t="n">
        <v>0.76</v>
      </c>
      <c r="I39" t="n">
        <v>25</v>
      </c>
      <c r="J39" t="n">
        <v>238.66</v>
      </c>
      <c r="K39" t="n">
        <v>56.94</v>
      </c>
      <c r="L39" t="n">
        <v>10.25</v>
      </c>
      <c r="M39" t="n">
        <v>23</v>
      </c>
      <c r="N39" t="n">
        <v>56.46</v>
      </c>
      <c r="O39" t="n">
        <v>29668.27</v>
      </c>
      <c r="P39" t="n">
        <v>338.48</v>
      </c>
      <c r="Q39" t="n">
        <v>1397.2</v>
      </c>
      <c r="R39" t="n">
        <v>95.02</v>
      </c>
      <c r="S39" t="n">
        <v>66.97</v>
      </c>
      <c r="T39" t="n">
        <v>11388.68</v>
      </c>
      <c r="U39" t="n">
        <v>0.7</v>
      </c>
      <c r="V39" t="n">
        <v>0.85</v>
      </c>
      <c r="W39" t="n">
        <v>5.34</v>
      </c>
      <c r="X39" t="n">
        <v>0.6899999999999999</v>
      </c>
      <c r="Y39" t="n">
        <v>1</v>
      </c>
      <c r="Z39" t="n">
        <v>10</v>
      </c>
      <c r="AA39" t="n">
        <v>378.7808439394925</v>
      </c>
      <c r="AB39" t="n">
        <v>518.2646613094721</v>
      </c>
      <c r="AC39" t="n">
        <v>468.8022094231159</v>
      </c>
      <c r="AD39" t="n">
        <v>378780.8439394925</v>
      </c>
      <c r="AE39" t="n">
        <v>518264.6613094721</v>
      </c>
      <c r="AF39" t="n">
        <v>2.554056375278355e-06</v>
      </c>
      <c r="AG39" t="n">
        <v>17</v>
      </c>
      <c r="AH39" t="n">
        <v>468802.2094231159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3.5041</v>
      </c>
      <c r="E40" t="n">
        <v>28.54</v>
      </c>
      <c r="F40" t="n">
        <v>24.82</v>
      </c>
      <c r="G40" t="n">
        <v>62.06</v>
      </c>
      <c r="H40" t="n">
        <v>0.78</v>
      </c>
      <c r="I40" t="n">
        <v>24</v>
      </c>
      <c r="J40" t="n">
        <v>239.09</v>
      </c>
      <c r="K40" t="n">
        <v>56.94</v>
      </c>
      <c r="L40" t="n">
        <v>10.5</v>
      </c>
      <c r="M40" t="n">
        <v>22</v>
      </c>
      <c r="N40" t="n">
        <v>56.65</v>
      </c>
      <c r="O40" t="n">
        <v>29721.89</v>
      </c>
      <c r="P40" t="n">
        <v>336.04</v>
      </c>
      <c r="Q40" t="n">
        <v>1397.17</v>
      </c>
      <c r="R40" t="n">
        <v>94.06999999999999</v>
      </c>
      <c r="S40" t="n">
        <v>66.97</v>
      </c>
      <c r="T40" t="n">
        <v>10917.19</v>
      </c>
      <c r="U40" t="n">
        <v>0.71</v>
      </c>
      <c r="V40" t="n">
        <v>0.85</v>
      </c>
      <c r="W40" t="n">
        <v>5.33</v>
      </c>
      <c r="X40" t="n">
        <v>0.66</v>
      </c>
      <c r="Y40" t="n">
        <v>1</v>
      </c>
      <c r="Z40" t="n">
        <v>10</v>
      </c>
      <c r="AA40" t="n">
        <v>376.3575071548171</v>
      </c>
      <c r="AB40" t="n">
        <v>514.9489450106057</v>
      </c>
      <c r="AC40" t="n">
        <v>465.8029404341763</v>
      </c>
      <c r="AD40" t="n">
        <v>376357.5071548172</v>
      </c>
      <c r="AE40" t="n">
        <v>514948.9450106057</v>
      </c>
      <c r="AF40" t="n">
        <v>2.560926243915896e-06</v>
      </c>
      <c r="AG40" t="n">
        <v>17</v>
      </c>
      <c r="AH40" t="n">
        <v>465802.9404341762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3.5038</v>
      </c>
      <c r="E41" t="n">
        <v>28.54</v>
      </c>
      <c r="F41" t="n">
        <v>24.83</v>
      </c>
      <c r="G41" t="n">
        <v>62.07</v>
      </c>
      <c r="H41" t="n">
        <v>0.8</v>
      </c>
      <c r="I41" t="n">
        <v>24</v>
      </c>
      <c r="J41" t="n">
        <v>239.53</v>
      </c>
      <c r="K41" t="n">
        <v>56.94</v>
      </c>
      <c r="L41" t="n">
        <v>10.75</v>
      </c>
      <c r="M41" t="n">
        <v>22</v>
      </c>
      <c r="N41" t="n">
        <v>56.83</v>
      </c>
      <c r="O41" t="n">
        <v>29775.57</v>
      </c>
      <c r="P41" t="n">
        <v>335.28</v>
      </c>
      <c r="Q41" t="n">
        <v>1397.23</v>
      </c>
      <c r="R41" t="n">
        <v>93.95999999999999</v>
      </c>
      <c r="S41" t="n">
        <v>66.97</v>
      </c>
      <c r="T41" t="n">
        <v>10859.57</v>
      </c>
      <c r="U41" t="n">
        <v>0.71</v>
      </c>
      <c r="V41" t="n">
        <v>0.85</v>
      </c>
      <c r="W41" t="n">
        <v>5.34</v>
      </c>
      <c r="X41" t="n">
        <v>0.66</v>
      </c>
      <c r="Y41" t="n">
        <v>1</v>
      </c>
      <c r="Z41" t="n">
        <v>10</v>
      </c>
      <c r="AA41" t="n">
        <v>375.8653105774497</v>
      </c>
      <c r="AB41" t="n">
        <v>514.2754999392711</v>
      </c>
      <c r="AC41" t="n">
        <v>465.1937680152637</v>
      </c>
      <c r="AD41" t="n">
        <v>375865.3105774497</v>
      </c>
      <c r="AE41" t="n">
        <v>514275.499939271</v>
      </c>
      <c r="AF41" t="n">
        <v>2.560706992789166e-06</v>
      </c>
      <c r="AG41" t="n">
        <v>17</v>
      </c>
      <c r="AH41" t="n">
        <v>465193.7680152637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3.513</v>
      </c>
      <c r="E42" t="n">
        <v>28.47</v>
      </c>
      <c r="F42" t="n">
        <v>24.8</v>
      </c>
      <c r="G42" t="n">
        <v>64.68000000000001</v>
      </c>
      <c r="H42" t="n">
        <v>0.82</v>
      </c>
      <c r="I42" t="n">
        <v>23</v>
      </c>
      <c r="J42" t="n">
        <v>239.96</v>
      </c>
      <c r="K42" t="n">
        <v>56.94</v>
      </c>
      <c r="L42" t="n">
        <v>11</v>
      </c>
      <c r="M42" t="n">
        <v>21</v>
      </c>
      <c r="N42" t="n">
        <v>57.02</v>
      </c>
      <c r="O42" t="n">
        <v>29829.32</v>
      </c>
      <c r="P42" t="n">
        <v>333.62</v>
      </c>
      <c r="Q42" t="n">
        <v>1397.19</v>
      </c>
      <c r="R42" t="n">
        <v>93.17</v>
      </c>
      <c r="S42" t="n">
        <v>66.97</v>
      </c>
      <c r="T42" t="n">
        <v>10471.03</v>
      </c>
      <c r="U42" t="n">
        <v>0.72</v>
      </c>
      <c r="V42" t="n">
        <v>0.85</v>
      </c>
      <c r="W42" t="n">
        <v>5.33</v>
      </c>
      <c r="X42" t="n">
        <v>0.63</v>
      </c>
      <c r="Y42" t="n">
        <v>1</v>
      </c>
      <c r="Z42" t="n">
        <v>10</v>
      </c>
      <c r="AA42" t="n">
        <v>374.017911290666</v>
      </c>
      <c r="AB42" t="n">
        <v>511.7478067335891</v>
      </c>
      <c r="AC42" t="n">
        <v>462.9073143014924</v>
      </c>
      <c r="AD42" t="n">
        <v>374017.911290666</v>
      </c>
      <c r="AE42" t="n">
        <v>511747.8067335891</v>
      </c>
      <c r="AF42" t="n">
        <v>2.567430694008888e-06</v>
      </c>
      <c r="AG42" t="n">
        <v>17</v>
      </c>
      <c r="AH42" t="n">
        <v>462907.3143014924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3.5146</v>
      </c>
      <c r="E43" t="n">
        <v>28.45</v>
      </c>
      <c r="F43" t="n">
        <v>24.78</v>
      </c>
      <c r="G43" t="n">
        <v>64.65000000000001</v>
      </c>
      <c r="H43" t="n">
        <v>0.83</v>
      </c>
      <c r="I43" t="n">
        <v>23</v>
      </c>
      <c r="J43" t="n">
        <v>240.4</v>
      </c>
      <c r="K43" t="n">
        <v>56.94</v>
      </c>
      <c r="L43" t="n">
        <v>11.25</v>
      </c>
      <c r="M43" t="n">
        <v>21</v>
      </c>
      <c r="N43" t="n">
        <v>57.21</v>
      </c>
      <c r="O43" t="n">
        <v>29883.27</v>
      </c>
      <c r="P43" t="n">
        <v>332.11</v>
      </c>
      <c r="Q43" t="n">
        <v>1397.23</v>
      </c>
      <c r="R43" t="n">
        <v>92.81</v>
      </c>
      <c r="S43" t="n">
        <v>66.97</v>
      </c>
      <c r="T43" t="n">
        <v>10291.7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372.8418707930113</v>
      </c>
      <c r="AB43" t="n">
        <v>510.138696241453</v>
      </c>
      <c r="AC43" t="n">
        <v>461.451775056325</v>
      </c>
      <c r="AD43" t="n">
        <v>372841.8707930113</v>
      </c>
      <c r="AE43" t="n">
        <v>510138.696241453</v>
      </c>
      <c r="AF43" t="n">
        <v>2.568600033351448e-06</v>
      </c>
      <c r="AG43" t="n">
        <v>17</v>
      </c>
      <c r="AH43" t="n">
        <v>461451.775056325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3.5207</v>
      </c>
      <c r="E44" t="n">
        <v>28.4</v>
      </c>
      <c r="F44" t="n">
        <v>24.78</v>
      </c>
      <c r="G44" t="n">
        <v>67.56999999999999</v>
      </c>
      <c r="H44" t="n">
        <v>0.85</v>
      </c>
      <c r="I44" t="n">
        <v>22</v>
      </c>
      <c r="J44" t="n">
        <v>240.84</v>
      </c>
      <c r="K44" t="n">
        <v>56.94</v>
      </c>
      <c r="L44" t="n">
        <v>11.5</v>
      </c>
      <c r="M44" t="n">
        <v>20</v>
      </c>
      <c r="N44" t="n">
        <v>57.39</v>
      </c>
      <c r="O44" t="n">
        <v>29937.16</v>
      </c>
      <c r="P44" t="n">
        <v>331.94</v>
      </c>
      <c r="Q44" t="n">
        <v>1397.23</v>
      </c>
      <c r="R44" t="n">
        <v>92.52</v>
      </c>
      <c r="S44" t="n">
        <v>66.97</v>
      </c>
      <c r="T44" t="n">
        <v>10152.56</v>
      </c>
      <c r="U44" t="n">
        <v>0.72</v>
      </c>
      <c r="V44" t="n">
        <v>0.85</v>
      </c>
      <c r="W44" t="n">
        <v>5.33</v>
      </c>
      <c r="X44" t="n">
        <v>0.61</v>
      </c>
      <c r="Y44" t="n">
        <v>1</v>
      </c>
      <c r="Z44" t="n">
        <v>10</v>
      </c>
      <c r="AA44" t="n">
        <v>372.2847376905444</v>
      </c>
      <c r="AB44" t="n">
        <v>509.3764021516801</v>
      </c>
      <c r="AC44" t="n">
        <v>460.7622332445933</v>
      </c>
      <c r="AD44" t="n">
        <v>372284.7376905445</v>
      </c>
      <c r="AE44" t="n">
        <v>509376.40215168</v>
      </c>
      <c r="AF44" t="n">
        <v>2.573058139594959e-06</v>
      </c>
      <c r="AG44" t="n">
        <v>17</v>
      </c>
      <c r="AH44" t="n">
        <v>460762.2332445934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3.5321</v>
      </c>
      <c r="E45" t="n">
        <v>28.31</v>
      </c>
      <c r="F45" t="n">
        <v>24.73</v>
      </c>
      <c r="G45" t="n">
        <v>70.65000000000001</v>
      </c>
      <c r="H45" t="n">
        <v>0.87</v>
      </c>
      <c r="I45" t="n">
        <v>21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328</v>
      </c>
      <c r="Q45" t="n">
        <v>1397.28</v>
      </c>
      <c r="R45" t="n">
        <v>90.92</v>
      </c>
      <c r="S45" t="n">
        <v>66.97</v>
      </c>
      <c r="T45" t="n">
        <v>9357.93</v>
      </c>
      <c r="U45" t="n">
        <v>0.74</v>
      </c>
      <c r="V45" t="n">
        <v>0.85</v>
      </c>
      <c r="W45" t="n">
        <v>5.33</v>
      </c>
      <c r="X45" t="n">
        <v>0.5600000000000001</v>
      </c>
      <c r="Y45" t="n">
        <v>1</v>
      </c>
      <c r="Z45" t="n">
        <v>10</v>
      </c>
      <c r="AA45" t="n">
        <v>368.7168807604878</v>
      </c>
      <c r="AB45" t="n">
        <v>504.4947028972376</v>
      </c>
      <c r="AC45" t="n">
        <v>456.346436515487</v>
      </c>
      <c r="AD45" t="n">
        <v>368716.8807604878</v>
      </c>
      <c r="AE45" t="n">
        <v>504494.7028972376</v>
      </c>
      <c r="AF45" t="n">
        <v>2.581389682410701e-06</v>
      </c>
      <c r="AG45" t="n">
        <v>17</v>
      </c>
      <c r="AH45" t="n">
        <v>456346.436515487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3.5287</v>
      </c>
      <c r="E46" t="n">
        <v>28.34</v>
      </c>
      <c r="F46" t="n">
        <v>24.76</v>
      </c>
      <c r="G46" t="n">
        <v>70.73</v>
      </c>
      <c r="H46" t="n">
        <v>0.88</v>
      </c>
      <c r="I46" t="n">
        <v>21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328.07</v>
      </c>
      <c r="Q46" t="n">
        <v>1397.18</v>
      </c>
      <c r="R46" t="n">
        <v>91.65000000000001</v>
      </c>
      <c r="S46" t="n">
        <v>66.97</v>
      </c>
      <c r="T46" t="n">
        <v>9720.459999999999</v>
      </c>
      <c r="U46" t="n">
        <v>0.73</v>
      </c>
      <c r="V46" t="n">
        <v>0.85</v>
      </c>
      <c r="W46" t="n">
        <v>5.33</v>
      </c>
      <c r="X46" t="n">
        <v>0.59</v>
      </c>
      <c r="Y46" t="n">
        <v>1</v>
      </c>
      <c r="Z46" t="n">
        <v>10</v>
      </c>
      <c r="AA46" t="n">
        <v>369.0366414954087</v>
      </c>
      <c r="AB46" t="n">
        <v>504.9322136416043</v>
      </c>
      <c r="AC46" t="n">
        <v>456.7421918484617</v>
      </c>
      <c r="AD46" t="n">
        <v>369036.6414954087</v>
      </c>
      <c r="AE46" t="n">
        <v>504932.2136416044</v>
      </c>
      <c r="AF46" t="n">
        <v>2.57890483630776e-06</v>
      </c>
      <c r="AG46" t="n">
        <v>17</v>
      </c>
      <c r="AH46" t="n">
        <v>456742.1918484617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3.5408</v>
      </c>
      <c r="E47" t="n">
        <v>28.24</v>
      </c>
      <c r="F47" t="n">
        <v>24.7</v>
      </c>
      <c r="G47" t="n">
        <v>74.11</v>
      </c>
      <c r="H47" t="n">
        <v>0.9</v>
      </c>
      <c r="I47" t="n">
        <v>20</v>
      </c>
      <c r="J47" t="n">
        <v>242.15</v>
      </c>
      <c r="K47" t="n">
        <v>56.94</v>
      </c>
      <c r="L47" t="n">
        <v>12.25</v>
      </c>
      <c r="M47" t="n">
        <v>18</v>
      </c>
      <c r="N47" t="n">
        <v>57.96</v>
      </c>
      <c r="O47" t="n">
        <v>30099.23</v>
      </c>
      <c r="P47" t="n">
        <v>325.16</v>
      </c>
      <c r="Q47" t="n">
        <v>1397.18</v>
      </c>
      <c r="R47" t="n">
        <v>90.17</v>
      </c>
      <c r="S47" t="n">
        <v>66.97</v>
      </c>
      <c r="T47" t="n">
        <v>8986.5</v>
      </c>
      <c r="U47" t="n">
        <v>0.74</v>
      </c>
      <c r="V47" t="n">
        <v>0.85</v>
      </c>
      <c r="W47" t="n">
        <v>5.32</v>
      </c>
      <c r="X47" t="n">
        <v>0.54</v>
      </c>
      <c r="Y47" t="n">
        <v>1</v>
      </c>
      <c r="Z47" t="n">
        <v>10</v>
      </c>
      <c r="AA47" t="n">
        <v>366.1318323303469</v>
      </c>
      <c r="AB47" t="n">
        <v>500.9577255908309</v>
      </c>
      <c r="AC47" t="n">
        <v>453.1470233590251</v>
      </c>
      <c r="AD47" t="n">
        <v>366131.8323303469</v>
      </c>
      <c r="AE47" t="n">
        <v>500957.725590831</v>
      </c>
      <c r="AF47" t="n">
        <v>2.587747965085873e-06</v>
      </c>
      <c r="AG47" t="n">
        <v>17</v>
      </c>
      <c r="AH47" t="n">
        <v>453147.0233590251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24.7</v>
      </c>
      <c r="G48" t="n">
        <v>74.09</v>
      </c>
      <c r="H48" t="n">
        <v>0.92</v>
      </c>
      <c r="I48" t="n">
        <v>20</v>
      </c>
      <c r="J48" t="n">
        <v>242.59</v>
      </c>
      <c r="K48" t="n">
        <v>56.94</v>
      </c>
      <c r="L48" t="n">
        <v>12.5</v>
      </c>
      <c r="M48" t="n">
        <v>18</v>
      </c>
      <c r="N48" t="n">
        <v>58.15</v>
      </c>
      <c r="O48" t="n">
        <v>30153.38</v>
      </c>
      <c r="P48" t="n">
        <v>325.5</v>
      </c>
      <c r="Q48" t="n">
        <v>1397.21</v>
      </c>
      <c r="R48" t="n">
        <v>89.87</v>
      </c>
      <c r="S48" t="n">
        <v>66.97</v>
      </c>
      <c r="T48" t="n">
        <v>8835.74</v>
      </c>
      <c r="U48" t="n">
        <v>0.75</v>
      </c>
      <c r="V48" t="n">
        <v>0.85</v>
      </c>
      <c r="W48" t="n">
        <v>5.33</v>
      </c>
      <c r="X48" t="n">
        <v>0.53</v>
      </c>
      <c r="Y48" t="n">
        <v>1</v>
      </c>
      <c r="Z48" t="n">
        <v>10</v>
      </c>
      <c r="AA48" t="n">
        <v>366.2941504347012</v>
      </c>
      <c r="AB48" t="n">
        <v>501.179816382178</v>
      </c>
      <c r="AC48" t="n">
        <v>453.3479181169524</v>
      </c>
      <c r="AD48" t="n">
        <v>366294.1504347012</v>
      </c>
      <c r="AE48" t="n">
        <v>501179.816382178</v>
      </c>
      <c r="AF48" t="n">
        <v>2.588478802174973e-06</v>
      </c>
      <c r="AG48" t="n">
        <v>17</v>
      </c>
      <c r="AH48" t="n">
        <v>453347.9181169524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3.5411</v>
      </c>
      <c r="E49" t="n">
        <v>28.24</v>
      </c>
      <c r="F49" t="n">
        <v>24.7</v>
      </c>
      <c r="G49" t="n">
        <v>74.09999999999999</v>
      </c>
      <c r="H49" t="n">
        <v>0.93</v>
      </c>
      <c r="I49" t="n">
        <v>20</v>
      </c>
      <c r="J49" t="n">
        <v>243.03</v>
      </c>
      <c r="K49" t="n">
        <v>56.94</v>
      </c>
      <c r="L49" t="n">
        <v>12.75</v>
      </c>
      <c r="M49" t="n">
        <v>18</v>
      </c>
      <c r="N49" t="n">
        <v>58.34</v>
      </c>
      <c r="O49" t="n">
        <v>30207.61</v>
      </c>
      <c r="P49" t="n">
        <v>322.18</v>
      </c>
      <c r="Q49" t="n">
        <v>1397.18</v>
      </c>
      <c r="R49" t="n">
        <v>90.27</v>
      </c>
      <c r="S49" t="n">
        <v>66.97</v>
      </c>
      <c r="T49" t="n">
        <v>9037.84</v>
      </c>
      <c r="U49" t="n">
        <v>0.74</v>
      </c>
      <c r="V49" t="n">
        <v>0.85</v>
      </c>
      <c r="W49" t="n">
        <v>5.32</v>
      </c>
      <c r="X49" t="n">
        <v>0.54</v>
      </c>
      <c r="Y49" t="n">
        <v>1</v>
      </c>
      <c r="Z49" t="n">
        <v>10</v>
      </c>
      <c r="AA49" t="n">
        <v>364.0754644124664</v>
      </c>
      <c r="AB49" t="n">
        <v>498.1441122850371</v>
      </c>
      <c r="AC49" t="n">
        <v>450.6019373582051</v>
      </c>
      <c r="AD49" t="n">
        <v>364075.4644124664</v>
      </c>
      <c r="AE49" t="n">
        <v>498144.1122850371</v>
      </c>
      <c r="AF49" t="n">
        <v>2.587967216212602e-06</v>
      </c>
      <c r="AG49" t="n">
        <v>17</v>
      </c>
      <c r="AH49" t="n">
        <v>450601.9373582051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3.5483</v>
      </c>
      <c r="E50" t="n">
        <v>28.18</v>
      </c>
      <c r="F50" t="n">
        <v>24.69</v>
      </c>
      <c r="G50" t="n">
        <v>77.95999999999999</v>
      </c>
      <c r="H50" t="n">
        <v>0.95</v>
      </c>
      <c r="I50" t="n">
        <v>19</v>
      </c>
      <c r="J50" t="n">
        <v>243.47</v>
      </c>
      <c r="K50" t="n">
        <v>56.94</v>
      </c>
      <c r="L50" t="n">
        <v>13</v>
      </c>
      <c r="M50" t="n">
        <v>17</v>
      </c>
      <c r="N50" t="n">
        <v>58.53</v>
      </c>
      <c r="O50" t="n">
        <v>30261.91</v>
      </c>
      <c r="P50" t="n">
        <v>322.58</v>
      </c>
      <c r="Q50" t="n">
        <v>1397.33</v>
      </c>
      <c r="R50" t="n">
        <v>89.51000000000001</v>
      </c>
      <c r="S50" t="n">
        <v>66.97</v>
      </c>
      <c r="T50" t="n">
        <v>8664.02</v>
      </c>
      <c r="U50" t="n">
        <v>0.75</v>
      </c>
      <c r="V50" t="n">
        <v>0.85</v>
      </c>
      <c r="W50" t="n">
        <v>5.33</v>
      </c>
      <c r="X50" t="n">
        <v>0.52</v>
      </c>
      <c r="Y50" t="n">
        <v>1</v>
      </c>
      <c r="Z50" t="n">
        <v>10</v>
      </c>
      <c r="AA50" t="n">
        <v>363.839962272622</v>
      </c>
      <c r="AB50" t="n">
        <v>497.8218878676809</v>
      </c>
      <c r="AC50" t="n">
        <v>450.3104655869965</v>
      </c>
      <c r="AD50" t="n">
        <v>363839.962272622</v>
      </c>
      <c r="AE50" t="n">
        <v>497821.8878676809</v>
      </c>
      <c r="AF50" t="n">
        <v>2.593229243254124e-06</v>
      </c>
      <c r="AG50" t="n">
        <v>17</v>
      </c>
      <c r="AH50" t="n">
        <v>450310.4655869965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3.5488</v>
      </c>
      <c r="E51" t="n">
        <v>28.18</v>
      </c>
      <c r="F51" t="n">
        <v>24.68</v>
      </c>
      <c r="G51" t="n">
        <v>77.95</v>
      </c>
      <c r="H51" t="n">
        <v>0.97</v>
      </c>
      <c r="I51" t="n">
        <v>19</v>
      </c>
      <c r="J51" t="n">
        <v>243.91</v>
      </c>
      <c r="K51" t="n">
        <v>56.94</v>
      </c>
      <c r="L51" t="n">
        <v>13.25</v>
      </c>
      <c r="M51" t="n">
        <v>17</v>
      </c>
      <c r="N51" t="n">
        <v>58.72</v>
      </c>
      <c r="O51" t="n">
        <v>30316.27</v>
      </c>
      <c r="P51" t="n">
        <v>320.65</v>
      </c>
      <c r="Q51" t="n">
        <v>1397.19</v>
      </c>
      <c r="R51" t="n">
        <v>89.39</v>
      </c>
      <c r="S51" t="n">
        <v>66.97</v>
      </c>
      <c r="T51" t="n">
        <v>8602.950000000001</v>
      </c>
      <c r="U51" t="n">
        <v>0.75</v>
      </c>
      <c r="V51" t="n">
        <v>0.85</v>
      </c>
      <c r="W51" t="n">
        <v>5.33</v>
      </c>
      <c r="X51" t="n">
        <v>0.52</v>
      </c>
      <c r="Y51" t="n">
        <v>1</v>
      </c>
      <c r="Z51" t="n">
        <v>10</v>
      </c>
      <c r="AA51" t="n">
        <v>362.4798179361397</v>
      </c>
      <c r="AB51" t="n">
        <v>495.9608783811726</v>
      </c>
      <c r="AC51" t="n">
        <v>448.6270682339374</v>
      </c>
      <c r="AD51" t="n">
        <v>362479.8179361397</v>
      </c>
      <c r="AE51" t="n">
        <v>495960.8783811726</v>
      </c>
      <c r="AF51" t="n">
        <v>2.593594661798674e-06</v>
      </c>
      <c r="AG51" t="n">
        <v>17</v>
      </c>
      <c r="AH51" t="n">
        <v>448627.0682339374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3.5592</v>
      </c>
      <c r="E52" t="n">
        <v>28.1</v>
      </c>
      <c r="F52" t="n">
        <v>24.65</v>
      </c>
      <c r="G52" t="n">
        <v>82.15000000000001</v>
      </c>
      <c r="H52" t="n">
        <v>0.98</v>
      </c>
      <c r="I52" t="n">
        <v>18</v>
      </c>
      <c r="J52" t="n">
        <v>244.35</v>
      </c>
      <c r="K52" t="n">
        <v>56.94</v>
      </c>
      <c r="L52" t="n">
        <v>13.5</v>
      </c>
      <c r="M52" t="n">
        <v>16</v>
      </c>
      <c r="N52" t="n">
        <v>58.91</v>
      </c>
      <c r="O52" t="n">
        <v>30370.7</v>
      </c>
      <c r="P52" t="n">
        <v>318.1</v>
      </c>
      <c r="Q52" t="n">
        <v>1397.17</v>
      </c>
      <c r="R52" t="n">
        <v>88.23</v>
      </c>
      <c r="S52" t="n">
        <v>66.97</v>
      </c>
      <c r="T52" t="n">
        <v>8024.54</v>
      </c>
      <c r="U52" t="n">
        <v>0.76</v>
      </c>
      <c r="V52" t="n">
        <v>0.85</v>
      </c>
      <c r="W52" t="n">
        <v>5.32</v>
      </c>
      <c r="X52" t="n">
        <v>0.48</v>
      </c>
      <c r="Y52" t="n">
        <v>1</v>
      </c>
      <c r="Z52" t="n">
        <v>10</v>
      </c>
      <c r="AA52" t="n">
        <v>360.0040053205049</v>
      </c>
      <c r="AB52" t="n">
        <v>492.5733623353171</v>
      </c>
      <c r="AC52" t="n">
        <v>445.5628519650897</v>
      </c>
      <c r="AD52" t="n">
        <v>360004.0053205048</v>
      </c>
      <c r="AE52" t="n">
        <v>492573.3623353171</v>
      </c>
      <c r="AF52" t="n">
        <v>2.601195367525315e-06</v>
      </c>
      <c r="AG52" t="n">
        <v>17</v>
      </c>
      <c r="AH52" t="n">
        <v>445562.8519650897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3.5569</v>
      </c>
      <c r="E53" t="n">
        <v>28.11</v>
      </c>
      <c r="F53" t="n">
        <v>24.66</v>
      </c>
      <c r="G53" t="n">
        <v>82.20999999999999</v>
      </c>
      <c r="H53" t="n">
        <v>1</v>
      </c>
      <c r="I53" t="n">
        <v>18</v>
      </c>
      <c r="J53" t="n">
        <v>244.79</v>
      </c>
      <c r="K53" t="n">
        <v>56.94</v>
      </c>
      <c r="L53" t="n">
        <v>13.75</v>
      </c>
      <c r="M53" t="n">
        <v>16</v>
      </c>
      <c r="N53" t="n">
        <v>59.1</v>
      </c>
      <c r="O53" t="n">
        <v>30425.2</v>
      </c>
      <c r="P53" t="n">
        <v>318.49</v>
      </c>
      <c r="Q53" t="n">
        <v>1397.28</v>
      </c>
      <c r="R53" t="n">
        <v>89.06</v>
      </c>
      <c r="S53" t="n">
        <v>66.97</v>
      </c>
      <c r="T53" t="n">
        <v>8443.940000000001</v>
      </c>
      <c r="U53" t="n">
        <v>0.75</v>
      </c>
      <c r="V53" t="n">
        <v>0.85</v>
      </c>
      <c r="W53" t="n">
        <v>5.32</v>
      </c>
      <c r="X53" t="n">
        <v>0.5</v>
      </c>
      <c r="Y53" t="n">
        <v>1</v>
      </c>
      <c r="Z53" t="n">
        <v>10</v>
      </c>
      <c r="AA53" t="n">
        <v>360.435451159514</v>
      </c>
      <c r="AB53" t="n">
        <v>493.1636855662965</v>
      </c>
      <c r="AC53" t="n">
        <v>446.0968355754283</v>
      </c>
      <c r="AD53" t="n">
        <v>360435.451159514</v>
      </c>
      <c r="AE53" t="n">
        <v>493163.6855662965</v>
      </c>
      <c r="AF53" t="n">
        <v>2.599514442220385e-06</v>
      </c>
      <c r="AG53" t="n">
        <v>17</v>
      </c>
      <c r="AH53" t="n">
        <v>446096.8355754283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3.5583</v>
      </c>
      <c r="E54" t="n">
        <v>28.1</v>
      </c>
      <c r="F54" t="n">
        <v>24.65</v>
      </c>
      <c r="G54" t="n">
        <v>82.17</v>
      </c>
      <c r="H54" t="n">
        <v>1.02</v>
      </c>
      <c r="I54" t="n">
        <v>18</v>
      </c>
      <c r="J54" t="n">
        <v>245.23</v>
      </c>
      <c r="K54" t="n">
        <v>56.94</v>
      </c>
      <c r="L54" t="n">
        <v>14</v>
      </c>
      <c r="M54" t="n">
        <v>16</v>
      </c>
      <c r="N54" t="n">
        <v>59.29</v>
      </c>
      <c r="O54" t="n">
        <v>30479.78</v>
      </c>
      <c r="P54" t="n">
        <v>315.86</v>
      </c>
      <c r="Q54" t="n">
        <v>1397.17</v>
      </c>
      <c r="R54" t="n">
        <v>88.34</v>
      </c>
      <c r="S54" t="n">
        <v>66.97</v>
      </c>
      <c r="T54" t="n">
        <v>8083.63</v>
      </c>
      <c r="U54" t="n">
        <v>0.76</v>
      </c>
      <c r="V54" t="n">
        <v>0.85</v>
      </c>
      <c r="W54" t="n">
        <v>5.33</v>
      </c>
      <c r="X54" t="n">
        <v>0.49</v>
      </c>
      <c r="Y54" t="n">
        <v>1</v>
      </c>
      <c r="Z54" t="n">
        <v>10</v>
      </c>
      <c r="AA54" t="n">
        <v>358.5424677324872</v>
      </c>
      <c r="AB54" t="n">
        <v>490.5736221289037</v>
      </c>
      <c r="AC54" t="n">
        <v>443.7539641573234</v>
      </c>
      <c r="AD54" t="n">
        <v>358542.4677324872</v>
      </c>
      <c r="AE54" t="n">
        <v>490573.6221289037</v>
      </c>
      <c r="AF54" t="n">
        <v>2.600537614145125e-06</v>
      </c>
      <c r="AG54" t="n">
        <v>17</v>
      </c>
      <c r="AH54" t="n">
        <v>443753.9641573234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3.5697</v>
      </c>
      <c r="E55" t="n">
        <v>28.01</v>
      </c>
      <c r="F55" t="n">
        <v>24.61</v>
      </c>
      <c r="G55" t="n">
        <v>86.84999999999999</v>
      </c>
      <c r="H55" t="n">
        <v>1.03</v>
      </c>
      <c r="I55" t="n">
        <v>17</v>
      </c>
      <c r="J55" t="n">
        <v>245.68</v>
      </c>
      <c r="K55" t="n">
        <v>56.94</v>
      </c>
      <c r="L55" t="n">
        <v>14.25</v>
      </c>
      <c r="M55" t="n">
        <v>15</v>
      </c>
      <c r="N55" t="n">
        <v>59.48</v>
      </c>
      <c r="O55" t="n">
        <v>30534.42</v>
      </c>
      <c r="P55" t="n">
        <v>313.59</v>
      </c>
      <c r="Q55" t="n">
        <v>1397.18</v>
      </c>
      <c r="R55" t="n">
        <v>86.93000000000001</v>
      </c>
      <c r="S55" t="n">
        <v>66.97</v>
      </c>
      <c r="T55" t="n">
        <v>7382.68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356.1977583602302</v>
      </c>
      <c r="AB55" t="n">
        <v>487.3654873245048</v>
      </c>
      <c r="AC55" t="n">
        <v>440.8520092360108</v>
      </c>
      <c r="AD55" t="n">
        <v>356197.7583602302</v>
      </c>
      <c r="AE55" t="n">
        <v>487365.4873245048</v>
      </c>
      <c r="AF55" t="n">
        <v>2.608869156960867e-06</v>
      </c>
      <c r="AG55" t="n">
        <v>17</v>
      </c>
      <c r="AH55" t="n">
        <v>440852.0092360108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3.5674</v>
      </c>
      <c r="E56" t="n">
        <v>28.03</v>
      </c>
      <c r="F56" t="n">
        <v>24.62</v>
      </c>
      <c r="G56" t="n">
        <v>86.91</v>
      </c>
      <c r="H56" t="n">
        <v>1.05</v>
      </c>
      <c r="I56" t="n">
        <v>17</v>
      </c>
      <c r="J56" t="n">
        <v>246.12</v>
      </c>
      <c r="K56" t="n">
        <v>56.94</v>
      </c>
      <c r="L56" t="n">
        <v>14.5</v>
      </c>
      <c r="M56" t="n">
        <v>15</v>
      </c>
      <c r="N56" t="n">
        <v>59.68</v>
      </c>
      <c r="O56" t="n">
        <v>30589.13</v>
      </c>
      <c r="P56" t="n">
        <v>313.13</v>
      </c>
      <c r="Q56" t="n">
        <v>1397.19</v>
      </c>
      <c r="R56" t="n">
        <v>87.5</v>
      </c>
      <c r="S56" t="n">
        <v>66.97</v>
      </c>
      <c r="T56" t="n">
        <v>7666.06</v>
      </c>
      <c r="U56" t="n">
        <v>0.77</v>
      </c>
      <c r="V56" t="n">
        <v>0.85</v>
      </c>
      <c r="W56" t="n">
        <v>5.32</v>
      </c>
      <c r="X56" t="n">
        <v>0.46</v>
      </c>
      <c r="Y56" t="n">
        <v>1</v>
      </c>
      <c r="Z56" t="n">
        <v>10</v>
      </c>
      <c r="AA56" t="n">
        <v>356.0491919876841</v>
      </c>
      <c r="AB56" t="n">
        <v>487.1622122593013</v>
      </c>
      <c r="AC56" t="n">
        <v>440.668134457732</v>
      </c>
      <c r="AD56" t="n">
        <v>356049.1919876841</v>
      </c>
      <c r="AE56" t="n">
        <v>487162.2122593013</v>
      </c>
      <c r="AF56" t="n">
        <v>2.607188231655937e-06</v>
      </c>
      <c r="AG56" t="n">
        <v>17</v>
      </c>
      <c r="AH56" t="n">
        <v>440668.134457732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3.5661</v>
      </c>
      <c r="E57" t="n">
        <v>28.04</v>
      </c>
      <c r="F57" t="n">
        <v>24.64</v>
      </c>
      <c r="G57" t="n">
        <v>86.95</v>
      </c>
      <c r="H57" t="n">
        <v>1.06</v>
      </c>
      <c r="I57" t="n">
        <v>17</v>
      </c>
      <c r="J57" t="n">
        <v>246.57</v>
      </c>
      <c r="K57" t="n">
        <v>56.94</v>
      </c>
      <c r="L57" t="n">
        <v>14.75</v>
      </c>
      <c r="M57" t="n">
        <v>15</v>
      </c>
      <c r="N57" t="n">
        <v>59.87</v>
      </c>
      <c r="O57" t="n">
        <v>30643.91</v>
      </c>
      <c r="P57" t="n">
        <v>310.5</v>
      </c>
      <c r="Q57" t="n">
        <v>1397.22</v>
      </c>
      <c r="R57" t="n">
        <v>87.88</v>
      </c>
      <c r="S57" t="n">
        <v>66.97</v>
      </c>
      <c r="T57" t="n">
        <v>7858.93</v>
      </c>
      <c r="U57" t="n">
        <v>0.76</v>
      </c>
      <c r="V57" t="n">
        <v>0.85</v>
      </c>
      <c r="W57" t="n">
        <v>5.32</v>
      </c>
      <c r="X57" t="n">
        <v>0.47</v>
      </c>
      <c r="Y57" t="n">
        <v>1</v>
      </c>
      <c r="Z57" t="n">
        <v>10</v>
      </c>
      <c r="AA57" t="n">
        <v>354.3723322159363</v>
      </c>
      <c r="AB57" t="n">
        <v>484.8678587417639</v>
      </c>
      <c r="AC57" t="n">
        <v>438.592750819763</v>
      </c>
      <c r="AD57" t="n">
        <v>354372.3322159363</v>
      </c>
      <c r="AE57" t="n">
        <v>484867.8587417639</v>
      </c>
      <c r="AF57" t="n">
        <v>2.606238143440107e-06</v>
      </c>
      <c r="AG57" t="n">
        <v>17</v>
      </c>
      <c r="AH57" t="n">
        <v>438592.7508197629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3.5748</v>
      </c>
      <c r="E58" t="n">
        <v>27.97</v>
      </c>
      <c r="F58" t="n">
        <v>24.61</v>
      </c>
      <c r="G58" t="n">
        <v>92.29000000000001</v>
      </c>
      <c r="H58" t="n">
        <v>1.08</v>
      </c>
      <c r="I58" t="n">
        <v>16</v>
      </c>
      <c r="J58" t="n">
        <v>247.01</v>
      </c>
      <c r="K58" t="n">
        <v>56.94</v>
      </c>
      <c r="L58" t="n">
        <v>15</v>
      </c>
      <c r="M58" t="n">
        <v>14</v>
      </c>
      <c r="N58" t="n">
        <v>60.07</v>
      </c>
      <c r="O58" t="n">
        <v>30698.76</v>
      </c>
      <c r="P58" t="n">
        <v>311</v>
      </c>
      <c r="Q58" t="n">
        <v>1397.32</v>
      </c>
      <c r="R58" t="n">
        <v>87.01000000000001</v>
      </c>
      <c r="S58" t="n">
        <v>66.97</v>
      </c>
      <c r="T58" t="n">
        <v>7425.47</v>
      </c>
      <c r="U58" t="n">
        <v>0.77</v>
      </c>
      <c r="V58" t="n">
        <v>0.86</v>
      </c>
      <c r="W58" t="n">
        <v>5.32</v>
      </c>
      <c r="X58" t="n">
        <v>0.45</v>
      </c>
      <c r="Y58" t="n">
        <v>1</v>
      </c>
      <c r="Z58" t="n">
        <v>10</v>
      </c>
      <c r="AA58" t="n">
        <v>354.1065672088067</v>
      </c>
      <c r="AB58" t="n">
        <v>484.5042273342846</v>
      </c>
      <c r="AC58" t="n">
        <v>438.2638238834536</v>
      </c>
      <c r="AD58" t="n">
        <v>354106.5672088068</v>
      </c>
      <c r="AE58" t="n">
        <v>484504.2273342846</v>
      </c>
      <c r="AF58" t="n">
        <v>2.612596426115278e-06</v>
      </c>
      <c r="AG58" t="n">
        <v>17</v>
      </c>
      <c r="AH58" t="n">
        <v>438263.8238834536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3.5768</v>
      </c>
      <c r="E59" t="n">
        <v>27.96</v>
      </c>
      <c r="F59" t="n">
        <v>24.59</v>
      </c>
      <c r="G59" t="n">
        <v>92.23</v>
      </c>
      <c r="H59" t="n">
        <v>1.1</v>
      </c>
      <c r="I59" t="n">
        <v>16</v>
      </c>
      <c r="J59" t="n">
        <v>247.46</v>
      </c>
      <c r="K59" t="n">
        <v>56.94</v>
      </c>
      <c r="L59" t="n">
        <v>15.25</v>
      </c>
      <c r="M59" t="n">
        <v>14</v>
      </c>
      <c r="N59" t="n">
        <v>60.26</v>
      </c>
      <c r="O59" t="n">
        <v>30753.68</v>
      </c>
      <c r="P59" t="n">
        <v>309.38</v>
      </c>
      <c r="Q59" t="n">
        <v>1397.27</v>
      </c>
      <c r="R59" t="n">
        <v>86.73999999999999</v>
      </c>
      <c r="S59" t="n">
        <v>66.97</v>
      </c>
      <c r="T59" t="n">
        <v>7289.41</v>
      </c>
      <c r="U59" t="n">
        <v>0.77</v>
      </c>
      <c r="V59" t="n">
        <v>0.86</v>
      </c>
      <c r="W59" t="n">
        <v>5.31</v>
      </c>
      <c r="X59" t="n">
        <v>0.43</v>
      </c>
      <c r="Y59" t="n">
        <v>1</v>
      </c>
      <c r="Z59" t="n">
        <v>10</v>
      </c>
      <c r="AA59" t="n">
        <v>352.8591751707661</v>
      </c>
      <c r="AB59" t="n">
        <v>482.7974905167845</v>
      </c>
      <c r="AC59" t="n">
        <v>436.7199756323955</v>
      </c>
      <c r="AD59" t="n">
        <v>352859.1751707661</v>
      </c>
      <c r="AE59" t="n">
        <v>482797.4905167845</v>
      </c>
      <c r="AF59" t="n">
        <v>2.614058100293478e-06</v>
      </c>
      <c r="AG59" t="n">
        <v>17</v>
      </c>
      <c r="AH59" t="n">
        <v>436719.9756323955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3.5763</v>
      </c>
      <c r="E60" t="n">
        <v>27.96</v>
      </c>
      <c r="F60" t="n">
        <v>24.6</v>
      </c>
      <c r="G60" t="n">
        <v>92.25</v>
      </c>
      <c r="H60" t="n">
        <v>1.11</v>
      </c>
      <c r="I60" t="n">
        <v>16</v>
      </c>
      <c r="J60" t="n">
        <v>247.9</v>
      </c>
      <c r="K60" t="n">
        <v>56.94</v>
      </c>
      <c r="L60" t="n">
        <v>15.5</v>
      </c>
      <c r="M60" t="n">
        <v>14</v>
      </c>
      <c r="N60" t="n">
        <v>60.46</v>
      </c>
      <c r="O60" t="n">
        <v>30808.68</v>
      </c>
      <c r="P60" t="n">
        <v>307.64</v>
      </c>
      <c r="Q60" t="n">
        <v>1397.22</v>
      </c>
      <c r="R60" t="n">
        <v>86.67</v>
      </c>
      <c r="S60" t="n">
        <v>66.97</v>
      </c>
      <c r="T60" t="n">
        <v>7256.5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351.7253079736587</v>
      </c>
      <c r="AB60" t="n">
        <v>481.246083395012</v>
      </c>
      <c r="AC60" t="n">
        <v>435.3166326289114</v>
      </c>
      <c r="AD60" t="n">
        <v>351725.3079736587</v>
      </c>
      <c r="AE60" t="n">
        <v>481246.083395012</v>
      </c>
      <c r="AF60" t="n">
        <v>2.613692681748928e-06</v>
      </c>
      <c r="AG60" t="n">
        <v>17</v>
      </c>
      <c r="AH60" t="n">
        <v>435316.6326289114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3.5868</v>
      </c>
      <c r="E61" t="n">
        <v>27.88</v>
      </c>
      <c r="F61" t="n">
        <v>24.56</v>
      </c>
      <c r="G61" t="n">
        <v>98.23999999999999</v>
      </c>
      <c r="H61" t="n">
        <v>1.13</v>
      </c>
      <c r="I61" t="n">
        <v>15</v>
      </c>
      <c r="J61" t="n">
        <v>248.35</v>
      </c>
      <c r="K61" t="n">
        <v>56.94</v>
      </c>
      <c r="L61" t="n">
        <v>15.75</v>
      </c>
      <c r="M61" t="n">
        <v>13</v>
      </c>
      <c r="N61" t="n">
        <v>60.66</v>
      </c>
      <c r="O61" t="n">
        <v>30863.74</v>
      </c>
      <c r="P61" t="n">
        <v>305.91</v>
      </c>
      <c r="Q61" t="n">
        <v>1397.21</v>
      </c>
      <c r="R61" t="n">
        <v>85.31999999999999</v>
      </c>
      <c r="S61" t="n">
        <v>66.97</v>
      </c>
      <c r="T61" t="n">
        <v>6586.12</v>
      </c>
      <c r="U61" t="n">
        <v>0.78</v>
      </c>
      <c r="V61" t="n">
        <v>0.86</v>
      </c>
      <c r="W61" t="n">
        <v>5.32</v>
      </c>
      <c r="X61" t="n">
        <v>0.4</v>
      </c>
      <c r="Y61" t="n">
        <v>1</v>
      </c>
      <c r="Z61" t="n">
        <v>10</v>
      </c>
      <c r="AA61" t="n">
        <v>349.8360497737476</v>
      </c>
      <c r="AB61" t="n">
        <v>478.6611169777042</v>
      </c>
      <c r="AC61" t="n">
        <v>432.9783717784483</v>
      </c>
      <c r="AD61" t="n">
        <v>349836.0497737476</v>
      </c>
      <c r="AE61" t="n">
        <v>478661.1169777042</v>
      </c>
      <c r="AF61" t="n">
        <v>2.62136647118448e-06</v>
      </c>
      <c r="AG61" t="n">
        <v>17</v>
      </c>
      <c r="AH61" t="n">
        <v>432978.3717784483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3.5867</v>
      </c>
      <c r="E62" t="n">
        <v>27.88</v>
      </c>
      <c r="F62" t="n">
        <v>24.56</v>
      </c>
      <c r="G62" t="n">
        <v>98.25</v>
      </c>
      <c r="H62" t="n">
        <v>1.14</v>
      </c>
      <c r="I62" t="n">
        <v>15</v>
      </c>
      <c r="J62" t="n">
        <v>248.79</v>
      </c>
      <c r="K62" t="n">
        <v>56.94</v>
      </c>
      <c r="L62" t="n">
        <v>16</v>
      </c>
      <c r="M62" t="n">
        <v>13</v>
      </c>
      <c r="N62" t="n">
        <v>60.85</v>
      </c>
      <c r="O62" t="n">
        <v>30918.88</v>
      </c>
      <c r="P62" t="n">
        <v>304.9</v>
      </c>
      <c r="Q62" t="n">
        <v>1397.19</v>
      </c>
      <c r="R62" t="n">
        <v>85.45</v>
      </c>
      <c r="S62" t="n">
        <v>66.97</v>
      </c>
      <c r="T62" t="n">
        <v>6653.58</v>
      </c>
      <c r="U62" t="n">
        <v>0.78</v>
      </c>
      <c r="V62" t="n">
        <v>0.86</v>
      </c>
      <c r="W62" t="n">
        <v>5.32</v>
      </c>
      <c r="X62" t="n">
        <v>0.4</v>
      </c>
      <c r="Y62" t="n">
        <v>1</v>
      </c>
      <c r="Z62" t="n">
        <v>10</v>
      </c>
      <c r="AA62" t="n">
        <v>349.1614128934983</v>
      </c>
      <c r="AB62" t="n">
        <v>477.7380490352685</v>
      </c>
      <c r="AC62" t="n">
        <v>432.1434001449048</v>
      </c>
      <c r="AD62" t="n">
        <v>349161.4128934983</v>
      </c>
      <c r="AE62" t="n">
        <v>477738.0490352685</v>
      </c>
      <c r="AF62" t="n">
        <v>2.62129338747557e-06</v>
      </c>
      <c r="AG62" t="n">
        <v>17</v>
      </c>
      <c r="AH62" t="n">
        <v>432143.4001449048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3.5853</v>
      </c>
      <c r="E63" t="n">
        <v>27.89</v>
      </c>
      <c r="F63" t="n">
        <v>24.57</v>
      </c>
      <c r="G63" t="n">
        <v>98.29000000000001</v>
      </c>
      <c r="H63" t="n">
        <v>1.16</v>
      </c>
      <c r="I63" t="n">
        <v>15</v>
      </c>
      <c r="J63" t="n">
        <v>249.24</v>
      </c>
      <c r="K63" t="n">
        <v>56.94</v>
      </c>
      <c r="L63" t="n">
        <v>16.25</v>
      </c>
      <c r="M63" t="n">
        <v>12</v>
      </c>
      <c r="N63" t="n">
        <v>61.05</v>
      </c>
      <c r="O63" t="n">
        <v>30974.09</v>
      </c>
      <c r="P63" t="n">
        <v>302.08</v>
      </c>
      <c r="Q63" t="n">
        <v>1397.22</v>
      </c>
      <c r="R63" t="n">
        <v>85.73999999999999</v>
      </c>
      <c r="S63" t="n">
        <v>66.97</v>
      </c>
      <c r="T63" t="n">
        <v>6796.63</v>
      </c>
      <c r="U63" t="n">
        <v>0.78</v>
      </c>
      <c r="V63" t="n">
        <v>0.86</v>
      </c>
      <c r="W63" t="n">
        <v>5.32</v>
      </c>
      <c r="X63" t="n">
        <v>0.41</v>
      </c>
      <c r="Y63" t="n">
        <v>1</v>
      </c>
      <c r="Z63" t="n">
        <v>10</v>
      </c>
      <c r="AA63" t="n">
        <v>347.359161004261</v>
      </c>
      <c r="AB63" t="n">
        <v>475.2721284906722</v>
      </c>
      <c r="AC63" t="n">
        <v>429.9128235961435</v>
      </c>
      <c r="AD63" t="n">
        <v>347359.161004261</v>
      </c>
      <c r="AE63" t="n">
        <v>475272.1284906722</v>
      </c>
      <c r="AF63" t="n">
        <v>2.62027021555083e-06</v>
      </c>
      <c r="AG63" t="n">
        <v>17</v>
      </c>
      <c r="AH63" t="n">
        <v>429912.8235961435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3.5858</v>
      </c>
      <c r="E64" t="n">
        <v>27.89</v>
      </c>
      <c r="F64" t="n">
        <v>24.57</v>
      </c>
      <c r="G64" t="n">
        <v>98.28</v>
      </c>
      <c r="H64" t="n">
        <v>1.18</v>
      </c>
      <c r="I64" t="n">
        <v>15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300.04</v>
      </c>
      <c r="Q64" t="n">
        <v>1397.19</v>
      </c>
      <c r="R64" t="n">
        <v>85.39</v>
      </c>
      <c r="S64" t="n">
        <v>66.97</v>
      </c>
      <c r="T64" t="n">
        <v>6620.55</v>
      </c>
      <c r="U64" t="n">
        <v>0.78</v>
      </c>
      <c r="V64" t="n">
        <v>0.86</v>
      </c>
      <c r="W64" t="n">
        <v>5.33</v>
      </c>
      <c r="X64" t="n">
        <v>0.4</v>
      </c>
      <c r="Y64" t="n">
        <v>1</v>
      </c>
      <c r="Z64" t="n">
        <v>10</v>
      </c>
      <c r="AA64" t="n">
        <v>345.9512807069173</v>
      </c>
      <c r="AB64" t="n">
        <v>473.3458045565515</v>
      </c>
      <c r="AC64" t="n">
        <v>428.1703453146827</v>
      </c>
      <c r="AD64" t="n">
        <v>345951.2807069173</v>
      </c>
      <c r="AE64" t="n">
        <v>473345.8045565514</v>
      </c>
      <c r="AF64" t="n">
        <v>2.62063563409538e-06</v>
      </c>
      <c r="AG64" t="n">
        <v>17</v>
      </c>
      <c r="AH64" t="n">
        <v>428170.3453146826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3.5956</v>
      </c>
      <c r="E65" t="n">
        <v>27.81</v>
      </c>
      <c r="F65" t="n">
        <v>24.54</v>
      </c>
      <c r="G65" t="n">
        <v>105.16</v>
      </c>
      <c r="H65" t="n">
        <v>1.19</v>
      </c>
      <c r="I65" t="n">
        <v>14</v>
      </c>
      <c r="J65" t="n">
        <v>250.14</v>
      </c>
      <c r="K65" t="n">
        <v>56.94</v>
      </c>
      <c r="L65" t="n">
        <v>16.75</v>
      </c>
      <c r="M65" t="n">
        <v>7</v>
      </c>
      <c r="N65" t="n">
        <v>61.45</v>
      </c>
      <c r="O65" t="n">
        <v>31084.72</v>
      </c>
      <c r="P65" t="n">
        <v>299.51</v>
      </c>
      <c r="Q65" t="n">
        <v>1397.25</v>
      </c>
      <c r="R65" t="n">
        <v>84.5</v>
      </c>
      <c r="S65" t="n">
        <v>66.97</v>
      </c>
      <c r="T65" t="n">
        <v>6183.1</v>
      </c>
      <c r="U65" t="n">
        <v>0.79</v>
      </c>
      <c r="V65" t="n">
        <v>0.86</v>
      </c>
      <c r="W65" t="n">
        <v>5.32</v>
      </c>
      <c r="X65" t="n">
        <v>0.37</v>
      </c>
      <c r="Y65" t="n">
        <v>1</v>
      </c>
      <c r="Z65" t="n">
        <v>10</v>
      </c>
      <c r="AA65" t="n">
        <v>344.945053915797</v>
      </c>
      <c r="AB65" t="n">
        <v>471.9690406693477</v>
      </c>
      <c r="AC65" t="n">
        <v>426.9249778405733</v>
      </c>
      <c r="AD65" t="n">
        <v>344945.053915797</v>
      </c>
      <c r="AE65" t="n">
        <v>471969.0406693477</v>
      </c>
      <c r="AF65" t="n">
        <v>2.627797837568562e-06</v>
      </c>
      <c r="AG65" t="n">
        <v>17</v>
      </c>
      <c r="AH65" t="n">
        <v>426924.9778405733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3.5977</v>
      </c>
      <c r="E66" t="n">
        <v>27.8</v>
      </c>
      <c r="F66" t="n">
        <v>24.52</v>
      </c>
      <c r="G66" t="n">
        <v>105.09</v>
      </c>
      <c r="H66" t="n">
        <v>1.21</v>
      </c>
      <c r="I66" t="n">
        <v>14</v>
      </c>
      <c r="J66" t="n">
        <v>250.59</v>
      </c>
      <c r="K66" t="n">
        <v>56.94</v>
      </c>
      <c r="L66" t="n">
        <v>17</v>
      </c>
      <c r="M66" t="n">
        <v>7</v>
      </c>
      <c r="N66" t="n">
        <v>61.65</v>
      </c>
      <c r="O66" t="n">
        <v>31140.15</v>
      </c>
      <c r="P66" t="n">
        <v>299.66</v>
      </c>
      <c r="Q66" t="n">
        <v>1397.19</v>
      </c>
      <c r="R66" t="n">
        <v>83.92</v>
      </c>
      <c r="S66" t="n">
        <v>66.97</v>
      </c>
      <c r="T66" t="n">
        <v>5892.45</v>
      </c>
      <c r="U66" t="n">
        <v>0.8</v>
      </c>
      <c r="V66" t="n">
        <v>0.86</v>
      </c>
      <c r="W66" t="n">
        <v>5.32</v>
      </c>
      <c r="X66" t="n">
        <v>0.36</v>
      </c>
      <c r="Y66" t="n">
        <v>1</v>
      </c>
      <c r="Z66" t="n">
        <v>10</v>
      </c>
      <c r="AA66" t="n">
        <v>344.8936413617774</v>
      </c>
      <c r="AB66" t="n">
        <v>471.8986957447762</v>
      </c>
      <c r="AC66" t="n">
        <v>426.8613465368733</v>
      </c>
      <c r="AD66" t="n">
        <v>344893.6413617774</v>
      </c>
      <c r="AE66" t="n">
        <v>471898.6957447762</v>
      </c>
      <c r="AF66" t="n">
        <v>2.629332595455672e-06</v>
      </c>
      <c r="AG66" t="n">
        <v>17</v>
      </c>
      <c r="AH66" t="n">
        <v>426861.3465368733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3.5948</v>
      </c>
      <c r="E67" t="n">
        <v>27.82</v>
      </c>
      <c r="F67" t="n">
        <v>24.54</v>
      </c>
      <c r="G67" t="n">
        <v>105.18</v>
      </c>
      <c r="H67" t="n">
        <v>1.22</v>
      </c>
      <c r="I67" t="n">
        <v>14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298.81</v>
      </c>
      <c r="Q67" t="n">
        <v>1397.22</v>
      </c>
      <c r="R67" t="n">
        <v>84.66</v>
      </c>
      <c r="S67" t="n">
        <v>66.97</v>
      </c>
      <c r="T67" t="n">
        <v>6263.03</v>
      </c>
      <c r="U67" t="n">
        <v>0.79</v>
      </c>
      <c r="V67" t="n">
        <v>0.86</v>
      </c>
      <c r="W67" t="n">
        <v>5.32</v>
      </c>
      <c r="X67" t="n">
        <v>0.38</v>
      </c>
      <c r="Y67" t="n">
        <v>1</v>
      </c>
      <c r="Z67" t="n">
        <v>10</v>
      </c>
      <c r="AA67" t="n">
        <v>344.5244326060769</v>
      </c>
      <c r="AB67" t="n">
        <v>471.3935280368862</v>
      </c>
      <c r="AC67" t="n">
        <v>426.4043913260169</v>
      </c>
      <c r="AD67" t="n">
        <v>344524.4326060769</v>
      </c>
      <c r="AE67" t="n">
        <v>471393.5280368862</v>
      </c>
      <c r="AF67" t="n">
        <v>2.627213167897282e-06</v>
      </c>
      <c r="AG67" t="n">
        <v>17</v>
      </c>
      <c r="AH67" t="n">
        <v>426404.3913260169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3.5955</v>
      </c>
      <c r="E68" t="n">
        <v>27.81</v>
      </c>
      <c r="F68" t="n">
        <v>24.54</v>
      </c>
      <c r="G68" t="n">
        <v>105.16</v>
      </c>
      <c r="H68" t="n">
        <v>1.24</v>
      </c>
      <c r="I68" t="n">
        <v>14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297.75</v>
      </c>
      <c r="Q68" t="n">
        <v>1397.22</v>
      </c>
      <c r="R68" t="n">
        <v>84.2</v>
      </c>
      <c r="S68" t="n">
        <v>66.97</v>
      </c>
      <c r="T68" t="n">
        <v>6032.8</v>
      </c>
      <c r="U68" t="n">
        <v>0.8</v>
      </c>
      <c r="V68" t="n">
        <v>0.86</v>
      </c>
      <c r="W68" t="n">
        <v>5.33</v>
      </c>
      <c r="X68" t="n">
        <v>0.37</v>
      </c>
      <c r="Y68" t="n">
        <v>1</v>
      </c>
      <c r="Z68" t="n">
        <v>10</v>
      </c>
      <c r="AA68" t="n">
        <v>343.7674164837397</v>
      </c>
      <c r="AB68" t="n">
        <v>470.3577451811101</v>
      </c>
      <c r="AC68" t="n">
        <v>425.4674621322658</v>
      </c>
      <c r="AD68" t="n">
        <v>343767.4164837397</v>
      </c>
      <c r="AE68" t="n">
        <v>470357.7451811102</v>
      </c>
      <c r="AF68" t="n">
        <v>2.627724753859651e-06</v>
      </c>
      <c r="AG68" t="n">
        <v>17</v>
      </c>
      <c r="AH68" t="n">
        <v>425467.4621322658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3.5954</v>
      </c>
      <c r="E69" t="n">
        <v>27.81</v>
      </c>
      <c r="F69" t="n">
        <v>24.54</v>
      </c>
      <c r="G69" t="n">
        <v>105.16</v>
      </c>
      <c r="H69" t="n">
        <v>1.25</v>
      </c>
      <c r="I69" t="n">
        <v>14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297.17</v>
      </c>
      <c r="Q69" t="n">
        <v>1397.24</v>
      </c>
      <c r="R69" t="n">
        <v>84.47</v>
      </c>
      <c r="S69" t="n">
        <v>66.97</v>
      </c>
      <c r="T69" t="n">
        <v>6164.34</v>
      </c>
      <c r="U69" t="n">
        <v>0.79</v>
      </c>
      <c r="V69" t="n">
        <v>0.86</v>
      </c>
      <c r="W69" t="n">
        <v>5.32</v>
      </c>
      <c r="X69" t="n">
        <v>0.37</v>
      </c>
      <c r="Y69" t="n">
        <v>1</v>
      </c>
      <c r="Z69" t="n">
        <v>10</v>
      </c>
      <c r="AA69" t="n">
        <v>343.3835069845557</v>
      </c>
      <c r="AB69" t="n">
        <v>469.8324632674345</v>
      </c>
      <c r="AC69" t="n">
        <v>424.9923123871936</v>
      </c>
      <c r="AD69" t="n">
        <v>343383.5069845556</v>
      </c>
      <c r="AE69" t="n">
        <v>469832.4632674346</v>
      </c>
      <c r="AF69" t="n">
        <v>2.627651670150741e-06</v>
      </c>
      <c r="AG69" t="n">
        <v>17</v>
      </c>
      <c r="AH69" t="n">
        <v>424992.3123871936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3.5941</v>
      </c>
      <c r="E70" t="n">
        <v>27.82</v>
      </c>
      <c r="F70" t="n">
        <v>24.55</v>
      </c>
      <c r="G70" t="n">
        <v>105.21</v>
      </c>
      <c r="H70" t="n">
        <v>1.27</v>
      </c>
      <c r="I70" t="n">
        <v>14</v>
      </c>
      <c r="J70" t="n">
        <v>252.39</v>
      </c>
      <c r="K70" t="n">
        <v>56.94</v>
      </c>
      <c r="L70" t="n">
        <v>18</v>
      </c>
      <c r="M70" t="n">
        <v>1</v>
      </c>
      <c r="N70" t="n">
        <v>62.45</v>
      </c>
      <c r="O70" t="n">
        <v>31362.58</v>
      </c>
      <c r="P70" t="n">
        <v>297</v>
      </c>
      <c r="Q70" t="n">
        <v>1397.27</v>
      </c>
      <c r="R70" t="n">
        <v>84.52</v>
      </c>
      <c r="S70" t="n">
        <v>66.97</v>
      </c>
      <c r="T70" t="n">
        <v>6190.09</v>
      </c>
      <c r="U70" t="n">
        <v>0.79</v>
      </c>
      <c r="V70" t="n">
        <v>0.86</v>
      </c>
      <c r="W70" t="n">
        <v>5.33</v>
      </c>
      <c r="X70" t="n">
        <v>0.38</v>
      </c>
      <c r="Y70" t="n">
        <v>1</v>
      </c>
      <c r="Z70" t="n">
        <v>10</v>
      </c>
      <c r="AA70" t="n">
        <v>343.360481948848</v>
      </c>
      <c r="AB70" t="n">
        <v>469.8009593977866</v>
      </c>
      <c r="AC70" t="n">
        <v>424.9638152026488</v>
      </c>
      <c r="AD70" t="n">
        <v>343360.481948848</v>
      </c>
      <c r="AE70" t="n">
        <v>469800.9593977866</v>
      </c>
      <c r="AF70" t="n">
        <v>2.626701581934911e-06</v>
      </c>
      <c r="AG70" t="n">
        <v>17</v>
      </c>
      <c r="AH70" t="n">
        <v>424963.8152026488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3.5943</v>
      </c>
      <c r="E71" t="n">
        <v>27.82</v>
      </c>
      <c r="F71" t="n">
        <v>24.55</v>
      </c>
      <c r="G71" t="n">
        <v>105.2</v>
      </c>
      <c r="H71" t="n">
        <v>1.28</v>
      </c>
      <c r="I71" t="n">
        <v>14</v>
      </c>
      <c r="J71" t="n">
        <v>252.84</v>
      </c>
      <c r="K71" t="n">
        <v>56.94</v>
      </c>
      <c r="L71" t="n">
        <v>18.25</v>
      </c>
      <c r="M71" t="n">
        <v>1</v>
      </c>
      <c r="N71" t="n">
        <v>62.65</v>
      </c>
      <c r="O71" t="n">
        <v>31418.38</v>
      </c>
      <c r="P71" t="n">
        <v>297.18</v>
      </c>
      <c r="Q71" t="n">
        <v>1397.27</v>
      </c>
      <c r="R71" t="n">
        <v>84.45</v>
      </c>
      <c r="S71" t="n">
        <v>66.97</v>
      </c>
      <c r="T71" t="n">
        <v>6156.56</v>
      </c>
      <c r="U71" t="n">
        <v>0.79</v>
      </c>
      <c r="V71" t="n">
        <v>0.86</v>
      </c>
      <c r="W71" t="n">
        <v>5.33</v>
      </c>
      <c r="X71" t="n">
        <v>0.38</v>
      </c>
      <c r="Y71" t="n">
        <v>1</v>
      </c>
      <c r="Z71" t="n">
        <v>10</v>
      </c>
      <c r="AA71" t="n">
        <v>343.4691046366311</v>
      </c>
      <c r="AB71" t="n">
        <v>469.9495817513063</v>
      </c>
      <c r="AC71" t="n">
        <v>425.0982532473413</v>
      </c>
      <c r="AD71" t="n">
        <v>343469.1046366311</v>
      </c>
      <c r="AE71" t="n">
        <v>469949.5817513063</v>
      </c>
      <c r="AF71" t="n">
        <v>2.626847749352731e-06</v>
      </c>
      <c r="AG71" t="n">
        <v>17</v>
      </c>
      <c r="AH71" t="n">
        <v>425098.2532473414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3.594</v>
      </c>
      <c r="E72" t="n">
        <v>27.82</v>
      </c>
      <c r="F72" t="n">
        <v>24.55</v>
      </c>
      <c r="G72" t="n">
        <v>105.21</v>
      </c>
      <c r="H72" t="n">
        <v>1.3</v>
      </c>
      <c r="I72" t="n">
        <v>14</v>
      </c>
      <c r="J72" t="n">
        <v>253.3</v>
      </c>
      <c r="K72" t="n">
        <v>56.94</v>
      </c>
      <c r="L72" t="n">
        <v>18.5</v>
      </c>
      <c r="M72" t="n">
        <v>0</v>
      </c>
      <c r="N72" t="n">
        <v>62.86</v>
      </c>
      <c r="O72" t="n">
        <v>31474.25</v>
      </c>
      <c r="P72" t="n">
        <v>297.51</v>
      </c>
      <c r="Q72" t="n">
        <v>1397.27</v>
      </c>
      <c r="R72" t="n">
        <v>84.45999999999999</v>
      </c>
      <c r="S72" t="n">
        <v>66.97</v>
      </c>
      <c r="T72" t="n">
        <v>6160.29</v>
      </c>
      <c r="U72" t="n">
        <v>0.79</v>
      </c>
      <c r="V72" t="n">
        <v>0.86</v>
      </c>
      <c r="W72" t="n">
        <v>5.33</v>
      </c>
      <c r="X72" t="n">
        <v>0.38</v>
      </c>
      <c r="Y72" t="n">
        <v>1</v>
      </c>
      <c r="Z72" t="n">
        <v>10</v>
      </c>
      <c r="AA72" t="n">
        <v>343.7099470818029</v>
      </c>
      <c r="AB72" t="n">
        <v>470.279113010009</v>
      </c>
      <c r="AC72" t="n">
        <v>425.3963345052136</v>
      </c>
      <c r="AD72" t="n">
        <v>343709.9470818029</v>
      </c>
      <c r="AE72" t="n">
        <v>470279.113010009</v>
      </c>
      <c r="AF72" t="n">
        <v>2.626628498226001e-06</v>
      </c>
      <c r="AG72" t="n">
        <v>17</v>
      </c>
      <c r="AH72" t="n">
        <v>425396.3345052136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28.67</v>
      </c>
      <c r="G2" t="n">
        <v>11.03</v>
      </c>
      <c r="H2" t="n">
        <v>0.22</v>
      </c>
      <c r="I2" t="n">
        <v>156</v>
      </c>
      <c r="J2" t="n">
        <v>80.84</v>
      </c>
      <c r="K2" t="n">
        <v>35.1</v>
      </c>
      <c r="L2" t="n">
        <v>1</v>
      </c>
      <c r="M2" t="n">
        <v>154</v>
      </c>
      <c r="N2" t="n">
        <v>9.74</v>
      </c>
      <c r="O2" t="n">
        <v>10204.21</v>
      </c>
      <c r="P2" t="n">
        <v>215.16</v>
      </c>
      <c r="Q2" t="n">
        <v>1397.68</v>
      </c>
      <c r="R2" t="n">
        <v>219.31</v>
      </c>
      <c r="S2" t="n">
        <v>66.97</v>
      </c>
      <c r="T2" t="n">
        <v>72877.14999999999</v>
      </c>
      <c r="U2" t="n">
        <v>0.31</v>
      </c>
      <c r="V2" t="n">
        <v>0.73</v>
      </c>
      <c r="W2" t="n">
        <v>5.55</v>
      </c>
      <c r="X2" t="n">
        <v>4.5</v>
      </c>
      <c r="Y2" t="n">
        <v>1</v>
      </c>
      <c r="Z2" t="n">
        <v>10</v>
      </c>
      <c r="AA2" t="n">
        <v>328.6237225029544</v>
      </c>
      <c r="AB2" t="n">
        <v>449.6374749839728</v>
      </c>
      <c r="AC2" t="n">
        <v>406.7247054416613</v>
      </c>
      <c r="AD2" t="n">
        <v>328623.7225029544</v>
      </c>
      <c r="AE2" t="n">
        <v>449637.4749839728</v>
      </c>
      <c r="AF2" t="n">
        <v>2.328553539858603e-06</v>
      </c>
      <c r="AG2" t="n">
        <v>20</v>
      </c>
      <c r="AH2" t="n">
        <v>406724.7054416613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3.1752</v>
      </c>
      <c r="E3" t="n">
        <v>31.49</v>
      </c>
      <c r="F3" t="n">
        <v>27.57</v>
      </c>
      <c r="G3" t="n">
        <v>14.02</v>
      </c>
      <c r="H3" t="n">
        <v>0.27</v>
      </c>
      <c r="I3" t="n">
        <v>118</v>
      </c>
      <c r="J3" t="n">
        <v>81.14</v>
      </c>
      <c r="K3" t="n">
        <v>35.1</v>
      </c>
      <c r="L3" t="n">
        <v>1.25</v>
      </c>
      <c r="M3" t="n">
        <v>116</v>
      </c>
      <c r="N3" t="n">
        <v>9.789999999999999</v>
      </c>
      <c r="O3" t="n">
        <v>10241.25</v>
      </c>
      <c r="P3" t="n">
        <v>202.92</v>
      </c>
      <c r="Q3" t="n">
        <v>1397.51</v>
      </c>
      <c r="R3" t="n">
        <v>182.97</v>
      </c>
      <c r="S3" t="n">
        <v>66.97</v>
      </c>
      <c r="T3" t="n">
        <v>54895.32</v>
      </c>
      <c r="U3" t="n">
        <v>0.37</v>
      </c>
      <c r="V3" t="n">
        <v>0.76</v>
      </c>
      <c r="W3" t="n">
        <v>5.5</v>
      </c>
      <c r="X3" t="n">
        <v>3.4</v>
      </c>
      <c r="Y3" t="n">
        <v>1</v>
      </c>
      <c r="Z3" t="n">
        <v>10</v>
      </c>
      <c r="AA3" t="n">
        <v>301.5975752471067</v>
      </c>
      <c r="AB3" t="n">
        <v>412.6591079990541</v>
      </c>
      <c r="AC3" t="n">
        <v>373.2755019023192</v>
      </c>
      <c r="AD3" t="n">
        <v>301597.5752471067</v>
      </c>
      <c r="AE3" t="n">
        <v>412659.1079990541</v>
      </c>
      <c r="AF3" t="n">
        <v>2.458640329794838e-06</v>
      </c>
      <c r="AG3" t="n">
        <v>19</v>
      </c>
      <c r="AH3" t="n">
        <v>373275.5019023192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3.2938</v>
      </c>
      <c r="E4" t="n">
        <v>30.36</v>
      </c>
      <c r="F4" t="n">
        <v>26.85</v>
      </c>
      <c r="G4" t="n">
        <v>17.14</v>
      </c>
      <c r="H4" t="n">
        <v>0.32</v>
      </c>
      <c r="I4" t="n">
        <v>94</v>
      </c>
      <c r="J4" t="n">
        <v>81.44</v>
      </c>
      <c r="K4" t="n">
        <v>35.1</v>
      </c>
      <c r="L4" t="n">
        <v>1.5</v>
      </c>
      <c r="M4" t="n">
        <v>92</v>
      </c>
      <c r="N4" t="n">
        <v>9.84</v>
      </c>
      <c r="O4" t="n">
        <v>10278.32</v>
      </c>
      <c r="P4" t="n">
        <v>193.87</v>
      </c>
      <c r="Q4" t="n">
        <v>1397.28</v>
      </c>
      <c r="R4" t="n">
        <v>160.23</v>
      </c>
      <c r="S4" t="n">
        <v>66.97</v>
      </c>
      <c r="T4" t="n">
        <v>43646.27</v>
      </c>
      <c r="U4" t="n">
        <v>0.42</v>
      </c>
      <c r="V4" t="n">
        <v>0.78</v>
      </c>
      <c r="W4" t="n">
        <v>5.44</v>
      </c>
      <c r="X4" t="n">
        <v>2.68</v>
      </c>
      <c r="Y4" t="n">
        <v>1</v>
      </c>
      <c r="Z4" t="n">
        <v>10</v>
      </c>
      <c r="AA4" t="n">
        <v>281.558346594334</v>
      </c>
      <c r="AB4" t="n">
        <v>385.2405512879566</v>
      </c>
      <c r="AC4" t="n">
        <v>348.4737337615429</v>
      </c>
      <c r="AD4" t="n">
        <v>281558.346594334</v>
      </c>
      <c r="AE4" t="n">
        <v>385240.5512879567</v>
      </c>
      <c r="AF4" t="n">
        <v>2.550475408880775e-06</v>
      </c>
      <c r="AG4" t="n">
        <v>18</v>
      </c>
      <c r="AH4" t="n">
        <v>348473.7337615429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3.3743</v>
      </c>
      <c r="E5" t="n">
        <v>29.64</v>
      </c>
      <c r="F5" t="n">
        <v>26.4</v>
      </c>
      <c r="G5" t="n">
        <v>20.31</v>
      </c>
      <c r="H5" t="n">
        <v>0.38</v>
      </c>
      <c r="I5" t="n">
        <v>78</v>
      </c>
      <c r="J5" t="n">
        <v>81.73999999999999</v>
      </c>
      <c r="K5" t="n">
        <v>35.1</v>
      </c>
      <c r="L5" t="n">
        <v>1.75</v>
      </c>
      <c r="M5" t="n">
        <v>76</v>
      </c>
      <c r="N5" t="n">
        <v>9.890000000000001</v>
      </c>
      <c r="O5" t="n">
        <v>10315.41</v>
      </c>
      <c r="P5" t="n">
        <v>186.09</v>
      </c>
      <c r="Q5" t="n">
        <v>1397.5</v>
      </c>
      <c r="R5" t="n">
        <v>145.38</v>
      </c>
      <c r="S5" t="n">
        <v>66.97</v>
      </c>
      <c r="T5" t="n">
        <v>36302.61</v>
      </c>
      <c r="U5" t="n">
        <v>0.46</v>
      </c>
      <c r="V5" t="n">
        <v>0.8</v>
      </c>
      <c r="W5" t="n">
        <v>5.42</v>
      </c>
      <c r="X5" t="n">
        <v>2.23</v>
      </c>
      <c r="Y5" t="n">
        <v>1</v>
      </c>
      <c r="Z5" t="n">
        <v>10</v>
      </c>
      <c r="AA5" t="n">
        <v>271.8487703355678</v>
      </c>
      <c r="AB5" t="n">
        <v>371.9554806944402</v>
      </c>
      <c r="AC5" t="n">
        <v>336.4565716597579</v>
      </c>
      <c r="AD5" t="n">
        <v>271848.7703355678</v>
      </c>
      <c r="AE5" t="n">
        <v>371955.4806944401</v>
      </c>
      <c r="AF5" t="n">
        <v>2.612808662391887e-06</v>
      </c>
      <c r="AG5" t="n">
        <v>18</v>
      </c>
      <c r="AH5" t="n">
        <v>336456.5716597579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3.4422</v>
      </c>
      <c r="E6" t="n">
        <v>29.05</v>
      </c>
      <c r="F6" t="n">
        <v>26.02</v>
      </c>
      <c r="G6" t="n">
        <v>23.66</v>
      </c>
      <c r="H6" t="n">
        <v>0.43</v>
      </c>
      <c r="I6" t="n">
        <v>66</v>
      </c>
      <c r="J6" t="n">
        <v>82.04000000000001</v>
      </c>
      <c r="K6" t="n">
        <v>35.1</v>
      </c>
      <c r="L6" t="n">
        <v>2</v>
      </c>
      <c r="M6" t="n">
        <v>64</v>
      </c>
      <c r="N6" t="n">
        <v>9.94</v>
      </c>
      <c r="O6" t="n">
        <v>10352.53</v>
      </c>
      <c r="P6" t="n">
        <v>179.25</v>
      </c>
      <c r="Q6" t="n">
        <v>1397.32</v>
      </c>
      <c r="R6" t="n">
        <v>133.08</v>
      </c>
      <c r="S6" t="n">
        <v>66.97</v>
      </c>
      <c r="T6" t="n">
        <v>30213.78</v>
      </c>
      <c r="U6" t="n">
        <v>0.5</v>
      </c>
      <c r="V6" t="n">
        <v>0.8100000000000001</v>
      </c>
      <c r="W6" t="n">
        <v>5.39</v>
      </c>
      <c r="X6" t="n">
        <v>1.86</v>
      </c>
      <c r="Y6" t="n">
        <v>1</v>
      </c>
      <c r="Z6" t="n">
        <v>10</v>
      </c>
      <c r="AA6" t="n">
        <v>257.1823020532348</v>
      </c>
      <c r="AB6" t="n">
        <v>351.8881717514708</v>
      </c>
      <c r="AC6" t="n">
        <v>318.3044585177664</v>
      </c>
      <c r="AD6" t="n">
        <v>257182.3020532347</v>
      </c>
      <c r="AE6" t="n">
        <v>351888.1717514708</v>
      </c>
      <c r="AF6" t="n">
        <v>2.665385406657783e-06</v>
      </c>
      <c r="AG6" t="n">
        <v>17</v>
      </c>
      <c r="AH6" t="n">
        <v>318304.4585177664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3.4915</v>
      </c>
      <c r="E7" t="n">
        <v>28.64</v>
      </c>
      <c r="F7" t="n">
        <v>25.77</v>
      </c>
      <c r="G7" t="n">
        <v>27.12</v>
      </c>
      <c r="H7" t="n">
        <v>0.48</v>
      </c>
      <c r="I7" t="n">
        <v>57</v>
      </c>
      <c r="J7" t="n">
        <v>82.34</v>
      </c>
      <c r="K7" t="n">
        <v>35.1</v>
      </c>
      <c r="L7" t="n">
        <v>2.25</v>
      </c>
      <c r="M7" t="n">
        <v>55</v>
      </c>
      <c r="N7" t="n">
        <v>9.99</v>
      </c>
      <c r="O7" t="n">
        <v>10389.66</v>
      </c>
      <c r="P7" t="n">
        <v>173.63</v>
      </c>
      <c r="Q7" t="n">
        <v>1397.4</v>
      </c>
      <c r="R7" t="n">
        <v>124.61</v>
      </c>
      <c r="S7" t="n">
        <v>66.97</v>
      </c>
      <c r="T7" t="n">
        <v>26022.42</v>
      </c>
      <c r="U7" t="n">
        <v>0.54</v>
      </c>
      <c r="V7" t="n">
        <v>0.82</v>
      </c>
      <c r="W7" t="n">
        <v>5.39</v>
      </c>
      <c r="X7" t="n">
        <v>1.6</v>
      </c>
      <c r="Y7" t="n">
        <v>1</v>
      </c>
      <c r="Z7" t="n">
        <v>10</v>
      </c>
      <c r="AA7" t="n">
        <v>251.1100032786225</v>
      </c>
      <c r="AB7" t="n">
        <v>343.5797846771353</v>
      </c>
      <c r="AC7" t="n">
        <v>310.7890122449083</v>
      </c>
      <c r="AD7" t="n">
        <v>251110.0032786225</v>
      </c>
      <c r="AE7" t="n">
        <v>343579.7846771353</v>
      </c>
      <c r="AF7" t="n">
        <v>2.703559684895023e-06</v>
      </c>
      <c r="AG7" t="n">
        <v>17</v>
      </c>
      <c r="AH7" t="n">
        <v>310789.0122449084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3.5392</v>
      </c>
      <c r="E8" t="n">
        <v>28.26</v>
      </c>
      <c r="F8" t="n">
        <v>25.52</v>
      </c>
      <c r="G8" t="n">
        <v>31.25</v>
      </c>
      <c r="H8" t="n">
        <v>0.53</v>
      </c>
      <c r="I8" t="n">
        <v>49</v>
      </c>
      <c r="J8" t="n">
        <v>82.65000000000001</v>
      </c>
      <c r="K8" t="n">
        <v>35.1</v>
      </c>
      <c r="L8" t="n">
        <v>2.5</v>
      </c>
      <c r="M8" t="n">
        <v>46</v>
      </c>
      <c r="N8" t="n">
        <v>10.04</v>
      </c>
      <c r="O8" t="n">
        <v>10426.82</v>
      </c>
      <c r="P8" t="n">
        <v>167.38</v>
      </c>
      <c r="Q8" t="n">
        <v>1397.33</v>
      </c>
      <c r="R8" t="n">
        <v>116.72</v>
      </c>
      <c r="S8" t="n">
        <v>66.97</v>
      </c>
      <c r="T8" t="n">
        <v>22117.32</v>
      </c>
      <c r="U8" t="n">
        <v>0.57</v>
      </c>
      <c r="V8" t="n">
        <v>0.82</v>
      </c>
      <c r="W8" t="n">
        <v>5.37</v>
      </c>
      <c r="X8" t="n">
        <v>1.35</v>
      </c>
      <c r="Y8" t="n">
        <v>1</v>
      </c>
      <c r="Z8" t="n">
        <v>10</v>
      </c>
      <c r="AA8" t="n">
        <v>244.8354690332398</v>
      </c>
      <c r="AB8" t="n">
        <v>334.9946901096926</v>
      </c>
      <c r="AC8" t="n">
        <v>303.0232670537238</v>
      </c>
      <c r="AD8" t="n">
        <v>244835.4690332398</v>
      </c>
      <c r="AE8" t="n">
        <v>334994.6901096926</v>
      </c>
      <c r="AF8" t="n">
        <v>2.740495041323346e-06</v>
      </c>
      <c r="AG8" t="n">
        <v>17</v>
      </c>
      <c r="AH8" t="n">
        <v>303023.2670537237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3.5607</v>
      </c>
      <c r="E9" t="n">
        <v>28.08</v>
      </c>
      <c r="F9" t="n">
        <v>25.43</v>
      </c>
      <c r="G9" t="n">
        <v>34.68</v>
      </c>
      <c r="H9" t="n">
        <v>0.58</v>
      </c>
      <c r="I9" t="n">
        <v>44</v>
      </c>
      <c r="J9" t="n">
        <v>82.95</v>
      </c>
      <c r="K9" t="n">
        <v>35.1</v>
      </c>
      <c r="L9" t="n">
        <v>2.75</v>
      </c>
      <c r="M9" t="n">
        <v>30</v>
      </c>
      <c r="N9" t="n">
        <v>10.1</v>
      </c>
      <c r="O9" t="n">
        <v>10463.99</v>
      </c>
      <c r="P9" t="n">
        <v>162.55</v>
      </c>
      <c r="Q9" t="n">
        <v>1397.35</v>
      </c>
      <c r="R9" t="n">
        <v>113.12</v>
      </c>
      <c r="S9" t="n">
        <v>66.97</v>
      </c>
      <c r="T9" t="n">
        <v>20344.16</v>
      </c>
      <c r="U9" t="n">
        <v>0.59</v>
      </c>
      <c r="V9" t="n">
        <v>0.83</v>
      </c>
      <c r="W9" t="n">
        <v>5.39</v>
      </c>
      <c r="X9" t="n">
        <v>1.27</v>
      </c>
      <c r="Y9" t="n">
        <v>1</v>
      </c>
      <c r="Z9" t="n">
        <v>10</v>
      </c>
      <c r="AA9" t="n">
        <v>240.7093084117244</v>
      </c>
      <c r="AB9" t="n">
        <v>329.3490951139786</v>
      </c>
      <c r="AC9" t="n">
        <v>297.9164797207566</v>
      </c>
      <c r="AD9" t="n">
        <v>240709.3084117244</v>
      </c>
      <c r="AE9" t="n">
        <v>329349.0951139786</v>
      </c>
      <c r="AF9" t="n">
        <v>2.757143053130662e-06</v>
      </c>
      <c r="AG9" t="n">
        <v>17</v>
      </c>
      <c r="AH9" t="n">
        <v>297916.4797207566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3.5739</v>
      </c>
      <c r="E10" t="n">
        <v>27.98</v>
      </c>
      <c r="F10" t="n">
        <v>25.37</v>
      </c>
      <c r="G10" t="n">
        <v>36.24</v>
      </c>
      <c r="H10" t="n">
        <v>0.63</v>
      </c>
      <c r="I10" t="n">
        <v>42</v>
      </c>
      <c r="J10" t="n">
        <v>83.25</v>
      </c>
      <c r="K10" t="n">
        <v>35.1</v>
      </c>
      <c r="L10" t="n">
        <v>3</v>
      </c>
      <c r="M10" t="n">
        <v>11</v>
      </c>
      <c r="N10" t="n">
        <v>10.15</v>
      </c>
      <c r="O10" t="n">
        <v>10501.19</v>
      </c>
      <c r="P10" t="n">
        <v>160.4</v>
      </c>
      <c r="Q10" t="n">
        <v>1397.25</v>
      </c>
      <c r="R10" t="n">
        <v>110.55</v>
      </c>
      <c r="S10" t="n">
        <v>66.97</v>
      </c>
      <c r="T10" t="n">
        <v>19068.89</v>
      </c>
      <c r="U10" t="n">
        <v>0.61</v>
      </c>
      <c r="V10" t="n">
        <v>0.83</v>
      </c>
      <c r="W10" t="n">
        <v>5.39</v>
      </c>
      <c r="X10" t="n">
        <v>1.2</v>
      </c>
      <c r="Y10" t="n">
        <v>1</v>
      </c>
      <c r="Z10" t="n">
        <v>10</v>
      </c>
      <c r="AA10" t="n">
        <v>238.7494721373306</v>
      </c>
      <c r="AB10" t="n">
        <v>326.6675606614802</v>
      </c>
      <c r="AC10" t="n">
        <v>295.4908671528465</v>
      </c>
      <c r="AD10" t="n">
        <v>238749.4721373306</v>
      </c>
      <c r="AE10" t="n">
        <v>326667.5606614802</v>
      </c>
      <c r="AF10" t="n">
        <v>2.767364158054224e-06</v>
      </c>
      <c r="AG10" t="n">
        <v>17</v>
      </c>
      <c r="AH10" t="n">
        <v>295490.8671528465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3.5687</v>
      </c>
      <c r="E11" t="n">
        <v>28.02</v>
      </c>
      <c r="F11" t="n">
        <v>25.41</v>
      </c>
      <c r="G11" t="n">
        <v>36.29</v>
      </c>
      <c r="H11" t="n">
        <v>0.68</v>
      </c>
      <c r="I11" t="n">
        <v>42</v>
      </c>
      <c r="J11" t="n">
        <v>83.55</v>
      </c>
      <c r="K11" t="n">
        <v>35.1</v>
      </c>
      <c r="L11" t="n">
        <v>3.25</v>
      </c>
      <c r="M11" t="n">
        <v>2</v>
      </c>
      <c r="N11" t="n">
        <v>10.2</v>
      </c>
      <c r="O11" t="n">
        <v>10538.42</v>
      </c>
      <c r="P11" t="n">
        <v>160.56</v>
      </c>
      <c r="Q11" t="n">
        <v>1397.4</v>
      </c>
      <c r="R11" t="n">
        <v>111.08</v>
      </c>
      <c r="S11" t="n">
        <v>66.97</v>
      </c>
      <c r="T11" t="n">
        <v>19333.65</v>
      </c>
      <c r="U11" t="n">
        <v>0.6</v>
      </c>
      <c r="V11" t="n">
        <v>0.83</v>
      </c>
      <c r="W11" t="n">
        <v>5.42</v>
      </c>
      <c r="X11" t="n">
        <v>1.24</v>
      </c>
      <c r="Y11" t="n">
        <v>1</v>
      </c>
      <c r="Z11" t="n">
        <v>10</v>
      </c>
      <c r="AA11" t="n">
        <v>239.0645164477581</v>
      </c>
      <c r="AB11" t="n">
        <v>327.0986181857809</v>
      </c>
      <c r="AC11" t="n">
        <v>295.8807851520211</v>
      </c>
      <c r="AD11" t="n">
        <v>239064.516447758</v>
      </c>
      <c r="AE11" t="n">
        <v>327098.6181857809</v>
      </c>
      <c r="AF11" t="n">
        <v>2.763337662175245e-06</v>
      </c>
      <c r="AG11" t="n">
        <v>17</v>
      </c>
      <c r="AH11" t="n">
        <v>295880.7851520211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3.5753</v>
      </c>
      <c r="E12" t="n">
        <v>27.97</v>
      </c>
      <c r="F12" t="n">
        <v>25.37</v>
      </c>
      <c r="G12" t="n">
        <v>37.13</v>
      </c>
      <c r="H12" t="n">
        <v>0.73</v>
      </c>
      <c r="I12" t="n">
        <v>41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160.93</v>
      </c>
      <c r="Q12" t="n">
        <v>1397.26</v>
      </c>
      <c r="R12" t="n">
        <v>109.86</v>
      </c>
      <c r="S12" t="n">
        <v>66.97</v>
      </c>
      <c r="T12" t="n">
        <v>18728.6</v>
      </c>
      <c r="U12" t="n">
        <v>0.61</v>
      </c>
      <c r="V12" t="n">
        <v>0.83</v>
      </c>
      <c r="W12" t="n">
        <v>5.42</v>
      </c>
      <c r="X12" t="n">
        <v>1.21</v>
      </c>
      <c r="Y12" t="n">
        <v>1</v>
      </c>
      <c r="Z12" t="n">
        <v>10</v>
      </c>
      <c r="AA12" t="n">
        <v>239.059258066517</v>
      </c>
      <c r="AB12" t="n">
        <v>327.0914234365835</v>
      </c>
      <c r="AC12" t="n">
        <v>295.8742770595892</v>
      </c>
      <c r="AD12" t="n">
        <v>239059.258066517</v>
      </c>
      <c r="AE12" t="n">
        <v>327091.4234365835</v>
      </c>
      <c r="AF12" t="n">
        <v>2.768448214637025e-06</v>
      </c>
      <c r="AG12" t="n">
        <v>17</v>
      </c>
      <c r="AH12" t="n">
        <v>295874.2770595892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30.12</v>
      </c>
      <c r="G2" t="n">
        <v>8.9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201</v>
      </c>
      <c r="N2" t="n">
        <v>14.77</v>
      </c>
      <c r="O2" t="n">
        <v>13481.73</v>
      </c>
      <c r="P2" t="n">
        <v>279.96</v>
      </c>
      <c r="Q2" t="n">
        <v>1397.69</v>
      </c>
      <c r="R2" t="n">
        <v>266.51</v>
      </c>
      <c r="S2" t="n">
        <v>66.97</v>
      </c>
      <c r="T2" t="n">
        <v>96239.61</v>
      </c>
      <c r="U2" t="n">
        <v>0.25</v>
      </c>
      <c r="V2" t="n">
        <v>0.7</v>
      </c>
      <c r="W2" t="n">
        <v>5.63</v>
      </c>
      <c r="X2" t="n">
        <v>5.95</v>
      </c>
      <c r="Y2" t="n">
        <v>1</v>
      </c>
      <c r="Z2" t="n">
        <v>10</v>
      </c>
      <c r="AA2" t="n">
        <v>425.788234073039</v>
      </c>
      <c r="AB2" t="n">
        <v>582.5822463098802</v>
      </c>
      <c r="AC2" t="n">
        <v>526.9814143813825</v>
      </c>
      <c r="AD2" t="n">
        <v>425788.234073039</v>
      </c>
      <c r="AE2" t="n">
        <v>582582.2463098803</v>
      </c>
      <c r="AF2" t="n">
        <v>2.080785729239735e-06</v>
      </c>
      <c r="AG2" t="n">
        <v>22</v>
      </c>
      <c r="AH2" t="n">
        <v>526981.4143813825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2.9386</v>
      </c>
      <c r="E3" t="n">
        <v>34.03</v>
      </c>
      <c r="F3" t="n">
        <v>28.59</v>
      </c>
      <c r="G3" t="n">
        <v>11.21</v>
      </c>
      <c r="H3" t="n">
        <v>0.2</v>
      </c>
      <c r="I3" t="n">
        <v>153</v>
      </c>
      <c r="J3" t="n">
        <v>107.73</v>
      </c>
      <c r="K3" t="n">
        <v>41.65</v>
      </c>
      <c r="L3" t="n">
        <v>1.25</v>
      </c>
      <c r="M3" t="n">
        <v>151</v>
      </c>
      <c r="N3" t="n">
        <v>14.83</v>
      </c>
      <c r="O3" t="n">
        <v>13520.81</v>
      </c>
      <c r="P3" t="n">
        <v>263.05</v>
      </c>
      <c r="Q3" t="n">
        <v>1397.61</v>
      </c>
      <c r="R3" t="n">
        <v>217.03</v>
      </c>
      <c r="S3" t="n">
        <v>66.97</v>
      </c>
      <c r="T3" t="n">
        <v>71749.89</v>
      </c>
      <c r="U3" t="n">
        <v>0.31</v>
      </c>
      <c r="V3" t="n">
        <v>0.74</v>
      </c>
      <c r="W3" t="n">
        <v>5.54</v>
      </c>
      <c r="X3" t="n">
        <v>4.42</v>
      </c>
      <c r="Y3" t="n">
        <v>1</v>
      </c>
      <c r="Z3" t="n">
        <v>10</v>
      </c>
      <c r="AA3" t="n">
        <v>377.2161836984353</v>
      </c>
      <c r="AB3" t="n">
        <v>516.1238241397194</v>
      </c>
      <c r="AC3" t="n">
        <v>466.8656907481607</v>
      </c>
      <c r="AD3" t="n">
        <v>377216.1836984353</v>
      </c>
      <c r="AE3" t="n">
        <v>516123.8241397194</v>
      </c>
      <c r="AF3" t="n">
        <v>2.241914256780775e-06</v>
      </c>
      <c r="AG3" t="n">
        <v>20</v>
      </c>
      <c r="AH3" t="n">
        <v>466865.6907481606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3.081</v>
      </c>
      <c r="E4" t="n">
        <v>32.46</v>
      </c>
      <c r="F4" t="n">
        <v>27.71</v>
      </c>
      <c r="G4" t="n">
        <v>13.63</v>
      </c>
      <c r="H4" t="n">
        <v>0.24</v>
      </c>
      <c r="I4" t="n">
        <v>122</v>
      </c>
      <c r="J4" t="n">
        <v>108.05</v>
      </c>
      <c r="K4" t="n">
        <v>41.65</v>
      </c>
      <c r="L4" t="n">
        <v>1.5</v>
      </c>
      <c r="M4" t="n">
        <v>120</v>
      </c>
      <c r="N4" t="n">
        <v>14.9</v>
      </c>
      <c r="O4" t="n">
        <v>13559.91</v>
      </c>
      <c r="P4" t="n">
        <v>252</v>
      </c>
      <c r="Q4" t="n">
        <v>1397.54</v>
      </c>
      <c r="R4" t="n">
        <v>187.36</v>
      </c>
      <c r="S4" t="n">
        <v>66.97</v>
      </c>
      <c r="T4" t="n">
        <v>57072.85</v>
      </c>
      <c r="U4" t="n">
        <v>0.36</v>
      </c>
      <c r="V4" t="n">
        <v>0.76</v>
      </c>
      <c r="W4" t="n">
        <v>5.51</v>
      </c>
      <c r="X4" t="n">
        <v>3.54</v>
      </c>
      <c r="Y4" t="n">
        <v>1</v>
      </c>
      <c r="Z4" t="n">
        <v>10</v>
      </c>
      <c r="AA4" t="n">
        <v>349.9269255542638</v>
      </c>
      <c r="AB4" t="n">
        <v>478.785457229763</v>
      </c>
      <c r="AC4" t="n">
        <v>433.0908451713633</v>
      </c>
      <c r="AD4" t="n">
        <v>349926.9255542638</v>
      </c>
      <c r="AE4" t="n">
        <v>478785.457229763</v>
      </c>
      <c r="AF4" t="n">
        <v>2.350553945804658e-06</v>
      </c>
      <c r="AG4" t="n">
        <v>19</v>
      </c>
      <c r="AH4" t="n">
        <v>433090.8451713633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3.1905</v>
      </c>
      <c r="E5" t="n">
        <v>31.34</v>
      </c>
      <c r="F5" t="n">
        <v>27.06</v>
      </c>
      <c r="G5" t="n">
        <v>16.08</v>
      </c>
      <c r="H5" t="n">
        <v>0.28</v>
      </c>
      <c r="I5" t="n">
        <v>101</v>
      </c>
      <c r="J5" t="n">
        <v>108.37</v>
      </c>
      <c r="K5" t="n">
        <v>41.65</v>
      </c>
      <c r="L5" t="n">
        <v>1.75</v>
      </c>
      <c r="M5" t="n">
        <v>99</v>
      </c>
      <c r="N5" t="n">
        <v>14.97</v>
      </c>
      <c r="O5" t="n">
        <v>13599.17</v>
      </c>
      <c r="P5" t="n">
        <v>243.5</v>
      </c>
      <c r="Q5" t="n">
        <v>1397.32</v>
      </c>
      <c r="R5" t="n">
        <v>166.52</v>
      </c>
      <c r="S5" t="n">
        <v>66.97</v>
      </c>
      <c r="T5" t="n">
        <v>46759.2</v>
      </c>
      <c r="U5" t="n">
        <v>0.4</v>
      </c>
      <c r="V5" t="n">
        <v>0.78</v>
      </c>
      <c r="W5" t="n">
        <v>5.47</v>
      </c>
      <c r="X5" t="n">
        <v>2.9</v>
      </c>
      <c r="Y5" t="n">
        <v>1</v>
      </c>
      <c r="Z5" t="n">
        <v>10</v>
      </c>
      <c r="AA5" t="n">
        <v>335.3640402776572</v>
      </c>
      <c r="AB5" t="n">
        <v>458.8598751251546</v>
      </c>
      <c r="AC5" t="n">
        <v>415.0669326570886</v>
      </c>
      <c r="AD5" t="n">
        <v>335364.0402776572</v>
      </c>
      <c r="AE5" t="n">
        <v>458859.8751251546</v>
      </c>
      <c r="AF5" t="n">
        <v>2.434093594316703e-06</v>
      </c>
      <c r="AG5" t="n">
        <v>19</v>
      </c>
      <c r="AH5" t="n">
        <v>415066.9326570886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3.2714</v>
      </c>
      <c r="E6" t="n">
        <v>30.57</v>
      </c>
      <c r="F6" t="n">
        <v>26.62</v>
      </c>
      <c r="G6" t="n">
        <v>18.57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236.68</v>
      </c>
      <c r="Q6" t="n">
        <v>1397.27</v>
      </c>
      <c r="R6" t="n">
        <v>152.59</v>
      </c>
      <c r="S6" t="n">
        <v>66.97</v>
      </c>
      <c r="T6" t="n">
        <v>39865.43</v>
      </c>
      <c r="U6" t="n">
        <v>0.44</v>
      </c>
      <c r="V6" t="n">
        <v>0.79</v>
      </c>
      <c r="W6" t="n">
        <v>5.43</v>
      </c>
      <c r="X6" t="n">
        <v>2.45</v>
      </c>
      <c r="Y6" t="n">
        <v>1</v>
      </c>
      <c r="Z6" t="n">
        <v>10</v>
      </c>
      <c r="AA6" t="n">
        <v>318.1636176058905</v>
      </c>
      <c r="AB6" t="n">
        <v>435.3254979965506</v>
      </c>
      <c r="AC6" t="n">
        <v>393.7786434509328</v>
      </c>
      <c r="AD6" t="n">
        <v>318163.6176058905</v>
      </c>
      <c r="AE6" t="n">
        <v>435325.4979965506</v>
      </c>
      <c r="AF6" t="n">
        <v>2.495813754724232e-06</v>
      </c>
      <c r="AG6" t="n">
        <v>18</v>
      </c>
      <c r="AH6" t="n">
        <v>393778.6434509328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3.3344</v>
      </c>
      <c r="E7" t="n">
        <v>29.99</v>
      </c>
      <c r="F7" t="n">
        <v>26.29</v>
      </c>
      <c r="G7" t="n">
        <v>21.03</v>
      </c>
      <c r="H7" t="n">
        <v>0.36</v>
      </c>
      <c r="I7" t="n">
        <v>75</v>
      </c>
      <c r="J7" t="n">
        <v>109</v>
      </c>
      <c r="K7" t="n">
        <v>41.65</v>
      </c>
      <c r="L7" t="n">
        <v>2.25</v>
      </c>
      <c r="M7" t="n">
        <v>73</v>
      </c>
      <c r="N7" t="n">
        <v>15.1</v>
      </c>
      <c r="O7" t="n">
        <v>13677.51</v>
      </c>
      <c r="P7" t="n">
        <v>230.75</v>
      </c>
      <c r="Q7" t="n">
        <v>1397.39</v>
      </c>
      <c r="R7" t="n">
        <v>141.79</v>
      </c>
      <c r="S7" t="n">
        <v>66.97</v>
      </c>
      <c r="T7" t="n">
        <v>34520.81</v>
      </c>
      <c r="U7" t="n">
        <v>0.47</v>
      </c>
      <c r="V7" t="n">
        <v>0.8</v>
      </c>
      <c r="W7" t="n">
        <v>5.41</v>
      </c>
      <c r="X7" t="n">
        <v>2.12</v>
      </c>
      <c r="Y7" t="n">
        <v>1</v>
      </c>
      <c r="Z7" t="n">
        <v>10</v>
      </c>
      <c r="AA7" t="n">
        <v>309.9002511606914</v>
      </c>
      <c r="AB7" t="n">
        <v>424.0191954722305</v>
      </c>
      <c r="AC7" t="n">
        <v>383.5513985710385</v>
      </c>
      <c r="AD7" t="n">
        <v>309900.2511606914</v>
      </c>
      <c r="AE7" t="n">
        <v>424019.1954722306</v>
      </c>
      <c r="AF7" t="n">
        <v>2.543877662087326e-06</v>
      </c>
      <c r="AG7" t="n">
        <v>18</v>
      </c>
      <c r="AH7" t="n">
        <v>383551.3985710386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3.3828</v>
      </c>
      <c r="E8" t="n">
        <v>29.56</v>
      </c>
      <c r="F8" t="n">
        <v>26.06</v>
      </c>
      <c r="G8" t="n">
        <v>23.69</v>
      </c>
      <c r="H8" t="n">
        <v>0.4</v>
      </c>
      <c r="I8" t="n">
        <v>66</v>
      </c>
      <c r="J8" t="n">
        <v>109.32</v>
      </c>
      <c r="K8" t="n">
        <v>41.65</v>
      </c>
      <c r="L8" t="n">
        <v>2.5</v>
      </c>
      <c r="M8" t="n">
        <v>64</v>
      </c>
      <c r="N8" t="n">
        <v>15.17</v>
      </c>
      <c r="O8" t="n">
        <v>13716.72</v>
      </c>
      <c r="P8" t="n">
        <v>226</v>
      </c>
      <c r="Q8" t="n">
        <v>1397.28</v>
      </c>
      <c r="R8" t="n">
        <v>133.85</v>
      </c>
      <c r="S8" t="n">
        <v>66.97</v>
      </c>
      <c r="T8" t="n">
        <v>30594.33</v>
      </c>
      <c r="U8" t="n">
        <v>0.5</v>
      </c>
      <c r="V8" t="n">
        <v>0.8100000000000001</v>
      </c>
      <c r="W8" t="n">
        <v>5.41</v>
      </c>
      <c r="X8" t="n">
        <v>1.89</v>
      </c>
      <c r="Y8" t="n">
        <v>1</v>
      </c>
      <c r="Z8" t="n">
        <v>10</v>
      </c>
      <c r="AA8" t="n">
        <v>303.6401045984995</v>
      </c>
      <c r="AB8" t="n">
        <v>415.4537867676651</v>
      </c>
      <c r="AC8" t="n">
        <v>375.8034604516102</v>
      </c>
      <c r="AD8" t="n">
        <v>303640.1045984995</v>
      </c>
      <c r="AE8" t="n">
        <v>415453.7867676651</v>
      </c>
      <c r="AF8" t="n">
        <v>2.580802949648814e-06</v>
      </c>
      <c r="AG8" t="n">
        <v>18</v>
      </c>
      <c r="AH8" t="n">
        <v>375803.4604516103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3.4268</v>
      </c>
      <c r="E9" t="n">
        <v>29.18</v>
      </c>
      <c r="F9" t="n">
        <v>25.83</v>
      </c>
      <c r="G9" t="n">
        <v>26.27</v>
      </c>
      <c r="H9" t="n">
        <v>0.44</v>
      </c>
      <c r="I9" t="n">
        <v>59</v>
      </c>
      <c r="J9" t="n">
        <v>109.64</v>
      </c>
      <c r="K9" t="n">
        <v>41.65</v>
      </c>
      <c r="L9" t="n">
        <v>2.75</v>
      </c>
      <c r="M9" t="n">
        <v>57</v>
      </c>
      <c r="N9" t="n">
        <v>15.24</v>
      </c>
      <c r="O9" t="n">
        <v>13755.95</v>
      </c>
      <c r="P9" t="n">
        <v>220.85</v>
      </c>
      <c r="Q9" t="n">
        <v>1397.31</v>
      </c>
      <c r="R9" t="n">
        <v>126.71</v>
      </c>
      <c r="S9" t="n">
        <v>66.97</v>
      </c>
      <c r="T9" t="n">
        <v>27060.28</v>
      </c>
      <c r="U9" t="n">
        <v>0.53</v>
      </c>
      <c r="V9" t="n">
        <v>0.8100000000000001</v>
      </c>
      <c r="W9" t="n">
        <v>5.39</v>
      </c>
      <c r="X9" t="n">
        <v>1.67</v>
      </c>
      <c r="Y9" t="n">
        <v>1</v>
      </c>
      <c r="Z9" t="n">
        <v>10</v>
      </c>
      <c r="AA9" t="n">
        <v>290.7995952833069</v>
      </c>
      <c r="AB9" t="n">
        <v>397.8848354393278</v>
      </c>
      <c r="AC9" t="n">
        <v>359.9112651798715</v>
      </c>
      <c r="AD9" t="n">
        <v>290799.5952833069</v>
      </c>
      <c r="AE9" t="n">
        <v>397884.8354393279</v>
      </c>
      <c r="AF9" t="n">
        <v>2.614371392886531e-06</v>
      </c>
      <c r="AG9" t="n">
        <v>17</v>
      </c>
      <c r="AH9" t="n">
        <v>359911.2651798715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3.465</v>
      </c>
      <c r="E10" t="n">
        <v>28.86</v>
      </c>
      <c r="F10" t="n">
        <v>25.65</v>
      </c>
      <c r="G10" t="n">
        <v>29.03</v>
      </c>
      <c r="H10" t="n">
        <v>0.48</v>
      </c>
      <c r="I10" t="n">
        <v>53</v>
      </c>
      <c r="J10" t="n">
        <v>109.96</v>
      </c>
      <c r="K10" t="n">
        <v>41.65</v>
      </c>
      <c r="L10" t="n">
        <v>3</v>
      </c>
      <c r="M10" t="n">
        <v>51</v>
      </c>
      <c r="N10" t="n">
        <v>15.31</v>
      </c>
      <c r="O10" t="n">
        <v>13795.21</v>
      </c>
      <c r="P10" t="n">
        <v>216.45</v>
      </c>
      <c r="Q10" t="n">
        <v>1397.26</v>
      </c>
      <c r="R10" t="n">
        <v>120.84</v>
      </c>
      <c r="S10" t="n">
        <v>66.97</v>
      </c>
      <c r="T10" t="n">
        <v>24157.75</v>
      </c>
      <c r="U10" t="n">
        <v>0.55</v>
      </c>
      <c r="V10" t="n">
        <v>0.82</v>
      </c>
      <c r="W10" t="n">
        <v>5.38</v>
      </c>
      <c r="X10" t="n">
        <v>1.48</v>
      </c>
      <c r="Y10" t="n">
        <v>1</v>
      </c>
      <c r="Z10" t="n">
        <v>10</v>
      </c>
      <c r="AA10" t="n">
        <v>285.6593684193808</v>
      </c>
      <c r="AB10" t="n">
        <v>390.8517502732996</v>
      </c>
      <c r="AC10" t="n">
        <v>353.5494077910919</v>
      </c>
      <c r="AD10" t="n">
        <v>285659.3684193808</v>
      </c>
      <c r="AE10" t="n">
        <v>390851.7502732996</v>
      </c>
      <c r="AF10" t="n">
        <v>2.643514904970185e-06</v>
      </c>
      <c r="AG10" t="n">
        <v>17</v>
      </c>
      <c r="AH10" t="n">
        <v>353549.4077910919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3.4957</v>
      </c>
      <c r="E11" t="n">
        <v>28.61</v>
      </c>
      <c r="F11" t="n">
        <v>25.5</v>
      </c>
      <c r="G11" t="n">
        <v>31.88</v>
      </c>
      <c r="H11" t="n">
        <v>0.52</v>
      </c>
      <c r="I11" t="n">
        <v>48</v>
      </c>
      <c r="J11" t="n">
        <v>110.27</v>
      </c>
      <c r="K11" t="n">
        <v>41.65</v>
      </c>
      <c r="L11" t="n">
        <v>3.25</v>
      </c>
      <c r="M11" t="n">
        <v>46</v>
      </c>
      <c r="N11" t="n">
        <v>15.37</v>
      </c>
      <c r="O11" t="n">
        <v>13834.5</v>
      </c>
      <c r="P11" t="n">
        <v>212.5</v>
      </c>
      <c r="Q11" t="n">
        <v>1397.3</v>
      </c>
      <c r="R11" t="n">
        <v>116.34</v>
      </c>
      <c r="S11" t="n">
        <v>66.97</v>
      </c>
      <c r="T11" t="n">
        <v>21932.03</v>
      </c>
      <c r="U11" t="n">
        <v>0.58</v>
      </c>
      <c r="V11" t="n">
        <v>0.83</v>
      </c>
      <c r="W11" t="n">
        <v>5.37</v>
      </c>
      <c r="X11" t="n">
        <v>1.34</v>
      </c>
      <c r="Y11" t="n">
        <v>1</v>
      </c>
      <c r="Z11" t="n">
        <v>10</v>
      </c>
      <c r="AA11" t="n">
        <v>281.3194495293145</v>
      </c>
      <c r="AB11" t="n">
        <v>384.9136817842024</v>
      </c>
      <c r="AC11" t="n">
        <v>348.1780602244626</v>
      </c>
      <c r="AD11" t="n">
        <v>281319.4495293145</v>
      </c>
      <c r="AE11" t="n">
        <v>384913.6817842024</v>
      </c>
      <c r="AF11" t="n">
        <v>2.666936523320137e-06</v>
      </c>
      <c r="AG11" t="n">
        <v>17</v>
      </c>
      <c r="AH11" t="n">
        <v>348178.0602244626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3.5198</v>
      </c>
      <c r="E12" t="n">
        <v>28.41</v>
      </c>
      <c r="F12" t="n">
        <v>25.4</v>
      </c>
      <c r="G12" t="n">
        <v>34.63</v>
      </c>
      <c r="H12" t="n">
        <v>0.5600000000000001</v>
      </c>
      <c r="I12" t="n">
        <v>44</v>
      </c>
      <c r="J12" t="n">
        <v>110.59</v>
      </c>
      <c r="K12" t="n">
        <v>41.65</v>
      </c>
      <c r="L12" t="n">
        <v>3.5</v>
      </c>
      <c r="M12" t="n">
        <v>42</v>
      </c>
      <c r="N12" t="n">
        <v>15.44</v>
      </c>
      <c r="O12" t="n">
        <v>13873.81</v>
      </c>
      <c r="P12" t="n">
        <v>208.16</v>
      </c>
      <c r="Q12" t="n">
        <v>1397.32</v>
      </c>
      <c r="R12" t="n">
        <v>112.87</v>
      </c>
      <c r="S12" t="n">
        <v>66.97</v>
      </c>
      <c r="T12" t="n">
        <v>20217.76</v>
      </c>
      <c r="U12" t="n">
        <v>0.59</v>
      </c>
      <c r="V12" t="n">
        <v>0.83</v>
      </c>
      <c r="W12" t="n">
        <v>5.36</v>
      </c>
      <c r="X12" t="n">
        <v>1.23</v>
      </c>
      <c r="Y12" t="n">
        <v>1</v>
      </c>
      <c r="Z12" t="n">
        <v>10</v>
      </c>
      <c r="AA12" t="n">
        <v>277.1271608083839</v>
      </c>
      <c r="AB12" t="n">
        <v>379.1776074054998</v>
      </c>
      <c r="AC12" t="n">
        <v>342.9894287338325</v>
      </c>
      <c r="AD12" t="n">
        <v>277127.1608083839</v>
      </c>
      <c r="AE12" t="n">
        <v>379177.6074054998</v>
      </c>
      <c r="AF12" t="n">
        <v>2.685322875184433e-06</v>
      </c>
      <c r="AG12" t="n">
        <v>17</v>
      </c>
      <c r="AH12" t="n">
        <v>342989.4287338326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3.5423</v>
      </c>
      <c r="E13" t="n">
        <v>28.23</v>
      </c>
      <c r="F13" t="n">
        <v>25.31</v>
      </c>
      <c r="G13" t="n">
        <v>37.96</v>
      </c>
      <c r="H13" t="n">
        <v>0.6</v>
      </c>
      <c r="I13" t="n">
        <v>40</v>
      </c>
      <c r="J13" t="n">
        <v>110.91</v>
      </c>
      <c r="K13" t="n">
        <v>41.65</v>
      </c>
      <c r="L13" t="n">
        <v>3.75</v>
      </c>
      <c r="M13" t="n">
        <v>38</v>
      </c>
      <c r="N13" t="n">
        <v>15.51</v>
      </c>
      <c r="O13" t="n">
        <v>13913.15</v>
      </c>
      <c r="P13" t="n">
        <v>203.78</v>
      </c>
      <c r="Q13" t="n">
        <v>1397.27</v>
      </c>
      <c r="R13" t="n">
        <v>109.49</v>
      </c>
      <c r="S13" t="n">
        <v>66.97</v>
      </c>
      <c r="T13" t="n">
        <v>18548.86</v>
      </c>
      <c r="U13" t="n">
        <v>0.61</v>
      </c>
      <c r="V13" t="n">
        <v>0.83</v>
      </c>
      <c r="W13" t="n">
        <v>5.37</v>
      </c>
      <c r="X13" t="n">
        <v>1.14</v>
      </c>
      <c r="Y13" t="n">
        <v>1</v>
      </c>
      <c r="Z13" t="n">
        <v>10</v>
      </c>
      <c r="AA13" t="n">
        <v>273.0431040113456</v>
      </c>
      <c r="AB13" t="n">
        <v>373.5896207199225</v>
      </c>
      <c r="AC13" t="n">
        <v>337.9347516547381</v>
      </c>
      <c r="AD13" t="n">
        <v>273043.1040113457</v>
      </c>
      <c r="AE13" t="n">
        <v>373589.6207199225</v>
      </c>
      <c r="AF13" t="n">
        <v>2.702488556385538e-06</v>
      </c>
      <c r="AG13" t="n">
        <v>17</v>
      </c>
      <c r="AH13" t="n">
        <v>337934.7516547382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3.562</v>
      </c>
      <c r="E14" t="n">
        <v>28.07</v>
      </c>
      <c r="F14" t="n">
        <v>25.22</v>
      </c>
      <c r="G14" t="n">
        <v>40.89</v>
      </c>
      <c r="H14" t="n">
        <v>0.63</v>
      </c>
      <c r="I14" t="n">
        <v>37</v>
      </c>
      <c r="J14" t="n">
        <v>111.23</v>
      </c>
      <c r="K14" t="n">
        <v>41.65</v>
      </c>
      <c r="L14" t="n">
        <v>4</v>
      </c>
      <c r="M14" t="n">
        <v>35</v>
      </c>
      <c r="N14" t="n">
        <v>15.58</v>
      </c>
      <c r="O14" t="n">
        <v>13952.52</v>
      </c>
      <c r="P14" t="n">
        <v>200.15</v>
      </c>
      <c r="Q14" t="n">
        <v>1397.23</v>
      </c>
      <c r="R14" t="n">
        <v>106.54</v>
      </c>
      <c r="S14" t="n">
        <v>66.97</v>
      </c>
      <c r="T14" t="n">
        <v>17087.11</v>
      </c>
      <c r="U14" t="n">
        <v>0.63</v>
      </c>
      <c r="V14" t="n">
        <v>0.83</v>
      </c>
      <c r="W14" t="n">
        <v>5.36</v>
      </c>
      <c r="X14" t="n">
        <v>1.05</v>
      </c>
      <c r="Y14" t="n">
        <v>1</v>
      </c>
      <c r="Z14" t="n">
        <v>10</v>
      </c>
      <c r="AA14" t="n">
        <v>269.6406419840847</v>
      </c>
      <c r="AB14" t="n">
        <v>368.9342220681934</v>
      </c>
      <c r="AC14" t="n">
        <v>333.723657716437</v>
      </c>
      <c r="AD14" t="n">
        <v>269640.6419840847</v>
      </c>
      <c r="AE14" t="n">
        <v>368934.2220681934</v>
      </c>
      <c r="AF14" t="n">
        <v>2.71751806392606e-06</v>
      </c>
      <c r="AG14" t="n">
        <v>17</v>
      </c>
      <c r="AH14" t="n">
        <v>333723.657716437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3.583</v>
      </c>
      <c r="E15" t="n">
        <v>27.91</v>
      </c>
      <c r="F15" t="n">
        <v>25.12</v>
      </c>
      <c r="G15" t="n">
        <v>44.33</v>
      </c>
      <c r="H15" t="n">
        <v>0.67</v>
      </c>
      <c r="I15" t="n">
        <v>34</v>
      </c>
      <c r="J15" t="n">
        <v>111.55</v>
      </c>
      <c r="K15" t="n">
        <v>41.65</v>
      </c>
      <c r="L15" t="n">
        <v>4.25</v>
      </c>
      <c r="M15" t="n">
        <v>31</v>
      </c>
      <c r="N15" t="n">
        <v>15.65</v>
      </c>
      <c r="O15" t="n">
        <v>13991.91</v>
      </c>
      <c r="P15" t="n">
        <v>195.44</v>
      </c>
      <c r="Q15" t="n">
        <v>1397.28</v>
      </c>
      <c r="R15" t="n">
        <v>103.62</v>
      </c>
      <c r="S15" t="n">
        <v>66.97</v>
      </c>
      <c r="T15" t="n">
        <v>15643.44</v>
      </c>
      <c r="U15" t="n">
        <v>0.65</v>
      </c>
      <c r="V15" t="n">
        <v>0.84</v>
      </c>
      <c r="W15" t="n">
        <v>5.35</v>
      </c>
      <c r="X15" t="n">
        <v>0.95</v>
      </c>
      <c r="Y15" t="n">
        <v>1</v>
      </c>
      <c r="Z15" t="n">
        <v>10</v>
      </c>
      <c r="AA15" t="n">
        <v>265.4845731762902</v>
      </c>
      <c r="AB15" t="n">
        <v>363.2477053725534</v>
      </c>
      <c r="AC15" t="n">
        <v>328.5798541931526</v>
      </c>
      <c r="AD15" t="n">
        <v>265484.5731762901</v>
      </c>
      <c r="AE15" t="n">
        <v>363247.7053725534</v>
      </c>
      <c r="AF15" t="n">
        <v>2.733539366380425e-06</v>
      </c>
      <c r="AG15" t="n">
        <v>17</v>
      </c>
      <c r="AH15" t="n">
        <v>328579.8541931526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3.5959</v>
      </c>
      <c r="E16" t="n">
        <v>27.81</v>
      </c>
      <c r="F16" t="n">
        <v>25.06</v>
      </c>
      <c r="G16" t="n">
        <v>46.99</v>
      </c>
      <c r="H16" t="n">
        <v>0.71</v>
      </c>
      <c r="I16" t="n">
        <v>32</v>
      </c>
      <c r="J16" t="n">
        <v>111.87</v>
      </c>
      <c r="K16" t="n">
        <v>41.65</v>
      </c>
      <c r="L16" t="n">
        <v>4.5</v>
      </c>
      <c r="M16" t="n">
        <v>26</v>
      </c>
      <c r="N16" t="n">
        <v>15.72</v>
      </c>
      <c r="O16" t="n">
        <v>14031.33</v>
      </c>
      <c r="P16" t="n">
        <v>192.61</v>
      </c>
      <c r="Q16" t="n">
        <v>1397.2</v>
      </c>
      <c r="R16" t="n">
        <v>101.53</v>
      </c>
      <c r="S16" t="n">
        <v>66.97</v>
      </c>
      <c r="T16" t="n">
        <v>14605.19</v>
      </c>
      <c r="U16" t="n">
        <v>0.66</v>
      </c>
      <c r="V16" t="n">
        <v>0.84</v>
      </c>
      <c r="W16" t="n">
        <v>5.35</v>
      </c>
      <c r="X16" t="n">
        <v>0.9</v>
      </c>
      <c r="Y16" t="n">
        <v>1</v>
      </c>
      <c r="Z16" t="n">
        <v>10</v>
      </c>
      <c r="AA16" t="n">
        <v>262.999225521758</v>
      </c>
      <c r="AB16" t="n">
        <v>359.8471430658224</v>
      </c>
      <c r="AC16" t="n">
        <v>325.5038367802568</v>
      </c>
      <c r="AD16" t="n">
        <v>262999.225521758</v>
      </c>
      <c r="AE16" t="n">
        <v>359847.1430658224</v>
      </c>
      <c r="AF16" t="n">
        <v>2.743381023602392e-06</v>
      </c>
      <c r="AG16" t="n">
        <v>17</v>
      </c>
      <c r="AH16" t="n">
        <v>325503.8367802568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3.607</v>
      </c>
      <c r="E17" t="n">
        <v>27.72</v>
      </c>
      <c r="F17" t="n">
        <v>25.02</v>
      </c>
      <c r="G17" t="n">
        <v>50.04</v>
      </c>
      <c r="H17" t="n">
        <v>0.75</v>
      </c>
      <c r="I17" t="n">
        <v>30</v>
      </c>
      <c r="J17" t="n">
        <v>112.19</v>
      </c>
      <c r="K17" t="n">
        <v>41.65</v>
      </c>
      <c r="L17" t="n">
        <v>4.75</v>
      </c>
      <c r="M17" t="n">
        <v>16</v>
      </c>
      <c r="N17" t="n">
        <v>15.79</v>
      </c>
      <c r="O17" t="n">
        <v>14070.77</v>
      </c>
      <c r="P17" t="n">
        <v>189.08</v>
      </c>
      <c r="Q17" t="n">
        <v>1397.44</v>
      </c>
      <c r="R17" t="n">
        <v>99.8</v>
      </c>
      <c r="S17" t="n">
        <v>66.97</v>
      </c>
      <c r="T17" t="n">
        <v>13750.17</v>
      </c>
      <c r="U17" t="n">
        <v>0.67</v>
      </c>
      <c r="V17" t="n">
        <v>0.84</v>
      </c>
      <c r="W17" t="n">
        <v>5.36</v>
      </c>
      <c r="X17" t="n">
        <v>0.85</v>
      </c>
      <c r="Y17" t="n">
        <v>1</v>
      </c>
      <c r="Z17" t="n">
        <v>10</v>
      </c>
      <c r="AA17" t="n">
        <v>260.1490992289124</v>
      </c>
      <c r="AB17" t="n">
        <v>355.9474745332532</v>
      </c>
      <c r="AC17" t="n">
        <v>321.976347139217</v>
      </c>
      <c r="AD17" t="n">
        <v>260149.0992289124</v>
      </c>
      <c r="AE17" t="n">
        <v>355947.4745332532</v>
      </c>
      <c r="AF17" t="n">
        <v>2.751849426328271e-06</v>
      </c>
      <c r="AG17" t="n">
        <v>17</v>
      </c>
      <c r="AH17" t="n">
        <v>321976.347139217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3.6053</v>
      </c>
      <c r="E18" t="n">
        <v>27.74</v>
      </c>
      <c r="F18" t="n">
        <v>25.03</v>
      </c>
      <c r="G18" t="n">
        <v>50.07</v>
      </c>
      <c r="H18" t="n">
        <v>0.78</v>
      </c>
      <c r="I18" t="n">
        <v>30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188.25</v>
      </c>
      <c r="Q18" t="n">
        <v>1397.34</v>
      </c>
      <c r="R18" t="n">
        <v>99.70999999999999</v>
      </c>
      <c r="S18" t="n">
        <v>66.97</v>
      </c>
      <c r="T18" t="n">
        <v>13705.66</v>
      </c>
      <c r="U18" t="n">
        <v>0.67</v>
      </c>
      <c r="V18" t="n">
        <v>0.84</v>
      </c>
      <c r="W18" t="n">
        <v>5.38</v>
      </c>
      <c r="X18" t="n">
        <v>0.87</v>
      </c>
      <c r="Y18" t="n">
        <v>1</v>
      </c>
      <c r="Z18" t="n">
        <v>10</v>
      </c>
      <c r="AA18" t="n">
        <v>259.6677553699428</v>
      </c>
      <c r="AB18" t="n">
        <v>355.2888786300186</v>
      </c>
      <c r="AC18" t="n">
        <v>321.3806067046418</v>
      </c>
      <c r="AD18" t="n">
        <v>259667.7553699428</v>
      </c>
      <c r="AE18" t="n">
        <v>355288.8786300186</v>
      </c>
      <c r="AF18" t="n">
        <v>2.750552463748632e-06</v>
      </c>
      <c r="AG18" t="n">
        <v>17</v>
      </c>
      <c r="AH18" t="n">
        <v>321380.6067046418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3.6144</v>
      </c>
      <c r="E19" t="n">
        <v>27.67</v>
      </c>
      <c r="F19" t="n">
        <v>24.99</v>
      </c>
      <c r="G19" t="n">
        <v>51.7</v>
      </c>
      <c r="H19" t="n">
        <v>0.82</v>
      </c>
      <c r="I19" t="n">
        <v>29</v>
      </c>
      <c r="J19" t="n">
        <v>112.83</v>
      </c>
      <c r="K19" t="n">
        <v>41.65</v>
      </c>
      <c r="L19" t="n">
        <v>5.25</v>
      </c>
      <c r="M19" t="n">
        <v>1</v>
      </c>
      <c r="N19" t="n">
        <v>15.93</v>
      </c>
      <c r="O19" t="n">
        <v>14149.74</v>
      </c>
      <c r="P19" t="n">
        <v>187.65</v>
      </c>
      <c r="Q19" t="n">
        <v>1397.3</v>
      </c>
      <c r="R19" t="n">
        <v>98.15000000000001</v>
      </c>
      <c r="S19" t="n">
        <v>66.97</v>
      </c>
      <c r="T19" t="n">
        <v>12934</v>
      </c>
      <c r="U19" t="n">
        <v>0.68</v>
      </c>
      <c r="V19" t="n">
        <v>0.84</v>
      </c>
      <c r="W19" t="n">
        <v>5.37</v>
      </c>
      <c r="X19" t="n">
        <v>0.82</v>
      </c>
      <c r="Y19" t="n">
        <v>1</v>
      </c>
      <c r="Z19" t="n">
        <v>10</v>
      </c>
      <c r="AA19" t="n">
        <v>258.874214183519</v>
      </c>
      <c r="AB19" t="n">
        <v>354.2031205701873</v>
      </c>
      <c r="AC19" t="n">
        <v>320.3984718701698</v>
      </c>
      <c r="AD19" t="n">
        <v>258874.214183519</v>
      </c>
      <c r="AE19" t="n">
        <v>354203.1205701873</v>
      </c>
      <c r="AF19" t="n">
        <v>2.757495028145523e-06</v>
      </c>
      <c r="AG19" t="n">
        <v>17</v>
      </c>
      <c r="AH19" t="n">
        <v>320398.4718701698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3.6138</v>
      </c>
      <c r="E20" t="n">
        <v>27.67</v>
      </c>
      <c r="F20" t="n">
        <v>24.99</v>
      </c>
      <c r="G20" t="n">
        <v>51.71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0</v>
      </c>
      <c r="N20" t="n">
        <v>16</v>
      </c>
      <c r="O20" t="n">
        <v>14189.26</v>
      </c>
      <c r="P20" t="n">
        <v>188.22</v>
      </c>
      <c r="Q20" t="n">
        <v>1397.33</v>
      </c>
      <c r="R20" t="n">
        <v>98.15000000000001</v>
      </c>
      <c r="S20" t="n">
        <v>66.97</v>
      </c>
      <c r="T20" t="n">
        <v>12931.97</v>
      </c>
      <c r="U20" t="n">
        <v>0.68</v>
      </c>
      <c r="V20" t="n">
        <v>0.84</v>
      </c>
      <c r="W20" t="n">
        <v>5.38</v>
      </c>
      <c r="X20" t="n">
        <v>0.82</v>
      </c>
      <c r="Y20" t="n">
        <v>1</v>
      </c>
      <c r="Z20" t="n">
        <v>10</v>
      </c>
      <c r="AA20" t="n">
        <v>259.2795318137269</v>
      </c>
      <c r="AB20" t="n">
        <v>354.7576940331896</v>
      </c>
      <c r="AC20" t="n">
        <v>320.9001176202119</v>
      </c>
      <c r="AD20" t="n">
        <v>259279.5318137269</v>
      </c>
      <c r="AE20" t="n">
        <v>354757.6940331896</v>
      </c>
      <c r="AF20" t="n">
        <v>2.757037276646827e-06</v>
      </c>
      <c r="AG20" t="n">
        <v>17</v>
      </c>
      <c r="AH20" t="n">
        <v>320900.1176202119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1.4729</v>
      </c>
      <c r="E2" t="n">
        <v>67.89</v>
      </c>
      <c r="F2" t="n">
        <v>39.2</v>
      </c>
      <c r="G2" t="n">
        <v>4.76</v>
      </c>
      <c r="H2" t="n">
        <v>0.06</v>
      </c>
      <c r="I2" t="n">
        <v>494</v>
      </c>
      <c r="J2" t="n">
        <v>274.09</v>
      </c>
      <c r="K2" t="n">
        <v>60.56</v>
      </c>
      <c r="L2" t="n">
        <v>1</v>
      </c>
      <c r="M2" t="n">
        <v>492</v>
      </c>
      <c r="N2" t="n">
        <v>72.53</v>
      </c>
      <c r="O2" t="n">
        <v>34038.11</v>
      </c>
      <c r="P2" t="n">
        <v>679.83</v>
      </c>
      <c r="Q2" t="n">
        <v>1398.21</v>
      </c>
      <c r="R2" t="n">
        <v>563.79</v>
      </c>
      <c r="S2" t="n">
        <v>66.97</v>
      </c>
      <c r="T2" t="n">
        <v>243428.14</v>
      </c>
      <c r="U2" t="n">
        <v>0.12</v>
      </c>
      <c r="V2" t="n">
        <v>0.54</v>
      </c>
      <c r="W2" t="n">
        <v>6.12</v>
      </c>
      <c r="X2" t="n">
        <v>15.01</v>
      </c>
      <c r="Y2" t="n">
        <v>1</v>
      </c>
      <c r="Z2" t="n">
        <v>10</v>
      </c>
      <c r="AA2" t="n">
        <v>1500.534219760086</v>
      </c>
      <c r="AB2" t="n">
        <v>2053.097118373441</v>
      </c>
      <c r="AC2" t="n">
        <v>1857.152410935783</v>
      </c>
      <c r="AD2" t="n">
        <v>1500534.219760086</v>
      </c>
      <c r="AE2" t="n">
        <v>2053097.118373441</v>
      </c>
      <c r="AF2" t="n">
        <v>1.063507432981607e-06</v>
      </c>
      <c r="AG2" t="n">
        <v>40</v>
      </c>
      <c r="AH2" t="n">
        <v>1857152.410935783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1.8</v>
      </c>
      <c r="E3" t="n">
        <v>55.56</v>
      </c>
      <c r="F3" t="n">
        <v>34.53</v>
      </c>
      <c r="G3" t="n">
        <v>5.97</v>
      </c>
      <c r="H3" t="n">
        <v>0.08</v>
      </c>
      <c r="I3" t="n">
        <v>347</v>
      </c>
      <c r="J3" t="n">
        <v>274.57</v>
      </c>
      <c r="K3" t="n">
        <v>60.56</v>
      </c>
      <c r="L3" t="n">
        <v>1.25</v>
      </c>
      <c r="M3" t="n">
        <v>345</v>
      </c>
      <c r="N3" t="n">
        <v>72.76000000000001</v>
      </c>
      <c r="O3" t="n">
        <v>34097.72</v>
      </c>
      <c r="P3" t="n">
        <v>598.15</v>
      </c>
      <c r="Q3" t="n">
        <v>1398.4</v>
      </c>
      <c r="R3" t="n">
        <v>410.19</v>
      </c>
      <c r="S3" t="n">
        <v>66.97</v>
      </c>
      <c r="T3" t="n">
        <v>167359.58</v>
      </c>
      <c r="U3" t="n">
        <v>0.16</v>
      </c>
      <c r="V3" t="n">
        <v>0.61</v>
      </c>
      <c r="W3" t="n">
        <v>5.88</v>
      </c>
      <c r="X3" t="n">
        <v>10.35</v>
      </c>
      <c r="Y3" t="n">
        <v>1</v>
      </c>
      <c r="Z3" t="n">
        <v>10</v>
      </c>
      <c r="AA3" t="n">
        <v>1110.036521880804</v>
      </c>
      <c r="AB3" t="n">
        <v>1518.800940592437</v>
      </c>
      <c r="AC3" t="n">
        <v>1373.848710472802</v>
      </c>
      <c r="AD3" t="n">
        <v>1110036.521880804</v>
      </c>
      <c r="AE3" t="n">
        <v>1518800.940592437</v>
      </c>
      <c r="AF3" t="n">
        <v>1.299689985312575e-06</v>
      </c>
      <c r="AG3" t="n">
        <v>33</v>
      </c>
      <c r="AH3" t="n">
        <v>1373848.710472802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2.0428</v>
      </c>
      <c r="E4" t="n">
        <v>48.95</v>
      </c>
      <c r="F4" t="n">
        <v>32.06</v>
      </c>
      <c r="G4" t="n">
        <v>7.18</v>
      </c>
      <c r="H4" t="n">
        <v>0.1</v>
      </c>
      <c r="I4" t="n">
        <v>268</v>
      </c>
      <c r="J4" t="n">
        <v>275.05</v>
      </c>
      <c r="K4" t="n">
        <v>60.56</v>
      </c>
      <c r="L4" t="n">
        <v>1.5</v>
      </c>
      <c r="M4" t="n">
        <v>266</v>
      </c>
      <c r="N4" t="n">
        <v>73</v>
      </c>
      <c r="O4" t="n">
        <v>34157.42</v>
      </c>
      <c r="P4" t="n">
        <v>554.4</v>
      </c>
      <c r="Q4" t="n">
        <v>1397.86</v>
      </c>
      <c r="R4" t="n">
        <v>329.95</v>
      </c>
      <c r="S4" t="n">
        <v>66.97</v>
      </c>
      <c r="T4" t="n">
        <v>127636.23</v>
      </c>
      <c r="U4" t="n">
        <v>0.2</v>
      </c>
      <c r="V4" t="n">
        <v>0.66</v>
      </c>
      <c r="W4" t="n">
        <v>5.73</v>
      </c>
      <c r="X4" t="n">
        <v>7.88</v>
      </c>
      <c r="Y4" t="n">
        <v>1</v>
      </c>
      <c r="Z4" t="n">
        <v>10</v>
      </c>
      <c r="AA4" t="n">
        <v>921.1819840508988</v>
      </c>
      <c r="AB4" t="n">
        <v>1260.401830259372</v>
      </c>
      <c r="AC4" t="n">
        <v>1140.110848564496</v>
      </c>
      <c r="AD4" t="n">
        <v>921181.9840508988</v>
      </c>
      <c r="AE4" t="n">
        <v>1260401.830259372</v>
      </c>
      <c r="AF4" t="n">
        <v>1.475003723331405e-06</v>
      </c>
      <c r="AG4" t="n">
        <v>29</v>
      </c>
      <c r="AH4" t="n">
        <v>1140110.848564496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2.2309</v>
      </c>
      <c r="E5" t="n">
        <v>44.82</v>
      </c>
      <c r="F5" t="n">
        <v>30.54</v>
      </c>
      <c r="G5" t="n">
        <v>8.41</v>
      </c>
      <c r="H5" t="n">
        <v>0.11</v>
      </c>
      <c r="I5" t="n">
        <v>218</v>
      </c>
      <c r="J5" t="n">
        <v>275.54</v>
      </c>
      <c r="K5" t="n">
        <v>60.56</v>
      </c>
      <c r="L5" t="n">
        <v>1.75</v>
      </c>
      <c r="M5" t="n">
        <v>216</v>
      </c>
      <c r="N5" t="n">
        <v>73.23</v>
      </c>
      <c r="O5" t="n">
        <v>34217.22</v>
      </c>
      <c r="P5" t="n">
        <v>527.26</v>
      </c>
      <c r="Q5" t="n">
        <v>1397.65</v>
      </c>
      <c r="R5" t="n">
        <v>280.81</v>
      </c>
      <c r="S5" t="n">
        <v>66.97</v>
      </c>
      <c r="T5" t="n">
        <v>103315.78</v>
      </c>
      <c r="U5" t="n">
        <v>0.24</v>
      </c>
      <c r="V5" t="n">
        <v>0.6899999999999999</v>
      </c>
      <c r="W5" t="n">
        <v>5.64</v>
      </c>
      <c r="X5" t="n">
        <v>6.37</v>
      </c>
      <c r="Y5" t="n">
        <v>1</v>
      </c>
      <c r="Z5" t="n">
        <v>10</v>
      </c>
      <c r="AA5" t="n">
        <v>807.6750425893512</v>
      </c>
      <c r="AB5" t="n">
        <v>1105.096625378842</v>
      </c>
      <c r="AC5" t="n">
        <v>999.6277544655396</v>
      </c>
      <c r="AD5" t="n">
        <v>807675.0425893512</v>
      </c>
      <c r="AE5" t="n">
        <v>1105096.625378842</v>
      </c>
      <c r="AF5" t="n">
        <v>1.610821326796569e-06</v>
      </c>
      <c r="AG5" t="n">
        <v>26</v>
      </c>
      <c r="AH5" t="n">
        <v>999627.7544655396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2.374</v>
      </c>
      <c r="E6" t="n">
        <v>42.12</v>
      </c>
      <c r="F6" t="n">
        <v>29.56</v>
      </c>
      <c r="G6" t="n">
        <v>9.59</v>
      </c>
      <c r="H6" t="n">
        <v>0.13</v>
      </c>
      <c r="I6" t="n">
        <v>185</v>
      </c>
      <c r="J6" t="n">
        <v>276.02</v>
      </c>
      <c r="K6" t="n">
        <v>60.56</v>
      </c>
      <c r="L6" t="n">
        <v>2</v>
      </c>
      <c r="M6" t="n">
        <v>183</v>
      </c>
      <c r="N6" t="n">
        <v>73.47</v>
      </c>
      <c r="O6" t="n">
        <v>34277.1</v>
      </c>
      <c r="P6" t="n">
        <v>509.58</v>
      </c>
      <c r="Q6" t="n">
        <v>1397.41</v>
      </c>
      <c r="R6" t="n">
        <v>248.42</v>
      </c>
      <c r="S6" t="n">
        <v>66.97</v>
      </c>
      <c r="T6" t="n">
        <v>87288.17999999999</v>
      </c>
      <c r="U6" t="n">
        <v>0.27</v>
      </c>
      <c r="V6" t="n">
        <v>0.71</v>
      </c>
      <c r="W6" t="n">
        <v>5.6</v>
      </c>
      <c r="X6" t="n">
        <v>5.39</v>
      </c>
      <c r="Y6" t="n">
        <v>1</v>
      </c>
      <c r="Z6" t="n">
        <v>10</v>
      </c>
      <c r="AA6" t="n">
        <v>743.3863520432201</v>
      </c>
      <c r="AB6" t="n">
        <v>1017.134002756769</v>
      </c>
      <c r="AC6" t="n">
        <v>920.0601610902007</v>
      </c>
      <c r="AD6" t="n">
        <v>743386.3520432201</v>
      </c>
      <c r="AE6" t="n">
        <v>1017134.002756769</v>
      </c>
      <c r="AF6" t="n">
        <v>1.714146680628919e-06</v>
      </c>
      <c r="AG6" t="n">
        <v>25</v>
      </c>
      <c r="AH6" t="n">
        <v>920060.1610902008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2.4955</v>
      </c>
      <c r="E7" t="n">
        <v>40.07</v>
      </c>
      <c r="F7" t="n">
        <v>28.82</v>
      </c>
      <c r="G7" t="n">
        <v>10.81</v>
      </c>
      <c r="H7" t="n">
        <v>0.14</v>
      </c>
      <c r="I7" t="n">
        <v>160</v>
      </c>
      <c r="J7" t="n">
        <v>276.51</v>
      </c>
      <c r="K7" t="n">
        <v>60.56</v>
      </c>
      <c r="L7" t="n">
        <v>2.25</v>
      </c>
      <c r="M7" t="n">
        <v>158</v>
      </c>
      <c r="N7" t="n">
        <v>73.70999999999999</v>
      </c>
      <c r="O7" t="n">
        <v>34337.08</v>
      </c>
      <c r="P7" t="n">
        <v>495.87</v>
      </c>
      <c r="Q7" t="n">
        <v>1397.79</v>
      </c>
      <c r="R7" t="n">
        <v>223.09</v>
      </c>
      <c r="S7" t="n">
        <v>66.97</v>
      </c>
      <c r="T7" t="n">
        <v>74744.82000000001</v>
      </c>
      <c r="U7" t="n">
        <v>0.3</v>
      </c>
      <c r="V7" t="n">
        <v>0.73</v>
      </c>
      <c r="W7" t="n">
        <v>5.58</v>
      </c>
      <c r="X7" t="n">
        <v>4.64</v>
      </c>
      <c r="Y7" t="n">
        <v>1</v>
      </c>
      <c r="Z7" t="n">
        <v>10</v>
      </c>
      <c r="AA7" t="n">
        <v>694.3202650837819</v>
      </c>
      <c r="AB7" t="n">
        <v>949.9996179358818</v>
      </c>
      <c r="AC7" t="n">
        <v>859.3329877329182</v>
      </c>
      <c r="AD7" t="n">
        <v>694320.2650837819</v>
      </c>
      <c r="AE7" t="n">
        <v>949999.6179358818</v>
      </c>
      <c r="AF7" t="n">
        <v>1.801875754637518e-06</v>
      </c>
      <c r="AG7" t="n">
        <v>24</v>
      </c>
      <c r="AH7" t="n">
        <v>859332.9877329182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2.5979</v>
      </c>
      <c r="E8" t="n">
        <v>38.49</v>
      </c>
      <c r="F8" t="n">
        <v>28.23</v>
      </c>
      <c r="G8" t="n">
        <v>12.01</v>
      </c>
      <c r="H8" t="n">
        <v>0.16</v>
      </c>
      <c r="I8" t="n">
        <v>141</v>
      </c>
      <c r="J8" t="n">
        <v>277</v>
      </c>
      <c r="K8" t="n">
        <v>60.56</v>
      </c>
      <c r="L8" t="n">
        <v>2.5</v>
      </c>
      <c r="M8" t="n">
        <v>139</v>
      </c>
      <c r="N8" t="n">
        <v>73.94</v>
      </c>
      <c r="O8" t="n">
        <v>34397.15</v>
      </c>
      <c r="P8" t="n">
        <v>484.99</v>
      </c>
      <c r="Q8" t="n">
        <v>1397.47</v>
      </c>
      <c r="R8" t="n">
        <v>204.89</v>
      </c>
      <c r="S8" t="n">
        <v>66.97</v>
      </c>
      <c r="T8" t="n">
        <v>65740.97</v>
      </c>
      <c r="U8" t="n">
        <v>0.33</v>
      </c>
      <c r="V8" t="n">
        <v>0.75</v>
      </c>
      <c r="W8" t="n">
        <v>5.52</v>
      </c>
      <c r="X8" t="n">
        <v>4.06</v>
      </c>
      <c r="Y8" t="n">
        <v>1</v>
      </c>
      <c r="Z8" t="n">
        <v>10</v>
      </c>
      <c r="AA8" t="n">
        <v>655.6126770775033</v>
      </c>
      <c r="AB8" t="n">
        <v>897.0381883674288</v>
      </c>
      <c r="AC8" t="n">
        <v>811.4261226706453</v>
      </c>
      <c r="AD8" t="n">
        <v>655612.6770775033</v>
      </c>
      <c r="AE8" t="n">
        <v>897038.1883674288</v>
      </c>
      <c r="AF8" t="n">
        <v>1.875813673801966e-06</v>
      </c>
      <c r="AG8" t="n">
        <v>23</v>
      </c>
      <c r="AH8" t="n">
        <v>811426.1226706454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2.6827</v>
      </c>
      <c r="E9" t="n">
        <v>37.28</v>
      </c>
      <c r="F9" t="n">
        <v>27.79</v>
      </c>
      <c r="G9" t="n">
        <v>13.24</v>
      </c>
      <c r="H9" t="n">
        <v>0.18</v>
      </c>
      <c r="I9" t="n">
        <v>126</v>
      </c>
      <c r="J9" t="n">
        <v>277.48</v>
      </c>
      <c r="K9" t="n">
        <v>60.56</v>
      </c>
      <c r="L9" t="n">
        <v>2.75</v>
      </c>
      <c r="M9" t="n">
        <v>124</v>
      </c>
      <c r="N9" t="n">
        <v>74.18000000000001</v>
      </c>
      <c r="O9" t="n">
        <v>34457.31</v>
      </c>
      <c r="P9" t="n">
        <v>476.91</v>
      </c>
      <c r="Q9" t="n">
        <v>1397.45</v>
      </c>
      <c r="R9" t="n">
        <v>190.58</v>
      </c>
      <c r="S9" t="n">
        <v>66.97</v>
      </c>
      <c r="T9" t="n">
        <v>58663.79</v>
      </c>
      <c r="U9" t="n">
        <v>0.35</v>
      </c>
      <c r="V9" t="n">
        <v>0.76</v>
      </c>
      <c r="W9" t="n">
        <v>5.51</v>
      </c>
      <c r="X9" t="n">
        <v>3.62</v>
      </c>
      <c r="Y9" t="n">
        <v>1</v>
      </c>
      <c r="Z9" t="n">
        <v>10</v>
      </c>
      <c r="AA9" t="n">
        <v>625.1077237718865</v>
      </c>
      <c r="AB9" t="n">
        <v>855.2999654711248</v>
      </c>
      <c r="AC9" t="n">
        <v>773.6713371876008</v>
      </c>
      <c r="AD9" t="n">
        <v>625107.7237718866</v>
      </c>
      <c r="AE9" t="n">
        <v>855299.9654711247</v>
      </c>
      <c r="AF9" t="n">
        <v>1.937043513110025e-06</v>
      </c>
      <c r="AG9" t="n">
        <v>22</v>
      </c>
      <c r="AH9" t="n">
        <v>773671.3371876008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2.7556</v>
      </c>
      <c r="E10" t="n">
        <v>36.29</v>
      </c>
      <c r="F10" t="n">
        <v>27.43</v>
      </c>
      <c r="G10" t="n">
        <v>14.44</v>
      </c>
      <c r="H10" t="n">
        <v>0.19</v>
      </c>
      <c r="I10" t="n">
        <v>114</v>
      </c>
      <c r="J10" t="n">
        <v>277.97</v>
      </c>
      <c r="K10" t="n">
        <v>60.56</v>
      </c>
      <c r="L10" t="n">
        <v>3</v>
      </c>
      <c r="M10" t="n">
        <v>112</v>
      </c>
      <c r="N10" t="n">
        <v>74.42</v>
      </c>
      <c r="O10" t="n">
        <v>34517.57</v>
      </c>
      <c r="P10" t="n">
        <v>469.67</v>
      </c>
      <c r="Q10" t="n">
        <v>1397.42</v>
      </c>
      <c r="R10" t="n">
        <v>179.11</v>
      </c>
      <c r="S10" t="n">
        <v>66.97</v>
      </c>
      <c r="T10" t="n">
        <v>52985.01</v>
      </c>
      <c r="U10" t="n">
        <v>0.37</v>
      </c>
      <c r="V10" t="n">
        <v>0.77</v>
      </c>
      <c r="W10" t="n">
        <v>5.48</v>
      </c>
      <c r="X10" t="n">
        <v>3.27</v>
      </c>
      <c r="Y10" t="n">
        <v>1</v>
      </c>
      <c r="Z10" t="n">
        <v>10</v>
      </c>
      <c r="AA10" t="n">
        <v>605.7871375586028</v>
      </c>
      <c r="AB10" t="n">
        <v>828.8646870500032</v>
      </c>
      <c r="AC10" t="n">
        <v>749.7590046368448</v>
      </c>
      <c r="AD10" t="n">
        <v>605787.1375586028</v>
      </c>
      <c r="AE10" t="n">
        <v>828864.6870500032</v>
      </c>
      <c r="AF10" t="n">
        <v>1.989680957515185e-06</v>
      </c>
      <c r="AG10" t="n">
        <v>22</v>
      </c>
      <c r="AH10" t="n">
        <v>749759.0046368447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2.8195</v>
      </c>
      <c r="E11" t="n">
        <v>35.47</v>
      </c>
      <c r="F11" t="n">
        <v>27.14</v>
      </c>
      <c r="G11" t="n">
        <v>15.66</v>
      </c>
      <c r="H11" t="n">
        <v>0.21</v>
      </c>
      <c r="I11" t="n">
        <v>104</v>
      </c>
      <c r="J11" t="n">
        <v>278.46</v>
      </c>
      <c r="K11" t="n">
        <v>60.56</v>
      </c>
      <c r="L11" t="n">
        <v>3.25</v>
      </c>
      <c r="M11" t="n">
        <v>102</v>
      </c>
      <c r="N11" t="n">
        <v>74.66</v>
      </c>
      <c r="O11" t="n">
        <v>34577.92</v>
      </c>
      <c r="P11" t="n">
        <v>463.79</v>
      </c>
      <c r="Q11" t="n">
        <v>1397.47</v>
      </c>
      <c r="R11" t="n">
        <v>168.98</v>
      </c>
      <c r="S11" t="n">
        <v>66.97</v>
      </c>
      <c r="T11" t="n">
        <v>47973.21</v>
      </c>
      <c r="U11" t="n">
        <v>0.4</v>
      </c>
      <c r="V11" t="n">
        <v>0.78</v>
      </c>
      <c r="W11" t="n">
        <v>5.47</v>
      </c>
      <c r="X11" t="n">
        <v>2.97</v>
      </c>
      <c r="Y11" t="n">
        <v>1</v>
      </c>
      <c r="Z11" t="n">
        <v>10</v>
      </c>
      <c r="AA11" t="n">
        <v>583.1566448974461</v>
      </c>
      <c r="AB11" t="n">
        <v>797.9006486041351</v>
      </c>
      <c r="AC11" t="n">
        <v>721.7501305619494</v>
      </c>
      <c r="AD11" t="n">
        <v>583156.644897446</v>
      </c>
      <c r="AE11" t="n">
        <v>797900.648604135</v>
      </c>
      <c r="AF11" t="n">
        <v>2.035819951993782e-06</v>
      </c>
      <c r="AG11" t="n">
        <v>21</v>
      </c>
      <c r="AH11" t="n">
        <v>721750.1305619493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2.8792</v>
      </c>
      <c r="E12" t="n">
        <v>34.73</v>
      </c>
      <c r="F12" t="n">
        <v>26.87</v>
      </c>
      <c r="G12" t="n">
        <v>16.97</v>
      </c>
      <c r="H12" t="n">
        <v>0.22</v>
      </c>
      <c r="I12" t="n">
        <v>95</v>
      </c>
      <c r="J12" t="n">
        <v>278.95</v>
      </c>
      <c r="K12" t="n">
        <v>60.56</v>
      </c>
      <c r="L12" t="n">
        <v>3.5</v>
      </c>
      <c r="M12" t="n">
        <v>93</v>
      </c>
      <c r="N12" t="n">
        <v>74.90000000000001</v>
      </c>
      <c r="O12" t="n">
        <v>34638.36</v>
      </c>
      <c r="P12" t="n">
        <v>458.45</v>
      </c>
      <c r="Q12" t="n">
        <v>1397.31</v>
      </c>
      <c r="R12" t="n">
        <v>160.82</v>
      </c>
      <c r="S12" t="n">
        <v>66.97</v>
      </c>
      <c r="T12" t="n">
        <v>43935.29</v>
      </c>
      <c r="U12" t="n">
        <v>0.42</v>
      </c>
      <c r="V12" t="n">
        <v>0.78</v>
      </c>
      <c r="W12" t="n">
        <v>5.44</v>
      </c>
      <c r="X12" t="n">
        <v>2.7</v>
      </c>
      <c r="Y12" t="n">
        <v>1</v>
      </c>
      <c r="Z12" t="n">
        <v>10</v>
      </c>
      <c r="AA12" t="n">
        <v>569.2680689783984</v>
      </c>
      <c r="AB12" t="n">
        <v>778.8976863109681</v>
      </c>
      <c r="AC12" t="n">
        <v>704.5607843192171</v>
      </c>
      <c r="AD12" t="n">
        <v>569268.0689783985</v>
      </c>
      <c r="AE12" t="n">
        <v>778897.6863109681</v>
      </c>
      <c r="AF12" t="n">
        <v>2.078926336506648e-06</v>
      </c>
      <c r="AG12" t="n">
        <v>21</v>
      </c>
      <c r="AH12" t="n">
        <v>704560.7843192171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2.9238</v>
      </c>
      <c r="E13" t="n">
        <v>34.2</v>
      </c>
      <c r="F13" t="n">
        <v>26.71</v>
      </c>
      <c r="G13" t="n">
        <v>18.21</v>
      </c>
      <c r="H13" t="n">
        <v>0.24</v>
      </c>
      <c r="I13" t="n">
        <v>88</v>
      </c>
      <c r="J13" t="n">
        <v>279.44</v>
      </c>
      <c r="K13" t="n">
        <v>60.56</v>
      </c>
      <c r="L13" t="n">
        <v>3.75</v>
      </c>
      <c r="M13" t="n">
        <v>86</v>
      </c>
      <c r="N13" t="n">
        <v>75.14</v>
      </c>
      <c r="O13" t="n">
        <v>34698.9</v>
      </c>
      <c r="P13" t="n">
        <v>454.84</v>
      </c>
      <c r="Q13" t="n">
        <v>1397.31</v>
      </c>
      <c r="R13" t="n">
        <v>155.3</v>
      </c>
      <c r="S13" t="n">
        <v>66.97</v>
      </c>
      <c r="T13" t="n">
        <v>41212.38</v>
      </c>
      <c r="U13" t="n">
        <v>0.43</v>
      </c>
      <c r="V13" t="n">
        <v>0.79</v>
      </c>
      <c r="W13" t="n">
        <v>5.44</v>
      </c>
      <c r="X13" t="n">
        <v>2.54</v>
      </c>
      <c r="Y13" t="n">
        <v>1</v>
      </c>
      <c r="Z13" t="n">
        <v>10</v>
      </c>
      <c r="AA13" t="n">
        <v>552.6799837526448</v>
      </c>
      <c r="AB13" t="n">
        <v>756.2011362904208</v>
      </c>
      <c r="AC13" t="n">
        <v>684.0303611778228</v>
      </c>
      <c r="AD13" t="n">
        <v>552679.9837526449</v>
      </c>
      <c r="AE13" t="n">
        <v>756201.1362904208</v>
      </c>
      <c r="AF13" t="n">
        <v>2.111129766142727e-06</v>
      </c>
      <c r="AG13" t="n">
        <v>20</v>
      </c>
      <c r="AH13" t="n">
        <v>684030.3611778228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2.9693</v>
      </c>
      <c r="E14" t="n">
        <v>33.68</v>
      </c>
      <c r="F14" t="n">
        <v>26.49</v>
      </c>
      <c r="G14" t="n">
        <v>19.39</v>
      </c>
      <c r="H14" t="n">
        <v>0.25</v>
      </c>
      <c r="I14" t="n">
        <v>82</v>
      </c>
      <c r="J14" t="n">
        <v>279.94</v>
      </c>
      <c r="K14" t="n">
        <v>60.56</v>
      </c>
      <c r="L14" t="n">
        <v>4</v>
      </c>
      <c r="M14" t="n">
        <v>80</v>
      </c>
      <c r="N14" t="n">
        <v>75.38</v>
      </c>
      <c r="O14" t="n">
        <v>34759.54</v>
      </c>
      <c r="P14" t="n">
        <v>450.56</v>
      </c>
      <c r="Q14" t="n">
        <v>1397.39</v>
      </c>
      <c r="R14" t="n">
        <v>148.04</v>
      </c>
      <c r="S14" t="n">
        <v>66.97</v>
      </c>
      <c r="T14" t="n">
        <v>37613.81</v>
      </c>
      <c r="U14" t="n">
        <v>0.45</v>
      </c>
      <c r="V14" t="n">
        <v>0.79</v>
      </c>
      <c r="W14" t="n">
        <v>5.44</v>
      </c>
      <c r="X14" t="n">
        <v>2.33</v>
      </c>
      <c r="Y14" t="n">
        <v>1</v>
      </c>
      <c r="Z14" t="n">
        <v>10</v>
      </c>
      <c r="AA14" t="n">
        <v>542.5865473845572</v>
      </c>
      <c r="AB14" t="n">
        <v>742.3908513606179</v>
      </c>
      <c r="AC14" t="n">
        <v>671.5381104588636</v>
      </c>
      <c r="AD14" t="n">
        <v>542586.5473845572</v>
      </c>
      <c r="AE14" t="n">
        <v>742390.8513606179</v>
      </c>
      <c r="AF14" t="n">
        <v>2.143983040771461e-06</v>
      </c>
      <c r="AG14" t="n">
        <v>20</v>
      </c>
      <c r="AH14" t="n">
        <v>671538.1104588635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3.0036</v>
      </c>
      <c r="E15" t="n">
        <v>33.29</v>
      </c>
      <c r="F15" t="n">
        <v>26.37</v>
      </c>
      <c r="G15" t="n">
        <v>20.55</v>
      </c>
      <c r="H15" t="n">
        <v>0.27</v>
      </c>
      <c r="I15" t="n">
        <v>77</v>
      </c>
      <c r="J15" t="n">
        <v>280.43</v>
      </c>
      <c r="K15" t="n">
        <v>60.56</v>
      </c>
      <c r="L15" t="n">
        <v>4.25</v>
      </c>
      <c r="M15" t="n">
        <v>75</v>
      </c>
      <c r="N15" t="n">
        <v>75.62</v>
      </c>
      <c r="O15" t="n">
        <v>34820.27</v>
      </c>
      <c r="P15" t="n">
        <v>447.63</v>
      </c>
      <c r="Q15" t="n">
        <v>1397.41</v>
      </c>
      <c r="R15" t="n">
        <v>144.13</v>
      </c>
      <c r="S15" t="n">
        <v>66.97</v>
      </c>
      <c r="T15" t="n">
        <v>35681.71</v>
      </c>
      <c r="U15" t="n">
        <v>0.46</v>
      </c>
      <c r="V15" t="n">
        <v>0.8</v>
      </c>
      <c r="W15" t="n">
        <v>5.43</v>
      </c>
      <c r="X15" t="n">
        <v>2.2</v>
      </c>
      <c r="Y15" t="n">
        <v>1</v>
      </c>
      <c r="Z15" t="n">
        <v>10</v>
      </c>
      <c r="AA15" t="n">
        <v>535.4785352088777</v>
      </c>
      <c r="AB15" t="n">
        <v>732.6653555184878</v>
      </c>
      <c r="AC15" t="n">
        <v>662.7408022900872</v>
      </c>
      <c r="AD15" t="n">
        <v>535478.5352088778</v>
      </c>
      <c r="AE15" t="n">
        <v>732665.3555184877</v>
      </c>
      <c r="AF15" t="n">
        <v>2.168749355491584e-06</v>
      </c>
      <c r="AG15" t="n">
        <v>20</v>
      </c>
      <c r="AH15" t="n">
        <v>662740.8022900872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3.0413</v>
      </c>
      <c r="E16" t="n">
        <v>32.88</v>
      </c>
      <c r="F16" t="n">
        <v>26.22</v>
      </c>
      <c r="G16" t="n">
        <v>21.85</v>
      </c>
      <c r="H16" t="n">
        <v>0.29</v>
      </c>
      <c r="I16" t="n">
        <v>72</v>
      </c>
      <c r="J16" t="n">
        <v>280.92</v>
      </c>
      <c r="K16" t="n">
        <v>60.56</v>
      </c>
      <c r="L16" t="n">
        <v>4.5</v>
      </c>
      <c r="M16" t="n">
        <v>70</v>
      </c>
      <c r="N16" t="n">
        <v>75.87</v>
      </c>
      <c r="O16" t="n">
        <v>34881.09</v>
      </c>
      <c r="P16" t="n">
        <v>444.3</v>
      </c>
      <c r="Q16" t="n">
        <v>1397.41</v>
      </c>
      <c r="R16" t="n">
        <v>139.55</v>
      </c>
      <c r="S16" t="n">
        <v>66.97</v>
      </c>
      <c r="T16" t="n">
        <v>33418.04</v>
      </c>
      <c r="U16" t="n">
        <v>0.48</v>
      </c>
      <c r="V16" t="n">
        <v>0.8</v>
      </c>
      <c r="W16" t="n">
        <v>5.41</v>
      </c>
      <c r="X16" t="n">
        <v>2.05</v>
      </c>
      <c r="Y16" t="n">
        <v>1</v>
      </c>
      <c r="Z16" t="n">
        <v>10</v>
      </c>
      <c r="AA16" t="n">
        <v>527.7403599869829</v>
      </c>
      <c r="AB16" t="n">
        <v>722.0776427956938</v>
      </c>
      <c r="AC16" t="n">
        <v>653.1635660096088</v>
      </c>
      <c r="AD16" t="n">
        <v>527740.3599869829</v>
      </c>
      <c r="AE16" t="n">
        <v>722077.6427956938</v>
      </c>
      <c r="AF16" t="n">
        <v>2.195970640183964e-06</v>
      </c>
      <c r="AG16" t="n">
        <v>20</v>
      </c>
      <c r="AH16" t="n">
        <v>653163.5660096088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3.0724</v>
      </c>
      <c r="E17" t="n">
        <v>32.55</v>
      </c>
      <c r="F17" t="n">
        <v>26.1</v>
      </c>
      <c r="G17" t="n">
        <v>23.03</v>
      </c>
      <c r="H17" t="n">
        <v>0.3</v>
      </c>
      <c r="I17" t="n">
        <v>68</v>
      </c>
      <c r="J17" t="n">
        <v>281.41</v>
      </c>
      <c r="K17" t="n">
        <v>60.56</v>
      </c>
      <c r="L17" t="n">
        <v>4.75</v>
      </c>
      <c r="M17" t="n">
        <v>66</v>
      </c>
      <c r="N17" t="n">
        <v>76.11</v>
      </c>
      <c r="O17" t="n">
        <v>34942.02</v>
      </c>
      <c r="P17" t="n">
        <v>441.44</v>
      </c>
      <c r="Q17" t="n">
        <v>1397.33</v>
      </c>
      <c r="R17" t="n">
        <v>135.29</v>
      </c>
      <c r="S17" t="n">
        <v>66.97</v>
      </c>
      <c r="T17" t="n">
        <v>31308.32</v>
      </c>
      <c r="U17" t="n">
        <v>0.5</v>
      </c>
      <c r="V17" t="n">
        <v>0.8100000000000001</v>
      </c>
      <c r="W17" t="n">
        <v>5.41</v>
      </c>
      <c r="X17" t="n">
        <v>1.93</v>
      </c>
      <c r="Y17" t="n">
        <v>1</v>
      </c>
      <c r="Z17" t="n">
        <v>10</v>
      </c>
      <c r="AA17" t="n">
        <v>514.4632937601223</v>
      </c>
      <c r="AB17" t="n">
        <v>703.9113750412808</v>
      </c>
      <c r="AC17" t="n">
        <v>636.7310613531599</v>
      </c>
      <c r="AD17" t="n">
        <v>514463.2937601223</v>
      </c>
      <c r="AE17" t="n">
        <v>703911.3750412809</v>
      </c>
      <c r="AF17" t="n">
        <v>2.218426394930198e-06</v>
      </c>
      <c r="AG17" t="n">
        <v>19</v>
      </c>
      <c r="AH17" t="n">
        <v>636731.06135316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3.1024</v>
      </c>
      <c r="E18" t="n">
        <v>32.23</v>
      </c>
      <c r="F18" t="n">
        <v>25.99</v>
      </c>
      <c r="G18" t="n">
        <v>24.37</v>
      </c>
      <c r="H18" t="n">
        <v>0.32</v>
      </c>
      <c r="I18" t="n">
        <v>64</v>
      </c>
      <c r="J18" t="n">
        <v>281.91</v>
      </c>
      <c r="K18" t="n">
        <v>60.56</v>
      </c>
      <c r="L18" t="n">
        <v>5</v>
      </c>
      <c r="M18" t="n">
        <v>62</v>
      </c>
      <c r="N18" t="n">
        <v>76.34999999999999</v>
      </c>
      <c r="O18" t="n">
        <v>35003.04</v>
      </c>
      <c r="P18" t="n">
        <v>438.81</v>
      </c>
      <c r="Q18" t="n">
        <v>1397.35</v>
      </c>
      <c r="R18" t="n">
        <v>131.88</v>
      </c>
      <c r="S18" t="n">
        <v>66.97</v>
      </c>
      <c r="T18" t="n">
        <v>29620.19</v>
      </c>
      <c r="U18" t="n">
        <v>0.51</v>
      </c>
      <c r="V18" t="n">
        <v>0.8100000000000001</v>
      </c>
      <c r="W18" t="n">
        <v>5.4</v>
      </c>
      <c r="X18" t="n">
        <v>1.82</v>
      </c>
      <c r="Y18" t="n">
        <v>1</v>
      </c>
      <c r="Z18" t="n">
        <v>10</v>
      </c>
      <c r="AA18" t="n">
        <v>508.5902077453314</v>
      </c>
      <c r="AB18" t="n">
        <v>695.8755596535758</v>
      </c>
      <c r="AC18" t="n">
        <v>629.4621729077197</v>
      </c>
      <c r="AD18" t="n">
        <v>508590.2077453315</v>
      </c>
      <c r="AE18" t="n">
        <v>695875.5596535758</v>
      </c>
      <c r="AF18" t="n">
        <v>2.240087894685407e-06</v>
      </c>
      <c r="AG18" t="n">
        <v>19</v>
      </c>
      <c r="AH18" t="n">
        <v>629462.1729077197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3.127</v>
      </c>
      <c r="E19" t="n">
        <v>31.98</v>
      </c>
      <c r="F19" t="n">
        <v>25.89</v>
      </c>
      <c r="G19" t="n">
        <v>25.47</v>
      </c>
      <c r="H19" t="n">
        <v>0.33</v>
      </c>
      <c r="I19" t="n">
        <v>61</v>
      </c>
      <c r="J19" t="n">
        <v>282.4</v>
      </c>
      <c r="K19" t="n">
        <v>60.56</v>
      </c>
      <c r="L19" t="n">
        <v>5.25</v>
      </c>
      <c r="M19" t="n">
        <v>59</v>
      </c>
      <c r="N19" t="n">
        <v>76.59999999999999</v>
      </c>
      <c r="O19" t="n">
        <v>35064.15</v>
      </c>
      <c r="P19" t="n">
        <v>436.66</v>
      </c>
      <c r="Q19" t="n">
        <v>1397.34</v>
      </c>
      <c r="R19" t="n">
        <v>128.83</v>
      </c>
      <c r="S19" t="n">
        <v>66.97</v>
      </c>
      <c r="T19" t="n">
        <v>28109.47</v>
      </c>
      <c r="U19" t="n">
        <v>0.52</v>
      </c>
      <c r="V19" t="n">
        <v>0.8100000000000001</v>
      </c>
      <c r="W19" t="n">
        <v>5.4</v>
      </c>
      <c r="X19" t="n">
        <v>1.73</v>
      </c>
      <c r="Y19" t="n">
        <v>1</v>
      </c>
      <c r="Z19" t="n">
        <v>10</v>
      </c>
      <c r="AA19" t="n">
        <v>503.8511515817771</v>
      </c>
      <c r="AB19" t="n">
        <v>689.3913739381982</v>
      </c>
      <c r="AC19" t="n">
        <v>623.5968287764061</v>
      </c>
      <c r="AD19" t="n">
        <v>503851.1515817771</v>
      </c>
      <c r="AE19" t="n">
        <v>689391.3739381982</v>
      </c>
      <c r="AF19" t="n">
        <v>2.257850324484679e-06</v>
      </c>
      <c r="AG19" t="n">
        <v>19</v>
      </c>
      <c r="AH19" t="n">
        <v>623596.8287764061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3.1524</v>
      </c>
      <c r="E20" t="n">
        <v>31.72</v>
      </c>
      <c r="F20" t="n">
        <v>25.79</v>
      </c>
      <c r="G20" t="n">
        <v>26.68</v>
      </c>
      <c r="H20" t="n">
        <v>0.35</v>
      </c>
      <c r="I20" t="n">
        <v>58</v>
      </c>
      <c r="J20" t="n">
        <v>282.9</v>
      </c>
      <c r="K20" t="n">
        <v>60.56</v>
      </c>
      <c r="L20" t="n">
        <v>5.5</v>
      </c>
      <c r="M20" t="n">
        <v>56</v>
      </c>
      <c r="N20" t="n">
        <v>76.84999999999999</v>
      </c>
      <c r="O20" t="n">
        <v>35125.37</v>
      </c>
      <c r="P20" t="n">
        <v>434.02</v>
      </c>
      <c r="Q20" t="n">
        <v>1397.33</v>
      </c>
      <c r="R20" t="n">
        <v>125.51</v>
      </c>
      <c r="S20" t="n">
        <v>66.97</v>
      </c>
      <c r="T20" t="n">
        <v>26466.49</v>
      </c>
      <c r="U20" t="n">
        <v>0.53</v>
      </c>
      <c r="V20" t="n">
        <v>0.82</v>
      </c>
      <c r="W20" t="n">
        <v>5.39</v>
      </c>
      <c r="X20" t="n">
        <v>1.62</v>
      </c>
      <c r="Y20" t="n">
        <v>1</v>
      </c>
      <c r="Z20" t="n">
        <v>10</v>
      </c>
      <c r="AA20" t="n">
        <v>498.7173422882138</v>
      </c>
      <c r="AB20" t="n">
        <v>682.3670695750635</v>
      </c>
      <c r="AC20" t="n">
        <v>617.2429141630159</v>
      </c>
      <c r="AD20" t="n">
        <v>498717.3422882138</v>
      </c>
      <c r="AE20" t="n">
        <v>682367.0695750635</v>
      </c>
      <c r="AF20" t="n">
        <v>2.276190394277424e-06</v>
      </c>
      <c r="AG20" t="n">
        <v>19</v>
      </c>
      <c r="AH20" t="n">
        <v>617242.9141630159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3.175</v>
      </c>
      <c r="E21" t="n">
        <v>31.5</v>
      </c>
      <c r="F21" t="n">
        <v>25.72</v>
      </c>
      <c r="G21" t="n">
        <v>28.06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432.2</v>
      </c>
      <c r="Q21" t="n">
        <v>1397.24</v>
      </c>
      <c r="R21" t="n">
        <v>123.17</v>
      </c>
      <c r="S21" t="n">
        <v>66.97</v>
      </c>
      <c r="T21" t="n">
        <v>25312.82</v>
      </c>
      <c r="U21" t="n">
        <v>0.54</v>
      </c>
      <c r="V21" t="n">
        <v>0.82</v>
      </c>
      <c r="W21" t="n">
        <v>5.39</v>
      </c>
      <c r="X21" t="n">
        <v>1.56</v>
      </c>
      <c r="Y21" t="n">
        <v>1</v>
      </c>
      <c r="Z21" t="n">
        <v>10</v>
      </c>
      <c r="AA21" t="n">
        <v>494.6449821261339</v>
      </c>
      <c r="AB21" t="n">
        <v>676.7950867414554</v>
      </c>
      <c r="AC21" t="n">
        <v>612.2027135507202</v>
      </c>
      <c r="AD21" t="n">
        <v>494644.9821261339</v>
      </c>
      <c r="AE21" t="n">
        <v>676795.0867414554</v>
      </c>
      <c r="AF21" t="n">
        <v>2.292508724093015e-06</v>
      </c>
      <c r="AG21" t="n">
        <v>19</v>
      </c>
      <c r="AH21" t="n">
        <v>612202.7135507202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3.1928</v>
      </c>
      <c r="E22" t="n">
        <v>31.32</v>
      </c>
      <c r="F22" t="n">
        <v>25.65</v>
      </c>
      <c r="G22" t="n">
        <v>29.04</v>
      </c>
      <c r="H22" t="n">
        <v>0.38</v>
      </c>
      <c r="I22" t="n">
        <v>53</v>
      </c>
      <c r="J22" t="n">
        <v>283.9</v>
      </c>
      <c r="K22" t="n">
        <v>60.56</v>
      </c>
      <c r="L22" t="n">
        <v>6</v>
      </c>
      <c r="M22" t="n">
        <v>51</v>
      </c>
      <c r="N22" t="n">
        <v>77.34</v>
      </c>
      <c r="O22" t="n">
        <v>35248.1</v>
      </c>
      <c r="P22" t="n">
        <v>430.06</v>
      </c>
      <c r="Q22" t="n">
        <v>1397.23</v>
      </c>
      <c r="R22" t="n">
        <v>121.13</v>
      </c>
      <c r="S22" t="n">
        <v>66.97</v>
      </c>
      <c r="T22" t="n">
        <v>24300.77</v>
      </c>
      <c r="U22" t="n">
        <v>0.55</v>
      </c>
      <c r="V22" t="n">
        <v>0.82</v>
      </c>
      <c r="W22" t="n">
        <v>5.37</v>
      </c>
      <c r="X22" t="n">
        <v>1.48</v>
      </c>
      <c r="Y22" t="n">
        <v>1</v>
      </c>
      <c r="Z22" t="n">
        <v>10</v>
      </c>
      <c r="AA22" t="n">
        <v>490.9245938655218</v>
      </c>
      <c r="AB22" t="n">
        <v>671.7046873913398</v>
      </c>
      <c r="AC22" t="n">
        <v>607.5981347701594</v>
      </c>
      <c r="AD22" t="n">
        <v>490924.5938655218</v>
      </c>
      <c r="AE22" t="n">
        <v>671704.6873913398</v>
      </c>
      <c r="AF22" t="n">
        <v>2.305361213947772e-06</v>
      </c>
      <c r="AG22" t="n">
        <v>19</v>
      </c>
      <c r="AH22" t="n">
        <v>607598.1347701594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3.2079</v>
      </c>
      <c r="E23" t="n">
        <v>31.17</v>
      </c>
      <c r="F23" t="n">
        <v>25.61</v>
      </c>
      <c r="G23" t="n">
        <v>30.13</v>
      </c>
      <c r="H23" t="n">
        <v>0.39</v>
      </c>
      <c r="I23" t="n">
        <v>51</v>
      </c>
      <c r="J23" t="n">
        <v>284.4</v>
      </c>
      <c r="K23" t="n">
        <v>60.56</v>
      </c>
      <c r="L23" t="n">
        <v>6.25</v>
      </c>
      <c r="M23" t="n">
        <v>49</v>
      </c>
      <c r="N23" t="n">
        <v>77.59</v>
      </c>
      <c r="O23" t="n">
        <v>35309.61</v>
      </c>
      <c r="P23" t="n">
        <v>428.36</v>
      </c>
      <c r="Q23" t="n">
        <v>1397.26</v>
      </c>
      <c r="R23" t="n">
        <v>119.54</v>
      </c>
      <c r="S23" t="n">
        <v>66.97</v>
      </c>
      <c r="T23" t="n">
        <v>23516.62</v>
      </c>
      <c r="U23" t="n">
        <v>0.5600000000000001</v>
      </c>
      <c r="V23" t="n">
        <v>0.82</v>
      </c>
      <c r="W23" t="n">
        <v>5.38</v>
      </c>
      <c r="X23" t="n">
        <v>1.44</v>
      </c>
      <c r="Y23" t="n">
        <v>1</v>
      </c>
      <c r="Z23" t="n">
        <v>10</v>
      </c>
      <c r="AA23" t="n">
        <v>487.9116578877457</v>
      </c>
      <c r="AB23" t="n">
        <v>667.5822554651921</v>
      </c>
      <c r="AC23" t="n">
        <v>603.8691419611736</v>
      </c>
      <c r="AD23" t="n">
        <v>487911.6578877456</v>
      </c>
      <c r="AE23" t="n">
        <v>667582.2554651921</v>
      </c>
      <c r="AF23" t="n">
        <v>2.316264168824561e-06</v>
      </c>
      <c r="AG23" t="n">
        <v>19</v>
      </c>
      <c r="AH23" t="n">
        <v>603869.1419611736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3.2353</v>
      </c>
      <c r="E24" t="n">
        <v>30.91</v>
      </c>
      <c r="F24" t="n">
        <v>25.5</v>
      </c>
      <c r="G24" t="n">
        <v>31.88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425.85</v>
      </c>
      <c r="Q24" t="n">
        <v>1397.19</v>
      </c>
      <c r="R24" t="n">
        <v>116.06</v>
      </c>
      <c r="S24" t="n">
        <v>66.97</v>
      </c>
      <c r="T24" t="n">
        <v>21791.5</v>
      </c>
      <c r="U24" t="n">
        <v>0.58</v>
      </c>
      <c r="V24" t="n">
        <v>0.83</v>
      </c>
      <c r="W24" t="n">
        <v>5.37</v>
      </c>
      <c r="X24" t="n">
        <v>1.33</v>
      </c>
      <c r="Y24" t="n">
        <v>1</v>
      </c>
      <c r="Z24" t="n">
        <v>10</v>
      </c>
      <c r="AA24" t="n">
        <v>475.9481313106564</v>
      </c>
      <c r="AB24" t="n">
        <v>651.2132306088758</v>
      </c>
      <c r="AC24" t="n">
        <v>589.0623538630736</v>
      </c>
      <c r="AD24" t="n">
        <v>475948.1313106564</v>
      </c>
      <c r="AE24" t="n">
        <v>651213.2306088759</v>
      </c>
      <c r="AF24" t="n">
        <v>2.336048338600986e-06</v>
      </c>
      <c r="AG24" t="n">
        <v>18</v>
      </c>
      <c r="AH24" t="n">
        <v>589062.3538630735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3.2508</v>
      </c>
      <c r="E25" t="n">
        <v>30.76</v>
      </c>
      <c r="F25" t="n">
        <v>25.46</v>
      </c>
      <c r="G25" t="n">
        <v>33.21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424.03</v>
      </c>
      <c r="Q25" t="n">
        <v>1397.24</v>
      </c>
      <c r="R25" t="n">
        <v>114.63</v>
      </c>
      <c r="S25" t="n">
        <v>66.97</v>
      </c>
      <c r="T25" t="n">
        <v>21086.75</v>
      </c>
      <c r="U25" t="n">
        <v>0.58</v>
      </c>
      <c r="V25" t="n">
        <v>0.83</v>
      </c>
      <c r="W25" t="n">
        <v>5.37</v>
      </c>
      <c r="X25" t="n">
        <v>1.29</v>
      </c>
      <c r="Y25" t="n">
        <v>1</v>
      </c>
      <c r="Z25" t="n">
        <v>10</v>
      </c>
      <c r="AA25" t="n">
        <v>472.8799607939468</v>
      </c>
      <c r="AB25" t="n">
        <v>647.0152243497836</v>
      </c>
      <c r="AC25" t="n">
        <v>585.2649994294103</v>
      </c>
      <c r="AD25" t="n">
        <v>472879.9607939468</v>
      </c>
      <c r="AE25" t="n">
        <v>647015.2243497836</v>
      </c>
      <c r="AF25" t="n">
        <v>2.347240113474511e-06</v>
      </c>
      <c r="AG25" t="n">
        <v>18</v>
      </c>
      <c r="AH25" t="n">
        <v>585264.9994294103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3.2608</v>
      </c>
      <c r="E26" t="n">
        <v>30.67</v>
      </c>
      <c r="F26" t="n">
        <v>25.42</v>
      </c>
      <c r="G26" t="n">
        <v>33.89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423.2</v>
      </c>
      <c r="Q26" t="n">
        <v>1397.19</v>
      </c>
      <c r="R26" t="n">
        <v>113.35</v>
      </c>
      <c r="S26" t="n">
        <v>66.97</v>
      </c>
      <c r="T26" t="n">
        <v>20452.81</v>
      </c>
      <c r="U26" t="n">
        <v>0.59</v>
      </c>
      <c r="V26" t="n">
        <v>0.83</v>
      </c>
      <c r="W26" t="n">
        <v>5.37</v>
      </c>
      <c r="X26" t="n">
        <v>1.25</v>
      </c>
      <c r="Y26" t="n">
        <v>1</v>
      </c>
      <c r="Z26" t="n">
        <v>10</v>
      </c>
      <c r="AA26" t="n">
        <v>471.1541638751177</v>
      </c>
      <c r="AB26" t="n">
        <v>644.653912868655</v>
      </c>
      <c r="AC26" t="n">
        <v>583.1290482019191</v>
      </c>
      <c r="AD26" t="n">
        <v>471154.1638751177</v>
      </c>
      <c r="AE26" t="n">
        <v>644653.9128686549</v>
      </c>
      <c r="AF26" t="n">
        <v>2.354460613392915e-06</v>
      </c>
      <c r="AG26" t="n">
        <v>18</v>
      </c>
      <c r="AH26" t="n">
        <v>583129.0482019191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3.2751</v>
      </c>
      <c r="E27" t="n">
        <v>30.53</v>
      </c>
      <c r="F27" t="n">
        <v>25.39</v>
      </c>
      <c r="G27" t="n">
        <v>35.42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421.97</v>
      </c>
      <c r="Q27" t="n">
        <v>1397.26</v>
      </c>
      <c r="R27" t="n">
        <v>112.18</v>
      </c>
      <c r="S27" t="n">
        <v>66.97</v>
      </c>
      <c r="T27" t="n">
        <v>19878.88</v>
      </c>
      <c r="U27" t="n">
        <v>0.6</v>
      </c>
      <c r="V27" t="n">
        <v>0.83</v>
      </c>
      <c r="W27" t="n">
        <v>5.37</v>
      </c>
      <c r="X27" t="n">
        <v>1.22</v>
      </c>
      <c r="Y27" t="n">
        <v>1</v>
      </c>
      <c r="Z27" t="n">
        <v>10</v>
      </c>
      <c r="AA27" t="n">
        <v>468.7054057042192</v>
      </c>
      <c r="AB27" t="n">
        <v>641.3034139076458</v>
      </c>
      <c r="AC27" t="n">
        <v>580.0983161592936</v>
      </c>
      <c r="AD27" t="n">
        <v>468705.4057042192</v>
      </c>
      <c r="AE27" t="n">
        <v>641303.4139076457</v>
      </c>
      <c r="AF27" t="n">
        <v>2.364785928276231e-06</v>
      </c>
      <c r="AG27" t="n">
        <v>18</v>
      </c>
      <c r="AH27" t="n">
        <v>580098.3161592936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3.2879</v>
      </c>
      <c r="E28" t="n">
        <v>30.41</v>
      </c>
      <c r="F28" t="n">
        <v>25.32</v>
      </c>
      <c r="G28" t="n">
        <v>36.17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419.72</v>
      </c>
      <c r="Q28" t="n">
        <v>1397.24</v>
      </c>
      <c r="R28" t="n">
        <v>110.1</v>
      </c>
      <c r="S28" t="n">
        <v>66.97</v>
      </c>
      <c r="T28" t="n">
        <v>18842.77</v>
      </c>
      <c r="U28" t="n">
        <v>0.61</v>
      </c>
      <c r="V28" t="n">
        <v>0.83</v>
      </c>
      <c r="W28" t="n">
        <v>5.36</v>
      </c>
      <c r="X28" t="n">
        <v>1.15</v>
      </c>
      <c r="Y28" t="n">
        <v>1</v>
      </c>
      <c r="Z28" t="n">
        <v>10</v>
      </c>
      <c r="AA28" t="n">
        <v>465.6347425489461</v>
      </c>
      <c r="AB28" t="n">
        <v>637.1019971105036</v>
      </c>
      <c r="AC28" t="n">
        <v>576.2978766845453</v>
      </c>
      <c r="AD28" t="n">
        <v>465634.7425489461</v>
      </c>
      <c r="AE28" t="n">
        <v>637101.9971105036</v>
      </c>
      <c r="AF28" t="n">
        <v>2.374028168171787e-06</v>
      </c>
      <c r="AG28" t="n">
        <v>18</v>
      </c>
      <c r="AH28" t="n">
        <v>576297.8766845453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3.3022</v>
      </c>
      <c r="E29" t="n">
        <v>30.28</v>
      </c>
      <c r="F29" t="n">
        <v>25.29</v>
      </c>
      <c r="G29" t="n">
        <v>37.94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418.8</v>
      </c>
      <c r="Q29" t="n">
        <v>1397.26</v>
      </c>
      <c r="R29" t="n">
        <v>109.09</v>
      </c>
      <c r="S29" t="n">
        <v>66.97</v>
      </c>
      <c r="T29" t="n">
        <v>18347.75</v>
      </c>
      <c r="U29" t="n">
        <v>0.61</v>
      </c>
      <c r="V29" t="n">
        <v>0.83</v>
      </c>
      <c r="W29" t="n">
        <v>5.36</v>
      </c>
      <c r="X29" t="n">
        <v>1.13</v>
      </c>
      <c r="Y29" t="n">
        <v>1</v>
      </c>
      <c r="Z29" t="n">
        <v>10</v>
      </c>
      <c r="AA29" t="n">
        <v>463.457037018563</v>
      </c>
      <c r="AB29" t="n">
        <v>634.1223643302459</v>
      </c>
      <c r="AC29" t="n">
        <v>573.6026158748946</v>
      </c>
      <c r="AD29" t="n">
        <v>463457.037018563</v>
      </c>
      <c r="AE29" t="n">
        <v>634122.3643302459</v>
      </c>
      <c r="AF29" t="n">
        <v>2.384353483055104e-06</v>
      </c>
      <c r="AG29" t="n">
        <v>18</v>
      </c>
      <c r="AH29" t="n">
        <v>573602.6158748945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3.3097</v>
      </c>
      <c r="E30" t="n">
        <v>30.21</v>
      </c>
      <c r="F30" t="n">
        <v>25.28</v>
      </c>
      <c r="G30" t="n">
        <v>38.89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417.58</v>
      </c>
      <c r="Q30" t="n">
        <v>1397.25</v>
      </c>
      <c r="R30" t="n">
        <v>108.68</v>
      </c>
      <c r="S30" t="n">
        <v>66.97</v>
      </c>
      <c r="T30" t="n">
        <v>18145.01</v>
      </c>
      <c r="U30" t="n">
        <v>0.62</v>
      </c>
      <c r="V30" t="n">
        <v>0.83</v>
      </c>
      <c r="W30" t="n">
        <v>5.36</v>
      </c>
      <c r="X30" t="n">
        <v>1.11</v>
      </c>
      <c r="Y30" t="n">
        <v>1</v>
      </c>
      <c r="Z30" t="n">
        <v>10</v>
      </c>
      <c r="AA30" t="n">
        <v>461.7902837306021</v>
      </c>
      <c r="AB30" t="n">
        <v>631.8418389496924</v>
      </c>
      <c r="AC30" t="n">
        <v>571.5397406359235</v>
      </c>
      <c r="AD30" t="n">
        <v>461790.2837306021</v>
      </c>
      <c r="AE30" t="n">
        <v>631841.8389496923</v>
      </c>
      <c r="AF30" t="n">
        <v>2.389768857993906e-06</v>
      </c>
      <c r="AG30" t="n">
        <v>18</v>
      </c>
      <c r="AH30" t="n">
        <v>571539.7406359236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3.3206</v>
      </c>
      <c r="E31" t="n">
        <v>30.11</v>
      </c>
      <c r="F31" t="n">
        <v>25.23</v>
      </c>
      <c r="G31" t="n">
        <v>39.84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415.61</v>
      </c>
      <c r="Q31" t="n">
        <v>1397.21</v>
      </c>
      <c r="R31" t="n">
        <v>107.13</v>
      </c>
      <c r="S31" t="n">
        <v>66.97</v>
      </c>
      <c r="T31" t="n">
        <v>17374.29</v>
      </c>
      <c r="U31" t="n">
        <v>0.63</v>
      </c>
      <c r="V31" t="n">
        <v>0.83</v>
      </c>
      <c r="W31" t="n">
        <v>5.36</v>
      </c>
      <c r="X31" t="n">
        <v>1.06</v>
      </c>
      <c r="Y31" t="n">
        <v>1</v>
      </c>
      <c r="Z31" t="n">
        <v>10</v>
      </c>
      <c r="AA31" t="n">
        <v>459.1959271426805</v>
      </c>
      <c r="AB31" t="n">
        <v>628.2921258111634</v>
      </c>
      <c r="AC31" t="n">
        <v>568.328807137282</v>
      </c>
      <c r="AD31" t="n">
        <v>459195.9271426806</v>
      </c>
      <c r="AE31" t="n">
        <v>628292.1258111633</v>
      </c>
      <c r="AF31" t="n">
        <v>2.397639202904966e-06</v>
      </c>
      <c r="AG31" t="n">
        <v>18</v>
      </c>
      <c r="AH31" t="n">
        <v>568328.807137282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3.3387</v>
      </c>
      <c r="E32" t="n">
        <v>29.95</v>
      </c>
      <c r="F32" t="n">
        <v>25.17</v>
      </c>
      <c r="G32" t="n">
        <v>41.95</v>
      </c>
      <c r="H32" t="n">
        <v>0.52</v>
      </c>
      <c r="I32" t="n">
        <v>36</v>
      </c>
      <c r="J32" t="n">
        <v>288.92</v>
      </c>
      <c r="K32" t="n">
        <v>60.56</v>
      </c>
      <c r="L32" t="n">
        <v>8.5</v>
      </c>
      <c r="M32" t="n">
        <v>34</v>
      </c>
      <c r="N32" t="n">
        <v>79.87</v>
      </c>
      <c r="O32" t="n">
        <v>35867.91</v>
      </c>
      <c r="P32" t="n">
        <v>414.17</v>
      </c>
      <c r="Q32" t="n">
        <v>1397.34</v>
      </c>
      <c r="R32" t="n">
        <v>105.29</v>
      </c>
      <c r="S32" t="n">
        <v>66.97</v>
      </c>
      <c r="T32" t="n">
        <v>16466.95</v>
      </c>
      <c r="U32" t="n">
        <v>0.64</v>
      </c>
      <c r="V32" t="n">
        <v>0.84</v>
      </c>
      <c r="W32" t="n">
        <v>5.35</v>
      </c>
      <c r="X32" t="n">
        <v>1</v>
      </c>
      <c r="Y32" t="n">
        <v>1</v>
      </c>
      <c r="Z32" t="n">
        <v>10</v>
      </c>
      <c r="AA32" t="n">
        <v>456.2790357345459</v>
      </c>
      <c r="AB32" t="n">
        <v>624.3011063023865</v>
      </c>
      <c r="AC32" t="n">
        <v>564.7186849289918</v>
      </c>
      <c r="AD32" t="n">
        <v>456279.0357345458</v>
      </c>
      <c r="AE32" t="n">
        <v>624301.1063023865</v>
      </c>
      <c r="AF32" t="n">
        <v>2.410708307757275e-06</v>
      </c>
      <c r="AG32" t="n">
        <v>18</v>
      </c>
      <c r="AH32" t="n">
        <v>564718.6849289918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3.3478</v>
      </c>
      <c r="E33" t="n">
        <v>29.87</v>
      </c>
      <c r="F33" t="n">
        <v>25.14</v>
      </c>
      <c r="G33" t="n">
        <v>43.1</v>
      </c>
      <c r="H33" t="n">
        <v>0.54</v>
      </c>
      <c r="I33" t="n">
        <v>35</v>
      </c>
      <c r="J33" t="n">
        <v>289.43</v>
      </c>
      <c r="K33" t="n">
        <v>60.56</v>
      </c>
      <c r="L33" t="n">
        <v>8.75</v>
      </c>
      <c r="M33" t="n">
        <v>33</v>
      </c>
      <c r="N33" t="n">
        <v>80.12</v>
      </c>
      <c r="O33" t="n">
        <v>35930.44</v>
      </c>
      <c r="P33" t="n">
        <v>412.59</v>
      </c>
      <c r="Q33" t="n">
        <v>1397.32</v>
      </c>
      <c r="R33" t="n">
        <v>104.42</v>
      </c>
      <c r="S33" t="n">
        <v>66.97</v>
      </c>
      <c r="T33" t="n">
        <v>16037.05</v>
      </c>
      <c r="U33" t="n">
        <v>0.64</v>
      </c>
      <c r="V33" t="n">
        <v>0.84</v>
      </c>
      <c r="W33" t="n">
        <v>5.35</v>
      </c>
      <c r="X33" t="n">
        <v>0.97</v>
      </c>
      <c r="Y33" t="n">
        <v>1</v>
      </c>
      <c r="Z33" t="n">
        <v>10</v>
      </c>
      <c r="AA33" t="n">
        <v>454.2062010376707</v>
      </c>
      <c r="AB33" t="n">
        <v>621.4649624231091</v>
      </c>
      <c r="AC33" t="n">
        <v>562.1532186409996</v>
      </c>
      <c r="AD33" t="n">
        <v>454206.2010376707</v>
      </c>
      <c r="AE33" t="n">
        <v>621464.9624231091</v>
      </c>
      <c r="AF33" t="n">
        <v>2.417278962683022e-06</v>
      </c>
      <c r="AG33" t="n">
        <v>18</v>
      </c>
      <c r="AH33" t="n">
        <v>562153.2186409996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3.3586</v>
      </c>
      <c r="E34" t="n">
        <v>29.77</v>
      </c>
      <c r="F34" t="n">
        <v>25.1</v>
      </c>
      <c r="G34" t="n">
        <v>44.29</v>
      </c>
      <c r="H34" t="n">
        <v>0.55</v>
      </c>
      <c r="I34" t="n">
        <v>34</v>
      </c>
      <c r="J34" t="n">
        <v>289.94</v>
      </c>
      <c r="K34" t="n">
        <v>60.56</v>
      </c>
      <c r="L34" t="n">
        <v>9</v>
      </c>
      <c r="M34" t="n">
        <v>32</v>
      </c>
      <c r="N34" t="n">
        <v>80.38</v>
      </c>
      <c r="O34" t="n">
        <v>35993.08</v>
      </c>
      <c r="P34" t="n">
        <v>411.37</v>
      </c>
      <c r="Q34" t="n">
        <v>1397.3</v>
      </c>
      <c r="R34" t="n">
        <v>102.88</v>
      </c>
      <c r="S34" t="n">
        <v>66.97</v>
      </c>
      <c r="T34" t="n">
        <v>15270.26</v>
      </c>
      <c r="U34" t="n">
        <v>0.65</v>
      </c>
      <c r="V34" t="n">
        <v>0.84</v>
      </c>
      <c r="W34" t="n">
        <v>5.35</v>
      </c>
      <c r="X34" t="n">
        <v>0.93</v>
      </c>
      <c r="Y34" t="n">
        <v>1</v>
      </c>
      <c r="Z34" t="n">
        <v>10</v>
      </c>
      <c r="AA34" t="n">
        <v>452.2273721533254</v>
      </c>
      <c r="AB34" t="n">
        <v>618.7574414437788</v>
      </c>
      <c r="AC34" t="n">
        <v>559.7040996639072</v>
      </c>
      <c r="AD34" t="n">
        <v>452227.3721533254</v>
      </c>
      <c r="AE34" t="n">
        <v>618757.4414437788</v>
      </c>
      <c r="AF34" t="n">
        <v>2.425077102594898e-06</v>
      </c>
      <c r="AG34" t="n">
        <v>18</v>
      </c>
      <c r="AH34" t="n">
        <v>559704.0996639072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3.3679</v>
      </c>
      <c r="E35" t="n">
        <v>29.69</v>
      </c>
      <c r="F35" t="n">
        <v>25.07</v>
      </c>
      <c r="G35" t="n">
        <v>45.58</v>
      </c>
      <c r="H35" t="n">
        <v>0.57</v>
      </c>
      <c r="I35" t="n">
        <v>33</v>
      </c>
      <c r="J35" t="n">
        <v>290.45</v>
      </c>
      <c r="K35" t="n">
        <v>60.56</v>
      </c>
      <c r="L35" t="n">
        <v>9.25</v>
      </c>
      <c r="M35" t="n">
        <v>31</v>
      </c>
      <c r="N35" t="n">
        <v>80.64</v>
      </c>
      <c r="O35" t="n">
        <v>36055.83</v>
      </c>
      <c r="P35" t="n">
        <v>410.64</v>
      </c>
      <c r="Q35" t="n">
        <v>1397.18</v>
      </c>
      <c r="R35" t="n">
        <v>101.93</v>
      </c>
      <c r="S35" t="n">
        <v>66.97</v>
      </c>
      <c r="T35" t="n">
        <v>14803.41</v>
      </c>
      <c r="U35" t="n">
        <v>0.66</v>
      </c>
      <c r="V35" t="n">
        <v>0.84</v>
      </c>
      <c r="W35" t="n">
        <v>5.35</v>
      </c>
      <c r="X35" t="n">
        <v>0.9</v>
      </c>
      <c r="Y35" t="n">
        <v>1</v>
      </c>
      <c r="Z35" t="n">
        <v>10</v>
      </c>
      <c r="AA35" t="n">
        <v>450.7689442608756</v>
      </c>
      <c r="AB35" t="n">
        <v>616.7619560600314</v>
      </c>
      <c r="AC35" t="n">
        <v>557.8990606045031</v>
      </c>
      <c r="AD35" t="n">
        <v>450768.9442608756</v>
      </c>
      <c r="AE35" t="n">
        <v>616761.9560600313</v>
      </c>
      <c r="AF35" t="n">
        <v>2.431792167519013e-06</v>
      </c>
      <c r="AG35" t="n">
        <v>18</v>
      </c>
      <c r="AH35" t="n">
        <v>557899.0606045031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3.375</v>
      </c>
      <c r="E36" t="n">
        <v>29.63</v>
      </c>
      <c r="F36" t="n">
        <v>25.06</v>
      </c>
      <c r="G36" t="n">
        <v>46.98</v>
      </c>
      <c r="H36" t="n">
        <v>0.58</v>
      </c>
      <c r="I36" t="n">
        <v>32</v>
      </c>
      <c r="J36" t="n">
        <v>290.96</v>
      </c>
      <c r="K36" t="n">
        <v>60.56</v>
      </c>
      <c r="L36" t="n">
        <v>9.5</v>
      </c>
      <c r="M36" t="n">
        <v>30</v>
      </c>
      <c r="N36" t="n">
        <v>80.90000000000001</v>
      </c>
      <c r="O36" t="n">
        <v>36118.68</v>
      </c>
      <c r="P36" t="n">
        <v>409.67</v>
      </c>
      <c r="Q36" t="n">
        <v>1397.18</v>
      </c>
      <c r="R36" t="n">
        <v>101.58</v>
      </c>
      <c r="S36" t="n">
        <v>66.97</v>
      </c>
      <c r="T36" t="n">
        <v>14631.69</v>
      </c>
      <c r="U36" t="n">
        <v>0.66</v>
      </c>
      <c r="V36" t="n">
        <v>0.84</v>
      </c>
      <c r="W36" t="n">
        <v>5.35</v>
      </c>
      <c r="X36" t="n">
        <v>0.89</v>
      </c>
      <c r="Y36" t="n">
        <v>1</v>
      </c>
      <c r="Z36" t="n">
        <v>10</v>
      </c>
      <c r="AA36" t="n">
        <v>449.3802138719777</v>
      </c>
      <c r="AB36" t="n">
        <v>614.8618338754807</v>
      </c>
      <c r="AC36" t="n">
        <v>556.1802834144077</v>
      </c>
      <c r="AD36" t="n">
        <v>449380.2138719778</v>
      </c>
      <c r="AE36" t="n">
        <v>614861.8338754807</v>
      </c>
      <c r="AF36" t="n">
        <v>2.436918722461079e-06</v>
      </c>
      <c r="AG36" t="n">
        <v>18</v>
      </c>
      <c r="AH36" t="n">
        <v>556180.2834144076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3.3837</v>
      </c>
      <c r="E37" t="n">
        <v>29.55</v>
      </c>
      <c r="F37" t="n">
        <v>25.03</v>
      </c>
      <c r="G37" t="n">
        <v>48.45</v>
      </c>
      <c r="H37" t="n">
        <v>0.6</v>
      </c>
      <c r="I37" t="n">
        <v>31</v>
      </c>
      <c r="J37" t="n">
        <v>291.47</v>
      </c>
      <c r="K37" t="n">
        <v>60.56</v>
      </c>
      <c r="L37" t="n">
        <v>9.75</v>
      </c>
      <c r="M37" t="n">
        <v>29</v>
      </c>
      <c r="N37" t="n">
        <v>81.16</v>
      </c>
      <c r="O37" t="n">
        <v>36181.64</v>
      </c>
      <c r="P37" t="n">
        <v>408.11</v>
      </c>
      <c r="Q37" t="n">
        <v>1397.22</v>
      </c>
      <c r="R37" t="n">
        <v>100.9</v>
      </c>
      <c r="S37" t="n">
        <v>66.97</v>
      </c>
      <c r="T37" t="n">
        <v>14294.73</v>
      </c>
      <c r="U37" t="n">
        <v>0.66</v>
      </c>
      <c r="V37" t="n">
        <v>0.84</v>
      </c>
      <c r="W37" t="n">
        <v>5.34</v>
      </c>
      <c r="X37" t="n">
        <v>0.87</v>
      </c>
      <c r="Y37" t="n">
        <v>1</v>
      </c>
      <c r="Z37" t="n">
        <v>10</v>
      </c>
      <c r="AA37" t="n">
        <v>447.4003770925917</v>
      </c>
      <c r="AB37" t="n">
        <v>612.1529338496903</v>
      </c>
      <c r="AC37" t="n">
        <v>553.7299170051137</v>
      </c>
      <c r="AD37" t="n">
        <v>447400.3770925917</v>
      </c>
      <c r="AE37" t="n">
        <v>612152.9338496902</v>
      </c>
      <c r="AF37" t="n">
        <v>2.44320055739009e-06</v>
      </c>
      <c r="AG37" t="n">
        <v>18</v>
      </c>
      <c r="AH37" t="n">
        <v>553729.9170051138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3.3835</v>
      </c>
      <c r="E38" t="n">
        <v>29.56</v>
      </c>
      <c r="F38" t="n">
        <v>25.04</v>
      </c>
      <c r="G38" t="n">
        <v>48.46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407.45</v>
      </c>
      <c r="Q38" t="n">
        <v>1397.2</v>
      </c>
      <c r="R38" t="n">
        <v>100.81</v>
      </c>
      <c r="S38" t="n">
        <v>66.97</v>
      </c>
      <c r="T38" t="n">
        <v>14252.34</v>
      </c>
      <c r="U38" t="n">
        <v>0.66</v>
      </c>
      <c r="V38" t="n">
        <v>0.84</v>
      </c>
      <c r="W38" t="n">
        <v>5.35</v>
      </c>
      <c r="X38" t="n">
        <v>0.87</v>
      </c>
      <c r="Y38" t="n">
        <v>1</v>
      </c>
      <c r="Z38" t="n">
        <v>10</v>
      </c>
      <c r="AA38" t="n">
        <v>446.9591665718647</v>
      </c>
      <c r="AB38" t="n">
        <v>611.5492501503973</v>
      </c>
      <c r="AC38" t="n">
        <v>553.183848030806</v>
      </c>
      <c r="AD38" t="n">
        <v>446959.1665718647</v>
      </c>
      <c r="AE38" t="n">
        <v>611549.2501503973</v>
      </c>
      <c r="AF38" t="n">
        <v>2.443056147391722e-06</v>
      </c>
      <c r="AG38" t="n">
        <v>18</v>
      </c>
      <c r="AH38" t="n">
        <v>553183.8480308059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3.3932</v>
      </c>
      <c r="E39" t="n">
        <v>29.47</v>
      </c>
      <c r="F39" t="n">
        <v>25</v>
      </c>
      <c r="G39" t="n">
        <v>50.01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406.19</v>
      </c>
      <c r="Q39" t="n">
        <v>1397.2</v>
      </c>
      <c r="R39" t="n">
        <v>99.81</v>
      </c>
      <c r="S39" t="n">
        <v>66.97</v>
      </c>
      <c r="T39" t="n">
        <v>13754.94</v>
      </c>
      <c r="U39" t="n">
        <v>0.67</v>
      </c>
      <c r="V39" t="n">
        <v>0.84</v>
      </c>
      <c r="W39" t="n">
        <v>5.34</v>
      </c>
      <c r="X39" t="n">
        <v>0.84</v>
      </c>
      <c r="Y39" t="n">
        <v>1</v>
      </c>
      <c r="Z39" t="n">
        <v>10</v>
      </c>
      <c r="AA39" t="n">
        <v>445.098921617135</v>
      </c>
      <c r="AB39" t="n">
        <v>609.0039809351207</v>
      </c>
      <c r="AC39" t="n">
        <v>550.8814957371276</v>
      </c>
      <c r="AD39" t="n">
        <v>445098.921617135</v>
      </c>
      <c r="AE39" t="n">
        <v>609003.9809351207</v>
      </c>
      <c r="AF39" t="n">
        <v>2.450060032312573e-06</v>
      </c>
      <c r="AG39" t="n">
        <v>18</v>
      </c>
      <c r="AH39" t="n">
        <v>550881.4957371276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3.403</v>
      </c>
      <c r="E40" t="n">
        <v>29.39</v>
      </c>
      <c r="F40" t="n">
        <v>24.97</v>
      </c>
      <c r="G40" t="n">
        <v>51.66</v>
      </c>
      <c r="H40" t="n">
        <v>0.64</v>
      </c>
      <c r="I40" t="n">
        <v>29</v>
      </c>
      <c r="J40" t="n">
        <v>293</v>
      </c>
      <c r="K40" t="n">
        <v>60.56</v>
      </c>
      <c r="L40" t="n">
        <v>10.5</v>
      </c>
      <c r="M40" t="n">
        <v>27</v>
      </c>
      <c r="N40" t="n">
        <v>81.95</v>
      </c>
      <c r="O40" t="n">
        <v>36371.17</v>
      </c>
      <c r="P40" t="n">
        <v>405.13</v>
      </c>
      <c r="Q40" t="n">
        <v>1397.28</v>
      </c>
      <c r="R40" t="n">
        <v>98.70999999999999</v>
      </c>
      <c r="S40" t="n">
        <v>66.97</v>
      </c>
      <c r="T40" t="n">
        <v>13212.24</v>
      </c>
      <c r="U40" t="n">
        <v>0.68</v>
      </c>
      <c r="V40" t="n">
        <v>0.84</v>
      </c>
      <c r="W40" t="n">
        <v>5.34</v>
      </c>
      <c r="X40" t="n">
        <v>0.8</v>
      </c>
      <c r="Y40" t="n">
        <v>1</v>
      </c>
      <c r="Z40" t="n">
        <v>10</v>
      </c>
      <c r="AA40" t="n">
        <v>443.3936775557856</v>
      </c>
      <c r="AB40" t="n">
        <v>606.670790780324</v>
      </c>
      <c r="AC40" t="n">
        <v>548.7709819760515</v>
      </c>
      <c r="AD40" t="n">
        <v>443393.6775557856</v>
      </c>
      <c r="AE40" t="n">
        <v>606670.7907803239</v>
      </c>
      <c r="AF40" t="n">
        <v>2.457136122232608e-06</v>
      </c>
      <c r="AG40" t="n">
        <v>18</v>
      </c>
      <c r="AH40" t="n">
        <v>548770.9819760516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3.4126</v>
      </c>
      <c r="E41" t="n">
        <v>29.3</v>
      </c>
      <c r="F41" t="n">
        <v>24.94</v>
      </c>
      <c r="G41" t="n">
        <v>53.44</v>
      </c>
      <c r="H41" t="n">
        <v>0.65</v>
      </c>
      <c r="I41" t="n">
        <v>28</v>
      </c>
      <c r="J41" t="n">
        <v>293.52</v>
      </c>
      <c r="K41" t="n">
        <v>60.56</v>
      </c>
      <c r="L41" t="n">
        <v>10.75</v>
      </c>
      <c r="M41" t="n">
        <v>26</v>
      </c>
      <c r="N41" t="n">
        <v>82.20999999999999</v>
      </c>
      <c r="O41" t="n">
        <v>36434.56</v>
      </c>
      <c r="P41" t="n">
        <v>403.48</v>
      </c>
      <c r="Q41" t="n">
        <v>1397.18</v>
      </c>
      <c r="R41" t="n">
        <v>97.8</v>
      </c>
      <c r="S41" t="n">
        <v>66.97</v>
      </c>
      <c r="T41" t="n">
        <v>12763.42</v>
      </c>
      <c r="U41" t="n">
        <v>0.68</v>
      </c>
      <c r="V41" t="n">
        <v>0.84</v>
      </c>
      <c r="W41" t="n">
        <v>5.34</v>
      </c>
      <c r="X41" t="n">
        <v>0.77</v>
      </c>
      <c r="Y41" t="n">
        <v>1</v>
      </c>
      <c r="Z41" t="n">
        <v>10</v>
      </c>
      <c r="AA41" t="n">
        <v>434.3461538147059</v>
      </c>
      <c r="AB41" t="n">
        <v>594.2915696492018</v>
      </c>
      <c r="AC41" t="n">
        <v>537.5732163353379</v>
      </c>
      <c r="AD41" t="n">
        <v>434346.1538147059</v>
      </c>
      <c r="AE41" t="n">
        <v>594291.5696492018</v>
      </c>
      <c r="AF41" t="n">
        <v>2.464067802154274e-06</v>
      </c>
      <c r="AG41" t="n">
        <v>17</v>
      </c>
      <c r="AH41" t="n">
        <v>537573.2163353378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3.4134</v>
      </c>
      <c r="E42" t="n">
        <v>29.3</v>
      </c>
      <c r="F42" t="n">
        <v>24.93</v>
      </c>
      <c r="G42" t="n">
        <v>53.43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402.78</v>
      </c>
      <c r="Q42" t="n">
        <v>1397.24</v>
      </c>
      <c r="R42" t="n">
        <v>97.23999999999999</v>
      </c>
      <c r="S42" t="n">
        <v>66.97</v>
      </c>
      <c r="T42" t="n">
        <v>12483.88</v>
      </c>
      <c r="U42" t="n">
        <v>0.6899999999999999</v>
      </c>
      <c r="V42" t="n">
        <v>0.84</v>
      </c>
      <c r="W42" t="n">
        <v>5.35</v>
      </c>
      <c r="X42" t="n">
        <v>0.77</v>
      </c>
      <c r="Y42" t="n">
        <v>1</v>
      </c>
      <c r="Z42" t="n">
        <v>10</v>
      </c>
      <c r="AA42" t="n">
        <v>433.7648795670789</v>
      </c>
      <c r="AB42" t="n">
        <v>593.4962445795885</v>
      </c>
      <c r="AC42" t="n">
        <v>536.8537959741228</v>
      </c>
      <c r="AD42" t="n">
        <v>433764.8795670789</v>
      </c>
      <c r="AE42" t="n">
        <v>593496.2445795885</v>
      </c>
      <c r="AF42" t="n">
        <v>2.464645442147748e-06</v>
      </c>
      <c r="AG42" t="n">
        <v>17</v>
      </c>
      <c r="AH42" t="n">
        <v>536853.7959741228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3.4237</v>
      </c>
      <c r="E43" t="n">
        <v>29.21</v>
      </c>
      <c r="F43" t="n">
        <v>24.9</v>
      </c>
      <c r="G43" t="n">
        <v>55.33</v>
      </c>
      <c r="H43" t="n">
        <v>0.68</v>
      </c>
      <c r="I43" t="n">
        <v>27</v>
      </c>
      <c r="J43" t="n">
        <v>294.55</v>
      </c>
      <c r="K43" t="n">
        <v>60.56</v>
      </c>
      <c r="L43" t="n">
        <v>11.25</v>
      </c>
      <c r="M43" t="n">
        <v>25</v>
      </c>
      <c r="N43" t="n">
        <v>82.73999999999999</v>
      </c>
      <c r="O43" t="n">
        <v>36561.67</v>
      </c>
      <c r="P43" t="n">
        <v>401.38</v>
      </c>
      <c r="Q43" t="n">
        <v>1397.34</v>
      </c>
      <c r="R43" t="n">
        <v>96.23</v>
      </c>
      <c r="S43" t="n">
        <v>66.97</v>
      </c>
      <c r="T43" t="n">
        <v>11983.54</v>
      </c>
      <c r="U43" t="n">
        <v>0.7</v>
      </c>
      <c r="V43" t="n">
        <v>0.85</v>
      </c>
      <c r="W43" t="n">
        <v>5.34</v>
      </c>
      <c r="X43" t="n">
        <v>0.73</v>
      </c>
      <c r="Y43" t="n">
        <v>1</v>
      </c>
      <c r="Z43" t="n">
        <v>10</v>
      </c>
      <c r="AA43" t="n">
        <v>431.7964238723644</v>
      </c>
      <c r="AB43" t="n">
        <v>590.8029166559437</v>
      </c>
      <c r="AC43" t="n">
        <v>534.4175154874011</v>
      </c>
      <c r="AD43" t="n">
        <v>431796.4238723643</v>
      </c>
      <c r="AE43" t="n">
        <v>590802.9166559437</v>
      </c>
      <c r="AF43" t="n">
        <v>2.472082557063703e-06</v>
      </c>
      <c r="AG43" t="n">
        <v>17</v>
      </c>
      <c r="AH43" t="n">
        <v>534417.5154874012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3.4306</v>
      </c>
      <c r="E44" t="n">
        <v>29.15</v>
      </c>
      <c r="F44" t="n">
        <v>24.89</v>
      </c>
      <c r="G44" t="n">
        <v>57.44</v>
      </c>
      <c r="H44" t="n">
        <v>0.6899999999999999</v>
      </c>
      <c r="I44" t="n">
        <v>26</v>
      </c>
      <c r="J44" t="n">
        <v>295.06</v>
      </c>
      <c r="K44" t="n">
        <v>60.56</v>
      </c>
      <c r="L44" t="n">
        <v>11.5</v>
      </c>
      <c r="M44" t="n">
        <v>24</v>
      </c>
      <c r="N44" t="n">
        <v>83.01000000000001</v>
      </c>
      <c r="O44" t="n">
        <v>36625.39</v>
      </c>
      <c r="P44" t="n">
        <v>399.62</v>
      </c>
      <c r="Q44" t="n">
        <v>1397.24</v>
      </c>
      <c r="R44" t="n">
        <v>96.06999999999999</v>
      </c>
      <c r="S44" t="n">
        <v>66.97</v>
      </c>
      <c r="T44" t="n">
        <v>11907.85</v>
      </c>
      <c r="U44" t="n">
        <v>0.7</v>
      </c>
      <c r="V44" t="n">
        <v>0.85</v>
      </c>
      <c r="W44" t="n">
        <v>5.34</v>
      </c>
      <c r="X44" t="n">
        <v>0.72</v>
      </c>
      <c r="Y44" t="n">
        <v>1</v>
      </c>
      <c r="Z44" t="n">
        <v>10</v>
      </c>
      <c r="AA44" t="n">
        <v>429.9163080143858</v>
      </c>
      <c r="AB44" t="n">
        <v>588.2304591941999</v>
      </c>
      <c r="AC44" t="n">
        <v>532.0905697553393</v>
      </c>
      <c r="AD44" t="n">
        <v>429916.3080143858</v>
      </c>
      <c r="AE44" t="n">
        <v>588230.4591941999</v>
      </c>
      <c r="AF44" t="n">
        <v>2.477064702007401e-06</v>
      </c>
      <c r="AG44" t="n">
        <v>17</v>
      </c>
      <c r="AH44" t="n">
        <v>532090.5697553393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3.4332</v>
      </c>
      <c r="E45" t="n">
        <v>29.13</v>
      </c>
      <c r="F45" t="n">
        <v>24.87</v>
      </c>
      <c r="G45" t="n">
        <v>57.39</v>
      </c>
      <c r="H45" t="n">
        <v>0.71</v>
      </c>
      <c r="I45" t="n">
        <v>26</v>
      </c>
      <c r="J45" t="n">
        <v>295.58</v>
      </c>
      <c r="K45" t="n">
        <v>60.56</v>
      </c>
      <c r="L45" t="n">
        <v>11.75</v>
      </c>
      <c r="M45" t="n">
        <v>24</v>
      </c>
      <c r="N45" t="n">
        <v>83.28</v>
      </c>
      <c r="O45" t="n">
        <v>36689.22</v>
      </c>
      <c r="P45" t="n">
        <v>399.05</v>
      </c>
      <c r="Q45" t="n">
        <v>1397.18</v>
      </c>
      <c r="R45" t="n">
        <v>95.51000000000001</v>
      </c>
      <c r="S45" t="n">
        <v>66.97</v>
      </c>
      <c r="T45" t="n">
        <v>11627.58</v>
      </c>
      <c r="U45" t="n">
        <v>0.7</v>
      </c>
      <c r="V45" t="n">
        <v>0.85</v>
      </c>
      <c r="W45" t="n">
        <v>5.33</v>
      </c>
      <c r="X45" t="n">
        <v>0.7</v>
      </c>
      <c r="Y45" t="n">
        <v>1</v>
      </c>
      <c r="Z45" t="n">
        <v>10</v>
      </c>
      <c r="AA45" t="n">
        <v>429.2568821675239</v>
      </c>
      <c r="AB45" t="n">
        <v>587.3282036587084</v>
      </c>
      <c r="AC45" t="n">
        <v>531.2744242218316</v>
      </c>
      <c r="AD45" t="n">
        <v>429256.882167524</v>
      </c>
      <c r="AE45" t="n">
        <v>587328.2036587084</v>
      </c>
      <c r="AF45" t="n">
        <v>2.478942031986185e-06</v>
      </c>
      <c r="AG45" t="n">
        <v>17</v>
      </c>
      <c r="AH45" t="n">
        <v>531274.4242218316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3.4406</v>
      </c>
      <c r="E46" t="n">
        <v>29.06</v>
      </c>
      <c r="F46" t="n">
        <v>24.86</v>
      </c>
      <c r="G46" t="n">
        <v>59.66</v>
      </c>
      <c r="H46" t="n">
        <v>0.72</v>
      </c>
      <c r="I46" t="n">
        <v>25</v>
      </c>
      <c r="J46" t="n">
        <v>296.1</v>
      </c>
      <c r="K46" t="n">
        <v>60.56</v>
      </c>
      <c r="L46" t="n">
        <v>12</v>
      </c>
      <c r="M46" t="n">
        <v>23</v>
      </c>
      <c r="N46" t="n">
        <v>83.54000000000001</v>
      </c>
      <c r="O46" t="n">
        <v>36753.16</v>
      </c>
      <c r="P46" t="n">
        <v>398.82</v>
      </c>
      <c r="Q46" t="n">
        <v>1397.21</v>
      </c>
      <c r="R46" t="n">
        <v>95.18000000000001</v>
      </c>
      <c r="S46" t="n">
        <v>66.97</v>
      </c>
      <c r="T46" t="n">
        <v>11464.63</v>
      </c>
      <c r="U46" t="n">
        <v>0.7</v>
      </c>
      <c r="V46" t="n">
        <v>0.85</v>
      </c>
      <c r="W46" t="n">
        <v>5.33</v>
      </c>
      <c r="X46" t="n">
        <v>0.6899999999999999</v>
      </c>
      <c r="Y46" t="n">
        <v>1</v>
      </c>
      <c r="Z46" t="n">
        <v>10</v>
      </c>
      <c r="AA46" t="n">
        <v>428.4178794124088</v>
      </c>
      <c r="AB46" t="n">
        <v>586.1802430749707</v>
      </c>
      <c r="AC46" t="n">
        <v>530.236023385033</v>
      </c>
      <c r="AD46" t="n">
        <v>428417.8794124088</v>
      </c>
      <c r="AE46" t="n">
        <v>586180.2430749707</v>
      </c>
      <c r="AF46" t="n">
        <v>2.484285201925804e-06</v>
      </c>
      <c r="AG46" t="n">
        <v>17</v>
      </c>
      <c r="AH46" t="n">
        <v>530236.023385033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3.4399</v>
      </c>
      <c r="E47" t="n">
        <v>29.07</v>
      </c>
      <c r="F47" t="n">
        <v>24.86</v>
      </c>
      <c r="G47" t="n">
        <v>59.67</v>
      </c>
      <c r="H47" t="n">
        <v>0.74</v>
      </c>
      <c r="I47" t="n">
        <v>25</v>
      </c>
      <c r="J47" t="n">
        <v>296.62</v>
      </c>
      <c r="K47" t="n">
        <v>60.56</v>
      </c>
      <c r="L47" t="n">
        <v>12.25</v>
      </c>
      <c r="M47" t="n">
        <v>23</v>
      </c>
      <c r="N47" t="n">
        <v>83.81</v>
      </c>
      <c r="O47" t="n">
        <v>36817.22</v>
      </c>
      <c r="P47" t="n">
        <v>397.74</v>
      </c>
      <c r="Q47" t="n">
        <v>1397.24</v>
      </c>
      <c r="R47" t="n">
        <v>95.29000000000001</v>
      </c>
      <c r="S47" t="n">
        <v>66.97</v>
      </c>
      <c r="T47" t="n">
        <v>11519.3</v>
      </c>
      <c r="U47" t="n">
        <v>0.7</v>
      </c>
      <c r="V47" t="n">
        <v>0.85</v>
      </c>
      <c r="W47" t="n">
        <v>5.34</v>
      </c>
      <c r="X47" t="n">
        <v>0.7</v>
      </c>
      <c r="Y47" t="n">
        <v>1</v>
      </c>
      <c r="Z47" t="n">
        <v>10</v>
      </c>
      <c r="AA47" t="n">
        <v>427.7213462277696</v>
      </c>
      <c r="AB47" t="n">
        <v>585.2272156428718</v>
      </c>
      <c r="AC47" t="n">
        <v>529.3739515534712</v>
      </c>
      <c r="AD47" t="n">
        <v>427721.3462277696</v>
      </c>
      <c r="AE47" t="n">
        <v>585227.2156428718</v>
      </c>
      <c r="AF47" t="n">
        <v>2.483779766931516e-06</v>
      </c>
      <c r="AG47" t="n">
        <v>17</v>
      </c>
      <c r="AH47" t="n">
        <v>529373.9515534713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3.4502</v>
      </c>
      <c r="E48" t="n">
        <v>28.98</v>
      </c>
      <c r="F48" t="n">
        <v>24.83</v>
      </c>
      <c r="G48" t="n">
        <v>62.07</v>
      </c>
      <c r="H48" t="n">
        <v>0.75</v>
      </c>
      <c r="I48" t="n">
        <v>24</v>
      </c>
      <c r="J48" t="n">
        <v>297.14</v>
      </c>
      <c r="K48" t="n">
        <v>60.56</v>
      </c>
      <c r="L48" t="n">
        <v>12.5</v>
      </c>
      <c r="M48" t="n">
        <v>22</v>
      </c>
      <c r="N48" t="n">
        <v>84.08</v>
      </c>
      <c r="O48" t="n">
        <v>36881.39</v>
      </c>
      <c r="P48" t="n">
        <v>396.56</v>
      </c>
      <c r="Q48" t="n">
        <v>1397.19</v>
      </c>
      <c r="R48" t="n">
        <v>94.27</v>
      </c>
      <c r="S48" t="n">
        <v>66.97</v>
      </c>
      <c r="T48" t="n">
        <v>11015.81</v>
      </c>
      <c r="U48" t="n">
        <v>0.71</v>
      </c>
      <c r="V48" t="n">
        <v>0.85</v>
      </c>
      <c r="W48" t="n">
        <v>5.33</v>
      </c>
      <c r="X48" t="n">
        <v>0.66</v>
      </c>
      <c r="Y48" t="n">
        <v>1</v>
      </c>
      <c r="Z48" t="n">
        <v>10</v>
      </c>
      <c r="AA48" t="n">
        <v>425.9402753469035</v>
      </c>
      <c r="AB48" t="n">
        <v>582.7902758883691</v>
      </c>
      <c r="AC48" t="n">
        <v>527.1695899088719</v>
      </c>
      <c r="AD48" t="n">
        <v>425940.2753469035</v>
      </c>
      <c r="AE48" t="n">
        <v>582790.2758883692</v>
      </c>
      <c r="AF48" t="n">
        <v>2.491216881847471e-06</v>
      </c>
      <c r="AG48" t="n">
        <v>17</v>
      </c>
      <c r="AH48" t="n">
        <v>527169.5899088719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3.45</v>
      </c>
      <c r="E49" t="n">
        <v>28.99</v>
      </c>
      <c r="F49" t="n">
        <v>24.83</v>
      </c>
      <c r="G49" t="n">
        <v>62.08</v>
      </c>
      <c r="H49" t="n">
        <v>0.76</v>
      </c>
      <c r="I49" t="n">
        <v>24</v>
      </c>
      <c r="J49" t="n">
        <v>297.66</v>
      </c>
      <c r="K49" t="n">
        <v>60.56</v>
      </c>
      <c r="L49" t="n">
        <v>12.75</v>
      </c>
      <c r="M49" t="n">
        <v>22</v>
      </c>
      <c r="N49" t="n">
        <v>84.36</v>
      </c>
      <c r="O49" t="n">
        <v>36945.67</v>
      </c>
      <c r="P49" t="n">
        <v>395.81</v>
      </c>
      <c r="Q49" t="n">
        <v>1397.24</v>
      </c>
      <c r="R49" t="n">
        <v>94.12</v>
      </c>
      <c r="S49" t="n">
        <v>66.97</v>
      </c>
      <c r="T49" t="n">
        <v>10939.7</v>
      </c>
      <c r="U49" t="n">
        <v>0.71</v>
      </c>
      <c r="V49" t="n">
        <v>0.85</v>
      </c>
      <c r="W49" t="n">
        <v>5.34</v>
      </c>
      <c r="X49" t="n">
        <v>0.66</v>
      </c>
      <c r="Y49" t="n">
        <v>1</v>
      </c>
      <c r="Z49" t="n">
        <v>10</v>
      </c>
      <c r="AA49" t="n">
        <v>425.4322380488499</v>
      </c>
      <c r="AB49" t="n">
        <v>582.0951568441484</v>
      </c>
      <c r="AC49" t="n">
        <v>526.540812050626</v>
      </c>
      <c r="AD49" t="n">
        <v>425432.2380488499</v>
      </c>
      <c r="AE49" t="n">
        <v>582095.1568441484</v>
      </c>
      <c r="AF49" t="n">
        <v>2.491072471849103e-06</v>
      </c>
      <c r="AG49" t="n">
        <v>17</v>
      </c>
      <c r="AH49" t="n">
        <v>526540.8120506259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3.4605</v>
      </c>
      <c r="E50" t="n">
        <v>28.9</v>
      </c>
      <c r="F50" t="n">
        <v>24.8</v>
      </c>
      <c r="G50" t="n">
        <v>64.68000000000001</v>
      </c>
      <c r="H50" t="n">
        <v>0.78</v>
      </c>
      <c r="I50" t="n">
        <v>23</v>
      </c>
      <c r="J50" t="n">
        <v>298.18</v>
      </c>
      <c r="K50" t="n">
        <v>60.56</v>
      </c>
      <c r="L50" t="n">
        <v>13</v>
      </c>
      <c r="M50" t="n">
        <v>21</v>
      </c>
      <c r="N50" t="n">
        <v>84.63</v>
      </c>
      <c r="O50" t="n">
        <v>37010.06</v>
      </c>
      <c r="P50" t="n">
        <v>394.34</v>
      </c>
      <c r="Q50" t="n">
        <v>1397.25</v>
      </c>
      <c r="R50" t="n">
        <v>93.11</v>
      </c>
      <c r="S50" t="n">
        <v>66.97</v>
      </c>
      <c r="T50" t="n">
        <v>10441.79</v>
      </c>
      <c r="U50" t="n">
        <v>0.72</v>
      </c>
      <c r="V50" t="n">
        <v>0.85</v>
      </c>
      <c r="W50" t="n">
        <v>5.33</v>
      </c>
      <c r="X50" t="n">
        <v>0.63</v>
      </c>
      <c r="Y50" t="n">
        <v>1</v>
      </c>
      <c r="Z50" t="n">
        <v>10</v>
      </c>
      <c r="AA50" t="n">
        <v>423.4429195008835</v>
      </c>
      <c r="AB50" t="n">
        <v>579.3732834442808</v>
      </c>
      <c r="AC50" t="n">
        <v>524.0787104278681</v>
      </c>
      <c r="AD50" t="n">
        <v>423442.9195008836</v>
      </c>
      <c r="AE50" t="n">
        <v>579373.2834442807</v>
      </c>
      <c r="AF50" t="n">
        <v>2.498653996763426e-06</v>
      </c>
      <c r="AG50" t="n">
        <v>17</v>
      </c>
      <c r="AH50" t="n">
        <v>524078.7104278682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3.4588</v>
      </c>
      <c r="E51" t="n">
        <v>28.91</v>
      </c>
      <c r="F51" t="n">
        <v>24.81</v>
      </c>
      <c r="G51" t="n">
        <v>64.72</v>
      </c>
      <c r="H51" t="n">
        <v>0.79</v>
      </c>
      <c r="I51" t="n">
        <v>23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393.57</v>
      </c>
      <c r="Q51" t="n">
        <v>1397.27</v>
      </c>
      <c r="R51" t="n">
        <v>93.43000000000001</v>
      </c>
      <c r="S51" t="n">
        <v>66.97</v>
      </c>
      <c r="T51" t="n">
        <v>10599.25</v>
      </c>
      <c r="U51" t="n">
        <v>0.72</v>
      </c>
      <c r="V51" t="n">
        <v>0.85</v>
      </c>
      <c r="W51" t="n">
        <v>5.33</v>
      </c>
      <c r="X51" t="n">
        <v>0.64</v>
      </c>
      <c r="Y51" t="n">
        <v>1</v>
      </c>
      <c r="Z51" t="n">
        <v>10</v>
      </c>
      <c r="AA51" t="n">
        <v>423.0651576114648</v>
      </c>
      <c r="AB51" t="n">
        <v>578.8564129614996</v>
      </c>
      <c r="AC51" t="n">
        <v>523.6111693385315</v>
      </c>
      <c r="AD51" t="n">
        <v>423065.1576114648</v>
      </c>
      <c r="AE51" t="n">
        <v>578856.4129614995</v>
      </c>
      <c r="AF51" t="n">
        <v>2.497426511777298e-06</v>
      </c>
      <c r="AG51" t="n">
        <v>17</v>
      </c>
      <c r="AH51" t="n">
        <v>523611.1693385314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3.4704</v>
      </c>
      <c r="E52" t="n">
        <v>28.82</v>
      </c>
      <c r="F52" t="n">
        <v>24.77</v>
      </c>
      <c r="G52" t="n">
        <v>67.54000000000001</v>
      </c>
      <c r="H52" t="n">
        <v>0.8</v>
      </c>
      <c r="I52" t="n">
        <v>22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392.52</v>
      </c>
      <c r="Q52" t="n">
        <v>1397.25</v>
      </c>
      <c r="R52" t="n">
        <v>92.14</v>
      </c>
      <c r="S52" t="n">
        <v>66.97</v>
      </c>
      <c r="T52" t="n">
        <v>9963.48</v>
      </c>
      <c r="U52" t="n">
        <v>0.73</v>
      </c>
      <c r="V52" t="n">
        <v>0.85</v>
      </c>
      <c r="W52" t="n">
        <v>5.33</v>
      </c>
      <c r="X52" t="n">
        <v>0.6</v>
      </c>
      <c r="Y52" t="n">
        <v>1</v>
      </c>
      <c r="Z52" t="n">
        <v>10</v>
      </c>
      <c r="AA52" t="n">
        <v>421.2738894870288</v>
      </c>
      <c r="AB52" t="n">
        <v>576.4055208884738</v>
      </c>
      <c r="AC52" t="n">
        <v>521.3941869651067</v>
      </c>
      <c r="AD52" t="n">
        <v>421273.8894870288</v>
      </c>
      <c r="AE52" t="n">
        <v>576405.5208884738</v>
      </c>
      <c r="AF52" t="n">
        <v>2.505802291682646e-06</v>
      </c>
      <c r="AG52" t="n">
        <v>17</v>
      </c>
      <c r="AH52" t="n">
        <v>521394.1869651066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3.4698</v>
      </c>
      <c r="E53" t="n">
        <v>28.82</v>
      </c>
      <c r="F53" t="n">
        <v>24.77</v>
      </c>
      <c r="G53" t="n">
        <v>67.55</v>
      </c>
      <c r="H53" t="n">
        <v>0.82</v>
      </c>
      <c r="I53" t="n">
        <v>22</v>
      </c>
      <c r="J53" t="n">
        <v>299.76</v>
      </c>
      <c r="K53" t="n">
        <v>60.56</v>
      </c>
      <c r="L53" t="n">
        <v>13.75</v>
      </c>
      <c r="M53" t="n">
        <v>20</v>
      </c>
      <c r="N53" t="n">
        <v>85.45</v>
      </c>
      <c r="O53" t="n">
        <v>37204.07</v>
      </c>
      <c r="P53" t="n">
        <v>391.73</v>
      </c>
      <c r="Q53" t="n">
        <v>1397.26</v>
      </c>
      <c r="R53" t="n">
        <v>92.12</v>
      </c>
      <c r="S53" t="n">
        <v>66.97</v>
      </c>
      <c r="T53" t="n">
        <v>9951.43</v>
      </c>
      <c r="U53" t="n">
        <v>0.73</v>
      </c>
      <c r="V53" t="n">
        <v>0.85</v>
      </c>
      <c r="W53" t="n">
        <v>5.33</v>
      </c>
      <c r="X53" t="n">
        <v>0.6</v>
      </c>
      <c r="Y53" t="n">
        <v>1</v>
      </c>
      <c r="Z53" t="n">
        <v>10</v>
      </c>
      <c r="AA53" t="n">
        <v>420.7753710080161</v>
      </c>
      <c r="AB53" t="n">
        <v>575.7234259124056</v>
      </c>
      <c r="AC53" t="n">
        <v>520.7771901762279</v>
      </c>
      <c r="AD53" t="n">
        <v>420775.3710080161</v>
      </c>
      <c r="AE53" t="n">
        <v>575723.4259124056</v>
      </c>
      <c r="AF53" t="n">
        <v>2.505369061687541e-06</v>
      </c>
      <c r="AG53" t="n">
        <v>17</v>
      </c>
      <c r="AH53" t="n">
        <v>520777.1901762279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3.4821</v>
      </c>
      <c r="E54" t="n">
        <v>28.72</v>
      </c>
      <c r="F54" t="n">
        <v>24.72</v>
      </c>
      <c r="G54" t="n">
        <v>70.63</v>
      </c>
      <c r="H54" t="n">
        <v>0.83</v>
      </c>
      <c r="I54" t="n">
        <v>21</v>
      </c>
      <c r="J54" t="n">
        <v>300.28</v>
      </c>
      <c r="K54" t="n">
        <v>60.56</v>
      </c>
      <c r="L54" t="n">
        <v>14</v>
      </c>
      <c r="M54" t="n">
        <v>19</v>
      </c>
      <c r="N54" t="n">
        <v>85.73</v>
      </c>
      <c r="O54" t="n">
        <v>37268.93</v>
      </c>
      <c r="P54" t="n">
        <v>389.12</v>
      </c>
      <c r="Q54" t="n">
        <v>1397.26</v>
      </c>
      <c r="R54" t="n">
        <v>90.67</v>
      </c>
      <c r="S54" t="n">
        <v>66.97</v>
      </c>
      <c r="T54" t="n">
        <v>9233</v>
      </c>
      <c r="U54" t="n">
        <v>0.74</v>
      </c>
      <c r="V54" t="n">
        <v>0.85</v>
      </c>
      <c r="W54" t="n">
        <v>5.32</v>
      </c>
      <c r="X54" t="n">
        <v>0.5600000000000001</v>
      </c>
      <c r="Y54" t="n">
        <v>1</v>
      </c>
      <c r="Z54" t="n">
        <v>10</v>
      </c>
      <c r="AA54" t="n">
        <v>417.8423577410696</v>
      </c>
      <c r="AB54" t="n">
        <v>571.7103477651564</v>
      </c>
      <c r="AC54" t="n">
        <v>517.1471145749618</v>
      </c>
      <c r="AD54" t="n">
        <v>417842.3577410696</v>
      </c>
      <c r="AE54" t="n">
        <v>571710.3477651564</v>
      </c>
      <c r="AF54" t="n">
        <v>2.514250276587177e-06</v>
      </c>
      <c r="AG54" t="n">
        <v>17</v>
      </c>
      <c r="AH54" t="n">
        <v>517147.1145749618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3.4779</v>
      </c>
      <c r="E55" t="n">
        <v>28.75</v>
      </c>
      <c r="F55" t="n">
        <v>24.76</v>
      </c>
      <c r="G55" t="n">
        <v>70.73</v>
      </c>
      <c r="H55" t="n">
        <v>0.84</v>
      </c>
      <c r="I55" t="n">
        <v>21</v>
      </c>
      <c r="J55" t="n">
        <v>300.81</v>
      </c>
      <c r="K55" t="n">
        <v>60.56</v>
      </c>
      <c r="L55" t="n">
        <v>14.25</v>
      </c>
      <c r="M55" t="n">
        <v>19</v>
      </c>
      <c r="N55" t="n">
        <v>86</v>
      </c>
      <c r="O55" t="n">
        <v>37333.9</v>
      </c>
      <c r="P55" t="n">
        <v>389.77</v>
      </c>
      <c r="Q55" t="n">
        <v>1397.2</v>
      </c>
      <c r="R55" t="n">
        <v>91.44</v>
      </c>
      <c r="S55" t="n">
        <v>66.97</v>
      </c>
      <c r="T55" t="n">
        <v>9616.67</v>
      </c>
      <c r="U55" t="n">
        <v>0.73</v>
      </c>
      <c r="V55" t="n">
        <v>0.85</v>
      </c>
      <c r="W55" t="n">
        <v>5.34</v>
      </c>
      <c r="X55" t="n">
        <v>0.59</v>
      </c>
      <c r="Y55" t="n">
        <v>1</v>
      </c>
      <c r="Z55" t="n">
        <v>10</v>
      </c>
      <c r="AA55" t="n">
        <v>418.6997055124547</v>
      </c>
      <c r="AB55" t="n">
        <v>572.8834088094795</v>
      </c>
      <c r="AC55" t="n">
        <v>518.2082203196162</v>
      </c>
      <c r="AD55" t="n">
        <v>418699.7055124547</v>
      </c>
      <c r="AE55" t="n">
        <v>572883.4088094796</v>
      </c>
      <c r="AF55" t="n">
        <v>2.511217666621448e-06</v>
      </c>
      <c r="AG55" t="n">
        <v>17</v>
      </c>
      <c r="AH55" t="n">
        <v>518208.2203196163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3.4812</v>
      </c>
      <c r="E56" t="n">
        <v>28.73</v>
      </c>
      <c r="F56" t="n">
        <v>24.73</v>
      </c>
      <c r="G56" t="n">
        <v>70.65000000000001</v>
      </c>
      <c r="H56" t="n">
        <v>0.86</v>
      </c>
      <c r="I56" t="n">
        <v>21</v>
      </c>
      <c r="J56" t="n">
        <v>301.34</v>
      </c>
      <c r="K56" t="n">
        <v>60.56</v>
      </c>
      <c r="L56" t="n">
        <v>14.5</v>
      </c>
      <c r="M56" t="n">
        <v>19</v>
      </c>
      <c r="N56" t="n">
        <v>86.28</v>
      </c>
      <c r="O56" t="n">
        <v>37399</v>
      </c>
      <c r="P56" t="n">
        <v>388.38</v>
      </c>
      <c r="Q56" t="n">
        <v>1397.19</v>
      </c>
      <c r="R56" t="n">
        <v>90.81</v>
      </c>
      <c r="S56" t="n">
        <v>66.97</v>
      </c>
      <c r="T56" t="n">
        <v>9301.540000000001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417.4166091373487</v>
      </c>
      <c r="AB56" t="n">
        <v>571.1278197428426</v>
      </c>
      <c r="AC56" t="n">
        <v>516.6201822095144</v>
      </c>
      <c r="AD56" t="n">
        <v>417416.6091373487</v>
      </c>
      <c r="AE56" t="n">
        <v>571127.8197428426</v>
      </c>
      <c r="AF56" t="n">
        <v>2.51360043159452e-06</v>
      </c>
      <c r="AG56" t="n">
        <v>17</v>
      </c>
      <c r="AH56" t="n">
        <v>516620.1822095144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3.4901</v>
      </c>
      <c r="E57" t="n">
        <v>28.65</v>
      </c>
      <c r="F57" t="n">
        <v>24.71</v>
      </c>
      <c r="G57" t="n">
        <v>74.12</v>
      </c>
      <c r="H57" t="n">
        <v>0.87</v>
      </c>
      <c r="I57" t="n">
        <v>20</v>
      </c>
      <c r="J57" t="n">
        <v>301.86</v>
      </c>
      <c r="K57" t="n">
        <v>60.56</v>
      </c>
      <c r="L57" t="n">
        <v>14.75</v>
      </c>
      <c r="M57" t="n">
        <v>18</v>
      </c>
      <c r="N57" t="n">
        <v>86.56</v>
      </c>
      <c r="O57" t="n">
        <v>37464.21</v>
      </c>
      <c r="P57" t="n">
        <v>387.4</v>
      </c>
      <c r="Q57" t="n">
        <v>1397.19</v>
      </c>
      <c r="R57" t="n">
        <v>89.98</v>
      </c>
      <c r="S57" t="n">
        <v>66.97</v>
      </c>
      <c r="T57" t="n">
        <v>8894.139999999999</v>
      </c>
      <c r="U57" t="n">
        <v>0.74</v>
      </c>
      <c r="V57" t="n">
        <v>0.85</v>
      </c>
      <c r="W57" t="n">
        <v>5.33</v>
      </c>
      <c r="X57" t="n">
        <v>0.54</v>
      </c>
      <c r="Y57" t="n">
        <v>1</v>
      </c>
      <c r="Z57" t="n">
        <v>10</v>
      </c>
      <c r="AA57" t="n">
        <v>415.9556195170975</v>
      </c>
      <c r="AB57" t="n">
        <v>569.1288292901017</v>
      </c>
      <c r="AC57" t="n">
        <v>514.8119725999824</v>
      </c>
      <c r="AD57" t="n">
        <v>415955.6195170975</v>
      </c>
      <c r="AE57" t="n">
        <v>569128.8292901018</v>
      </c>
      <c r="AF57" t="n">
        <v>2.5200266765219e-06</v>
      </c>
      <c r="AG57" t="n">
        <v>17</v>
      </c>
      <c r="AH57" t="n">
        <v>514811.9725999824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3.4901</v>
      </c>
      <c r="E58" t="n">
        <v>28.65</v>
      </c>
      <c r="F58" t="n">
        <v>24.71</v>
      </c>
      <c r="G58" t="n">
        <v>74.12</v>
      </c>
      <c r="H58" t="n">
        <v>0.88</v>
      </c>
      <c r="I58" t="n">
        <v>20</v>
      </c>
      <c r="J58" t="n">
        <v>302.39</v>
      </c>
      <c r="K58" t="n">
        <v>60.56</v>
      </c>
      <c r="L58" t="n">
        <v>15</v>
      </c>
      <c r="M58" t="n">
        <v>18</v>
      </c>
      <c r="N58" t="n">
        <v>86.84</v>
      </c>
      <c r="O58" t="n">
        <v>37529.55</v>
      </c>
      <c r="P58" t="n">
        <v>387</v>
      </c>
      <c r="Q58" t="n">
        <v>1397.29</v>
      </c>
      <c r="R58" t="n">
        <v>90.12</v>
      </c>
      <c r="S58" t="n">
        <v>66.97</v>
      </c>
      <c r="T58" t="n">
        <v>8960.389999999999</v>
      </c>
      <c r="U58" t="n">
        <v>0.74</v>
      </c>
      <c r="V58" t="n">
        <v>0.85</v>
      </c>
      <c r="W58" t="n">
        <v>5.33</v>
      </c>
      <c r="X58" t="n">
        <v>0.54</v>
      </c>
      <c r="Y58" t="n">
        <v>1</v>
      </c>
      <c r="Z58" t="n">
        <v>10</v>
      </c>
      <c r="AA58" t="n">
        <v>415.6784184911118</v>
      </c>
      <c r="AB58" t="n">
        <v>568.749550617102</v>
      </c>
      <c r="AC58" t="n">
        <v>514.4688917512128</v>
      </c>
      <c r="AD58" t="n">
        <v>415678.4184911118</v>
      </c>
      <c r="AE58" t="n">
        <v>568749.5506171021</v>
      </c>
      <c r="AF58" t="n">
        <v>2.5200266765219e-06</v>
      </c>
      <c r="AG58" t="n">
        <v>17</v>
      </c>
      <c r="AH58" t="n">
        <v>514468.8917512128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3.4999</v>
      </c>
      <c r="E59" t="n">
        <v>28.57</v>
      </c>
      <c r="F59" t="n">
        <v>24.68</v>
      </c>
      <c r="G59" t="n">
        <v>77.93000000000001</v>
      </c>
      <c r="H59" t="n">
        <v>0.9</v>
      </c>
      <c r="I59" t="n">
        <v>19</v>
      </c>
      <c r="J59" t="n">
        <v>302.92</v>
      </c>
      <c r="K59" t="n">
        <v>60.56</v>
      </c>
      <c r="L59" t="n">
        <v>15.25</v>
      </c>
      <c r="M59" t="n">
        <v>17</v>
      </c>
      <c r="N59" t="n">
        <v>87.12</v>
      </c>
      <c r="O59" t="n">
        <v>37595</v>
      </c>
      <c r="P59" t="n">
        <v>383.6</v>
      </c>
      <c r="Q59" t="n">
        <v>1397.19</v>
      </c>
      <c r="R59" t="n">
        <v>89.22</v>
      </c>
      <c r="S59" t="n">
        <v>66.97</v>
      </c>
      <c r="T59" t="n">
        <v>8517.110000000001</v>
      </c>
      <c r="U59" t="n">
        <v>0.75</v>
      </c>
      <c r="V59" t="n">
        <v>0.85</v>
      </c>
      <c r="W59" t="n">
        <v>5.33</v>
      </c>
      <c r="X59" t="n">
        <v>0.51</v>
      </c>
      <c r="Y59" t="n">
        <v>1</v>
      </c>
      <c r="Z59" t="n">
        <v>10</v>
      </c>
      <c r="AA59" t="n">
        <v>412.4662138942517</v>
      </c>
      <c r="AB59" t="n">
        <v>564.3544705752128</v>
      </c>
      <c r="AC59" t="n">
        <v>510.493271979988</v>
      </c>
      <c r="AD59" t="n">
        <v>412466.2138942517</v>
      </c>
      <c r="AE59" t="n">
        <v>564354.4705752127</v>
      </c>
      <c r="AF59" t="n">
        <v>2.527102766441935e-06</v>
      </c>
      <c r="AG59" t="n">
        <v>17</v>
      </c>
      <c r="AH59" t="n">
        <v>510493.271979988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3.4985</v>
      </c>
      <c r="E60" t="n">
        <v>28.58</v>
      </c>
      <c r="F60" t="n">
        <v>24.69</v>
      </c>
      <c r="G60" t="n">
        <v>77.97</v>
      </c>
      <c r="H60" t="n">
        <v>0.91</v>
      </c>
      <c r="I60" t="n">
        <v>19</v>
      </c>
      <c r="J60" t="n">
        <v>303.46</v>
      </c>
      <c r="K60" t="n">
        <v>60.56</v>
      </c>
      <c r="L60" t="n">
        <v>15.5</v>
      </c>
      <c r="M60" t="n">
        <v>17</v>
      </c>
      <c r="N60" t="n">
        <v>87.40000000000001</v>
      </c>
      <c r="O60" t="n">
        <v>37660.57</v>
      </c>
      <c r="P60" t="n">
        <v>384.88</v>
      </c>
      <c r="Q60" t="n">
        <v>1397.2</v>
      </c>
      <c r="R60" t="n">
        <v>89.48</v>
      </c>
      <c r="S60" t="n">
        <v>66.97</v>
      </c>
      <c r="T60" t="n">
        <v>8647.41</v>
      </c>
      <c r="U60" t="n">
        <v>0.75</v>
      </c>
      <c r="V60" t="n">
        <v>0.85</v>
      </c>
      <c r="W60" t="n">
        <v>5.33</v>
      </c>
      <c r="X60" t="n">
        <v>0.52</v>
      </c>
      <c r="Y60" t="n">
        <v>1</v>
      </c>
      <c r="Z60" t="n">
        <v>10</v>
      </c>
      <c r="AA60" t="n">
        <v>413.4795400758418</v>
      </c>
      <c r="AB60" t="n">
        <v>565.7409481616604</v>
      </c>
      <c r="AC60" t="n">
        <v>511.7474260915185</v>
      </c>
      <c r="AD60" t="n">
        <v>413479.5400758418</v>
      </c>
      <c r="AE60" t="n">
        <v>565740.9481616605</v>
      </c>
      <c r="AF60" t="n">
        <v>2.526091896453358e-06</v>
      </c>
      <c r="AG60" t="n">
        <v>17</v>
      </c>
      <c r="AH60" t="n">
        <v>511747.4260915185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3.4976</v>
      </c>
      <c r="E61" t="n">
        <v>28.59</v>
      </c>
      <c r="F61" t="n">
        <v>24.7</v>
      </c>
      <c r="G61" t="n">
        <v>77.98999999999999</v>
      </c>
      <c r="H61" t="n">
        <v>0.92</v>
      </c>
      <c r="I61" t="n">
        <v>19</v>
      </c>
      <c r="J61" t="n">
        <v>303.99</v>
      </c>
      <c r="K61" t="n">
        <v>60.56</v>
      </c>
      <c r="L61" t="n">
        <v>15.75</v>
      </c>
      <c r="M61" t="n">
        <v>17</v>
      </c>
      <c r="N61" t="n">
        <v>87.68000000000001</v>
      </c>
      <c r="O61" t="n">
        <v>37726.27</v>
      </c>
      <c r="P61" t="n">
        <v>384.24</v>
      </c>
      <c r="Q61" t="n">
        <v>1397.21</v>
      </c>
      <c r="R61" t="n">
        <v>89.76000000000001</v>
      </c>
      <c r="S61" t="n">
        <v>66.97</v>
      </c>
      <c r="T61" t="n">
        <v>8787.950000000001</v>
      </c>
      <c r="U61" t="n">
        <v>0.75</v>
      </c>
      <c r="V61" t="n">
        <v>0.85</v>
      </c>
      <c r="W61" t="n">
        <v>5.33</v>
      </c>
      <c r="X61" t="n">
        <v>0.53</v>
      </c>
      <c r="Y61" t="n">
        <v>1</v>
      </c>
      <c r="Z61" t="n">
        <v>10</v>
      </c>
      <c r="AA61" t="n">
        <v>413.1238167941706</v>
      </c>
      <c r="AB61" t="n">
        <v>565.2542318742743</v>
      </c>
      <c r="AC61" t="n">
        <v>511.3071613234899</v>
      </c>
      <c r="AD61" t="n">
        <v>413123.8167941706</v>
      </c>
      <c r="AE61" t="n">
        <v>565254.2318742743</v>
      </c>
      <c r="AF61" t="n">
        <v>2.525442051460702e-06</v>
      </c>
      <c r="AG61" t="n">
        <v>17</v>
      </c>
      <c r="AH61" t="n">
        <v>511307.1613234899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3.4985</v>
      </c>
      <c r="E62" t="n">
        <v>28.58</v>
      </c>
      <c r="F62" t="n">
        <v>24.69</v>
      </c>
      <c r="G62" t="n">
        <v>77.97</v>
      </c>
      <c r="H62" t="n">
        <v>0.9399999999999999</v>
      </c>
      <c r="I62" t="n">
        <v>19</v>
      </c>
      <c r="J62" t="n">
        <v>304.52</v>
      </c>
      <c r="K62" t="n">
        <v>60.56</v>
      </c>
      <c r="L62" t="n">
        <v>16</v>
      </c>
      <c r="M62" t="n">
        <v>17</v>
      </c>
      <c r="N62" t="n">
        <v>87.97</v>
      </c>
      <c r="O62" t="n">
        <v>37792.08</v>
      </c>
      <c r="P62" t="n">
        <v>381.65</v>
      </c>
      <c r="Q62" t="n">
        <v>1397.26</v>
      </c>
      <c r="R62" t="n">
        <v>89.66</v>
      </c>
      <c r="S62" t="n">
        <v>66.97</v>
      </c>
      <c r="T62" t="n">
        <v>8734.52</v>
      </c>
      <c r="U62" t="n">
        <v>0.75</v>
      </c>
      <c r="V62" t="n">
        <v>0.85</v>
      </c>
      <c r="W62" t="n">
        <v>5.32</v>
      </c>
      <c r="X62" t="n">
        <v>0.52</v>
      </c>
      <c r="Y62" t="n">
        <v>1</v>
      </c>
      <c r="Z62" t="n">
        <v>10</v>
      </c>
      <c r="AA62" t="n">
        <v>411.2465162502309</v>
      </c>
      <c r="AB62" t="n">
        <v>562.6856264494011</v>
      </c>
      <c r="AC62" t="n">
        <v>508.9836999953062</v>
      </c>
      <c r="AD62" t="n">
        <v>411246.5162502308</v>
      </c>
      <c r="AE62" t="n">
        <v>562685.626449401</v>
      </c>
      <c r="AF62" t="n">
        <v>2.526091896453358e-06</v>
      </c>
      <c r="AG62" t="n">
        <v>17</v>
      </c>
      <c r="AH62" t="n">
        <v>508983.6999953062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3.5094</v>
      </c>
      <c r="E63" t="n">
        <v>28.5</v>
      </c>
      <c r="F63" t="n">
        <v>24.65</v>
      </c>
      <c r="G63" t="n">
        <v>82.18000000000001</v>
      </c>
      <c r="H63" t="n">
        <v>0.95</v>
      </c>
      <c r="I63" t="n">
        <v>18</v>
      </c>
      <c r="J63" t="n">
        <v>305.06</v>
      </c>
      <c r="K63" t="n">
        <v>60.56</v>
      </c>
      <c r="L63" t="n">
        <v>16.25</v>
      </c>
      <c r="M63" t="n">
        <v>16</v>
      </c>
      <c r="N63" t="n">
        <v>88.25</v>
      </c>
      <c r="O63" t="n">
        <v>37858.02</v>
      </c>
      <c r="P63" t="n">
        <v>381.31</v>
      </c>
      <c r="Q63" t="n">
        <v>1397.24</v>
      </c>
      <c r="R63" t="n">
        <v>88.70999999999999</v>
      </c>
      <c r="S63" t="n">
        <v>66.97</v>
      </c>
      <c r="T63" t="n">
        <v>8265.549999999999</v>
      </c>
      <c r="U63" t="n">
        <v>0.75</v>
      </c>
      <c r="V63" t="n">
        <v>0.85</v>
      </c>
      <c r="W63" t="n">
        <v>5.32</v>
      </c>
      <c r="X63" t="n">
        <v>0.49</v>
      </c>
      <c r="Y63" t="n">
        <v>1</v>
      </c>
      <c r="Z63" t="n">
        <v>10</v>
      </c>
      <c r="AA63" t="n">
        <v>410.0617083787259</v>
      </c>
      <c r="AB63" t="n">
        <v>561.0645200495736</v>
      </c>
      <c r="AC63" t="n">
        <v>507.5173097150412</v>
      </c>
      <c r="AD63" t="n">
        <v>410061.7083787259</v>
      </c>
      <c r="AE63" t="n">
        <v>561064.5200495736</v>
      </c>
      <c r="AF63" t="n">
        <v>2.533962241364418e-06</v>
      </c>
      <c r="AG63" t="n">
        <v>17</v>
      </c>
      <c r="AH63" t="n">
        <v>507517.3097150412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3.5068</v>
      </c>
      <c r="E64" t="n">
        <v>28.52</v>
      </c>
      <c r="F64" t="n">
        <v>24.68</v>
      </c>
      <c r="G64" t="n">
        <v>82.25</v>
      </c>
      <c r="H64" t="n">
        <v>0.96</v>
      </c>
      <c r="I64" t="n">
        <v>18</v>
      </c>
      <c r="J64" t="n">
        <v>305.59</v>
      </c>
      <c r="K64" t="n">
        <v>60.56</v>
      </c>
      <c r="L64" t="n">
        <v>16.5</v>
      </c>
      <c r="M64" t="n">
        <v>16</v>
      </c>
      <c r="N64" t="n">
        <v>88.54000000000001</v>
      </c>
      <c r="O64" t="n">
        <v>37924.08</v>
      </c>
      <c r="P64" t="n">
        <v>381.94</v>
      </c>
      <c r="Q64" t="n">
        <v>1397.18</v>
      </c>
      <c r="R64" t="n">
        <v>89.09999999999999</v>
      </c>
      <c r="S64" t="n">
        <v>66.97</v>
      </c>
      <c r="T64" t="n">
        <v>8463.23</v>
      </c>
      <c r="U64" t="n">
        <v>0.75</v>
      </c>
      <c r="V64" t="n">
        <v>0.85</v>
      </c>
      <c r="W64" t="n">
        <v>5.33</v>
      </c>
      <c r="X64" t="n">
        <v>0.51</v>
      </c>
      <c r="Y64" t="n">
        <v>1</v>
      </c>
      <c r="Z64" t="n">
        <v>10</v>
      </c>
      <c r="AA64" t="n">
        <v>410.7451664454521</v>
      </c>
      <c r="AB64" t="n">
        <v>561.9996575285104</v>
      </c>
      <c r="AC64" t="n">
        <v>508.363198985462</v>
      </c>
      <c r="AD64" t="n">
        <v>410745.1664454521</v>
      </c>
      <c r="AE64" t="n">
        <v>561999.6575285104</v>
      </c>
      <c r="AF64" t="n">
        <v>2.532084911385633e-06</v>
      </c>
      <c r="AG64" t="n">
        <v>17</v>
      </c>
      <c r="AH64" t="n">
        <v>508363.198985462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3.5096</v>
      </c>
      <c r="E65" t="n">
        <v>28.49</v>
      </c>
      <c r="F65" t="n">
        <v>24.65</v>
      </c>
      <c r="G65" t="n">
        <v>82.17</v>
      </c>
      <c r="H65" t="n">
        <v>0.97</v>
      </c>
      <c r="I65" t="n">
        <v>18</v>
      </c>
      <c r="J65" t="n">
        <v>306.13</v>
      </c>
      <c r="K65" t="n">
        <v>60.56</v>
      </c>
      <c r="L65" t="n">
        <v>16.75</v>
      </c>
      <c r="M65" t="n">
        <v>16</v>
      </c>
      <c r="N65" t="n">
        <v>88.83</v>
      </c>
      <c r="O65" t="n">
        <v>37990.27</v>
      </c>
      <c r="P65" t="n">
        <v>379.3</v>
      </c>
      <c r="Q65" t="n">
        <v>1397.18</v>
      </c>
      <c r="R65" t="n">
        <v>88.3</v>
      </c>
      <c r="S65" t="n">
        <v>66.97</v>
      </c>
      <c r="T65" t="n">
        <v>8064.12</v>
      </c>
      <c r="U65" t="n">
        <v>0.76</v>
      </c>
      <c r="V65" t="n">
        <v>0.85</v>
      </c>
      <c r="W65" t="n">
        <v>5.33</v>
      </c>
      <c r="X65" t="n">
        <v>0.49</v>
      </c>
      <c r="Y65" t="n">
        <v>1</v>
      </c>
      <c r="Z65" t="n">
        <v>10</v>
      </c>
      <c r="AA65" t="n">
        <v>408.6599632272014</v>
      </c>
      <c r="AB65" t="n">
        <v>559.1465904926262</v>
      </c>
      <c r="AC65" t="n">
        <v>505.7824246631778</v>
      </c>
      <c r="AD65" t="n">
        <v>408659.9632272014</v>
      </c>
      <c r="AE65" t="n">
        <v>559146.5904926262</v>
      </c>
      <c r="AF65" t="n">
        <v>2.534106651362786e-06</v>
      </c>
      <c r="AG65" t="n">
        <v>17</v>
      </c>
      <c r="AH65" t="n">
        <v>505782.4246631778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3.5222</v>
      </c>
      <c r="E66" t="n">
        <v>28.39</v>
      </c>
      <c r="F66" t="n">
        <v>24.6</v>
      </c>
      <c r="G66" t="n">
        <v>86.83</v>
      </c>
      <c r="H66" t="n">
        <v>0.99</v>
      </c>
      <c r="I66" t="n">
        <v>17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377.17</v>
      </c>
      <c r="Q66" t="n">
        <v>1397.19</v>
      </c>
      <c r="R66" t="n">
        <v>86.98</v>
      </c>
      <c r="S66" t="n">
        <v>66.97</v>
      </c>
      <c r="T66" t="n">
        <v>7407.45</v>
      </c>
      <c r="U66" t="n">
        <v>0.77</v>
      </c>
      <c r="V66" t="n">
        <v>0.86</v>
      </c>
      <c r="W66" t="n">
        <v>5.32</v>
      </c>
      <c r="X66" t="n">
        <v>0.44</v>
      </c>
      <c r="Y66" t="n">
        <v>1</v>
      </c>
      <c r="Z66" t="n">
        <v>10</v>
      </c>
      <c r="AA66" t="n">
        <v>406.10764450805</v>
      </c>
      <c r="AB66" t="n">
        <v>555.6543954207285</v>
      </c>
      <c r="AC66" t="n">
        <v>502.6235197876154</v>
      </c>
      <c r="AD66" t="n">
        <v>406107.6445080501</v>
      </c>
      <c r="AE66" t="n">
        <v>555654.3954207285</v>
      </c>
      <c r="AF66" t="n">
        <v>2.543204481259974e-06</v>
      </c>
      <c r="AG66" t="n">
        <v>17</v>
      </c>
      <c r="AH66" t="n">
        <v>502623.5197876154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3.5207</v>
      </c>
      <c r="E67" t="n">
        <v>28.4</v>
      </c>
      <c r="F67" t="n">
        <v>24.61</v>
      </c>
      <c r="G67" t="n">
        <v>86.87</v>
      </c>
      <c r="H67" t="n">
        <v>1</v>
      </c>
      <c r="I67" t="n">
        <v>17</v>
      </c>
      <c r="J67" t="n">
        <v>307.21</v>
      </c>
      <c r="K67" t="n">
        <v>60.56</v>
      </c>
      <c r="L67" t="n">
        <v>17.25</v>
      </c>
      <c r="M67" t="n">
        <v>15</v>
      </c>
      <c r="N67" t="n">
        <v>89.40000000000001</v>
      </c>
      <c r="O67" t="n">
        <v>38123.01</v>
      </c>
      <c r="P67" t="n">
        <v>377.32</v>
      </c>
      <c r="Q67" t="n">
        <v>1397.17</v>
      </c>
      <c r="R67" t="n">
        <v>87.03</v>
      </c>
      <c r="S67" t="n">
        <v>66.97</v>
      </c>
      <c r="T67" t="n">
        <v>7431.99</v>
      </c>
      <c r="U67" t="n">
        <v>0.77</v>
      </c>
      <c r="V67" t="n">
        <v>0.86</v>
      </c>
      <c r="W67" t="n">
        <v>5.33</v>
      </c>
      <c r="X67" t="n">
        <v>0.45</v>
      </c>
      <c r="Y67" t="n">
        <v>1</v>
      </c>
      <c r="Z67" t="n">
        <v>10</v>
      </c>
      <c r="AA67" t="n">
        <v>406.343902245625</v>
      </c>
      <c r="AB67" t="n">
        <v>555.9776536802343</v>
      </c>
      <c r="AC67" t="n">
        <v>502.9159267325299</v>
      </c>
      <c r="AD67" t="n">
        <v>406343.902245625</v>
      </c>
      <c r="AE67" t="n">
        <v>555977.6536802343</v>
      </c>
      <c r="AF67" t="n">
        <v>2.542121406272214e-06</v>
      </c>
      <c r="AG67" t="n">
        <v>17</v>
      </c>
      <c r="AH67" t="n">
        <v>502915.9267325299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3.5196</v>
      </c>
      <c r="E68" t="n">
        <v>28.41</v>
      </c>
      <c r="F68" t="n">
        <v>24.62</v>
      </c>
      <c r="G68" t="n">
        <v>86.90000000000001</v>
      </c>
      <c r="H68" t="n">
        <v>1.01</v>
      </c>
      <c r="I68" t="n">
        <v>17</v>
      </c>
      <c r="J68" t="n">
        <v>307.75</v>
      </c>
      <c r="K68" t="n">
        <v>60.56</v>
      </c>
      <c r="L68" t="n">
        <v>17.5</v>
      </c>
      <c r="M68" t="n">
        <v>15</v>
      </c>
      <c r="N68" t="n">
        <v>89.69</v>
      </c>
      <c r="O68" t="n">
        <v>38189.58</v>
      </c>
      <c r="P68" t="n">
        <v>376.81</v>
      </c>
      <c r="Q68" t="n">
        <v>1397.23</v>
      </c>
      <c r="R68" t="n">
        <v>87.36</v>
      </c>
      <c r="S68" t="n">
        <v>66.97</v>
      </c>
      <c r="T68" t="n">
        <v>7597.49</v>
      </c>
      <c r="U68" t="n">
        <v>0.77</v>
      </c>
      <c r="V68" t="n">
        <v>0.85</v>
      </c>
      <c r="W68" t="n">
        <v>5.32</v>
      </c>
      <c r="X68" t="n">
        <v>0.46</v>
      </c>
      <c r="Y68" t="n">
        <v>1</v>
      </c>
      <c r="Z68" t="n">
        <v>10</v>
      </c>
      <c r="AA68" t="n">
        <v>406.0942041790315</v>
      </c>
      <c r="AB68" t="n">
        <v>555.6360057696198</v>
      </c>
      <c r="AC68" t="n">
        <v>502.6068852189985</v>
      </c>
      <c r="AD68" t="n">
        <v>406094.2041790315</v>
      </c>
      <c r="AE68" t="n">
        <v>555636.0057696198</v>
      </c>
      <c r="AF68" t="n">
        <v>2.541327151281189e-06</v>
      </c>
      <c r="AG68" t="n">
        <v>17</v>
      </c>
      <c r="AH68" t="n">
        <v>502606.8852189985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3.5188</v>
      </c>
      <c r="E69" t="n">
        <v>28.42</v>
      </c>
      <c r="F69" t="n">
        <v>24.63</v>
      </c>
      <c r="G69" t="n">
        <v>86.93000000000001</v>
      </c>
      <c r="H69" t="n">
        <v>1.03</v>
      </c>
      <c r="I69" t="n">
        <v>17</v>
      </c>
      <c r="J69" t="n">
        <v>308.29</v>
      </c>
      <c r="K69" t="n">
        <v>60.56</v>
      </c>
      <c r="L69" t="n">
        <v>17.75</v>
      </c>
      <c r="M69" t="n">
        <v>15</v>
      </c>
      <c r="N69" t="n">
        <v>89.98</v>
      </c>
      <c r="O69" t="n">
        <v>38256.26</v>
      </c>
      <c r="P69" t="n">
        <v>375.2</v>
      </c>
      <c r="Q69" t="n">
        <v>1397.2</v>
      </c>
      <c r="R69" t="n">
        <v>87.59999999999999</v>
      </c>
      <c r="S69" t="n">
        <v>66.97</v>
      </c>
      <c r="T69" t="n">
        <v>7716.21</v>
      </c>
      <c r="U69" t="n">
        <v>0.76</v>
      </c>
      <c r="V69" t="n">
        <v>0.85</v>
      </c>
      <c r="W69" t="n">
        <v>5.32</v>
      </c>
      <c r="X69" t="n">
        <v>0.46</v>
      </c>
      <c r="Y69" t="n">
        <v>1</v>
      </c>
      <c r="Z69" t="n">
        <v>10</v>
      </c>
      <c r="AA69" t="n">
        <v>405.0638649994996</v>
      </c>
      <c r="AB69" t="n">
        <v>554.2262502488277</v>
      </c>
      <c r="AC69" t="n">
        <v>501.3316747865066</v>
      </c>
      <c r="AD69" t="n">
        <v>405063.8649994996</v>
      </c>
      <c r="AE69" t="n">
        <v>554226.2502488277</v>
      </c>
      <c r="AF69" t="n">
        <v>2.540749511287717e-06</v>
      </c>
      <c r="AG69" t="n">
        <v>17</v>
      </c>
      <c r="AH69" t="n">
        <v>501331.6747865066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3.5301</v>
      </c>
      <c r="E70" t="n">
        <v>28.33</v>
      </c>
      <c r="F70" t="n">
        <v>24.59</v>
      </c>
      <c r="G70" t="n">
        <v>92.22</v>
      </c>
      <c r="H70" t="n">
        <v>1.04</v>
      </c>
      <c r="I70" t="n">
        <v>16</v>
      </c>
      <c r="J70" t="n">
        <v>308.83</v>
      </c>
      <c r="K70" t="n">
        <v>60.56</v>
      </c>
      <c r="L70" t="n">
        <v>18</v>
      </c>
      <c r="M70" t="n">
        <v>14</v>
      </c>
      <c r="N70" t="n">
        <v>90.27</v>
      </c>
      <c r="O70" t="n">
        <v>38323.08</v>
      </c>
      <c r="P70" t="n">
        <v>374.46</v>
      </c>
      <c r="Q70" t="n">
        <v>1397.21</v>
      </c>
      <c r="R70" t="n">
        <v>86.56</v>
      </c>
      <c r="S70" t="n">
        <v>66.97</v>
      </c>
      <c r="T70" t="n">
        <v>7201.73</v>
      </c>
      <c r="U70" t="n">
        <v>0.77</v>
      </c>
      <c r="V70" t="n">
        <v>0.86</v>
      </c>
      <c r="W70" t="n">
        <v>5.32</v>
      </c>
      <c r="X70" t="n">
        <v>0.43</v>
      </c>
      <c r="Y70" t="n">
        <v>1</v>
      </c>
      <c r="Z70" t="n">
        <v>10</v>
      </c>
      <c r="AA70" t="n">
        <v>403.5986947199942</v>
      </c>
      <c r="AB70" t="n">
        <v>552.2215396336576</v>
      </c>
      <c r="AC70" t="n">
        <v>499.5182909388192</v>
      </c>
      <c r="AD70" t="n">
        <v>403598.6947199942</v>
      </c>
      <c r="AE70" t="n">
        <v>552221.5396336576</v>
      </c>
      <c r="AF70" t="n">
        <v>2.548908676195512e-06</v>
      </c>
      <c r="AG70" t="n">
        <v>17</v>
      </c>
      <c r="AH70" t="n">
        <v>499518.2909388192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3.5297</v>
      </c>
      <c r="E71" t="n">
        <v>28.33</v>
      </c>
      <c r="F71" t="n">
        <v>24.59</v>
      </c>
      <c r="G71" t="n">
        <v>92.23</v>
      </c>
      <c r="H71" t="n">
        <v>1.05</v>
      </c>
      <c r="I71" t="n">
        <v>16</v>
      </c>
      <c r="J71" t="n">
        <v>309.37</v>
      </c>
      <c r="K71" t="n">
        <v>60.56</v>
      </c>
      <c r="L71" t="n">
        <v>18.25</v>
      </c>
      <c r="M71" t="n">
        <v>14</v>
      </c>
      <c r="N71" t="n">
        <v>90.56999999999999</v>
      </c>
      <c r="O71" t="n">
        <v>38390.02</v>
      </c>
      <c r="P71" t="n">
        <v>374.21</v>
      </c>
      <c r="Q71" t="n">
        <v>1397.2</v>
      </c>
      <c r="R71" t="n">
        <v>86.56</v>
      </c>
      <c r="S71" t="n">
        <v>66.97</v>
      </c>
      <c r="T71" t="n">
        <v>7202.9</v>
      </c>
      <c r="U71" t="n">
        <v>0.77</v>
      </c>
      <c r="V71" t="n">
        <v>0.86</v>
      </c>
      <c r="W71" t="n">
        <v>5.32</v>
      </c>
      <c r="X71" t="n">
        <v>0.43</v>
      </c>
      <c r="Y71" t="n">
        <v>1</v>
      </c>
      <c r="Z71" t="n">
        <v>10</v>
      </c>
      <c r="AA71" t="n">
        <v>403.459565707941</v>
      </c>
      <c r="AB71" t="n">
        <v>552.0311771814276</v>
      </c>
      <c r="AC71" t="n">
        <v>499.3460964118546</v>
      </c>
      <c r="AD71" t="n">
        <v>403459.565707941</v>
      </c>
      <c r="AE71" t="n">
        <v>552031.1771814276</v>
      </c>
      <c r="AF71" t="n">
        <v>2.548619856198776e-06</v>
      </c>
      <c r="AG71" t="n">
        <v>17</v>
      </c>
      <c r="AH71" t="n">
        <v>499346.0964118546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3.529</v>
      </c>
      <c r="E72" t="n">
        <v>28.34</v>
      </c>
      <c r="F72" t="n">
        <v>24.6</v>
      </c>
      <c r="G72" t="n">
        <v>92.25</v>
      </c>
      <c r="H72" t="n">
        <v>1.06</v>
      </c>
      <c r="I72" t="n">
        <v>16</v>
      </c>
      <c r="J72" t="n">
        <v>309.91</v>
      </c>
      <c r="K72" t="n">
        <v>60.56</v>
      </c>
      <c r="L72" t="n">
        <v>18.5</v>
      </c>
      <c r="M72" t="n">
        <v>14</v>
      </c>
      <c r="N72" t="n">
        <v>90.86</v>
      </c>
      <c r="O72" t="n">
        <v>38457.09</v>
      </c>
      <c r="P72" t="n">
        <v>373.76</v>
      </c>
      <c r="Q72" t="n">
        <v>1397.19</v>
      </c>
      <c r="R72" t="n">
        <v>86.81999999999999</v>
      </c>
      <c r="S72" t="n">
        <v>66.97</v>
      </c>
      <c r="T72" t="n">
        <v>7333.3</v>
      </c>
      <c r="U72" t="n">
        <v>0.77</v>
      </c>
      <c r="V72" t="n">
        <v>0.86</v>
      </c>
      <c r="W72" t="n">
        <v>5.32</v>
      </c>
      <c r="X72" t="n">
        <v>0.43</v>
      </c>
      <c r="Y72" t="n">
        <v>1</v>
      </c>
      <c r="Z72" t="n">
        <v>10</v>
      </c>
      <c r="AA72" t="n">
        <v>403.218586980879</v>
      </c>
      <c r="AB72" t="n">
        <v>551.7014594558304</v>
      </c>
      <c r="AC72" t="n">
        <v>499.0478464832266</v>
      </c>
      <c r="AD72" t="n">
        <v>403218.586980879</v>
      </c>
      <c r="AE72" t="n">
        <v>551701.4594558304</v>
      </c>
      <c r="AF72" t="n">
        <v>2.548114421204488e-06</v>
      </c>
      <c r="AG72" t="n">
        <v>17</v>
      </c>
      <c r="AH72" t="n">
        <v>499047.8464832266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3.5286</v>
      </c>
      <c r="E73" t="n">
        <v>28.34</v>
      </c>
      <c r="F73" t="n">
        <v>24.6</v>
      </c>
      <c r="G73" t="n">
        <v>92.26000000000001</v>
      </c>
      <c r="H73" t="n">
        <v>1.08</v>
      </c>
      <c r="I73" t="n">
        <v>16</v>
      </c>
      <c r="J73" t="n">
        <v>310.46</v>
      </c>
      <c r="K73" t="n">
        <v>60.56</v>
      </c>
      <c r="L73" t="n">
        <v>18.75</v>
      </c>
      <c r="M73" t="n">
        <v>14</v>
      </c>
      <c r="N73" t="n">
        <v>91.16</v>
      </c>
      <c r="O73" t="n">
        <v>38524.29</v>
      </c>
      <c r="P73" t="n">
        <v>372.73</v>
      </c>
      <c r="Q73" t="n">
        <v>1397.18</v>
      </c>
      <c r="R73" t="n">
        <v>86.7</v>
      </c>
      <c r="S73" t="n">
        <v>66.97</v>
      </c>
      <c r="T73" t="n">
        <v>7273.35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402.5447272763262</v>
      </c>
      <c r="AB73" t="n">
        <v>550.779454879469</v>
      </c>
      <c r="AC73" t="n">
        <v>498.2138367295917</v>
      </c>
      <c r="AD73" t="n">
        <v>402544.7272763262</v>
      </c>
      <c r="AE73" t="n">
        <v>550779.454879469</v>
      </c>
      <c r="AF73" t="n">
        <v>2.547825601207752e-06</v>
      </c>
      <c r="AG73" t="n">
        <v>17</v>
      </c>
      <c r="AH73" t="n">
        <v>498213.8367295917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3.5407</v>
      </c>
      <c r="E74" t="n">
        <v>28.24</v>
      </c>
      <c r="F74" t="n">
        <v>24.56</v>
      </c>
      <c r="G74" t="n">
        <v>98.23</v>
      </c>
      <c r="H74" t="n">
        <v>1.09</v>
      </c>
      <c r="I74" t="n">
        <v>15</v>
      </c>
      <c r="J74" t="n">
        <v>311.01</v>
      </c>
      <c r="K74" t="n">
        <v>60.56</v>
      </c>
      <c r="L74" t="n">
        <v>19</v>
      </c>
      <c r="M74" t="n">
        <v>13</v>
      </c>
      <c r="N74" t="n">
        <v>91.45</v>
      </c>
      <c r="O74" t="n">
        <v>38591.62</v>
      </c>
      <c r="P74" t="n">
        <v>371.13</v>
      </c>
      <c r="Q74" t="n">
        <v>1397.17</v>
      </c>
      <c r="R74" t="n">
        <v>85.23999999999999</v>
      </c>
      <c r="S74" t="n">
        <v>66.97</v>
      </c>
      <c r="T74" t="n">
        <v>6545.46</v>
      </c>
      <c r="U74" t="n">
        <v>0.79</v>
      </c>
      <c r="V74" t="n">
        <v>0.86</v>
      </c>
      <c r="W74" t="n">
        <v>5.32</v>
      </c>
      <c r="X74" t="n">
        <v>0.39</v>
      </c>
      <c r="Y74" t="n">
        <v>1</v>
      </c>
      <c r="Z74" t="n">
        <v>10</v>
      </c>
      <c r="AA74" t="n">
        <v>400.4406002820983</v>
      </c>
      <c r="AB74" t="n">
        <v>547.900495498435</v>
      </c>
      <c r="AC74" t="n">
        <v>495.6096411912388</v>
      </c>
      <c r="AD74" t="n">
        <v>400440.6002820983</v>
      </c>
      <c r="AE74" t="n">
        <v>547900.495498435</v>
      </c>
      <c r="AF74" t="n">
        <v>2.55656240610902e-06</v>
      </c>
      <c r="AG74" t="n">
        <v>17</v>
      </c>
      <c r="AH74" t="n">
        <v>495609.6411912388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3.5408</v>
      </c>
      <c r="E75" t="n">
        <v>28.24</v>
      </c>
      <c r="F75" t="n">
        <v>24.56</v>
      </c>
      <c r="G75" t="n">
        <v>98.23</v>
      </c>
      <c r="H75" t="n">
        <v>1.1</v>
      </c>
      <c r="I75" t="n">
        <v>15</v>
      </c>
      <c r="J75" t="n">
        <v>311.55</v>
      </c>
      <c r="K75" t="n">
        <v>60.56</v>
      </c>
      <c r="L75" t="n">
        <v>19.25</v>
      </c>
      <c r="M75" t="n">
        <v>13</v>
      </c>
      <c r="N75" t="n">
        <v>91.75</v>
      </c>
      <c r="O75" t="n">
        <v>38659.08</v>
      </c>
      <c r="P75" t="n">
        <v>370.63</v>
      </c>
      <c r="Q75" t="n">
        <v>1397.2</v>
      </c>
      <c r="R75" t="n">
        <v>85.25</v>
      </c>
      <c r="S75" t="n">
        <v>66.97</v>
      </c>
      <c r="T75" t="n">
        <v>6554.09</v>
      </c>
      <c r="U75" t="n">
        <v>0.79</v>
      </c>
      <c r="V75" t="n">
        <v>0.86</v>
      </c>
      <c r="W75" t="n">
        <v>5.32</v>
      </c>
      <c r="X75" t="n">
        <v>0.39</v>
      </c>
      <c r="Y75" t="n">
        <v>1</v>
      </c>
      <c r="Z75" t="n">
        <v>10</v>
      </c>
      <c r="AA75" t="n">
        <v>400.0911304126241</v>
      </c>
      <c r="AB75" t="n">
        <v>547.4223354054978</v>
      </c>
      <c r="AC75" t="n">
        <v>495.1771160264695</v>
      </c>
      <c r="AD75" t="n">
        <v>400091.1304126241</v>
      </c>
      <c r="AE75" t="n">
        <v>547422.3354054978</v>
      </c>
      <c r="AF75" t="n">
        <v>2.556634611108204e-06</v>
      </c>
      <c r="AG75" t="n">
        <v>17</v>
      </c>
      <c r="AH75" t="n">
        <v>495177.1160264695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3.54</v>
      </c>
      <c r="E76" t="n">
        <v>28.25</v>
      </c>
      <c r="F76" t="n">
        <v>24.56</v>
      </c>
      <c r="G76" t="n">
        <v>98.26000000000001</v>
      </c>
      <c r="H76" t="n">
        <v>1.11</v>
      </c>
      <c r="I76" t="n">
        <v>15</v>
      </c>
      <c r="J76" t="n">
        <v>312.1</v>
      </c>
      <c r="K76" t="n">
        <v>60.56</v>
      </c>
      <c r="L76" t="n">
        <v>19.5</v>
      </c>
      <c r="M76" t="n">
        <v>13</v>
      </c>
      <c r="N76" t="n">
        <v>92.05</v>
      </c>
      <c r="O76" t="n">
        <v>38726.8</v>
      </c>
      <c r="P76" t="n">
        <v>369.9</v>
      </c>
      <c r="Q76" t="n">
        <v>1397.19</v>
      </c>
      <c r="R76" t="n">
        <v>85.67</v>
      </c>
      <c r="S76" t="n">
        <v>66.97</v>
      </c>
      <c r="T76" t="n">
        <v>6762.66</v>
      </c>
      <c r="U76" t="n">
        <v>0.78</v>
      </c>
      <c r="V76" t="n">
        <v>0.86</v>
      </c>
      <c r="W76" t="n">
        <v>5.31</v>
      </c>
      <c r="X76" t="n">
        <v>0.4</v>
      </c>
      <c r="Y76" t="n">
        <v>1</v>
      </c>
      <c r="Z76" t="n">
        <v>10</v>
      </c>
      <c r="AA76" t="n">
        <v>399.6557455264405</v>
      </c>
      <c r="AB76" t="n">
        <v>546.8266225963956</v>
      </c>
      <c r="AC76" t="n">
        <v>494.6382572117799</v>
      </c>
      <c r="AD76" t="n">
        <v>399655.7455264404</v>
      </c>
      <c r="AE76" t="n">
        <v>546826.6225963957</v>
      </c>
      <c r="AF76" t="n">
        <v>2.556056971114732e-06</v>
      </c>
      <c r="AG76" t="n">
        <v>17</v>
      </c>
      <c r="AH76" t="n">
        <v>494638.2572117799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3.5392</v>
      </c>
      <c r="E77" t="n">
        <v>28.25</v>
      </c>
      <c r="F77" t="n">
        <v>24.57</v>
      </c>
      <c r="G77" t="n">
        <v>98.28</v>
      </c>
      <c r="H77" t="n">
        <v>1.13</v>
      </c>
      <c r="I77" t="n">
        <v>15</v>
      </c>
      <c r="J77" t="n">
        <v>312.65</v>
      </c>
      <c r="K77" t="n">
        <v>60.56</v>
      </c>
      <c r="L77" t="n">
        <v>19.75</v>
      </c>
      <c r="M77" t="n">
        <v>13</v>
      </c>
      <c r="N77" t="n">
        <v>92.34999999999999</v>
      </c>
      <c r="O77" t="n">
        <v>38794.53</v>
      </c>
      <c r="P77" t="n">
        <v>368.97</v>
      </c>
      <c r="Q77" t="n">
        <v>1397.2</v>
      </c>
      <c r="R77" t="n">
        <v>85.75</v>
      </c>
      <c r="S77" t="n">
        <v>66.97</v>
      </c>
      <c r="T77" t="n">
        <v>6800.94</v>
      </c>
      <c r="U77" t="n">
        <v>0.78</v>
      </c>
      <c r="V77" t="n">
        <v>0.86</v>
      </c>
      <c r="W77" t="n">
        <v>5.32</v>
      </c>
      <c r="X77" t="n">
        <v>0.41</v>
      </c>
      <c r="Y77" t="n">
        <v>1</v>
      </c>
      <c r="Z77" t="n">
        <v>10</v>
      </c>
      <c r="AA77" t="n">
        <v>399.0945940061785</v>
      </c>
      <c r="AB77" t="n">
        <v>546.0588303301154</v>
      </c>
      <c r="AC77" t="n">
        <v>493.9437419617902</v>
      </c>
      <c r="AD77" t="n">
        <v>399094.5940061784</v>
      </c>
      <c r="AE77" t="n">
        <v>546058.8303301154</v>
      </c>
      <c r="AF77" t="n">
        <v>2.555479331121259e-06</v>
      </c>
      <c r="AG77" t="n">
        <v>17</v>
      </c>
      <c r="AH77" t="n">
        <v>493943.7419617902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3.5398</v>
      </c>
      <c r="E78" t="n">
        <v>28.25</v>
      </c>
      <c r="F78" t="n">
        <v>24.57</v>
      </c>
      <c r="G78" t="n">
        <v>98.26000000000001</v>
      </c>
      <c r="H78" t="n">
        <v>1.14</v>
      </c>
      <c r="I78" t="n">
        <v>15</v>
      </c>
      <c r="J78" t="n">
        <v>313.2</v>
      </c>
      <c r="K78" t="n">
        <v>60.56</v>
      </c>
      <c r="L78" t="n">
        <v>20</v>
      </c>
      <c r="M78" t="n">
        <v>13</v>
      </c>
      <c r="N78" t="n">
        <v>92.65000000000001</v>
      </c>
      <c r="O78" t="n">
        <v>38862.4</v>
      </c>
      <c r="P78" t="n">
        <v>366.49</v>
      </c>
      <c r="Q78" t="n">
        <v>1397.3</v>
      </c>
      <c r="R78" t="n">
        <v>85.52</v>
      </c>
      <c r="S78" t="n">
        <v>66.97</v>
      </c>
      <c r="T78" t="n">
        <v>6688.72</v>
      </c>
      <c r="U78" t="n">
        <v>0.78</v>
      </c>
      <c r="V78" t="n">
        <v>0.86</v>
      </c>
      <c r="W78" t="n">
        <v>5.32</v>
      </c>
      <c r="X78" t="n">
        <v>0.4</v>
      </c>
      <c r="Y78" t="n">
        <v>1</v>
      </c>
      <c r="Z78" t="n">
        <v>10</v>
      </c>
      <c r="AA78" t="n">
        <v>397.3527123212772</v>
      </c>
      <c r="AB78" t="n">
        <v>543.6755109624373</v>
      </c>
      <c r="AC78" t="n">
        <v>491.7878832495536</v>
      </c>
      <c r="AD78" t="n">
        <v>397352.7123212772</v>
      </c>
      <c r="AE78" t="n">
        <v>543675.5109624374</v>
      </c>
      <c r="AF78" t="n">
        <v>2.555912561116363e-06</v>
      </c>
      <c r="AG78" t="n">
        <v>17</v>
      </c>
      <c r="AH78" t="n">
        <v>491787.8832495536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3.5506</v>
      </c>
      <c r="E79" t="n">
        <v>28.16</v>
      </c>
      <c r="F79" t="n">
        <v>24.53</v>
      </c>
      <c r="G79" t="n">
        <v>105.14</v>
      </c>
      <c r="H79" t="n">
        <v>1.15</v>
      </c>
      <c r="I79" t="n">
        <v>14</v>
      </c>
      <c r="J79" t="n">
        <v>313.75</v>
      </c>
      <c r="K79" t="n">
        <v>60.56</v>
      </c>
      <c r="L79" t="n">
        <v>20.25</v>
      </c>
      <c r="M79" t="n">
        <v>12</v>
      </c>
      <c r="N79" t="n">
        <v>92.95</v>
      </c>
      <c r="O79" t="n">
        <v>38930.39</v>
      </c>
      <c r="P79" t="n">
        <v>365.25</v>
      </c>
      <c r="Q79" t="n">
        <v>1397.34</v>
      </c>
      <c r="R79" t="n">
        <v>84.44</v>
      </c>
      <c r="S79" t="n">
        <v>66.97</v>
      </c>
      <c r="T79" t="n">
        <v>6150.64</v>
      </c>
      <c r="U79" t="n">
        <v>0.79</v>
      </c>
      <c r="V79" t="n">
        <v>0.86</v>
      </c>
      <c r="W79" t="n">
        <v>5.32</v>
      </c>
      <c r="X79" t="n">
        <v>0.37</v>
      </c>
      <c r="Y79" t="n">
        <v>1</v>
      </c>
      <c r="Z79" t="n">
        <v>10</v>
      </c>
      <c r="AA79" t="n">
        <v>395.6190516134617</v>
      </c>
      <c r="AB79" t="n">
        <v>541.3034398982916</v>
      </c>
      <c r="AC79" t="n">
        <v>489.6421993185474</v>
      </c>
      <c r="AD79" t="n">
        <v>395619.0516134617</v>
      </c>
      <c r="AE79" t="n">
        <v>541303.4398982916</v>
      </c>
      <c r="AF79" t="n">
        <v>2.563710701028239e-06</v>
      </c>
      <c r="AG79" t="n">
        <v>17</v>
      </c>
      <c r="AH79" t="n">
        <v>489642.1993185474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3.5517</v>
      </c>
      <c r="E80" t="n">
        <v>28.16</v>
      </c>
      <c r="F80" t="n">
        <v>24.52</v>
      </c>
      <c r="G80" t="n">
        <v>105.1</v>
      </c>
      <c r="H80" t="n">
        <v>1.16</v>
      </c>
      <c r="I80" t="n">
        <v>14</v>
      </c>
      <c r="J80" t="n">
        <v>314.3</v>
      </c>
      <c r="K80" t="n">
        <v>60.56</v>
      </c>
      <c r="L80" t="n">
        <v>20.5</v>
      </c>
      <c r="M80" t="n">
        <v>12</v>
      </c>
      <c r="N80" t="n">
        <v>93.25</v>
      </c>
      <c r="O80" t="n">
        <v>38998.53</v>
      </c>
      <c r="P80" t="n">
        <v>365.53</v>
      </c>
      <c r="Q80" t="n">
        <v>1397.18</v>
      </c>
      <c r="R80" t="n">
        <v>84.20999999999999</v>
      </c>
      <c r="S80" t="n">
        <v>66.97</v>
      </c>
      <c r="T80" t="n">
        <v>6036.88</v>
      </c>
      <c r="U80" t="n">
        <v>0.8</v>
      </c>
      <c r="V80" t="n">
        <v>0.86</v>
      </c>
      <c r="W80" t="n">
        <v>5.32</v>
      </c>
      <c r="X80" t="n">
        <v>0.36</v>
      </c>
      <c r="Y80" t="n">
        <v>1</v>
      </c>
      <c r="Z80" t="n">
        <v>10</v>
      </c>
      <c r="AA80" t="n">
        <v>395.7131883797771</v>
      </c>
      <c r="AB80" t="n">
        <v>541.4322419749855</v>
      </c>
      <c r="AC80" t="n">
        <v>489.7587087058163</v>
      </c>
      <c r="AD80" t="n">
        <v>395713.1883797771</v>
      </c>
      <c r="AE80" t="n">
        <v>541432.2419749855</v>
      </c>
      <c r="AF80" t="n">
        <v>2.564504956019263e-06</v>
      </c>
      <c r="AG80" t="n">
        <v>17</v>
      </c>
      <c r="AH80" t="n">
        <v>489758.7087058163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3.5504</v>
      </c>
      <c r="E81" t="n">
        <v>28.17</v>
      </c>
      <c r="F81" t="n">
        <v>24.53</v>
      </c>
      <c r="G81" t="n">
        <v>105.14</v>
      </c>
      <c r="H81" t="n">
        <v>1.17</v>
      </c>
      <c r="I81" t="n">
        <v>14</v>
      </c>
      <c r="J81" t="n">
        <v>314.86</v>
      </c>
      <c r="K81" t="n">
        <v>60.56</v>
      </c>
      <c r="L81" t="n">
        <v>20.75</v>
      </c>
      <c r="M81" t="n">
        <v>12</v>
      </c>
      <c r="N81" t="n">
        <v>93.55</v>
      </c>
      <c r="O81" t="n">
        <v>39066.8</v>
      </c>
      <c r="P81" t="n">
        <v>363.49</v>
      </c>
      <c r="Q81" t="n">
        <v>1397.19</v>
      </c>
      <c r="R81" t="n">
        <v>84.61</v>
      </c>
      <c r="S81" t="n">
        <v>66.97</v>
      </c>
      <c r="T81" t="n">
        <v>6234.74</v>
      </c>
      <c r="U81" t="n">
        <v>0.79</v>
      </c>
      <c r="V81" t="n">
        <v>0.86</v>
      </c>
      <c r="W81" t="n">
        <v>5.31</v>
      </c>
      <c r="X81" t="n">
        <v>0.37</v>
      </c>
      <c r="Y81" t="n">
        <v>1</v>
      </c>
      <c r="Z81" t="n">
        <v>10</v>
      </c>
      <c r="AA81" t="n">
        <v>394.4356278703531</v>
      </c>
      <c r="AB81" t="n">
        <v>539.6842273239996</v>
      </c>
      <c r="AC81" t="n">
        <v>488.1775221197666</v>
      </c>
      <c r="AD81" t="n">
        <v>394435.6278703531</v>
      </c>
      <c r="AE81" t="n">
        <v>539684.2273239996</v>
      </c>
      <c r="AF81" t="n">
        <v>2.563566291029871e-06</v>
      </c>
      <c r="AG81" t="n">
        <v>17</v>
      </c>
      <c r="AH81" t="n">
        <v>488177.5221197666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3.5511</v>
      </c>
      <c r="E82" t="n">
        <v>28.16</v>
      </c>
      <c r="F82" t="n">
        <v>24.53</v>
      </c>
      <c r="G82" t="n">
        <v>105.12</v>
      </c>
      <c r="H82" t="n">
        <v>1.19</v>
      </c>
      <c r="I82" t="n">
        <v>14</v>
      </c>
      <c r="J82" t="n">
        <v>315.41</v>
      </c>
      <c r="K82" t="n">
        <v>60.56</v>
      </c>
      <c r="L82" t="n">
        <v>21</v>
      </c>
      <c r="M82" t="n">
        <v>12</v>
      </c>
      <c r="N82" t="n">
        <v>93.86</v>
      </c>
      <c r="O82" t="n">
        <v>39135.2</v>
      </c>
      <c r="P82" t="n">
        <v>362.52</v>
      </c>
      <c r="Q82" t="n">
        <v>1397.17</v>
      </c>
      <c r="R82" t="n">
        <v>84.29000000000001</v>
      </c>
      <c r="S82" t="n">
        <v>66.97</v>
      </c>
      <c r="T82" t="n">
        <v>6078.27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393.7207967367207</v>
      </c>
      <c r="AB82" t="n">
        <v>538.7061638308398</v>
      </c>
      <c r="AC82" t="n">
        <v>487.2928036336733</v>
      </c>
      <c r="AD82" t="n">
        <v>393720.7967367207</v>
      </c>
      <c r="AE82" t="n">
        <v>538706.1638308398</v>
      </c>
      <c r="AF82" t="n">
        <v>2.564071726024159e-06</v>
      </c>
      <c r="AG82" t="n">
        <v>17</v>
      </c>
      <c r="AH82" t="n">
        <v>487292.8036336732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3.549</v>
      </c>
      <c r="E83" t="n">
        <v>28.18</v>
      </c>
      <c r="F83" t="n">
        <v>24.54</v>
      </c>
      <c r="G83" t="n">
        <v>105.19</v>
      </c>
      <c r="H83" t="n">
        <v>1.2</v>
      </c>
      <c r="I83" t="n">
        <v>14</v>
      </c>
      <c r="J83" t="n">
        <v>315.97</v>
      </c>
      <c r="K83" t="n">
        <v>60.56</v>
      </c>
      <c r="L83" t="n">
        <v>21.25</v>
      </c>
      <c r="M83" t="n">
        <v>12</v>
      </c>
      <c r="N83" t="n">
        <v>94.16</v>
      </c>
      <c r="O83" t="n">
        <v>39203.74</v>
      </c>
      <c r="P83" t="n">
        <v>359.69</v>
      </c>
      <c r="Q83" t="n">
        <v>1397.22</v>
      </c>
      <c r="R83" t="n">
        <v>84.90000000000001</v>
      </c>
      <c r="S83" t="n">
        <v>66.97</v>
      </c>
      <c r="T83" t="n">
        <v>6383.01</v>
      </c>
      <c r="U83" t="n">
        <v>0.79</v>
      </c>
      <c r="V83" t="n">
        <v>0.86</v>
      </c>
      <c r="W83" t="n">
        <v>5.32</v>
      </c>
      <c r="X83" t="n">
        <v>0.38</v>
      </c>
      <c r="Y83" t="n">
        <v>1</v>
      </c>
      <c r="Z83" t="n">
        <v>10</v>
      </c>
      <c r="AA83" t="n">
        <v>391.9653956093763</v>
      </c>
      <c r="AB83" t="n">
        <v>536.3043465655752</v>
      </c>
      <c r="AC83" t="n">
        <v>485.1202124372339</v>
      </c>
      <c r="AD83" t="n">
        <v>391965.3956093764</v>
      </c>
      <c r="AE83" t="n">
        <v>536304.3465655752</v>
      </c>
      <c r="AF83" t="n">
        <v>2.562555421041294e-06</v>
      </c>
      <c r="AG83" t="n">
        <v>17</v>
      </c>
      <c r="AH83" t="n">
        <v>485120.2124372339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3.5603</v>
      </c>
      <c r="E84" t="n">
        <v>28.09</v>
      </c>
      <c r="F84" t="n">
        <v>24.51</v>
      </c>
      <c r="G84" t="n">
        <v>113.11</v>
      </c>
      <c r="H84" t="n">
        <v>1.21</v>
      </c>
      <c r="I84" t="n">
        <v>13</v>
      </c>
      <c r="J84" t="n">
        <v>316.53</v>
      </c>
      <c r="K84" t="n">
        <v>60.56</v>
      </c>
      <c r="L84" t="n">
        <v>21.5</v>
      </c>
      <c r="M84" t="n">
        <v>11</v>
      </c>
      <c r="N84" t="n">
        <v>94.47</v>
      </c>
      <c r="O84" t="n">
        <v>39272.42</v>
      </c>
      <c r="P84" t="n">
        <v>359.36</v>
      </c>
      <c r="Q84" t="n">
        <v>1397.17</v>
      </c>
      <c r="R84" t="n">
        <v>83.83</v>
      </c>
      <c r="S84" t="n">
        <v>66.97</v>
      </c>
      <c r="T84" t="n">
        <v>5850.76</v>
      </c>
      <c r="U84" t="n">
        <v>0.8</v>
      </c>
      <c r="V84" t="n">
        <v>0.86</v>
      </c>
      <c r="W84" t="n">
        <v>5.31</v>
      </c>
      <c r="X84" t="n">
        <v>0.34</v>
      </c>
      <c r="Y84" t="n">
        <v>1</v>
      </c>
      <c r="Z84" t="n">
        <v>10</v>
      </c>
      <c r="AA84" t="n">
        <v>390.8437973953558</v>
      </c>
      <c r="AB84" t="n">
        <v>534.7697264077312</v>
      </c>
      <c r="AC84" t="n">
        <v>483.7320542734015</v>
      </c>
      <c r="AD84" t="n">
        <v>390843.7973953558</v>
      </c>
      <c r="AE84" t="n">
        <v>534769.7264077312</v>
      </c>
      <c r="AF84" t="n">
        <v>2.57071458594909e-06</v>
      </c>
      <c r="AG84" t="n">
        <v>17</v>
      </c>
      <c r="AH84" t="n">
        <v>483732.0542734015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3.5597</v>
      </c>
      <c r="E85" t="n">
        <v>28.09</v>
      </c>
      <c r="F85" t="n">
        <v>24.51</v>
      </c>
      <c r="G85" t="n">
        <v>113.13</v>
      </c>
      <c r="H85" t="n">
        <v>1.22</v>
      </c>
      <c r="I85" t="n">
        <v>13</v>
      </c>
      <c r="J85" t="n">
        <v>317.08</v>
      </c>
      <c r="K85" t="n">
        <v>60.56</v>
      </c>
      <c r="L85" t="n">
        <v>21.75</v>
      </c>
      <c r="M85" t="n">
        <v>11</v>
      </c>
      <c r="N85" t="n">
        <v>94.78</v>
      </c>
      <c r="O85" t="n">
        <v>39341.24</v>
      </c>
      <c r="P85" t="n">
        <v>360.52</v>
      </c>
      <c r="Q85" t="n">
        <v>1397.17</v>
      </c>
      <c r="R85" t="n">
        <v>83.98999999999999</v>
      </c>
      <c r="S85" t="n">
        <v>66.97</v>
      </c>
      <c r="T85" t="n">
        <v>5932.99</v>
      </c>
      <c r="U85" t="n">
        <v>0.8</v>
      </c>
      <c r="V85" t="n">
        <v>0.86</v>
      </c>
      <c r="W85" t="n">
        <v>5.31</v>
      </c>
      <c r="X85" t="n">
        <v>0.35</v>
      </c>
      <c r="Y85" t="n">
        <v>1</v>
      </c>
      <c r="Z85" t="n">
        <v>10</v>
      </c>
      <c r="AA85" t="n">
        <v>391.6776728954347</v>
      </c>
      <c r="AB85" t="n">
        <v>535.9106716549298</v>
      </c>
      <c r="AC85" t="n">
        <v>484.7641093075343</v>
      </c>
      <c r="AD85" t="n">
        <v>391677.6728954347</v>
      </c>
      <c r="AE85" t="n">
        <v>535910.6716549299</v>
      </c>
      <c r="AF85" t="n">
        <v>2.570281355953986e-06</v>
      </c>
      <c r="AG85" t="n">
        <v>17</v>
      </c>
      <c r="AH85" t="n">
        <v>484764.1093075343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3.5585</v>
      </c>
      <c r="E86" t="n">
        <v>28.1</v>
      </c>
      <c r="F86" t="n">
        <v>24.52</v>
      </c>
      <c r="G86" t="n">
        <v>113.18</v>
      </c>
      <c r="H86" t="n">
        <v>1.23</v>
      </c>
      <c r="I86" t="n">
        <v>13</v>
      </c>
      <c r="J86" t="n">
        <v>317.64</v>
      </c>
      <c r="K86" t="n">
        <v>60.56</v>
      </c>
      <c r="L86" t="n">
        <v>22</v>
      </c>
      <c r="M86" t="n">
        <v>11</v>
      </c>
      <c r="N86" t="n">
        <v>95.09</v>
      </c>
      <c r="O86" t="n">
        <v>39410.2</v>
      </c>
      <c r="P86" t="n">
        <v>360.13</v>
      </c>
      <c r="Q86" t="n">
        <v>1397.17</v>
      </c>
      <c r="R86" t="n">
        <v>84.23</v>
      </c>
      <c r="S86" t="n">
        <v>66.97</v>
      </c>
      <c r="T86" t="n">
        <v>6052.08</v>
      </c>
      <c r="U86" t="n">
        <v>0.8</v>
      </c>
      <c r="V86" t="n">
        <v>0.86</v>
      </c>
      <c r="W86" t="n">
        <v>5.32</v>
      </c>
      <c r="X86" t="n">
        <v>0.36</v>
      </c>
      <c r="Y86" t="n">
        <v>1</v>
      </c>
      <c r="Z86" t="n">
        <v>10</v>
      </c>
      <c r="AA86" t="n">
        <v>391.515377017361</v>
      </c>
      <c r="AB86" t="n">
        <v>535.6886112745608</v>
      </c>
      <c r="AC86" t="n">
        <v>484.5632420582039</v>
      </c>
      <c r="AD86" t="n">
        <v>391515.377017361</v>
      </c>
      <c r="AE86" t="n">
        <v>535688.6112745608</v>
      </c>
      <c r="AF86" t="n">
        <v>2.569414895963777e-06</v>
      </c>
      <c r="AG86" t="n">
        <v>17</v>
      </c>
      <c r="AH86" t="n">
        <v>484563.2420582039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3.5588</v>
      </c>
      <c r="E87" t="n">
        <v>28.1</v>
      </c>
      <c r="F87" t="n">
        <v>24.52</v>
      </c>
      <c r="G87" t="n">
        <v>113.17</v>
      </c>
      <c r="H87" t="n">
        <v>1.25</v>
      </c>
      <c r="I87" t="n">
        <v>13</v>
      </c>
      <c r="J87" t="n">
        <v>318.2</v>
      </c>
      <c r="K87" t="n">
        <v>60.56</v>
      </c>
      <c r="L87" t="n">
        <v>22.25</v>
      </c>
      <c r="M87" t="n">
        <v>11</v>
      </c>
      <c r="N87" t="n">
        <v>95.40000000000001</v>
      </c>
      <c r="O87" t="n">
        <v>39479.3</v>
      </c>
      <c r="P87" t="n">
        <v>360.27</v>
      </c>
      <c r="Q87" t="n">
        <v>1397.2</v>
      </c>
      <c r="R87" t="n">
        <v>84.09999999999999</v>
      </c>
      <c r="S87" t="n">
        <v>66.97</v>
      </c>
      <c r="T87" t="n">
        <v>5987.3</v>
      </c>
      <c r="U87" t="n">
        <v>0.8</v>
      </c>
      <c r="V87" t="n">
        <v>0.86</v>
      </c>
      <c r="W87" t="n">
        <v>5.32</v>
      </c>
      <c r="X87" t="n">
        <v>0.35</v>
      </c>
      <c r="Y87" t="n">
        <v>1</v>
      </c>
      <c r="Z87" t="n">
        <v>10</v>
      </c>
      <c r="AA87" t="n">
        <v>391.5876069709198</v>
      </c>
      <c r="AB87" t="n">
        <v>535.7874394835804</v>
      </c>
      <c r="AC87" t="n">
        <v>484.652638241661</v>
      </c>
      <c r="AD87" t="n">
        <v>391587.6069709198</v>
      </c>
      <c r="AE87" t="n">
        <v>535787.4394835804</v>
      </c>
      <c r="AF87" t="n">
        <v>2.56963151096133e-06</v>
      </c>
      <c r="AG87" t="n">
        <v>17</v>
      </c>
      <c r="AH87" t="n">
        <v>484652.638241661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3.5604</v>
      </c>
      <c r="E88" t="n">
        <v>28.09</v>
      </c>
      <c r="F88" t="n">
        <v>24.51</v>
      </c>
      <c r="G88" t="n">
        <v>113.11</v>
      </c>
      <c r="H88" t="n">
        <v>1.26</v>
      </c>
      <c r="I88" t="n">
        <v>13</v>
      </c>
      <c r="J88" t="n">
        <v>318.76</v>
      </c>
      <c r="K88" t="n">
        <v>60.56</v>
      </c>
      <c r="L88" t="n">
        <v>22.5</v>
      </c>
      <c r="M88" t="n">
        <v>11</v>
      </c>
      <c r="N88" t="n">
        <v>95.70999999999999</v>
      </c>
      <c r="O88" t="n">
        <v>39548.54</v>
      </c>
      <c r="P88" t="n">
        <v>357.54</v>
      </c>
      <c r="Q88" t="n">
        <v>1397.18</v>
      </c>
      <c r="R88" t="n">
        <v>83.65000000000001</v>
      </c>
      <c r="S88" t="n">
        <v>66.97</v>
      </c>
      <c r="T88" t="n">
        <v>5760.3</v>
      </c>
      <c r="U88" t="n">
        <v>0.8</v>
      </c>
      <c r="V88" t="n">
        <v>0.86</v>
      </c>
      <c r="W88" t="n">
        <v>5.32</v>
      </c>
      <c r="X88" t="n">
        <v>0.34</v>
      </c>
      <c r="Y88" t="n">
        <v>1</v>
      </c>
      <c r="Z88" t="n">
        <v>10</v>
      </c>
      <c r="AA88" t="n">
        <v>389.5998194922657</v>
      </c>
      <c r="AB88" t="n">
        <v>533.0676609602916</v>
      </c>
      <c r="AC88" t="n">
        <v>482.1924315634017</v>
      </c>
      <c r="AD88" t="n">
        <v>389599.8194922657</v>
      </c>
      <c r="AE88" t="n">
        <v>533067.6609602916</v>
      </c>
      <c r="AF88" t="n">
        <v>2.570786790948274e-06</v>
      </c>
      <c r="AG88" t="n">
        <v>17</v>
      </c>
      <c r="AH88" t="n">
        <v>482192.4315634017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3.5597</v>
      </c>
      <c r="E89" t="n">
        <v>28.09</v>
      </c>
      <c r="F89" t="n">
        <v>24.51</v>
      </c>
      <c r="G89" t="n">
        <v>113.13</v>
      </c>
      <c r="H89" t="n">
        <v>1.27</v>
      </c>
      <c r="I89" t="n">
        <v>13</v>
      </c>
      <c r="J89" t="n">
        <v>319.33</v>
      </c>
      <c r="K89" t="n">
        <v>60.56</v>
      </c>
      <c r="L89" t="n">
        <v>22.75</v>
      </c>
      <c r="M89" t="n">
        <v>11</v>
      </c>
      <c r="N89" t="n">
        <v>96.02</v>
      </c>
      <c r="O89" t="n">
        <v>39617.93</v>
      </c>
      <c r="P89" t="n">
        <v>356.47</v>
      </c>
      <c r="Q89" t="n">
        <v>1397.24</v>
      </c>
      <c r="R89" t="n">
        <v>83.87</v>
      </c>
      <c r="S89" t="n">
        <v>66.97</v>
      </c>
      <c r="T89" t="n">
        <v>5869.7</v>
      </c>
      <c r="U89" t="n">
        <v>0.8</v>
      </c>
      <c r="V89" t="n">
        <v>0.86</v>
      </c>
      <c r="W89" t="n">
        <v>5.31</v>
      </c>
      <c r="X89" t="n">
        <v>0.35</v>
      </c>
      <c r="Y89" t="n">
        <v>1</v>
      </c>
      <c r="Z89" t="n">
        <v>10</v>
      </c>
      <c r="AA89" t="n">
        <v>388.9258889191094</v>
      </c>
      <c r="AB89" t="n">
        <v>532.1455594183805</v>
      </c>
      <c r="AC89" t="n">
        <v>481.3583340984729</v>
      </c>
      <c r="AD89" t="n">
        <v>388925.8889191094</v>
      </c>
      <c r="AE89" t="n">
        <v>532145.5594183805</v>
      </c>
      <c r="AF89" t="n">
        <v>2.570281355953986e-06</v>
      </c>
      <c r="AG89" t="n">
        <v>17</v>
      </c>
      <c r="AH89" t="n">
        <v>481358.334098473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3.5706</v>
      </c>
      <c r="E90" t="n">
        <v>28.01</v>
      </c>
      <c r="F90" t="n">
        <v>24.48</v>
      </c>
      <c r="G90" t="n">
        <v>122.39</v>
      </c>
      <c r="H90" t="n">
        <v>1.28</v>
      </c>
      <c r="I90" t="n">
        <v>12</v>
      </c>
      <c r="J90" t="n">
        <v>319.89</v>
      </c>
      <c r="K90" t="n">
        <v>60.56</v>
      </c>
      <c r="L90" t="n">
        <v>23</v>
      </c>
      <c r="M90" t="n">
        <v>10</v>
      </c>
      <c r="N90" t="n">
        <v>96.34</v>
      </c>
      <c r="O90" t="n">
        <v>39687.46</v>
      </c>
      <c r="P90" t="n">
        <v>353.39</v>
      </c>
      <c r="Q90" t="n">
        <v>1397.21</v>
      </c>
      <c r="R90" t="n">
        <v>82.81999999999999</v>
      </c>
      <c r="S90" t="n">
        <v>66.97</v>
      </c>
      <c r="T90" t="n">
        <v>5351.65</v>
      </c>
      <c r="U90" t="n">
        <v>0.8100000000000001</v>
      </c>
      <c r="V90" t="n">
        <v>0.86</v>
      </c>
      <c r="W90" t="n">
        <v>5.31</v>
      </c>
      <c r="X90" t="n">
        <v>0.31</v>
      </c>
      <c r="Y90" t="n">
        <v>1</v>
      </c>
      <c r="Z90" t="n">
        <v>10</v>
      </c>
      <c r="AA90" t="n">
        <v>385.9845196473074</v>
      </c>
      <c r="AB90" t="n">
        <v>528.121048216647</v>
      </c>
      <c r="AC90" t="n">
        <v>477.717916597396</v>
      </c>
      <c r="AD90" t="n">
        <v>385984.5196473073</v>
      </c>
      <c r="AE90" t="n">
        <v>528121.048216647</v>
      </c>
      <c r="AF90" t="n">
        <v>2.578151700865046e-06</v>
      </c>
      <c r="AG90" t="n">
        <v>17</v>
      </c>
      <c r="AH90" t="n">
        <v>477717.916597396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3.5706</v>
      </c>
      <c r="E91" t="n">
        <v>28.01</v>
      </c>
      <c r="F91" t="n">
        <v>24.48</v>
      </c>
      <c r="G91" t="n">
        <v>122.39</v>
      </c>
      <c r="H91" t="n">
        <v>1.29</v>
      </c>
      <c r="I91" t="n">
        <v>12</v>
      </c>
      <c r="J91" t="n">
        <v>320.46</v>
      </c>
      <c r="K91" t="n">
        <v>60.56</v>
      </c>
      <c r="L91" t="n">
        <v>23.25</v>
      </c>
      <c r="M91" t="n">
        <v>10</v>
      </c>
      <c r="N91" t="n">
        <v>96.65000000000001</v>
      </c>
      <c r="O91" t="n">
        <v>39757.13</v>
      </c>
      <c r="P91" t="n">
        <v>353.33</v>
      </c>
      <c r="Q91" t="n">
        <v>1397.2</v>
      </c>
      <c r="R91" t="n">
        <v>82.65000000000001</v>
      </c>
      <c r="S91" t="n">
        <v>66.97</v>
      </c>
      <c r="T91" t="n">
        <v>5267.5</v>
      </c>
      <c r="U91" t="n">
        <v>0.8100000000000001</v>
      </c>
      <c r="V91" t="n">
        <v>0.86</v>
      </c>
      <c r="W91" t="n">
        <v>5.32</v>
      </c>
      <c r="X91" t="n">
        <v>0.31</v>
      </c>
      <c r="Y91" t="n">
        <v>1</v>
      </c>
      <c r="Z91" t="n">
        <v>10</v>
      </c>
      <c r="AA91" t="n">
        <v>385.943876927563</v>
      </c>
      <c r="AB91" t="n">
        <v>528.0654390544626</v>
      </c>
      <c r="AC91" t="n">
        <v>477.6676146956024</v>
      </c>
      <c r="AD91" t="n">
        <v>385943.876927563</v>
      </c>
      <c r="AE91" t="n">
        <v>528065.4390544626</v>
      </c>
      <c r="AF91" t="n">
        <v>2.578151700865046e-06</v>
      </c>
      <c r="AG91" t="n">
        <v>17</v>
      </c>
      <c r="AH91" t="n">
        <v>477667.6146956024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3.57</v>
      </c>
      <c r="E92" t="n">
        <v>28.01</v>
      </c>
      <c r="F92" t="n">
        <v>24.48</v>
      </c>
      <c r="G92" t="n">
        <v>122.42</v>
      </c>
      <c r="H92" t="n">
        <v>1.3</v>
      </c>
      <c r="I92" t="n">
        <v>12</v>
      </c>
      <c r="J92" t="n">
        <v>321.02</v>
      </c>
      <c r="K92" t="n">
        <v>60.56</v>
      </c>
      <c r="L92" t="n">
        <v>23.5</v>
      </c>
      <c r="M92" t="n">
        <v>10</v>
      </c>
      <c r="N92" t="n">
        <v>96.97</v>
      </c>
      <c r="O92" t="n">
        <v>39826.95</v>
      </c>
      <c r="P92" t="n">
        <v>353.42</v>
      </c>
      <c r="Q92" t="n">
        <v>1397.17</v>
      </c>
      <c r="R92" t="n">
        <v>82.94</v>
      </c>
      <c r="S92" t="n">
        <v>66.97</v>
      </c>
      <c r="T92" t="n">
        <v>5409.34</v>
      </c>
      <c r="U92" t="n">
        <v>0.8100000000000001</v>
      </c>
      <c r="V92" t="n">
        <v>0.86</v>
      </c>
      <c r="W92" t="n">
        <v>5.31</v>
      </c>
      <c r="X92" t="n">
        <v>0.32</v>
      </c>
      <c r="Y92" t="n">
        <v>1</v>
      </c>
      <c r="Z92" t="n">
        <v>10</v>
      </c>
      <c r="AA92" t="n">
        <v>386.049606069224</v>
      </c>
      <c r="AB92" t="n">
        <v>528.2101023305238</v>
      </c>
      <c r="AC92" t="n">
        <v>477.7984715116326</v>
      </c>
      <c r="AD92" t="n">
        <v>386049.606069224</v>
      </c>
      <c r="AE92" t="n">
        <v>528210.1023305238</v>
      </c>
      <c r="AF92" t="n">
        <v>2.577718470869941e-06</v>
      </c>
      <c r="AG92" t="n">
        <v>17</v>
      </c>
      <c r="AH92" t="n">
        <v>477798.4715116326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3.5722</v>
      </c>
      <c r="E93" t="n">
        <v>27.99</v>
      </c>
      <c r="F93" t="n">
        <v>24.47</v>
      </c>
      <c r="G93" t="n">
        <v>122.33</v>
      </c>
      <c r="H93" t="n">
        <v>1.32</v>
      </c>
      <c r="I93" t="n">
        <v>12</v>
      </c>
      <c r="J93" t="n">
        <v>321.59</v>
      </c>
      <c r="K93" t="n">
        <v>60.56</v>
      </c>
      <c r="L93" t="n">
        <v>23.75</v>
      </c>
      <c r="M93" t="n">
        <v>9</v>
      </c>
      <c r="N93" t="n">
        <v>97.28</v>
      </c>
      <c r="O93" t="n">
        <v>39896.91</v>
      </c>
      <c r="P93" t="n">
        <v>353.11</v>
      </c>
      <c r="Q93" t="n">
        <v>1397.17</v>
      </c>
      <c r="R93" t="n">
        <v>82.45</v>
      </c>
      <c r="S93" t="n">
        <v>66.97</v>
      </c>
      <c r="T93" t="n">
        <v>5165.98</v>
      </c>
      <c r="U93" t="n">
        <v>0.8100000000000001</v>
      </c>
      <c r="V93" t="n">
        <v>0.86</v>
      </c>
      <c r="W93" t="n">
        <v>5.31</v>
      </c>
      <c r="X93" t="n">
        <v>0.3</v>
      </c>
      <c r="Y93" t="n">
        <v>1</v>
      </c>
      <c r="Z93" t="n">
        <v>10</v>
      </c>
      <c r="AA93" t="n">
        <v>385.6646424338458</v>
      </c>
      <c r="AB93" t="n">
        <v>527.6833781012022</v>
      </c>
      <c r="AC93" t="n">
        <v>477.3220171034954</v>
      </c>
      <c r="AD93" t="n">
        <v>385664.6424338458</v>
      </c>
      <c r="AE93" t="n">
        <v>527683.3781012022</v>
      </c>
      <c r="AF93" t="n">
        <v>2.57930698085199e-06</v>
      </c>
      <c r="AG93" t="n">
        <v>17</v>
      </c>
      <c r="AH93" t="n">
        <v>477322.0171034954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3.571</v>
      </c>
      <c r="E94" t="n">
        <v>28</v>
      </c>
      <c r="F94" t="n">
        <v>24.48</v>
      </c>
      <c r="G94" t="n">
        <v>122.38</v>
      </c>
      <c r="H94" t="n">
        <v>1.33</v>
      </c>
      <c r="I94" t="n">
        <v>12</v>
      </c>
      <c r="J94" t="n">
        <v>322.16</v>
      </c>
      <c r="K94" t="n">
        <v>60.56</v>
      </c>
      <c r="L94" t="n">
        <v>24</v>
      </c>
      <c r="M94" t="n">
        <v>7</v>
      </c>
      <c r="N94" t="n">
        <v>97.59999999999999</v>
      </c>
      <c r="O94" t="n">
        <v>39967.02</v>
      </c>
      <c r="P94" t="n">
        <v>353.11</v>
      </c>
      <c r="Q94" t="n">
        <v>1397.24</v>
      </c>
      <c r="R94" t="n">
        <v>82.43000000000001</v>
      </c>
      <c r="S94" t="n">
        <v>66.97</v>
      </c>
      <c r="T94" t="n">
        <v>5154.36</v>
      </c>
      <c r="U94" t="n">
        <v>0.8100000000000001</v>
      </c>
      <c r="V94" t="n">
        <v>0.86</v>
      </c>
      <c r="W94" t="n">
        <v>5.32</v>
      </c>
      <c r="X94" t="n">
        <v>0.31</v>
      </c>
      <c r="Y94" t="n">
        <v>1</v>
      </c>
      <c r="Z94" t="n">
        <v>10</v>
      </c>
      <c r="AA94" t="n">
        <v>385.7650421256952</v>
      </c>
      <c r="AB94" t="n">
        <v>527.8207493889122</v>
      </c>
      <c r="AC94" t="n">
        <v>477.4462778683082</v>
      </c>
      <c r="AD94" t="n">
        <v>385765.0421256952</v>
      </c>
      <c r="AE94" t="n">
        <v>527820.7493889122</v>
      </c>
      <c r="AF94" t="n">
        <v>2.578440520861782e-06</v>
      </c>
      <c r="AG94" t="n">
        <v>17</v>
      </c>
      <c r="AH94" t="n">
        <v>477446.2778683082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3.5704</v>
      </c>
      <c r="E95" t="n">
        <v>28.01</v>
      </c>
      <c r="F95" t="n">
        <v>24.48</v>
      </c>
      <c r="G95" t="n">
        <v>122.4</v>
      </c>
      <c r="H95" t="n">
        <v>1.34</v>
      </c>
      <c r="I95" t="n">
        <v>12</v>
      </c>
      <c r="J95" t="n">
        <v>322.73</v>
      </c>
      <c r="K95" t="n">
        <v>60.56</v>
      </c>
      <c r="L95" t="n">
        <v>24.25</v>
      </c>
      <c r="M95" t="n">
        <v>7</v>
      </c>
      <c r="N95" t="n">
        <v>97.92</v>
      </c>
      <c r="O95" t="n">
        <v>40037.28</v>
      </c>
      <c r="P95" t="n">
        <v>353.55</v>
      </c>
      <c r="Q95" t="n">
        <v>1397.17</v>
      </c>
      <c r="R95" t="n">
        <v>82.72</v>
      </c>
      <c r="S95" t="n">
        <v>66.97</v>
      </c>
      <c r="T95" t="n">
        <v>5304.2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386.1078251816671</v>
      </c>
      <c r="AB95" t="n">
        <v>528.2897602886143</v>
      </c>
      <c r="AC95" t="n">
        <v>477.8705270260036</v>
      </c>
      <c r="AD95" t="n">
        <v>386107.8251816671</v>
      </c>
      <c r="AE95" t="n">
        <v>528289.7602886143</v>
      </c>
      <c r="AF95" t="n">
        <v>2.578007290866677e-06</v>
      </c>
      <c r="AG95" t="n">
        <v>17</v>
      </c>
      <c r="AH95" t="n">
        <v>477870.5270260036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3.5696</v>
      </c>
      <c r="E96" t="n">
        <v>28.01</v>
      </c>
      <c r="F96" t="n">
        <v>24.49</v>
      </c>
      <c r="G96" t="n">
        <v>122.43</v>
      </c>
      <c r="H96" t="n">
        <v>1.35</v>
      </c>
      <c r="I96" t="n">
        <v>12</v>
      </c>
      <c r="J96" t="n">
        <v>323.3</v>
      </c>
      <c r="K96" t="n">
        <v>60.56</v>
      </c>
      <c r="L96" t="n">
        <v>24.5</v>
      </c>
      <c r="M96" t="n">
        <v>7</v>
      </c>
      <c r="N96" t="n">
        <v>98.23999999999999</v>
      </c>
      <c r="O96" t="n">
        <v>40107.81</v>
      </c>
      <c r="P96" t="n">
        <v>353.64</v>
      </c>
      <c r="Q96" t="n">
        <v>1397.17</v>
      </c>
      <c r="R96" t="n">
        <v>82.86</v>
      </c>
      <c r="S96" t="n">
        <v>66.97</v>
      </c>
      <c r="T96" t="n">
        <v>5370.58</v>
      </c>
      <c r="U96" t="n">
        <v>0.8100000000000001</v>
      </c>
      <c r="V96" t="n">
        <v>0.86</v>
      </c>
      <c r="W96" t="n">
        <v>5.32</v>
      </c>
      <c r="X96" t="n">
        <v>0.32</v>
      </c>
      <c r="Y96" t="n">
        <v>1</v>
      </c>
      <c r="Z96" t="n">
        <v>10</v>
      </c>
      <c r="AA96" t="n">
        <v>386.2395361353409</v>
      </c>
      <c r="AB96" t="n">
        <v>528.4699730261081</v>
      </c>
      <c r="AC96" t="n">
        <v>478.033540512761</v>
      </c>
      <c r="AD96" t="n">
        <v>386239.5361353409</v>
      </c>
      <c r="AE96" t="n">
        <v>528469.973026108</v>
      </c>
      <c r="AF96" t="n">
        <v>2.577429650873205e-06</v>
      </c>
      <c r="AG96" t="n">
        <v>17</v>
      </c>
      <c r="AH96" t="n">
        <v>478033.540512761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3.5697</v>
      </c>
      <c r="E97" t="n">
        <v>28.01</v>
      </c>
      <c r="F97" t="n">
        <v>24.49</v>
      </c>
      <c r="G97" t="n">
        <v>122.43</v>
      </c>
      <c r="H97" t="n">
        <v>1.36</v>
      </c>
      <c r="I97" t="n">
        <v>12</v>
      </c>
      <c r="J97" t="n">
        <v>323.87</v>
      </c>
      <c r="K97" t="n">
        <v>60.56</v>
      </c>
      <c r="L97" t="n">
        <v>24.75</v>
      </c>
      <c r="M97" t="n">
        <v>7</v>
      </c>
      <c r="N97" t="n">
        <v>98.56999999999999</v>
      </c>
      <c r="O97" t="n">
        <v>40178.37</v>
      </c>
      <c r="P97" t="n">
        <v>351.86</v>
      </c>
      <c r="Q97" t="n">
        <v>1397.18</v>
      </c>
      <c r="R97" t="n">
        <v>82.86</v>
      </c>
      <c r="S97" t="n">
        <v>66.97</v>
      </c>
      <c r="T97" t="n">
        <v>5373.28</v>
      </c>
      <c r="U97" t="n">
        <v>0.8100000000000001</v>
      </c>
      <c r="V97" t="n">
        <v>0.86</v>
      </c>
      <c r="W97" t="n">
        <v>5.32</v>
      </c>
      <c r="X97" t="n">
        <v>0.32</v>
      </c>
      <c r="Y97" t="n">
        <v>1</v>
      </c>
      <c r="Z97" t="n">
        <v>10</v>
      </c>
      <c r="AA97" t="n">
        <v>385.0260300788217</v>
      </c>
      <c r="AB97" t="n">
        <v>526.8096005034696</v>
      </c>
      <c r="AC97" t="n">
        <v>476.5316316133359</v>
      </c>
      <c r="AD97" t="n">
        <v>385026.0300788217</v>
      </c>
      <c r="AE97" t="n">
        <v>526809.6005034696</v>
      </c>
      <c r="AF97" t="n">
        <v>2.577501855872389e-06</v>
      </c>
      <c r="AG97" t="n">
        <v>17</v>
      </c>
      <c r="AH97" t="n">
        <v>476531.6316133359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3.5701</v>
      </c>
      <c r="E98" t="n">
        <v>28.01</v>
      </c>
      <c r="F98" t="n">
        <v>24.48</v>
      </c>
      <c r="G98" t="n">
        <v>122.41</v>
      </c>
      <c r="H98" t="n">
        <v>1.37</v>
      </c>
      <c r="I98" t="n">
        <v>12</v>
      </c>
      <c r="J98" t="n">
        <v>324.44</v>
      </c>
      <c r="K98" t="n">
        <v>60.56</v>
      </c>
      <c r="L98" t="n">
        <v>25</v>
      </c>
      <c r="M98" t="n">
        <v>4</v>
      </c>
      <c r="N98" t="n">
        <v>98.89</v>
      </c>
      <c r="O98" t="n">
        <v>40249.08</v>
      </c>
      <c r="P98" t="n">
        <v>349.41</v>
      </c>
      <c r="Q98" t="n">
        <v>1397.23</v>
      </c>
      <c r="R98" t="n">
        <v>82.76000000000001</v>
      </c>
      <c r="S98" t="n">
        <v>66.97</v>
      </c>
      <c r="T98" t="n">
        <v>5323.44</v>
      </c>
      <c r="U98" t="n">
        <v>0.8100000000000001</v>
      </c>
      <c r="V98" t="n">
        <v>0.86</v>
      </c>
      <c r="W98" t="n">
        <v>5.32</v>
      </c>
      <c r="X98" t="n">
        <v>0.32</v>
      </c>
      <c r="Y98" t="n">
        <v>1</v>
      </c>
      <c r="Z98" t="n">
        <v>10</v>
      </c>
      <c r="AA98" t="n">
        <v>383.3254753225029</v>
      </c>
      <c r="AB98" t="n">
        <v>524.4828264626933</v>
      </c>
      <c r="AC98" t="n">
        <v>474.4269216213632</v>
      </c>
      <c r="AD98" t="n">
        <v>383325.4753225029</v>
      </c>
      <c r="AE98" t="n">
        <v>524482.8264626933</v>
      </c>
      <c r="AF98" t="n">
        <v>2.577790675869126e-06</v>
      </c>
      <c r="AG98" t="n">
        <v>17</v>
      </c>
      <c r="AH98" t="n">
        <v>474426.9216213633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3.5688</v>
      </c>
      <c r="E99" t="n">
        <v>28.02</v>
      </c>
      <c r="F99" t="n">
        <v>24.49</v>
      </c>
      <c r="G99" t="n">
        <v>122.46</v>
      </c>
      <c r="H99" t="n">
        <v>1.38</v>
      </c>
      <c r="I99" t="n">
        <v>12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348.75</v>
      </c>
      <c r="Q99" t="n">
        <v>1397.17</v>
      </c>
      <c r="R99" t="n">
        <v>82.78</v>
      </c>
      <c r="S99" t="n">
        <v>66.97</v>
      </c>
      <c r="T99" t="n">
        <v>5333.87</v>
      </c>
      <c r="U99" t="n">
        <v>0.8100000000000001</v>
      </c>
      <c r="V99" t="n">
        <v>0.86</v>
      </c>
      <c r="W99" t="n">
        <v>5.33</v>
      </c>
      <c r="X99" t="n">
        <v>0.33</v>
      </c>
      <c r="Y99" t="n">
        <v>1</v>
      </c>
      <c r="Z99" t="n">
        <v>10</v>
      </c>
      <c r="AA99" t="n">
        <v>382.9852432355551</v>
      </c>
      <c r="AB99" t="n">
        <v>524.0173059113511</v>
      </c>
      <c r="AC99" t="n">
        <v>474.0058296980789</v>
      </c>
      <c r="AD99" t="n">
        <v>382985.2432355551</v>
      </c>
      <c r="AE99" t="n">
        <v>524017.3059113511</v>
      </c>
      <c r="AF99" t="n">
        <v>2.576852010879733e-06</v>
      </c>
      <c r="AG99" t="n">
        <v>17</v>
      </c>
      <c r="AH99" t="n">
        <v>474005.8296980789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3.5692</v>
      </c>
      <c r="E100" t="n">
        <v>28.02</v>
      </c>
      <c r="F100" t="n">
        <v>24.49</v>
      </c>
      <c r="G100" t="n">
        <v>122.45</v>
      </c>
      <c r="H100" t="n">
        <v>1.4</v>
      </c>
      <c r="I100" t="n">
        <v>12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348.42</v>
      </c>
      <c r="Q100" t="n">
        <v>1397.17</v>
      </c>
      <c r="R100" t="n">
        <v>82.91</v>
      </c>
      <c r="S100" t="n">
        <v>66.97</v>
      </c>
      <c r="T100" t="n">
        <v>5397.36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382.7321089388749</v>
      </c>
      <c r="AB100" t="n">
        <v>523.6709563991361</v>
      </c>
      <c r="AC100" t="n">
        <v>473.6925352972052</v>
      </c>
      <c r="AD100" t="n">
        <v>382732.1089388749</v>
      </c>
      <c r="AE100" t="n">
        <v>523670.9563991361</v>
      </c>
      <c r="AF100" t="n">
        <v>2.577140830876469e-06</v>
      </c>
      <c r="AG100" t="n">
        <v>17</v>
      </c>
      <c r="AH100" t="n">
        <v>473692.5352972052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3.5687</v>
      </c>
      <c r="E101" t="n">
        <v>28.02</v>
      </c>
      <c r="F101" t="n">
        <v>24.49</v>
      </c>
      <c r="G101" t="n">
        <v>122.47</v>
      </c>
      <c r="H101" t="n">
        <v>1.41</v>
      </c>
      <c r="I101" t="n">
        <v>12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348.49</v>
      </c>
      <c r="Q101" t="n">
        <v>1397.2</v>
      </c>
      <c r="R101" t="n">
        <v>82.88</v>
      </c>
      <c r="S101" t="n">
        <v>66.97</v>
      </c>
      <c r="T101" t="n">
        <v>5380.03</v>
      </c>
      <c r="U101" t="n">
        <v>0.8100000000000001</v>
      </c>
      <c r="V101" t="n">
        <v>0.86</v>
      </c>
      <c r="W101" t="n">
        <v>5.33</v>
      </c>
      <c r="X101" t="n">
        <v>0.33</v>
      </c>
      <c r="Y101" t="n">
        <v>1</v>
      </c>
      <c r="Z101" t="n">
        <v>10</v>
      </c>
      <c r="AA101" t="n">
        <v>382.816409964791</v>
      </c>
      <c r="AB101" t="n">
        <v>523.7863007818934</v>
      </c>
      <c r="AC101" t="n">
        <v>473.7968713739589</v>
      </c>
      <c r="AD101" t="n">
        <v>382816.409964791</v>
      </c>
      <c r="AE101" t="n">
        <v>523786.3007818934</v>
      </c>
      <c r="AF101" t="n">
        <v>2.576779805880549e-06</v>
      </c>
      <c r="AG101" t="n">
        <v>17</v>
      </c>
      <c r="AH101" t="n">
        <v>473796.8713739589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3.5803</v>
      </c>
      <c r="E102" t="n">
        <v>27.93</v>
      </c>
      <c r="F102" t="n">
        <v>24.45</v>
      </c>
      <c r="G102" t="n">
        <v>133.39</v>
      </c>
      <c r="H102" t="n">
        <v>1.42</v>
      </c>
      <c r="I102" t="n">
        <v>11</v>
      </c>
      <c r="J102" t="n">
        <v>326.75</v>
      </c>
      <c r="K102" t="n">
        <v>60.56</v>
      </c>
      <c r="L102" t="n">
        <v>26</v>
      </c>
      <c r="M102" t="n">
        <v>0</v>
      </c>
      <c r="N102" t="n">
        <v>100.2</v>
      </c>
      <c r="O102" t="n">
        <v>40533.46</v>
      </c>
      <c r="P102" t="n">
        <v>348.46</v>
      </c>
      <c r="Q102" t="n">
        <v>1397.17</v>
      </c>
      <c r="R102" t="n">
        <v>81.69</v>
      </c>
      <c r="S102" t="n">
        <v>66.97</v>
      </c>
      <c r="T102" t="n">
        <v>4791.71</v>
      </c>
      <c r="U102" t="n">
        <v>0.82</v>
      </c>
      <c r="V102" t="n">
        <v>0.86</v>
      </c>
      <c r="W102" t="n">
        <v>5.32</v>
      </c>
      <c r="X102" t="n">
        <v>0.29</v>
      </c>
      <c r="Y102" t="n">
        <v>1</v>
      </c>
      <c r="Z102" t="n">
        <v>10</v>
      </c>
      <c r="AA102" t="n">
        <v>381.8995845006343</v>
      </c>
      <c r="AB102" t="n">
        <v>522.5318597343494</v>
      </c>
      <c r="AC102" t="n">
        <v>472.6621524193735</v>
      </c>
      <c r="AD102" t="n">
        <v>381899.5845006343</v>
      </c>
      <c r="AE102" t="n">
        <v>522531.8597343494</v>
      </c>
      <c r="AF102" t="n">
        <v>2.585155585785897e-06</v>
      </c>
      <c r="AG102" t="n">
        <v>17</v>
      </c>
      <c r="AH102" t="n">
        <v>472662.1524193735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3.219</v>
      </c>
      <c r="E2" t="n">
        <v>31.07</v>
      </c>
      <c r="F2" t="n">
        <v>27.6</v>
      </c>
      <c r="G2" t="n">
        <v>13.8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164.65</v>
      </c>
      <c r="Q2" t="n">
        <v>1397.39</v>
      </c>
      <c r="R2" t="n">
        <v>184.83</v>
      </c>
      <c r="S2" t="n">
        <v>66.97</v>
      </c>
      <c r="T2" t="n">
        <v>55816.61</v>
      </c>
      <c r="U2" t="n">
        <v>0.36</v>
      </c>
      <c r="V2" t="n">
        <v>0.76</v>
      </c>
      <c r="W2" t="n">
        <v>5.48</v>
      </c>
      <c r="X2" t="n">
        <v>3.43</v>
      </c>
      <c r="Y2" t="n">
        <v>1</v>
      </c>
      <c r="Z2" t="n">
        <v>10</v>
      </c>
      <c r="AA2" t="n">
        <v>260.4452354658657</v>
      </c>
      <c r="AB2" t="n">
        <v>356.3526611972614</v>
      </c>
      <c r="AC2" t="n">
        <v>322.3428633566951</v>
      </c>
      <c r="AD2" t="n">
        <v>260445.2354658657</v>
      </c>
      <c r="AE2" t="n">
        <v>356352.6611972614</v>
      </c>
      <c r="AF2" t="n">
        <v>2.523502419296861e-06</v>
      </c>
      <c r="AG2" t="n">
        <v>18</v>
      </c>
      <c r="AH2" t="n">
        <v>322342.8633566952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3.3578</v>
      </c>
      <c r="E3" t="n">
        <v>29.78</v>
      </c>
      <c r="F3" t="n">
        <v>26.74</v>
      </c>
      <c r="G3" t="n">
        <v>17.82</v>
      </c>
      <c r="H3" t="n">
        <v>0.35</v>
      </c>
      <c r="I3" t="n">
        <v>90</v>
      </c>
      <c r="J3" t="n">
        <v>62.05</v>
      </c>
      <c r="K3" t="n">
        <v>28.92</v>
      </c>
      <c r="L3" t="n">
        <v>1.25</v>
      </c>
      <c r="M3" t="n">
        <v>88</v>
      </c>
      <c r="N3" t="n">
        <v>6.88</v>
      </c>
      <c r="O3" t="n">
        <v>7887.12</v>
      </c>
      <c r="P3" t="n">
        <v>154.29</v>
      </c>
      <c r="Q3" t="n">
        <v>1397.43</v>
      </c>
      <c r="R3" t="n">
        <v>156.26</v>
      </c>
      <c r="S3" t="n">
        <v>66.97</v>
      </c>
      <c r="T3" t="n">
        <v>41682.58</v>
      </c>
      <c r="U3" t="n">
        <v>0.43</v>
      </c>
      <c r="V3" t="n">
        <v>0.79</v>
      </c>
      <c r="W3" t="n">
        <v>5.44</v>
      </c>
      <c r="X3" t="n">
        <v>2.57</v>
      </c>
      <c r="Y3" t="n">
        <v>1</v>
      </c>
      <c r="Z3" t="n">
        <v>10</v>
      </c>
      <c r="AA3" t="n">
        <v>246.6710623623508</v>
      </c>
      <c r="AB3" t="n">
        <v>337.5062298832433</v>
      </c>
      <c r="AC3" t="n">
        <v>305.2951089962558</v>
      </c>
      <c r="AD3" t="n">
        <v>246671.0623623508</v>
      </c>
      <c r="AE3" t="n">
        <v>337506.2298832433</v>
      </c>
      <c r="AF3" t="n">
        <v>2.632313272294191e-06</v>
      </c>
      <c r="AG3" t="n">
        <v>18</v>
      </c>
      <c r="AH3" t="n">
        <v>305295.1089962558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3.4524</v>
      </c>
      <c r="E4" t="n">
        <v>28.97</v>
      </c>
      <c r="F4" t="n">
        <v>26.18</v>
      </c>
      <c r="G4" t="n">
        <v>22.13</v>
      </c>
      <c r="H4" t="n">
        <v>0.42</v>
      </c>
      <c r="I4" t="n">
        <v>71</v>
      </c>
      <c r="J4" t="n">
        <v>62.34</v>
      </c>
      <c r="K4" t="n">
        <v>28.92</v>
      </c>
      <c r="L4" t="n">
        <v>1.5</v>
      </c>
      <c r="M4" t="n">
        <v>66</v>
      </c>
      <c r="N4" t="n">
        <v>6.92</v>
      </c>
      <c r="O4" t="n">
        <v>7922.85</v>
      </c>
      <c r="P4" t="n">
        <v>145.1</v>
      </c>
      <c r="Q4" t="n">
        <v>1397.35</v>
      </c>
      <c r="R4" t="n">
        <v>138.39</v>
      </c>
      <c r="S4" t="n">
        <v>66.97</v>
      </c>
      <c r="T4" t="n">
        <v>32839.49</v>
      </c>
      <c r="U4" t="n">
        <v>0.48</v>
      </c>
      <c r="V4" t="n">
        <v>0.8</v>
      </c>
      <c r="W4" t="n">
        <v>5.41</v>
      </c>
      <c r="X4" t="n">
        <v>2.02</v>
      </c>
      <c r="Y4" t="n">
        <v>1</v>
      </c>
      <c r="Z4" t="n">
        <v>10</v>
      </c>
      <c r="AA4" t="n">
        <v>229.860728991334</v>
      </c>
      <c r="AB4" t="n">
        <v>314.5055901454622</v>
      </c>
      <c r="AC4" t="n">
        <v>284.4896180334405</v>
      </c>
      <c r="AD4" t="n">
        <v>229860.7289913339</v>
      </c>
      <c r="AE4" t="n">
        <v>314505.5901454622</v>
      </c>
      <c r="AF4" t="n">
        <v>2.706473983342803e-06</v>
      </c>
      <c r="AG4" t="n">
        <v>17</v>
      </c>
      <c r="AH4" t="n">
        <v>284489.6180334406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3.5049</v>
      </c>
      <c r="E5" t="n">
        <v>28.53</v>
      </c>
      <c r="F5" t="n">
        <v>25.9</v>
      </c>
      <c r="G5" t="n">
        <v>25.9</v>
      </c>
      <c r="H5" t="n">
        <v>0.49</v>
      </c>
      <c r="I5" t="n">
        <v>60</v>
      </c>
      <c r="J5" t="n">
        <v>62.63</v>
      </c>
      <c r="K5" t="n">
        <v>28.92</v>
      </c>
      <c r="L5" t="n">
        <v>1.75</v>
      </c>
      <c r="M5" t="n">
        <v>26</v>
      </c>
      <c r="N5" t="n">
        <v>6.96</v>
      </c>
      <c r="O5" t="n">
        <v>7958.6</v>
      </c>
      <c r="P5" t="n">
        <v>138.69</v>
      </c>
      <c r="Q5" t="n">
        <v>1397.55</v>
      </c>
      <c r="R5" t="n">
        <v>127.69</v>
      </c>
      <c r="S5" t="n">
        <v>66.97</v>
      </c>
      <c r="T5" t="n">
        <v>27545.81</v>
      </c>
      <c r="U5" t="n">
        <v>0.52</v>
      </c>
      <c r="V5" t="n">
        <v>0.8100000000000001</v>
      </c>
      <c r="W5" t="n">
        <v>5.43</v>
      </c>
      <c r="X5" t="n">
        <v>1.73</v>
      </c>
      <c r="Y5" t="n">
        <v>1</v>
      </c>
      <c r="Z5" t="n">
        <v>10</v>
      </c>
      <c r="AA5" t="n">
        <v>223.535065205187</v>
      </c>
      <c r="AB5" t="n">
        <v>305.8505378846697</v>
      </c>
      <c r="AC5" t="n">
        <v>276.6605918129733</v>
      </c>
      <c r="AD5" t="n">
        <v>223535.065205187</v>
      </c>
      <c r="AE5" t="n">
        <v>305850.5378846697</v>
      </c>
      <c r="AF5" t="n">
        <v>2.747630826155194e-06</v>
      </c>
      <c r="AG5" t="n">
        <v>17</v>
      </c>
      <c r="AH5" t="n">
        <v>276660.5918129733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3.5115</v>
      </c>
      <c r="E6" t="n">
        <v>28.48</v>
      </c>
      <c r="F6" t="n">
        <v>25.88</v>
      </c>
      <c r="G6" t="n">
        <v>26.77</v>
      </c>
      <c r="H6" t="n">
        <v>0.55</v>
      </c>
      <c r="I6" t="n">
        <v>58</v>
      </c>
      <c r="J6" t="n">
        <v>62.92</v>
      </c>
      <c r="K6" t="n">
        <v>28.92</v>
      </c>
      <c r="L6" t="n">
        <v>2</v>
      </c>
      <c r="M6" t="n">
        <v>4</v>
      </c>
      <c r="N6" t="n">
        <v>7</v>
      </c>
      <c r="O6" t="n">
        <v>7994.37</v>
      </c>
      <c r="P6" t="n">
        <v>137.89</v>
      </c>
      <c r="Q6" t="n">
        <v>1397.6</v>
      </c>
      <c r="R6" t="n">
        <v>125.75</v>
      </c>
      <c r="S6" t="n">
        <v>66.97</v>
      </c>
      <c r="T6" t="n">
        <v>26585.74</v>
      </c>
      <c r="U6" t="n">
        <v>0.53</v>
      </c>
      <c r="V6" t="n">
        <v>0.8100000000000001</v>
      </c>
      <c r="W6" t="n">
        <v>5.46</v>
      </c>
      <c r="X6" t="n">
        <v>1.71</v>
      </c>
      <c r="Y6" t="n">
        <v>1</v>
      </c>
      <c r="Z6" t="n">
        <v>10</v>
      </c>
      <c r="AA6" t="n">
        <v>222.7657306221364</v>
      </c>
      <c r="AB6" t="n">
        <v>304.7979003674941</v>
      </c>
      <c r="AC6" t="n">
        <v>275.7084165430504</v>
      </c>
      <c r="AD6" t="n">
        <v>222765.7306221364</v>
      </c>
      <c r="AE6" t="n">
        <v>304797.9003674941</v>
      </c>
      <c r="AF6" t="n">
        <v>2.752804829251608e-06</v>
      </c>
      <c r="AG6" t="n">
        <v>17</v>
      </c>
      <c r="AH6" t="n">
        <v>275708.4165430504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3.5166</v>
      </c>
      <c r="E7" t="n">
        <v>28.44</v>
      </c>
      <c r="F7" t="n">
        <v>25.85</v>
      </c>
      <c r="G7" t="n">
        <v>27.21</v>
      </c>
      <c r="H7" t="n">
        <v>0.62</v>
      </c>
      <c r="I7" t="n">
        <v>57</v>
      </c>
      <c r="J7" t="n">
        <v>63.21</v>
      </c>
      <c r="K7" t="n">
        <v>28.92</v>
      </c>
      <c r="L7" t="n">
        <v>2.25</v>
      </c>
      <c r="M7" t="n">
        <v>0</v>
      </c>
      <c r="N7" t="n">
        <v>7.04</v>
      </c>
      <c r="O7" t="n">
        <v>8030.17</v>
      </c>
      <c r="P7" t="n">
        <v>138.23</v>
      </c>
      <c r="Q7" t="n">
        <v>1397.76</v>
      </c>
      <c r="R7" t="n">
        <v>124.54</v>
      </c>
      <c r="S7" t="n">
        <v>66.97</v>
      </c>
      <c r="T7" t="n">
        <v>25985.9</v>
      </c>
      <c r="U7" t="n">
        <v>0.54</v>
      </c>
      <c r="V7" t="n">
        <v>0.8100000000000001</v>
      </c>
      <c r="W7" t="n">
        <v>5.47</v>
      </c>
      <c r="X7" t="n">
        <v>1.68</v>
      </c>
      <c r="Y7" t="n">
        <v>1</v>
      </c>
      <c r="Z7" t="n">
        <v>10</v>
      </c>
      <c r="AA7" t="n">
        <v>222.8241256855015</v>
      </c>
      <c r="AB7" t="n">
        <v>304.8777990693985</v>
      </c>
      <c r="AC7" t="n">
        <v>275.7806898249837</v>
      </c>
      <c r="AD7" t="n">
        <v>222824.1256855015</v>
      </c>
      <c r="AE7" t="n">
        <v>304877.7990693985</v>
      </c>
      <c r="AF7" t="n">
        <v>2.756802922553384e-06</v>
      </c>
      <c r="AG7" t="n">
        <v>17</v>
      </c>
      <c r="AH7" t="n">
        <v>275780.6898249837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2.18</v>
      </c>
      <c r="E2" t="n">
        <v>45.87</v>
      </c>
      <c r="F2" t="n">
        <v>33.2</v>
      </c>
      <c r="G2" t="n">
        <v>6.55</v>
      </c>
      <c r="H2" t="n">
        <v>0.11</v>
      </c>
      <c r="I2" t="n">
        <v>304</v>
      </c>
      <c r="J2" t="n">
        <v>167.88</v>
      </c>
      <c r="K2" t="n">
        <v>51.39</v>
      </c>
      <c r="L2" t="n">
        <v>1</v>
      </c>
      <c r="M2" t="n">
        <v>302</v>
      </c>
      <c r="N2" t="n">
        <v>30.49</v>
      </c>
      <c r="O2" t="n">
        <v>20939.59</v>
      </c>
      <c r="P2" t="n">
        <v>419.81</v>
      </c>
      <c r="Q2" t="n">
        <v>1397.92</v>
      </c>
      <c r="R2" t="n">
        <v>366.72</v>
      </c>
      <c r="S2" t="n">
        <v>66.97</v>
      </c>
      <c r="T2" t="n">
        <v>145842.14</v>
      </c>
      <c r="U2" t="n">
        <v>0.18</v>
      </c>
      <c r="V2" t="n">
        <v>0.63</v>
      </c>
      <c r="W2" t="n">
        <v>5.81</v>
      </c>
      <c r="X2" t="n">
        <v>9.02</v>
      </c>
      <c r="Y2" t="n">
        <v>1</v>
      </c>
      <c r="Z2" t="n">
        <v>10</v>
      </c>
      <c r="AA2" t="n">
        <v>700.2432473044664</v>
      </c>
      <c r="AB2" t="n">
        <v>958.1037035137559</v>
      </c>
      <c r="AC2" t="n">
        <v>866.6636307573958</v>
      </c>
      <c r="AD2" t="n">
        <v>700243.2473044664</v>
      </c>
      <c r="AE2" t="n">
        <v>958103.7035137559</v>
      </c>
      <c r="AF2" t="n">
        <v>1.620640167491014e-06</v>
      </c>
      <c r="AG2" t="n">
        <v>27</v>
      </c>
      <c r="AH2" t="n">
        <v>866663.6307573959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2.456</v>
      </c>
      <c r="E3" t="n">
        <v>40.72</v>
      </c>
      <c r="F3" t="n">
        <v>30.75</v>
      </c>
      <c r="G3" t="n">
        <v>8.24</v>
      </c>
      <c r="H3" t="n">
        <v>0.13</v>
      </c>
      <c r="I3" t="n">
        <v>224</v>
      </c>
      <c r="J3" t="n">
        <v>168.25</v>
      </c>
      <c r="K3" t="n">
        <v>51.39</v>
      </c>
      <c r="L3" t="n">
        <v>1.25</v>
      </c>
      <c r="M3" t="n">
        <v>222</v>
      </c>
      <c r="N3" t="n">
        <v>30.6</v>
      </c>
      <c r="O3" t="n">
        <v>20984.25</v>
      </c>
      <c r="P3" t="n">
        <v>387.18</v>
      </c>
      <c r="Q3" t="n">
        <v>1397.8</v>
      </c>
      <c r="R3" t="n">
        <v>286.85</v>
      </c>
      <c r="S3" t="n">
        <v>66.97</v>
      </c>
      <c r="T3" t="n">
        <v>106305.26</v>
      </c>
      <c r="U3" t="n">
        <v>0.23</v>
      </c>
      <c r="V3" t="n">
        <v>0.68</v>
      </c>
      <c r="W3" t="n">
        <v>5.67</v>
      </c>
      <c r="X3" t="n">
        <v>6.58</v>
      </c>
      <c r="Y3" t="n">
        <v>1</v>
      </c>
      <c r="Z3" t="n">
        <v>10</v>
      </c>
      <c r="AA3" t="n">
        <v>586.6084773734668</v>
      </c>
      <c r="AB3" t="n">
        <v>802.6235980819276</v>
      </c>
      <c r="AC3" t="n">
        <v>726.0223283702829</v>
      </c>
      <c r="AD3" t="n">
        <v>586608.4773734668</v>
      </c>
      <c r="AE3" t="n">
        <v>802623.5980819276</v>
      </c>
      <c r="AF3" t="n">
        <v>1.825822133650426e-06</v>
      </c>
      <c r="AG3" t="n">
        <v>24</v>
      </c>
      <c r="AH3" t="n">
        <v>726022.3283702829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2.6497</v>
      </c>
      <c r="E4" t="n">
        <v>37.74</v>
      </c>
      <c r="F4" t="n">
        <v>29.34</v>
      </c>
      <c r="G4" t="n">
        <v>9.890000000000001</v>
      </c>
      <c r="H4" t="n">
        <v>0.16</v>
      </c>
      <c r="I4" t="n">
        <v>178</v>
      </c>
      <c r="J4" t="n">
        <v>168.61</v>
      </c>
      <c r="K4" t="n">
        <v>51.39</v>
      </c>
      <c r="L4" t="n">
        <v>1.5</v>
      </c>
      <c r="M4" t="n">
        <v>176</v>
      </c>
      <c r="N4" t="n">
        <v>30.71</v>
      </c>
      <c r="O4" t="n">
        <v>21028.94</v>
      </c>
      <c r="P4" t="n">
        <v>367.69</v>
      </c>
      <c r="Q4" t="n">
        <v>1397.3</v>
      </c>
      <c r="R4" t="n">
        <v>241</v>
      </c>
      <c r="S4" t="n">
        <v>66.97</v>
      </c>
      <c r="T4" t="n">
        <v>83613.41</v>
      </c>
      <c r="U4" t="n">
        <v>0.28</v>
      </c>
      <c r="V4" t="n">
        <v>0.72</v>
      </c>
      <c r="W4" t="n">
        <v>5.59</v>
      </c>
      <c r="X4" t="n">
        <v>5.17</v>
      </c>
      <c r="Y4" t="n">
        <v>1</v>
      </c>
      <c r="Z4" t="n">
        <v>10</v>
      </c>
      <c r="AA4" t="n">
        <v>522.6578844299904</v>
      </c>
      <c r="AB4" t="n">
        <v>715.1235755156201</v>
      </c>
      <c r="AC4" t="n">
        <v>646.8731851506506</v>
      </c>
      <c r="AD4" t="n">
        <v>522657.8844299904</v>
      </c>
      <c r="AE4" t="n">
        <v>715123.5755156202</v>
      </c>
      <c r="AF4" t="n">
        <v>1.969821216422449e-06</v>
      </c>
      <c r="AG4" t="n">
        <v>22</v>
      </c>
      <c r="AH4" t="n">
        <v>646873.1851506506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2.7978</v>
      </c>
      <c r="E5" t="n">
        <v>35.74</v>
      </c>
      <c r="F5" t="n">
        <v>28.39</v>
      </c>
      <c r="G5" t="n">
        <v>11.59</v>
      </c>
      <c r="H5" t="n">
        <v>0.18</v>
      </c>
      <c r="I5" t="n">
        <v>147</v>
      </c>
      <c r="J5" t="n">
        <v>168.97</v>
      </c>
      <c r="K5" t="n">
        <v>51.39</v>
      </c>
      <c r="L5" t="n">
        <v>1.75</v>
      </c>
      <c r="M5" t="n">
        <v>145</v>
      </c>
      <c r="N5" t="n">
        <v>30.83</v>
      </c>
      <c r="O5" t="n">
        <v>21073.68</v>
      </c>
      <c r="P5" t="n">
        <v>354.08</v>
      </c>
      <c r="Q5" t="n">
        <v>1397.52</v>
      </c>
      <c r="R5" t="n">
        <v>210.84</v>
      </c>
      <c r="S5" t="n">
        <v>66.97</v>
      </c>
      <c r="T5" t="n">
        <v>68687.81</v>
      </c>
      <c r="U5" t="n">
        <v>0.32</v>
      </c>
      <c r="V5" t="n">
        <v>0.74</v>
      </c>
      <c r="W5" t="n">
        <v>5.51</v>
      </c>
      <c r="X5" t="n">
        <v>4.22</v>
      </c>
      <c r="Y5" t="n">
        <v>1</v>
      </c>
      <c r="Z5" t="n">
        <v>10</v>
      </c>
      <c r="AA5" t="n">
        <v>483.3333687867247</v>
      </c>
      <c r="AB5" t="n">
        <v>661.3180383373152</v>
      </c>
      <c r="AC5" t="n">
        <v>598.2027729240974</v>
      </c>
      <c r="AD5" t="n">
        <v>483333.3687867247</v>
      </c>
      <c r="AE5" t="n">
        <v>661318.0383373152</v>
      </c>
      <c r="AF5" t="n">
        <v>2.079920670002916e-06</v>
      </c>
      <c r="AG5" t="n">
        <v>21</v>
      </c>
      <c r="AH5" t="n">
        <v>598202.7729240974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2.9079</v>
      </c>
      <c r="E6" t="n">
        <v>34.39</v>
      </c>
      <c r="F6" t="n">
        <v>27.78</v>
      </c>
      <c r="G6" t="n">
        <v>13.33</v>
      </c>
      <c r="H6" t="n">
        <v>0.21</v>
      </c>
      <c r="I6" t="n">
        <v>125</v>
      </c>
      <c r="J6" t="n">
        <v>169.33</v>
      </c>
      <c r="K6" t="n">
        <v>51.39</v>
      </c>
      <c r="L6" t="n">
        <v>2</v>
      </c>
      <c r="M6" t="n">
        <v>123</v>
      </c>
      <c r="N6" t="n">
        <v>30.94</v>
      </c>
      <c r="O6" t="n">
        <v>21118.46</v>
      </c>
      <c r="P6" t="n">
        <v>344.84</v>
      </c>
      <c r="Q6" t="n">
        <v>1397.42</v>
      </c>
      <c r="R6" t="n">
        <v>189.72</v>
      </c>
      <c r="S6" t="n">
        <v>66.97</v>
      </c>
      <c r="T6" t="n">
        <v>58234.21</v>
      </c>
      <c r="U6" t="n">
        <v>0.35</v>
      </c>
      <c r="V6" t="n">
        <v>0.76</v>
      </c>
      <c r="W6" t="n">
        <v>5.51</v>
      </c>
      <c r="X6" t="n">
        <v>3.61</v>
      </c>
      <c r="Y6" t="n">
        <v>1</v>
      </c>
      <c r="Z6" t="n">
        <v>10</v>
      </c>
      <c r="AA6" t="n">
        <v>455.3321512112747</v>
      </c>
      <c r="AB6" t="n">
        <v>623.0055371240501</v>
      </c>
      <c r="AC6" t="n">
        <v>563.5467630546931</v>
      </c>
      <c r="AD6" t="n">
        <v>455332.1512112747</v>
      </c>
      <c r="AE6" t="n">
        <v>623005.5371240501</v>
      </c>
      <c r="AF6" t="n">
        <v>2.161770432590421e-06</v>
      </c>
      <c r="AG6" t="n">
        <v>20</v>
      </c>
      <c r="AH6" t="n">
        <v>563546.7630546931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2.9981</v>
      </c>
      <c r="E7" t="n">
        <v>33.35</v>
      </c>
      <c r="F7" t="n">
        <v>27.29</v>
      </c>
      <c r="G7" t="n">
        <v>15.02</v>
      </c>
      <c r="H7" t="n">
        <v>0.24</v>
      </c>
      <c r="I7" t="n">
        <v>109</v>
      </c>
      <c r="J7" t="n">
        <v>169.7</v>
      </c>
      <c r="K7" t="n">
        <v>51.39</v>
      </c>
      <c r="L7" t="n">
        <v>2.25</v>
      </c>
      <c r="M7" t="n">
        <v>107</v>
      </c>
      <c r="N7" t="n">
        <v>31.05</v>
      </c>
      <c r="O7" t="n">
        <v>21163.27</v>
      </c>
      <c r="P7" t="n">
        <v>337.25</v>
      </c>
      <c r="Q7" t="n">
        <v>1397.47</v>
      </c>
      <c r="R7" t="n">
        <v>173.86</v>
      </c>
      <c r="S7" t="n">
        <v>66.97</v>
      </c>
      <c r="T7" t="n">
        <v>50386.5</v>
      </c>
      <c r="U7" t="n">
        <v>0.39</v>
      </c>
      <c r="V7" t="n">
        <v>0.77</v>
      </c>
      <c r="W7" t="n">
        <v>5.48</v>
      </c>
      <c r="X7" t="n">
        <v>3.12</v>
      </c>
      <c r="Y7" t="n">
        <v>1</v>
      </c>
      <c r="Z7" t="n">
        <v>10</v>
      </c>
      <c r="AA7" t="n">
        <v>439.1305991403408</v>
      </c>
      <c r="AB7" t="n">
        <v>600.8378588185665</v>
      </c>
      <c r="AC7" t="n">
        <v>543.4947368541528</v>
      </c>
      <c r="AD7" t="n">
        <v>439130.5991403408</v>
      </c>
      <c r="AE7" t="n">
        <v>600837.8588185664</v>
      </c>
      <c r="AF7" t="n">
        <v>2.228826278052664e-06</v>
      </c>
      <c r="AG7" t="n">
        <v>20</v>
      </c>
      <c r="AH7" t="n">
        <v>543494.7368541529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3.0729</v>
      </c>
      <c r="E8" t="n">
        <v>32.54</v>
      </c>
      <c r="F8" t="n">
        <v>26.92</v>
      </c>
      <c r="G8" t="n">
        <v>16.82</v>
      </c>
      <c r="H8" t="n">
        <v>0.26</v>
      </c>
      <c r="I8" t="n">
        <v>96</v>
      </c>
      <c r="J8" t="n">
        <v>170.06</v>
      </c>
      <c r="K8" t="n">
        <v>51.39</v>
      </c>
      <c r="L8" t="n">
        <v>2.5</v>
      </c>
      <c r="M8" t="n">
        <v>94</v>
      </c>
      <c r="N8" t="n">
        <v>31.17</v>
      </c>
      <c r="O8" t="n">
        <v>21208.12</v>
      </c>
      <c r="P8" t="n">
        <v>330.94</v>
      </c>
      <c r="Q8" t="n">
        <v>1397.51</v>
      </c>
      <c r="R8" t="n">
        <v>161.57</v>
      </c>
      <c r="S8" t="n">
        <v>66.97</v>
      </c>
      <c r="T8" t="n">
        <v>44306.75</v>
      </c>
      <c r="U8" t="n">
        <v>0.41</v>
      </c>
      <c r="V8" t="n">
        <v>0.78</v>
      </c>
      <c r="W8" t="n">
        <v>5.47</v>
      </c>
      <c r="X8" t="n">
        <v>2.75</v>
      </c>
      <c r="Y8" t="n">
        <v>1</v>
      </c>
      <c r="Z8" t="n">
        <v>10</v>
      </c>
      <c r="AA8" t="n">
        <v>419.6251332002749</v>
      </c>
      <c r="AB8" t="n">
        <v>574.1496197989434</v>
      </c>
      <c r="AC8" t="n">
        <v>519.3535859093839</v>
      </c>
      <c r="AD8" t="n">
        <v>419625.1332002749</v>
      </c>
      <c r="AE8" t="n">
        <v>574149.6197989434</v>
      </c>
      <c r="AF8" t="n">
        <v>2.284433564533548e-06</v>
      </c>
      <c r="AG8" t="n">
        <v>19</v>
      </c>
      <c r="AH8" t="n">
        <v>519353.5859093839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3.1345</v>
      </c>
      <c r="E9" t="n">
        <v>31.9</v>
      </c>
      <c r="F9" t="n">
        <v>26.62</v>
      </c>
      <c r="G9" t="n">
        <v>18.57</v>
      </c>
      <c r="H9" t="n">
        <v>0.29</v>
      </c>
      <c r="I9" t="n">
        <v>86</v>
      </c>
      <c r="J9" t="n">
        <v>170.42</v>
      </c>
      <c r="K9" t="n">
        <v>51.39</v>
      </c>
      <c r="L9" t="n">
        <v>2.75</v>
      </c>
      <c r="M9" t="n">
        <v>84</v>
      </c>
      <c r="N9" t="n">
        <v>31.28</v>
      </c>
      <c r="O9" t="n">
        <v>21253.01</v>
      </c>
      <c r="P9" t="n">
        <v>325.79</v>
      </c>
      <c r="Q9" t="n">
        <v>1397.39</v>
      </c>
      <c r="R9" t="n">
        <v>152.15</v>
      </c>
      <c r="S9" t="n">
        <v>66.97</v>
      </c>
      <c r="T9" t="n">
        <v>39646.08</v>
      </c>
      <c r="U9" t="n">
        <v>0.44</v>
      </c>
      <c r="V9" t="n">
        <v>0.79</v>
      </c>
      <c r="W9" t="n">
        <v>5.44</v>
      </c>
      <c r="X9" t="n">
        <v>2.45</v>
      </c>
      <c r="Y9" t="n">
        <v>1</v>
      </c>
      <c r="Z9" t="n">
        <v>10</v>
      </c>
      <c r="AA9" t="n">
        <v>409.6711931218243</v>
      </c>
      <c r="AB9" t="n">
        <v>560.5301998467637</v>
      </c>
      <c r="AC9" t="n">
        <v>507.0339842824642</v>
      </c>
      <c r="AD9" t="n">
        <v>409671.1931218243</v>
      </c>
      <c r="AE9" t="n">
        <v>560530.1998467637</v>
      </c>
      <c r="AF9" t="n">
        <v>2.330227800458983e-06</v>
      </c>
      <c r="AG9" t="n">
        <v>19</v>
      </c>
      <c r="AH9" t="n">
        <v>507033.9842824643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3.1815</v>
      </c>
      <c r="E10" t="n">
        <v>31.43</v>
      </c>
      <c r="F10" t="n">
        <v>26.42</v>
      </c>
      <c r="G10" t="n">
        <v>20.32</v>
      </c>
      <c r="H10" t="n">
        <v>0.31</v>
      </c>
      <c r="I10" t="n">
        <v>78</v>
      </c>
      <c r="J10" t="n">
        <v>170.79</v>
      </c>
      <c r="K10" t="n">
        <v>51.39</v>
      </c>
      <c r="L10" t="n">
        <v>3</v>
      </c>
      <c r="M10" t="n">
        <v>76</v>
      </c>
      <c r="N10" t="n">
        <v>31.4</v>
      </c>
      <c r="O10" t="n">
        <v>21297.94</v>
      </c>
      <c r="P10" t="n">
        <v>321.6</v>
      </c>
      <c r="Q10" t="n">
        <v>1397.37</v>
      </c>
      <c r="R10" t="n">
        <v>145.43</v>
      </c>
      <c r="S10" t="n">
        <v>66.97</v>
      </c>
      <c r="T10" t="n">
        <v>36329.18</v>
      </c>
      <c r="U10" t="n">
        <v>0.46</v>
      </c>
      <c r="V10" t="n">
        <v>0.8</v>
      </c>
      <c r="W10" t="n">
        <v>5.43</v>
      </c>
      <c r="X10" t="n">
        <v>2.25</v>
      </c>
      <c r="Y10" t="n">
        <v>1</v>
      </c>
      <c r="Z10" t="n">
        <v>10</v>
      </c>
      <c r="AA10" t="n">
        <v>402.1667800508516</v>
      </c>
      <c r="AB10" t="n">
        <v>550.2623308117199</v>
      </c>
      <c r="AC10" t="n">
        <v>497.7460662570804</v>
      </c>
      <c r="AD10" t="n">
        <v>402166.7800508516</v>
      </c>
      <c r="AE10" t="n">
        <v>550262.33081172</v>
      </c>
      <c r="AF10" t="n">
        <v>2.365168207739752e-06</v>
      </c>
      <c r="AG10" t="n">
        <v>19</v>
      </c>
      <c r="AH10" t="n">
        <v>497746.0662570804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3.2338</v>
      </c>
      <c r="E11" t="n">
        <v>30.92</v>
      </c>
      <c r="F11" t="n">
        <v>26.14</v>
      </c>
      <c r="G11" t="n">
        <v>22.09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316.65</v>
      </c>
      <c r="Q11" t="n">
        <v>1397.28</v>
      </c>
      <c r="R11" t="n">
        <v>136.82</v>
      </c>
      <c r="S11" t="n">
        <v>66.97</v>
      </c>
      <c r="T11" t="n">
        <v>32055.57</v>
      </c>
      <c r="U11" t="n">
        <v>0.49</v>
      </c>
      <c r="V11" t="n">
        <v>0.8100000000000001</v>
      </c>
      <c r="W11" t="n">
        <v>5.41</v>
      </c>
      <c r="X11" t="n">
        <v>1.98</v>
      </c>
      <c r="Y11" t="n">
        <v>1</v>
      </c>
      <c r="Z11" t="n">
        <v>10</v>
      </c>
      <c r="AA11" t="n">
        <v>386.983417157374</v>
      </c>
      <c r="AB11" t="n">
        <v>529.4877838581682</v>
      </c>
      <c r="AC11" t="n">
        <v>478.9542129075158</v>
      </c>
      <c r="AD11" t="n">
        <v>386983.417157374</v>
      </c>
      <c r="AE11" t="n">
        <v>529487.7838581682</v>
      </c>
      <c r="AF11" t="n">
        <v>2.404048703501119e-06</v>
      </c>
      <c r="AG11" t="n">
        <v>18</v>
      </c>
      <c r="AH11" t="n">
        <v>478954.2129075158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3.2629</v>
      </c>
      <c r="E12" t="n">
        <v>30.65</v>
      </c>
      <c r="F12" t="n">
        <v>26.04</v>
      </c>
      <c r="G12" t="n">
        <v>23.67</v>
      </c>
      <c r="H12" t="n">
        <v>0.36</v>
      </c>
      <c r="I12" t="n">
        <v>66</v>
      </c>
      <c r="J12" t="n">
        <v>171.52</v>
      </c>
      <c r="K12" t="n">
        <v>51.39</v>
      </c>
      <c r="L12" t="n">
        <v>3.5</v>
      </c>
      <c r="M12" t="n">
        <v>64</v>
      </c>
      <c r="N12" t="n">
        <v>31.63</v>
      </c>
      <c r="O12" t="n">
        <v>21387.92</v>
      </c>
      <c r="P12" t="n">
        <v>313.59</v>
      </c>
      <c r="Q12" t="n">
        <v>1397.41</v>
      </c>
      <c r="R12" t="n">
        <v>133.41</v>
      </c>
      <c r="S12" t="n">
        <v>66.97</v>
      </c>
      <c r="T12" t="n">
        <v>30377.77</v>
      </c>
      <c r="U12" t="n">
        <v>0.5</v>
      </c>
      <c r="V12" t="n">
        <v>0.8100000000000001</v>
      </c>
      <c r="W12" t="n">
        <v>5.41</v>
      </c>
      <c r="X12" t="n">
        <v>1.87</v>
      </c>
      <c r="Y12" t="n">
        <v>1</v>
      </c>
      <c r="Z12" t="n">
        <v>10</v>
      </c>
      <c r="AA12" t="n">
        <v>382.2727476953186</v>
      </c>
      <c r="AB12" t="n">
        <v>523.0424380801145</v>
      </c>
      <c r="AC12" t="n">
        <v>473.1240018844201</v>
      </c>
      <c r="AD12" t="n">
        <v>382272.7476953187</v>
      </c>
      <c r="AE12" t="n">
        <v>523042.4380801145</v>
      </c>
      <c r="AF12" t="n">
        <v>2.425682019498362e-06</v>
      </c>
      <c r="AG12" t="n">
        <v>18</v>
      </c>
      <c r="AH12" t="n">
        <v>473124.0018844201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3.2935</v>
      </c>
      <c r="E13" t="n">
        <v>30.36</v>
      </c>
      <c r="F13" t="n">
        <v>25.92</v>
      </c>
      <c r="G13" t="n">
        <v>25.5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310.97</v>
      </c>
      <c r="Q13" t="n">
        <v>1397.26</v>
      </c>
      <c r="R13" t="n">
        <v>129.4</v>
      </c>
      <c r="S13" t="n">
        <v>66.97</v>
      </c>
      <c r="T13" t="n">
        <v>28398.13</v>
      </c>
      <c r="U13" t="n">
        <v>0.52</v>
      </c>
      <c r="V13" t="n">
        <v>0.8100000000000001</v>
      </c>
      <c r="W13" t="n">
        <v>5.4</v>
      </c>
      <c r="X13" t="n">
        <v>1.76</v>
      </c>
      <c r="Y13" t="n">
        <v>1</v>
      </c>
      <c r="Z13" t="n">
        <v>10</v>
      </c>
      <c r="AA13" t="n">
        <v>377.833517362757</v>
      </c>
      <c r="AB13" t="n">
        <v>516.9684872940836</v>
      </c>
      <c r="AC13" t="n">
        <v>467.6297404365644</v>
      </c>
      <c r="AD13" t="n">
        <v>377833.517362757</v>
      </c>
      <c r="AE13" t="n">
        <v>516968.4872940836</v>
      </c>
      <c r="AF13" t="n">
        <v>2.448430454876905e-06</v>
      </c>
      <c r="AG13" t="n">
        <v>18</v>
      </c>
      <c r="AH13" t="n">
        <v>467629.7404365644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3.3319</v>
      </c>
      <c r="E14" t="n">
        <v>30.01</v>
      </c>
      <c r="F14" t="n">
        <v>25.74</v>
      </c>
      <c r="G14" t="n">
        <v>27.58</v>
      </c>
      <c r="H14" t="n">
        <v>0.41</v>
      </c>
      <c r="I14" t="n">
        <v>56</v>
      </c>
      <c r="J14" t="n">
        <v>172.25</v>
      </c>
      <c r="K14" t="n">
        <v>51.39</v>
      </c>
      <c r="L14" t="n">
        <v>4</v>
      </c>
      <c r="M14" t="n">
        <v>54</v>
      </c>
      <c r="N14" t="n">
        <v>31.86</v>
      </c>
      <c r="O14" t="n">
        <v>21478.05</v>
      </c>
      <c r="P14" t="n">
        <v>306.99</v>
      </c>
      <c r="Q14" t="n">
        <v>1397.27</v>
      </c>
      <c r="R14" t="n">
        <v>123.81</v>
      </c>
      <c r="S14" t="n">
        <v>66.97</v>
      </c>
      <c r="T14" t="n">
        <v>25627.33</v>
      </c>
      <c r="U14" t="n">
        <v>0.54</v>
      </c>
      <c r="V14" t="n">
        <v>0.82</v>
      </c>
      <c r="W14" t="n">
        <v>5.39</v>
      </c>
      <c r="X14" t="n">
        <v>1.58</v>
      </c>
      <c r="Y14" t="n">
        <v>1</v>
      </c>
      <c r="Z14" t="n">
        <v>10</v>
      </c>
      <c r="AA14" t="n">
        <v>371.8472668282432</v>
      </c>
      <c r="AB14" t="n">
        <v>508.7778352180271</v>
      </c>
      <c r="AC14" t="n">
        <v>460.2207926989944</v>
      </c>
      <c r="AD14" t="n">
        <v>371847.2668282432</v>
      </c>
      <c r="AE14" t="n">
        <v>508777.8352180271</v>
      </c>
      <c r="AF14" t="n">
        <v>2.476977511038215e-06</v>
      </c>
      <c r="AG14" t="n">
        <v>18</v>
      </c>
      <c r="AH14" t="n">
        <v>460220.7926989944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3.3506</v>
      </c>
      <c r="E15" t="n">
        <v>29.85</v>
      </c>
      <c r="F15" t="n">
        <v>25.68</v>
      </c>
      <c r="G15" t="n">
        <v>29.07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304.37</v>
      </c>
      <c r="Q15" t="n">
        <v>1397.38</v>
      </c>
      <c r="R15" t="n">
        <v>121.49</v>
      </c>
      <c r="S15" t="n">
        <v>66.97</v>
      </c>
      <c r="T15" t="n">
        <v>24483.67</v>
      </c>
      <c r="U15" t="n">
        <v>0.55</v>
      </c>
      <c r="V15" t="n">
        <v>0.82</v>
      </c>
      <c r="W15" t="n">
        <v>5.39</v>
      </c>
      <c r="X15" t="n">
        <v>1.51</v>
      </c>
      <c r="Y15" t="n">
        <v>1</v>
      </c>
      <c r="Z15" t="n">
        <v>10</v>
      </c>
      <c r="AA15" t="n">
        <v>368.516122751278</v>
      </c>
      <c r="AB15" t="n">
        <v>504.2200169322186</v>
      </c>
      <c r="AC15" t="n">
        <v>456.0979661934452</v>
      </c>
      <c r="AD15" t="n">
        <v>368516.122751278</v>
      </c>
      <c r="AE15" t="n">
        <v>504220.0169322186</v>
      </c>
      <c r="AF15" t="n">
        <v>2.490879332658436e-06</v>
      </c>
      <c r="AG15" t="n">
        <v>18</v>
      </c>
      <c r="AH15" t="n">
        <v>456097.9661934453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3.3812</v>
      </c>
      <c r="E16" t="n">
        <v>29.58</v>
      </c>
      <c r="F16" t="n">
        <v>25.54</v>
      </c>
      <c r="G16" t="n">
        <v>31.28</v>
      </c>
      <c r="H16" t="n">
        <v>0.46</v>
      </c>
      <c r="I16" t="n">
        <v>49</v>
      </c>
      <c r="J16" t="n">
        <v>172.98</v>
      </c>
      <c r="K16" t="n">
        <v>51.39</v>
      </c>
      <c r="L16" t="n">
        <v>4.5</v>
      </c>
      <c r="M16" t="n">
        <v>47</v>
      </c>
      <c r="N16" t="n">
        <v>32.09</v>
      </c>
      <c r="O16" t="n">
        <v>21568.34</v>
      </c>
      <c r="P16" t="n">
        <v>301.36</v>
      </c>
      <c r="Q16" t="n">
        <v>1397.29</v>
      </c>
      <c r="R16" t="n">
        <v>117.06</v>
      </c>
      <c r="S16" t="n">
        <v>66.97</v>
      </c>
      <c r="T16" t="n">
        <v>22285.45</v>
      </c>
      <c r="U16" t="n">
        <v>0.57</v>
      </c>
      <c r="V16" t="n">
        <v>0.82</v>
      </c>
      <c r="W16" t="n">
        <v>5.38</v>
      </c>
      <c r="X16" t="n">
        <v>1.38</v>
      </c>
      <c r="Y16" t="n">
        <v>1</v>
      </c>
      <c r="Z16" t="n">
        <v>10</v>
      </c>
      <c r="AA16" t="n">
        <v>364.0185433334433</v>
      </c>
      <c r="AB16" t="n">
        <v>498.0662303535369</v>
      </c>
      <c r="AC16" t="n">
        <v>450.5314883689393</v>
      </c>
      <c r="AD16" t="n">
        <v>364018.5433334433</v>
      </c>
      <c r="AE16" t="n">
        <v>498066.2303535369</v>
      </c>
      <c r="AF16" t="n">
        <v>2.51362776803698e-06</v>
      </c>
      <c r="AG16" t="n">
        <v>18</v>
      </c>
      <c r="AH16" t="n">
        <v>450531.4883689393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3.4015</v>
      </c>
      <c r="E17" t="n">
        <v>29.4</v>
      </c>
      <c r="F17" t="n">
        <v>25.47</v>
      </c>
      <c r="G17" t="n">
        <v>33.22</v>
      </c>
      <c r="H17" t="n">
        <v>0.49</v>
      </c>
      <c r="I17" t="n">
        <v>46</v>
      </c>
      <c r="J17" t="n">
        <v>173.35</v>
      </c>
      <c r="K17" t="n">
        <v>51.39</v>
      </c>
      <c r="L17" t="n">
        <v>4.75</v>
      </c>
      <c r="M17" t="n">
        <v>44</v>
      </c>
      <c r="N17" t="n">
        <v>32.2</v>
      </c>
      <c r="O17" t="n">
        <v>21613.54</v>
      </c>
      <c r="P17" t="n">
        <v>298.22</v>
      </c>
      <c r="Q17" t="n">
        <v>1397.29</v>
      </c>
      <c r="R17" t="n">
        <v>114.96</v>
      </c>
      <c r="S17" t="n">
        <v>66.97</v>
      </c>
      <c r="T17" t="n">
        <v>21253.03</v>
      </c>
      <c r="U17" t="n">
        <v>0.58</v>
      </c>
      <c r="V17" t="n">
        <v>0.83</v>
      </c>
      <c r="W17" t="n">
        <v>5.37</v>
      </c>
      <c r="X17" t="n">
        <v>1.3</v>
      </c>
      <c r="Y17" t="n">
        <v>1</v>
      </c>
      <c r="Z17" t="n">
        <v>10</v>
      </c>
      <c r="AA17" t="n">
        <v>360.2882663055362</v>
      </c>
      <c r="AB17" t="n">
        <v>492.9623007557466</v>
      </c>
      <c r="AC17" t="n">
        <v>445.914670648552</v>
      </c>
      <c r="AD17" t="n">
        <v>360288.2663055363</v>
      </c>
      <c r="AE17" t="n">
        <v>492962.3007557467</v>
      </c>
      <c r="AF17" t="n">
        <v>2.528719050330588e-06</v>
      </c>
      <c r="AG17" t="n">
        <v>18</v>
      </c>
      <c r="AH17" t="n">
        <v>445914.670648552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3.4171</v>
      </c>
      <c r="E18" t="n">
        <v>29.26</v>
      </c>
      <c r="F18" t="n">
        <v>25.4</v>
      </c>
      <c r="G18" t="n">
        <v>34.64</v>
      </c>
      <c r="H18" t="n">
        <v>0.51</v>
      </c>
      <c r="I18" t="n">
        <v>44</v>
      </c>
      <c r="J18" t="n">
        <v>173.71</v>
      </c>
      <c r="K18" t="n">
        <v>51.39</v>
      </c>
      <c r="L18" t="n">
        <v>5</v>
      </c>
      <c r="M18" t="n">
        <v>42</v>
      </c>
      <c r="N18" t="n">
        <v>32.32</v>
      </c>
      <c r="O18" t="n">
        <v>21658.78</v>
      </c>
      <c r="P18" t="n">
        <v>296.6</v>
      </c>
      <c r="Q18" t="n">
        <v>1397.19</v>
      </c>
      <c r="R18" t="n">
        <v>112.75</v>
      </c>
      <c r="S18" t="n">
        <v>66.97</v>
      </c>
      <c r="T18" t="n">
        <v>20157.71</v>
      </c>
      <c r="U18" t="n">
        <v>0.59</v>
      </c>
      <c r="V18" t="n">
        <v>0.83</v>
      </c>
      <c r="W18" t="n">
        <v>5.37</v>
      </c>
      <c r="X18" t="n">
        <v>1.24</v>
      </c>
      <c r="Y18" t="n">
        <v>1</v>
      </c>
      <c r="Z18" t="n">
        <v>10</v>
      </c>
      <c r="AA18" t="n">
        <v>351.1808257814459</v>
      </c>
      <c r="AB18" t="n">
        <v>480.5010988387674</v>
      </c>
      <c r="AC18" t="n">
        <v>434.6427483531225</v>
      </c>
      <c r="AD18" t="n">
        <v>351180.825781446</v>
      </c>
      <c r="AE18" t="n">
        <v>480501.0988387674</v>
      </c>
      <c r="AF18" t="n">
        <v>2.540316291896121e-06</v>
      </c>
      <c r="AG18" t="n">
        <v>17</v>
      </c>
      <c r="AH18" t="n">
        <v>434642.7483531225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3.4412</v>
      </c>
      <c r="E19" t="n">
        <v>29.06</v>
      </c>
      <c r="F19" t="n">
        <v>25.3</v>
      </c>
      <c r="G19" t="n">
        <v>37.02</v>
      </c>
      <c r="H19" t="n">
        <v>0.53</v>
      </c>
      <c r="I19" t="n">
        <v>41</v>
      </c>
      <c r="J19" t="n">
        <v>174.08</v>
      </c>
      <c r="K19" t="n">
        <v>51.39</v>
      </c>
      <c r="L19" t="n">
        <v>5.25</v>
      </c>
      <c r="M19" t="n">
        <v>39</v>
      </c>
      <c r="N19" t="n">
        <v>32.44</v>
      </c>
      <c r="O19" t="n">
        <v>21704.07</v>
      </c>
      <c r="P19" t="n">
        <v>292.98</v>
      </c>
      <c r="Q19" t="n">
        <v>1397.34</v>
      </c>
      <c r="R19" t="n">
        <v>109.05</v>
      </c>
      <c r="S19" t="n">
        <v>66.97</v>
      </c>
      <c r="T19" t="n">
        <v>18319.76</v>
      </c>
      <c r="U19" t="n">
        <v>0.61</v>
      </c>
      <c r="V19" t="n">
        <v>0.83</v>
      </c>
      <c r="W19" t="n">
        <v>5.37</v>
      </c>
      <c r="X19" t="n">
        <v>1.13</v>
      </c>
      <c r="Y19" t="n">
        <v>1</v>
      </c>
      <c r="Z19" t="n">
        <v>10</v>
      </c>
      <c r="AA19" t="n">
        <v>346.9054984535498</v>
      </c>
      <c r="AB19" t="n">
        <v>474.65140737461</v>
      </c>
      <c r="AC19" t="n">
        <v>429.3513432322106</v>
      </c>
      <c r="AD19" t="n">
        <v>346905.4984535498</v>
      </c>
      <c r="AE19" t="n">
        <v>474651.40737461</v>
      </c>
      <c r="AF19" t="n">
        <v>2.558232543289026e-06</v>
      </c>
      <c r="AG19" t="n">
        <v>17</v>
      </c>
      <c r="AH19" t="n">
        <v>429351.3432322106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3.4512</v>
      </c>
      <c r="E20" t="n">
        <v>28.98</v>
      </c>
      <c r="F20" t="n">
        <v>25.28</v>
      </c>
      <c r="G20" t="n">
        <v>38.89</v>
      </c>
      <c r="H20" t="n">
        <v>0.5600000000000001</v>
      </c>
      <c r="I20" t="n">
        <v>39</v>
      </c>
      <c r="J20" t="n">
        <v>174.45</v>
      </c>
      <c r="K20" t="n">
        <v>51.39</v>
      </c>
      <c r="L20" t="n">
        <v>5.5</v>
      </c>
      <c r="M20" t="n">
        <v>37</v>
      </c>
      <c r="N20" t="n">
        <v>32.56</v>
      </c>
      <c r="O20" t="n">
        <v>21749.39</v>
      </c>
      <c r="P20" t="n">
        <v>291.22</v>
      </c>
      <c r="Q20" t="n">
        <v>1397.23</v>
      </c>
      <c r="R20" t="n">
        <v>108.81</v>
      </c>
      <c r="S20" t="n">
        <v>66.97</v>
      </c>
      <c r="T20" t="n">
        <v>18209.92</v>
      </c>
      <c r="U20" t="n">
        <v>0.62</v>
      </c>
      <c r="V20" t="n">
        <v>0.83</v>
      </c>
      <c r="W20" t="n">
        <v>5.36</v>
      </c>
      <c r="X20" t="n">
        <v>1.12</v>
      </c>
      <c r="Y20" t="n">
        <v>1</v>
      </c>
      <c r="Z20" t="n">
        <v>10</v>
      </c>
      <c r="AA20" t="n">
        <v>344.9882940215699</v>
      </c>
      <c r="AB20" t="n">
        <v>472.0282036896849</v>
      </c>
      <c r="AC20" t="n">
        <v>426.9784944252854</v>
      </c>
      <c r="AD20" t="n">
        <v>344988.2940215699</v>
      </c>
      <c r="AE20" t="n">
        <v>472028.2036896849</v>
      </c>
      <c r="AF20" t="n">
        <v>2.5656666724977e-06</v>
      </c>
      <c r="AG20" t="n">
        <v>17</v>
      </c>
      <c r="AH20" t="n">
        <v>426978.4944252854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3.4681</v>
      </c>
      <c r="E21" t="n">
        <v>28.83</v>
      </c>
      <c r="F21" t="n">
        <v>25.21</v>
      </c>
      <c r="G21" t="n">
        <v>40.88</v>
      </c>
      <c r="H21" t="n">
        <v>0.58</v>
      </c>
      <c r="I21" t="n">
        <v>37</v>
      </c>
      <c r="J21" t="n">
        <v>174.82</v>
      </c>
      <c r="K21" t="n">
        <v>51.39</v>
      </c>
      <c r="L21" t="n">
        <v>5.75</v>
      </c>
      <c r="M21" t="n">
        <v>35</v>
      </c>
      <c r="N21" t="n">
        <v>32.67</v>
      </c>
      <c r="O21" t="n">
        <v>21794.75</v>
      </c>
      <c r="P21" t="n">
        <v>288.59</v>
      </c>
      <c r="Q21" t="n">
        <v>1397.2</v>
      </c>
      <c r="R21" t="n">
        <v>106.36</v>
      </c>
      <c r="S21" t="n">
        <v>66.97</v>
      </c>
      <c r="T21" t="n">
        <v>16996.94</v>
      </c>
      <c r="U21" t="n">
        <v>0.63</v>
      </c>
      <c r="V21" t="n">
        <v>0.83</v>
      </c>
      <c r="W21" t="n">
        <v>5.36</v>
      </c>
      <c r="X21" t="n">
        <v>1.04</v>
      </c>
      <c r="Y21" t="n">
        <v>1</v>
      </c>
      <c r="Z21" t="n">
        <v>10</v>
      </c>
      <c r="AA21" t="n">
        <v>341.9799808760905</v>
      </c>
      <c r="AB21" t="n">
        <v>467.9120969266307</v>
      </c>
      <c r="AC21" t="n">
        <v>423.255223114705</v>
      </c>
      <c r="AD21" t="n">
        <v>341979.9808760905</v>
      </c>
      <c r="AE21" t="n">
        <v>467912.0969266307</v>
      </c>
      <c r="AF21" t="n">
        <v>2.57823035086036e-06</v>
      </c>
      <c r="AG21" t="n">
        <v>17</v>
      </c>
      <c r="AH21" t="n">
        <v>423255.2231147049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3.4745</v>
      </c>
      <c r="E22" t="n">
        <v>28.78</v>
      </c>
      <c r="F22" t="n">
        <v>25.19</v>
      </c>
      <c r="G22" t="n">
        <v>41.98</v>
      </c>
      <c r="H22" t="n">
        <v>0.61</v>
      </c>
      <c r="I22" t="n">
        <v>36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286.81</v>
      </c>
      <c r="Q22" t="n">
        <v>1397.25</v>
      </c>
      <c r="R22" t="n">
        <v>105.93</v>
      </c>
      <c r="S22" t="n">
        <v>66.97</v>
      </c>
      <c r="T22" t="n">
        <v>16786.94</v>
      </c>
      <c r="U22" t="n">
        <v>0.63</v>
      </c>
      <c r="V22" t="n">
        <v>0.84</v>
      </c>
      <c r="W22" t="n">
        <v>5.35</v>
      </c>
      <c r="X22" t="n">
        <v>1.02</v>
      </c>
      <c r="Y22" t="n">
        <v>1</v>
      </c>
      <c r="Z22" t="n">
        <v>10</v>
      </c>
      <c r="AA22" t="n">
        <v>340.3086297454402</v>
      </c>
      <c r="AB22" t="n">
        <v>465.625280574867</v>
      </c>
      <c r="AC22" t="n">
        <v>421.1866573059867</v>
      </c>
      <c r="AD22" t="n">
        <v>340308.6297454402</v>
      </c>
      <c r="AE22" t="n">
        <v>465625.280574867</v>
      </c>
      <c r="AF22" t="n">
        <v>2.582988193553911e-06</v>
      </c>
      <c r="AG22" t="n">
        <v>17</v>
      </c>
      <c r="AH22" t="n">
        <v>421186.6573059867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3.4924</v>
      </c>
      <c r="E23" t="n">
        <v>28.63</v>
      </c>
      <c r="F23" t="n">
        <v>25.11</v>
      </c>
      <c r="G23" t="n">
        <v>44.31</v>
      </c>
      <c r="H23" t="n">
        <v>0.63</v>
      </c>
      <c r="I23" t="n">
        <v>34</v>
      </c>
      <c r="J23" t="n">
        <v>175.55</v>
      </c>
      <c r="K23" t="n">
        <v>51.39</v>
      </c>
      <c r="L23" t="n">
        <v>6.25</v>
      </c>
      <c r="M23" t="n">
        <v>32</v>
      </c>
      <c r="N23" t="n">
        <v>32.91</v>
      </c>
      <c r="O23" t="n">
        <v>21885.6</v>
      </c>
      <c r="P23" t="n">
        <v>283.81</v>
      </c>
      <c r="Q23" t="n">
        <v>1397.36</v>
      </c>
      <c r="R23" t="n">
        <v>102.95</v>
      </c>
      <c r="S23" t="n">
        <v>66.97</v>
      </c>
      <c r="T23" t="n">
        <v>15308.33</v>
      </c>
      <c r="U23" t="n">
        <v>0.65</v>
      </c>
      <c r="V23" t="n">
        <v>0.84</v>
      </c>
      <c r="W23" t="n">
        <v>5.36</v>
      </c>
      <c r="X23" t="n">
        <v>0.9399999999999999</v>
      </c>
      <c r="Y23" t="n">
        <v>1</v>
      </c>
      <c r="Z23" t="n">
        <v>10</v>
      </c>
      <c r="AA23" t="n">
        <v>337.0146064055496</v>
      </c>
      <c r="AB23" t="n">
        <v>461.1182525191753</v>
      </c>
      <c r="AC23" t="n">
        <v>417.1097736822765</v>
      </c>
      <c r="AD23" t="n">
        <v>337014.6064055496</v>
      </c>
      <c r="AE23" t="n">
        <v>461118.2525191752</v>
      </c>
      <c r="AF23" t="n">
        <v>2.596295284837438e-06</v>
      </c>
      <c r="AG23" t="n">
        <v>17</v>
      </c>
      <c r="AH23" t="n">
        <v>417109.7736822765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3.4992</v>
      </c>
      <c r="E24" t="n">
        <v>28.58</v>
      </c>
      <c r="F24" t="n">
        <v>25.09</v>
      </c>
      <c r="G24" t="n">
        <v>45.61</v>
      </c>
      <c r="H24" t="n">
        <v>0.66</v>
      </c>
      <c r="I24" t="n">
        <v>33</v>
      </c>
      <c r="J24" t="n">
        <v>175.92</v>
      </c>
      <c r="K24" t="n">
        <v>51.39</v>
      </c>
      <c r="L24" t="n">
        <v>6.5</v>
      </c>
      <c r="M24" t="n">
        <v>31</v>
      </c>
      <c r="N24" t="n">
        <v>33.03</v>
      </c>
      <c r="O24" t="n">
        <v>21931.08</v>
      </c>
      <c r="P24" t="n">
        <v>282.8</v>
      </c>
      <c r="Q24" t="n">
        <v>1397.17</v>
      </c>
      <c r="R24" t="n">
        <v>102.71</v>
      </c>
      <c r="S24" t="n">
        <v>66.97</v>
      </c>
      <c r="T24" t="n">
        <v>15189.41</v>
      </c>
      <c r="U24" t="n">
        <v>0.65</v>
      </c>
      <c r="V24" t="n">
        <v>0.84</v>
      </c>
      <c r="W24" t="n">
        <v>5.34</v>
      </c>
      <c r="X24" t="n">
        <v>0.92</v>
      </c>
      <c r="Y24" t="n">
        <v>1</v>
      </c>
      <c r="Z24" t="n">
        <v>10</v>
      </c>
      <c r="AA24" t="n">
        <v>335.8712486714439</v>
      </c>
      <c r="AB24" t="n">
        <v>459.5538600259886</v>
      </c>
      <c r="AC24" t="n">
        <v>415.694684613001</v>
      </c>
      <c r="AD24" t="n">
        <v>335871.2486714439</v>
      </c>
      <c r="AE24" t="n">
        <v>459553.8600259886</v>
      </c>
      <c r="AF24" t="n">
        <v>2.601350492699337e-06</v>
      </c>
      <c r="AG24" t="n">
        <v>17</v>
      </c>
      <c r="AH24" t="n">
        <v>415694.684613001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3.5126</v>
      </c>
      <c r="E25" t="n">
        <v>28.47</v>
      </c>
      <c r="F25" t="n">
        <v>25.05</v>
      </c>
      <c r="G25" t="n">
        <v>48.48</v>
      </c>
      <c r="H25" t="n">
        <v>0.68</v>
      </c>
      <c r="I25" t="n">
        <v>31</v>
      </c>
      <c r="J25" t="n">
        <v>176.29</v>
      </c>
      <c r="K25" t="n">
        <v>51.39</v>
      </c>
      <c r="L25" t="n">
        <v>6.75</v>
      </c>
      <c r="M25" t="n">
        <v>29</v>
      </c>
      <c r="N25" t="n">
        <v>33.15</v>
      </c>
      <c r="O25" t="n">
        <v>21976.61</v>
      </c>
      <c r="P25" t="n">
        <v>280.54</v>
      </c>
      <c r="Q25" t="n">
        <v>1397.24</v>
      </c>
      <c r="R25" t="n">
        <v>101</v>
      </c>
      <c r="S25" t="n">
        <v>66.97</v>
      </c>
      <c r="T25" t="n">
        <v>14348.55</v>
      </c>
      <c r="U25" t="n">
        <v>0.66</v>
      </c>
      <c r="V25" t="n">
        <v>0.84</v>
      </c>
      <c r="W25" t="n">
        <v>5.35</v>
      </c>
      <c r="X25" t="n">
        <v>0.88</v>
      </c>
      <c r="Y25" t="n">
        <v>1</v>
      </c>
      <c r="Z25" t="n">
        <v>10</v>
      </c>
      <c r="AA25" t="n">
        <v>333.4448703084033</v>
      </c>
      <c r="AB25" t="n">
        <v>456.2339821054179</v>
      </c>
      <c r="AC25" t="n">
        <v>412.6916511816917</v>
      </c>
      <c r="AD25" t="n">
        <v>333444.8703084033</v>
      </c>
      <c r="AE25" t="n">
        <v>456233.9821054179</v>
      </c>
      <c r="AF25" t="n">
        <v>2.61131222583896e-06</v>
      </c>
      <c r="AG25" t="n">
        <v>17</v>
      </c>
      <c r="AH25" t="n">
        <v>412691.6511816917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3.5245</v>
      </c>
      <c r="E26" t="n">
        <v>28.37</v>
      </c>
      <c r="F26" t="n">
        <v>24.98</v>
      </c>
      <c r="G26" t="n">
        <v>49.97</v>
      </c>
      <c r="H26" t="n">
        <v>0.7</v>
      </c>
      <c r="I26" t="n">
        <v>30</v>
      </c>
      <c r="J26" t="n">
        <v>176.66</v>
      </c>
      <c r="K26" t="n">
        <v>51.39</v>
      </c>
      <c r="L26" t="n">
        <v>7</v>
      </c>
      <c r="M26" t="n">
        <v>28</v>
      </c>
      <c r="N26" t="n">
        <v>33.27</v>
      </c>
      <c r="O26" t="n">
        <v>22022.17</v>
      </c>
      <c r="P26" t="n">
        <v>277.2</v>
      </c>
      <c r="Q26" t="n">
        <v>1397.19</v>
      </c>
      <c r="R26" t="n">
        <v>99.19</v>
      </c>
      <c r="S26" t="n">
        <v>66.97</v>
      </c>
      <c r="T26" t="n">
        <v>13446.98</v>
      </c>
      <c r="U26" t="n">
        <v>0.68</v>
      </c>
      <c r="V26" t="n">
        <v>0.84</v>
      </c>
      <c r="W26" t="n">
        <v>5.34</v>
      </c>
      <c r="X26" t="n">
        <v>0.82</v>
      </c>
      <c r="Y26" t="n">
        <v>1</v>
      </c>
      <c r="Z26" t="n">
        <v>10</v>
      </c>
      <c r="AA26" t="n">
        <v>330.3593778928012</v>
      </c>
      <c r="AB26" t="n">
        <v>452.0122752600728</v>
      </c>
      <c r="AC26" t="n">
        <v>408.8728581124634</v>
      </c>
      <c r="AD26" t="n">
        <v>330359.3778928012</v>
      </c>
      <c r="AE26" t="n">
        <v>452012.2752600728</v>
      </c>
      <c r="AF26" t="n">
        <v>2.620158839597283e-06</v>
      </c>
      <c r="AG26" t="n">
        <v>17</v>
      </c>
      <c r="AH26" t="n">
        <v>408872.8581124634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3.5288</v>
      </c>
      <c r="E27" t="n">
        <v>28.34</v>
      </c>
      <c r="F27" t="n">
        <v>24.98</v>
      </c>
      <c r="G27" t="n">
        <v>51.69</v>
      </c>
      <c r="H27" t="n">
        <v>0.73</v>
      </c>
      <c r="I27" t="n">
        <v>29</v>
      </c>
      <c r="J27" t="n">
        <v>177.03</v>
      </c>
      <c r="K27" t="n">
        <v>51.39</v>
      </c>
      <c r="L27" t="n">
        <v>7.25</v>
      </c>
      <c r="M27" t="n">
        <v>27</v>
      </c>
      <c r="N27" t="n">
        <v>33.39</v>
      </c>
      <c r="O27" t="n">
        <v>22067.77</v>
      </c>
      <c r="P27" t="n">
        <v>274.8</v>
      </c>
      <c r="Q27" t="n">
        <v>1397.19</v>
      </c>
      <c r="R27" t="n">
        <v>99.22</v>
      </c>
      <c r="S27" t="n">
        <v>66.97</v>
      </c>
      <c r="T27" t="n">
        <v>13465.1</v>
      </c>
      <c r="U27" t="n">
        <v>0.68</v>
      </c>
      <c r="V27" t="n">
        <v>0.84</v>
      </c>
      <c r="W27" t="n">
        <v>5.34</v>
      </c>
      <c r="X27" t="n">
        <v>0.82</v>
      </c>
      <c r="Y27" t="n">
        <v>1</v>
      </c>
      <c r="Z27" t="n">
        <v>10</v>
      </c>
      <c r="AA27" t="n">
        <v>328.4548517936507</v>
      </c>
      <c r="AB27" t="n">
        <v>449.4064186294534</v>
      </c>
      <c r="AC27" t="n">
        <v>406.5157007813277</v>
      </c>
      <c r="AD27" t="n">
        <v>328454.8517936507</v>
      </c>
      <c r="AE27" t="n">
        <v>449406.4186294534</v>
      </c>
      <c r="AF27" t="n">
        <v>2.623355515157013e-06</v>
      </c>
      <c r="AG27" t="n">
        <v>17</v>
      </c>
      <c r="AH27" t="n">
        <v>406515.7007813277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3.5481</v>
      </c>
      <c r="E28" t="n">
        <v>28.18</v>
      </c>
      <c r="F28" t="n">
        <v>24.9</v>
      </c>
      <c r="G28" t="n">
        <v>55.33</v>
      </c>
      <c r="H28" t="n">
        <v>0.75</v>
      </c>
      <c r="I28" t="n">
        <v>27</v>
      </c>
      <c r="J28" t="n">
        <v>177.4</v>
      </c>
      <c r="K28" t="n">
        <v>51.39</v>
      </c>
      <c r="L28" t="n">
        <v>7.5</v>
      </c>
      <c r="M28" t="n">
        <v>25</v>
      </c>
      <c r="N28" t="n">
        <v>33.51</v>
      </c>
      <c r="O28" t="n">
        <v>22113.42</v>
      </c>
      <c r="P28" t="n">
        <v>272.46</v>
      </c>
      <c r="Q28" t="n">
        <v>1397.17</v>
      </c>
      <c r="R28" t="n">
        <v>96.36</v>
      </c>
      <c r="S28" t="n">
        <v>66.97</v>
      </c>
      <c r="T28" t="n">
        <v>12047.1</v>
      </c>
      <c r="U28" t="n">
        <v>0.7</v>
      </c>
      <c r="V28" t="n">
        <v>0.85</v>
      </c>
      <c r="W28" t="n">
        <v>5.34</v>
      </c>
      <c r="X28" t="n">
        <v>0.73</v>
      </c>
      <c r="Y28" t="n">
        <v>1</v>
      </c>
      <c r="Z28" t="n">
        <v>10</v>
      </c>
      <c r="AA28" t="n">
        <v>325.6389497642701</v>
      </c>
      <c r="AB28" t="n">
        <v>445.5535772440251</v>
      </c>
      <c r="AC28" t="n">
        <v>403.0305691702277</v>
      </c>
      <c r="AD28" t="n">
        <v>325638.9497642702</v>
      </c>
      <c r="AE28" t="n">
        <v>445553.5772440251</v>
      </c>
      <c r="AF28" t="n">
        <v>2.637703384529754e-06</v>
      </c>
      <c r="AG28" t="n">
        <v>17</v>
      </c>
      <c r="AH28" t="n">
        <v>403030.5691702277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3.5527</v>
      </c>
      <c r="E29" t="n">
        <v>28.15</v>
      </c>
      <c r="F29" t="n">
        <v>24.89</v>
      </c>
      <c r="G29" t="n">
        <v>57.45</v>
      </c>
      <c r="H29" t="n">
        <v>0.77</v>
      </c>
      <c r="I29" t="n">
        <v>26</v>
      </c>
      <c r="J29" t="n">
        <v>177.77</v>
      </c>
      <c r="K29" t="n">
        <v>51.39</v>
      </c>
      <c r="L29" t="n">
        <v>7.75</v>
      </c>
      <c r="M29" t="n">
        <v>24</v>
      </c>
      <c r="N29" t="n">
        <v>33.63</v>
      </c>
      <c r="O29" t="n">
        <v>22159.1</v>
      </c>
      <c r="P29" t="n">
        <v>269.47</v>
      </c>
      <c r="Q29" t="n">
        <v>1397.25</v>
      </c>
      <c r="R29" t="n">
        <v>96.12</v>
      </c>
      <c r="S29" t="n">
        <v>66.97</v>
      </c>
      <c r="T29" t="n">
        <v>11932.93</v>
      </c>
      <c r="U29" t="n">
        <v>0.7</v>
      </c>
      <c r="V29" t="n">
        <v>0.85</v>
      </c>
      <c r="W29" t="n">
        <v>5.34</v>
      </c>
      <c r="X29" t="n">
        <v>0.73</v>
      </c>
      <c r="Y29" t="n">
        <v>1</v>
      </c>
      <c r="Z29" t="n">
        <v>10</v>
      </c>
      <c r="AA29" t="n">
        <v>323.3246457508886</v>
      </c>
      <c r="AB29" t="n">
        <v>442.3870443930293</v>
      </c>
      <c r="AC29" t="n">
        <v>400.1662457702742</v>
      </c>
      <c r="AD29" t="n">
        <v>323324.6457508886</v>
      </c>
      <c r="AE29" t="n">
        <v>442387.0443930294</v>
      </c>
      <c r="AF29" t="n">
        <v>2.641123083965745e-06</v>
      </c>
      <c r="AG29" t="n">
        <v>17</v>
      </c>
      <c r="AH29" t="n">
        <v>400166.2457702742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3.564</v>
      </c>
      <c r="E30" t="n">
        <v>28.06</v>
      </c>
      <c r="F30" t="n">
        <v>24.84</v>
      </c>
      <c r="G30" t="n">
        <v>59.61</v>
      </c>
      <c r="H30" t="n">
        <v>0.8</v>
      </c>
      <c r="I30" t="n">
        <v>25</v>
      </c>
      <c r="J30" t="n">
        <v>178.14</v>
      </c>
      <c r="K30" t="n">
        <v>51.39</v>
      </c>
      <c r="L30" t="n">
        <v>8</v>
      </c>
      <c r="M30" t="n">
        <v>23</v>
      </c>
      <c r="N30" t="n">
        <v>33.75</v>
      </c>
      <c r="O30" t="n">
        <v>22204.83</v>
      </c>
      <c r="P30" t="n">
        <v>267.93</v>
      </c>
      <c r="Q30" t="n">
        <v>1397.22</v>
      </c>
      <c r="R30" t="n">
        <v>94.52</v>
      </c>
      <c r="S30" t="n">
        <v>66.97</v>
      </c>
      <c r="T30" t="n">
        <v>11137.9</v>
      </c>
      <c r="U30" t="n">
        <v>0.71</v>
      </c>
      <c r="V30" t="n">
        <v>0.85</v>
      </c>
      <c r="W30" t="n">
        <v>5.33</v>
      </c>
      <c r="X30" t="n">
        <v>0.67</v>
      </c>
      <c r="Y30" t="n">
        <v>1</v>
      </c>
      <c r="Z30" t="n">
        <v>10</v>
      </c>
      <c r="AA30" t="n">
        <v>321.5813949115191</v>
      </c>
      <c r="AB30" t="n">
        <v>440.0018516878048</v>
      </c>
      <c r="AC30" t="n">
        <v>398.0086925091973</v>
      </c>
      <c r="AD30" t="n">
        <v>321581.3949115191</v>
      </c>
      <c r="AE30" t="n">
        <v>440001.8516878048</v>
      </c>
      <c r="AF30" t="n">
        <v>2.649523649971547e-06</v>
      </c>
      <c r="AG30" t="n">
        <v>17</v>
      </c>
      <c r="AH30" t="n">
        <v>398008.6925091973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3.5619</v>
      </c>
      <c r="E31" t="n">
        <v>28.07</v>
      </c>
      <c r="F31" t="n">
        <v>24.86</v>
      </c>
      <c r="G31" t="n">
        <v>59.65</v>
      </c>
      <c r="H31" t="n">
        <v>0.82</v>
      </c>
      <c r="I31" t="n">
        <v>25</v>
      </c>
      <c r="J31" t="n">
        <v>178.51</v>
      </c>
      <c r="K31" t="n">
        <v>51.39</v>
      </c>
      <c r="L31" t="n">
        <v>8.25</v>
      </c>
      <c r="M31" t="n">
        <v>23</v>
      </c>
      <c r="N31" t="n">
        <v>33.87</v>
      </c>
      <c r="O31" t="n">
        <v>22250.6</v>
      </c>
      <c r="P31" t="n">
        <v>265.7</v>
      </c>
      <c r="Q31" t="n">
        <v>1397.18</v>
      </c>
      <c r="R31" t="n">
        <v>95.09</v>
      </c>
      <c r="S31" t="n">
        <v>66.97</v>
      </c>
      <c r="T31" t="n">
        <v>11421.67</v>
      </c>
      <c r="U31" t="n">
        <v>0.7</v>
      </c>
      <c r="V31" t="n">
        <v>0.85</v>
      </c>
      <c r="W31" t="n">
        <v>5.33</v>
      </c>
      <c r="X31" t="n">
        <v>0.6899999999999999</v>
      </c>
      <c r="Y31" t="n">
        <v>1</v>
      </c>
      <c r="Z31" t="n">
        <v>10</v>
      </c>
      <c r="AA31" t="n">
        <v>320.2056090937584</v>
      </c>
      <c r="AB31" t="n">
        <v>438.1194408365579</v>
      </c>
      <c r="AC31" t="n">
        <v>396.3059363076133</v>
      </c>
      <c r="AD31" t="n">
        <v>320205.6090937585</v>
      </c>
      <c r="AE31" t="n">
        <v>438119.4408365579</v>
      </c>
      <c r="AF31" t="n">
        <v>2.647962482837725e-06</v>
      </c>
      <c r="AG31" t="n">
        <v>17</v>
      </c>
      <c r="AH31" t="n">
        <v>396305.9363076133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3.5684</v>
      </c>
      <c r="E32" t="n">
        <v>28.02</v>
      </c>
      <c r="F32" t="n">
        <v>24.84</v>
      </c>
      <c r="G32" t="n">
        <v>62.1</v>
      </c>
      <c r="H32" t="n">
        <v>0.84</v>
      </c>
      <c r="I32" t="n">
        <v>24</v>
      </c>
      <c r="J32" t="n">
        <v>178.88</v>
      </c>
      <c r="K32" t="n">
        <v>51.39</v>
      </c>
      <c r="L32" t="n">
        <v>8.5</v>
      </c>
      <c r="M32" t="n">
        <v>22</v>
      </c>
      <c r="N32" t="n">
        <v>33.99</v>
      </c>
      <c r="O32" t="n">
        <v>22296.41</v>
      </c>
      <c r="P32" t="n">
        <v>264.31</v>
      </c>
      <c r="Q32" t="n">
        <v>1397.31</v>
      </c>
      <c r="R32" t="n">
        <v>94.38</v>
      </c>
      <c r="S32" t="n">
        <v>66.97</v>
      </c>
      <c r="T32" t="n">
        <v>11073.48</v>
      </c>
      <c r="U32" t="n">
        <v>0.71</v>
      </c>
      <c r="V32" t="n">
        <v>0.85</v>
      </c>
      <c r="W32" t="n">
        <v>5.34</v>
      </c>
      <c r="X32" t="n">
        <v>0.67</v>
      </c>
      <c r="Y32" t="n">
        <v>1</v>
      </c>
      <c r="Z32" t="n">
        <v>10</v>
      </c>
      <c r="AA32" t="n">
        <v>318.8759470144994</v>
      </c>
      <c r="AB32" t="n">
        <v>436.300138519165</v>
      </c>
      <c r="AC32" t="n">
        <v>394.6602656499855</v>
      </c>
      <c r="AD32" t="n">
        <v>318875.9470144995</v>
      </c>
      <c r="AE32" t="n">
        <v>436300.138519165</v>
      </c>
      <c r="AF32" t="n">
        <v>2.652794666823364e-06</v>
      </c>
      <c r="AG32" t="n">
        <v>17</v>
      </c>
      <c r="AH32" t="n">
        <v>394660.2656499855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3.5771</v>
      </c>
      <c r="E33" t="n">
        <v>27.96</v>
      </c>
      <c r="F33" t="n">
        <v>24.8</v>
      </c>
      <c r="G33" t="n">
        <v>64.7</v>
      </c>
      <c r="H33" t="n">
        <v>0.87</v>
      </c>
      <c r="I33" t="n">
        <v>23</v>
      </c>
      <c r="J33" t="n">
        <v>179.26</v>
      </c>
      <c r="K33" t="n">
        <v>51.39</v>
      </c>
      <c r="L33" t="n">
        <v>8.75</v>
      </c>
      <c r="M33" t="n">
        <v>21</v>
      </c>
      <c r="N33" t="n">
        <v>34.11</v>
      </c>
      <c r="O33" t="n">
        <v>22342.26</v>
      </c>
      <c r="P33" t="n">
        <v>261.89</v>
      </c>
      <c r="Q33" t="n">
        <v>1397.22</v>
      </c>
      <c r="R33" t="n">
        <v>93.3</v>
      </c>
      <c r="S33" t="n">
        <v>66.97</v>
      </c>
      <c r="T33" t="n">
        <v>10536.76</v>
      </c>
      <c r="U33" t="n">
        <v>0.72</v>
      </c>
      <c r="V33" t="n">
        <v>0.85</v>
      </c>
      <c r="W33" t="n">
        <v>5.33</v>
      </c>
      <c r="X33" t="n">
        <v>0.64</v>
      </c>
      <c r="Y33" t="n">
        <v>1</v>
      </c>
      <c r="Z33" t="n">
        <v>10</v>
      </c>
      <c r="AA33" t="n">
        <v>316.7135875030624</v>
      </c>
      <c r="AB33" t="n">
        <v>433.3415028390479</v>
      </c>
      <c r="AC33" t="n">
        <v>391.9839980067075</v>
      </c>
      <c r="AD33" t="n">
        <v>316713.5875030624</v>
      </c>
      <c r="AE33" t="n">
        <v>433341.5028390479</v>
      </c>
      <c r="AF33" t="n">
        <v>2.659262359234911e-06</v>
      </c>
      <c r="AG33" t="n">
        <v>17</v>
      </c>
      <c r="AH33" t="n">
        <v>391983.9980067075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3.5847</v>
      </c>
      <c r="E34" t="n">
        <v>27.9</v>
      </c>
      <c r="F34" t="n">
        <v>24.78</v>
      </c>
      <c r="G34" t="n">
        <v>67.58</v>
      </c>
      <c r="H34" t="n">
        <v>0.89</v>
      </c>
      <c r="I34" t="n">
        <v>22</v>
      </c>
      <c r="J34" t="n">
        <v>179.63</v>
      </c>
      <c r="K34" t="n">
        <v>51.39</v>
      </c>
      <c r="L34" t="n">
        <v>9</v>
      </c>
      <c r="M34" t="n">
        <v>20</v>
      </c>
      <c r="N34" t="n">
        <v>34.24</v>
      </c>
      <c r="O34" t="n">
        <v>22388.15</v>
      </c>
      <c r="P34" t="n">
        <v>260.43</v>
      </c>
      <c r="Q34" t="n">
        <v>1397.17</v>
      </c>
      <c r="R34" t="n">
        <v>92.48999999999999</v>
      </c>
      <c r="S34" t="n">
        <v>66.97</v>
      </c>
      <c r="T34" t="n">
        <v>10138.43</v>
      </c>
      <c r="U34" t="n">
        <v>0.72</v>
      </c>
      <c r="V34" t="n">
        <v>0.85</v>
      </c>
      <c r="W34" t="n">
        <v>5.33</v>
      </c>
      <c r="X34" t="n">
        <v>0.61</v>
      </c>
      <c r="Y34" t="n">
        <v>1</v>
      </c>
      <c r="Z34" t="n">
        <v>10</v>
      </c>
      <c r="AA34" t="n">
        <v>315.2878971485933</v>
      </c>
      <c r="AB34" t="n">
        <v>431.3908103990439</v>
      </c>
      <c r="AC34" t="n">
        <v>390.2194769153634</v>
      </c>
      <c r="AD34" t="n">
        <v>315287.8971485933</v>
      </c>
      <c r="AE34" t="n">
        <v>431390.8103990438</v>
      </c>
      <c r="AF34" t="n">
        <v>2.664912297433503e-06</v>
      </c>
      <c r="AG34" t="n">
        <v>17</v>
      </c>
      <c r="AH34" t="n">
        <v>390219.4769153635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3.5941</v>
      </c>
      <c r="E35" t="n">
        <v>27.82</v>
      </c>
      <c r="F35" t="n">
        <v>24.74</v>
      </c>
      <c r="G35" t="n">
        <v>70.68000000000001</v>
      </c>
      <c r="H35" t="n">
        <v>0.91</v>
      </c>
      <c r="I35" t="n">
        <v>21</v>
      </c>
      <c r="J35" t="n">
        <v>180</v>
      </c>
      <c r="K35" t="n">
        <v>51.39</v>
      </c>
      <c r="L35" t="n">
        <v>9.25</v>
      </c>
      <c r="M35" t="n">
        <v>19</v>
      </c>
      <c r="N35" t="n">
        <v>34.36</v>
      </c>
      <c r="O35" t="n">
        <v>22434.08</v>
      </c>
      <c r="P35" t="n">
        <v>256.36</v>
      </c>
      <c r="Q35" t="n">
        <v>1397.18</v>
      </c>
      <c r="R35" t="n">
        <v>91.11</v>
      </c>
      <c r="S35" t="n">
        <v>66.97</v>
      </c>
      <c r="T35" t="n">
        <v>9453.76</v>
      </c>
      <c r="U35" t="n">
        <v>0.74</v>
      </c>
      <c r="V35" t="n">
        <v>0.85</v>
      </c>
      <c r="W35" t="n">
        <v>5.33</v>
      </c>
      <c r="X35" t="n">
        <v>0.57</v>
      </c>
      <c r="Y35" t="n">
        <v>1</v>
      </c>
      <c r="Z35" t="n">
        <v>10</v>
      </c>
      <c r="AA35" t="n">
        <v>311.9955331083679</v>
      </c>
      <c r="AB35" t="n">
        <v>426.8860526703571</v>
      </c>
      <c r="AC35" t="n">
        <v>386.1446469418353</v>
      </c>
      <c r="AD35" t="n">
        <v>311995.5331083679</v>
      </c>
      <c r="AE35" t="n">
        <v>426886.0526703571</v>
      </c>
      <c r="AF35" t="n">
        <v>2.671900378889657e-06</v>
      </c>
      <c r="AG35" t="n">
        <v>17</v>
      </c>
      <c r="AH35" t="n">
        <v>386144.6469418354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3.5954</v>
      </c>
      <c r="E36" t="n">
        <v>27.81</v>
      </c>
      <c r="F36" t="n">
        <v>24.73</v>
      </c>
      <c r="G36" t="n">
        <v>70.65000000000001</v>
      </c>
      <c r="H36" t="n">
        <v>0.93</v>
      </c>
      <c r="I36" t="n">
        <v>21</v>
      </c>
      <c r="J36" t="n">
        <v>180.37</v>
      </c>
      <c r="K36" t="n">
        <v>51.39</v>
      </c>
      <c r="L36" t="n">
        <v>9.5</v>
      </c>
      <c r="M36" t="n">
        <v>19</v>
      </c>
      <c r="N36" t="n">
        <v>34.48</v>
      </c>
      <c r="O36" t="n">
        <v>22480.05</v>
      </c>
      <c r="P36" t="n">
        <v>254.09</v>
      </c>
      <c r="Q36" t="n">
        <v>1397.27</v>
      </c>
      <c r="R36" t="n">
        <v>90.93000000000001</v>
      </c>
      <c r="S36" t="n">
        <v>66.97</v>
      </c>
      <c r="T36" t="n">
        <v>9359.32</v>
      </c>
      <c r="U36" t="n">
        <v>0.74</v>
      </c>
      <c r="V36" t="n">
        <v>0.85</v>
      </c>
      <c r="W36" t="n">
        <v>5.33</v>
      </c>
      <c r="X36" t="n">
        <v>0.5600000000000001</v>
      </c>
      <c r="Y36" t="n">
        <v>1</v>
      </c>
      <c r="Z36" t="n">
        <v>10</v>
      </c>
      <c r="AA36" t="n">
        <v>310.3891709368199</v>
      </c>
      <c r="AB36" t="n">
        <v>424.6881570795478</v>
      </c>
      <c r="AC36" t="n">
        <v>384.1565154214471</v>
      </c>
      <c r="AD36" t="n">
        <v>310389.1709368199</v>
      </c>
      <c r="AE36" t="n">
        <v>424688.1570795478</v>
      </c>
      <c r="AF36" t="n">
        <v>2.672866815686784e-06</v>
      </c>
      <c r="AG36" t="n">
        <v>17</v>
      </c>
      <c r="AH36" t="n">
        <v>384156.5154214471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3.6042</v>
      </c>
      <c r="E37" t="n">
        <v>27.75</v>
      </c>
      <c r="F37" t="n">
        <v>24.7</v>
      </c>
      <c r="G37" t="n">
        <v>74.09</v>
      </c>
      <c r="H37" t="n">
        <v>0.96</v>
      </c>
      <c r="I37" t="n">
        <v>20</v>
      </c>
      <c r="J37" t="n">
        <v>180.75</v>
      </c>
      <c r="K37" t="n">
        <v>51.39</v>
      </c>
      <c r="L37" t="n">
        <v>9.75</v>
      </c>
      <c r="M37" t="n">
        <v>17</v>
      </c>
      <c r="N37" t="n">
        <v>34.6</v>
      </c>
      <c r="O37" t="n">
        <v>22526.07</v>
      </c>
      <c r="P37" t="n">
        <v>252.59</v>
      </c>
      <c r="Q37" t="n">
        <v>1397.17</v>
      </c>
      <c r="R37" t="n">
        <v>89.83</v>
      </c>
      <c r="S37" t="n">
        <v>66.97</v>
      </c>
      <c r="T37" t="n">
        <v>8817.08</v>
      </c>
      <c r="U37" t="n">
        <v>0.75</v>
      </c>
      <c r="V37" t="n">
        <v>0.85</v>
      </c>
      <c r="W37" t="n">
        <v>5.32</v>
      </c>
      <c r="X37" t="n">
        <v>0.53</v>
      </c>
      <c r="Y37" t="n">
        <v>1</v>
      </c>
      <c r="Z37" t="n">
        <v>10</v>
      </c>
      <c r="AA37" t="n">
        <v>308.8844976355168</v>
      </c>
      <c r="AB37" t="n">
        <v>422.6293966872038</v>
      </c>
      <c r="AC37" t="n">
        <v>382.29424023146</v>
      </c>
      <c r="AD37" t="n">
        <v>308884.4976355168</v>
      </c>
      <c r="AE37" t="n">
        <v>422629.3966872038</v>
      </c>
      <c r="AF37" t="n">
        <v>2.679408849390418e-06</v>
      </c>
      <c r="AG37" t="n">
        <v>17</v>
      </c>
      <c r="AH37" t="n">
        <v>382294.24023146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3.61</v>
      </c>
      <c r="E38" t="n">
        <v>27.7</v>
      </c>
      <c r="F38" t="n">
        <v>24.68</v>
      </c>
      <c r="G38" t="n">
        <v>77.95</v>
      </c>
      <c r="H38" t="n">
        <v>0.98</v>
      </c>
      <c r="I38" t="n">
        <v>19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249.24</v>
      </c>
      <c r="Q38" t="n">
        <v>1397.2</v>
      </c>
      <c r="R38" t="n">
        <v>89.48999999999999</v>
      </c>
      <c r="S38" t="n">
        <v>66.97</v>
      </c>
      <c r="T38" t="n">
        <v>8650.48</v>
      </c>
      <c r="U38" t="n">
        <v>0.75</v>
      </c>
      <c r="V38" t="n">
        <v>0.85</v>
      </c>
      <c r="W38" t="n">
        <v>5.33</v>
      </c>
      <c r="X38" t="n">
        <v>0.52</v>
      </c>
      <c r="Y38" t="n">
        <v>1</v>
      </c>
      <c r="Z38" t="n">
        <v>10</v>
      </c>
      <c r="AA38" t="n">
        <v>306.3145098000554</v>
      </c>
      <c r="AB38" t="n">
        <v>419.1130259508642</v>
      </c>
      <c r="AC38" t="n">
        <v>379.1134669829393</v>
      </c>
      <c r="AD38" t="n">
        <v>306314.5098000554</v>
      </c>
      <c r="AE38" t="n">
        <v>419113.0259508642</v>
      </c>
      <c r="AF38" t="n">
        <v>2.683720644331449e-06</v>
      </c>
      <c r="AG38" t="n">
        <v>17</v>
      </c>
      <c r="AH38" t="n">
        <v>379113.4669829393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3.6086</v>
      </c>
      <c r="E39" t="n">
        <v>27.71</v>
      </c>
      <c r="F39" t="n">
        <v>24.7</v>
      </c>
      <c r="G39" t="n">
        <v>77.98</v>
      </c>
      <c r="H39" t="n">
        <v>1</v>
      </c>
      <c r="I39" t="n">
        <v>19</v>
      </c>
      <c r="J39" t="n">
        <v>181.49</v>
      </c>
      <c r="K39" t="n">
        <v>51.39</v>
      </c>
      <c r="L39" t="n">
        <v>10.25</v>
      </c>
      <c r="M39" t="n">
        <v>13</v>
      </c>
      <c r="N39" t="n">
        <v>34.85</v>
      </c>
      <c r="O39" t="n">
        <v>22618.23</v>
      </c>
      <c r="P39" t="n">
        <v>248.79</v>
      </c>
      <c r="Q39" t="n">
        <v>1397.23</v>
      </c>
      <c r="R39" t="n">
        <v>89.68000000000001</v>
      </c>
      <c r="S39" t="n">
        <v>66.97</v>
      </c>
      <c r="T39" t="n">
        <v>8747.450000000001</v>
      </c>
      <c r="U39" t="n">
        <v>0.75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306.1040258145704</v>
      </c>
      <c r="AB39" t="n">
        <v>418.8250324760255</v>
      </c>
      <c r="AC39" t="n">
        <v>378.8529592011378</v>
      </c>
      <c r="AD39" t="n">
        <v>306104.0258145704</v>
      </c>
      <c r="AE39" t="n">
        <v>418825.0324760255</v>
      </c>
      <c r="AF39" t="n">
        <v>2.682679866242235e-06</v>
      </c>
      <c r="AG39" t="n">
        <v>17</v>
      </c>
      <c r="AH39" t="n">
        <v>378852.9592011378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3.6184</v>
      </c>
      <c r="E40" t="n">
        <v>27.64</v>
      </c>
      <c r="F40" t="n">
        <v>24.65</v>
      </c>
      <c r="G40" t="n">
        <v>82.18000000000001</v>
      </c>
      <c r="H40" t="n">
        <v>1.02</v>
      </c>
      <c r="I40" t="n">
        <v>18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244.7</v>
      </c>
      <c r="Q40" t="n">
        <v>1397.37</v>
      </c>
      <c r="R40" t="n">
        <v>88.18000000000001</v>
      </c>
      <c r="S40" t="n">
        <v>66.97</v>
      </c>
      <c r="T40" t="n">
        <v>8000.73</v>
      </c>
      <c r="U40" t="n">
        <v>0.76</v>
      </c>
      <c r="V40" t="n">
        <v>0.85</v>
      </c>
      <c r="W40" t="n">
        <v>5.33</v>
      </c>
      <c r="X40" t="n">
        <v>0.49</v>
      </c>
      <c r="Y40" t="n">
        <v>1</v>
      </c>
      <c r="Z40" t="n">
        <v>10</v>
      </c>
      <c r="AA40" t="n">
        <v>295.9975231513492</v>
      </c>
      <c r="AB40" t="n">
        <v>404.9968696647766</v>
      </c>
      <c r="AC40" t="n">
        <v>366.3445368406461</v>
      </c>
      <c r="AD40" t="n">
        <v>295997.5231513492</v>
      </c>
      <c r="AE40" t="n">
        <v>404996.8696647766</v>
      </c>
      <c r="AF40" t="n">
        <v>2.689965312866736e-06</v>
      </c>
      <c r="AG40" t="n">
        <v>16</v>
      </c>
      <c r="AH40" t="n">
        <v>366344.5368406461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3.616</v>
      </c>
      <c r="E41" t="n">
        <v>27.66</v>
      </c>
      <c r="F41" t="n">
        <v>24.67</v>
      </c>
      <c r="G41" t="n">
        <v>82.23999999999999</v>
      </c>
      <c r="H41" t="n">
        <v>1.05</v>
      </c>
      <c r="I41" t="n">
        <v>18</v>
      </c>
      <c r="J41" t="n">
        <v>182.24</v>
      </c>
      <c r="K41" t="n">
        <v>51.39</v>
      </c>
      <c r="L41" t="n">
        <v>10.75</v>
      </c>
      <c r="M41" t="n">
        <v>6</v>
      </c>
      <c r="N41" t="n">
        <v>35.1</v>
      </c>
      <c r="O41" t="n">
        <v>22710.68</v>
      </c>
      <c r="P41" t="n">
        <v>245.56</v>
      </c>
      <c r="Q41" t="n">
        <v>1397.24</v>
      </c>
      <c r="R41" t="n">
        <v>88.75</v>
      </c>
      <c r="S41" t="n">
        <v>66.97</v>
      </c>
      <c r="T41" t="n">
        <v>8289.17</v>
      </c>
      <c r="U41" t="n">
        <v>0.75</v>
      </c>
      <c r="V41" t="n">
        <v>0.85</v>
      </c>
      <c r="W41" t="n">
        <v>5.33</v>
      </c>
      <c r="X41" t="n">
        <v>0.51</v>
      </c>
      <c r="Y41" t="n">
        <v>1</v>
      </c>
      <c r="Z41" t="n">
        <v>10</v>
      </c>
      <c r="AA41" t="n">
        <v>303.5306183151446</v>
      </c>
      <c r="AB41" t="n">
        <v>415.3039828045848</v>
      </c>
      <c r="AC41" t="n">
        <v>375.6679535685153</v>
      </c>
      <c r="AD41" t="n">
        <v>303530.6183151446</v>
      </c>
      <c r="AE41" t="n">
        <v>415303.9828045848</v>
      </c>
      <c r="AF41" t="n">
        <v>2.688181121856654e-06</v>
      </c>
      <c r="AG41" t="n">
        <v>17</v>
      </c>
      <c r="AH41" t="n">
        <v>375667.9535685153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3.6148</v>
      </c>
      <c r="E42" t="n">
        <v>27.66</v>
      </c>
      <c r="F42" t="n">
        <v>24.68</v>
      </c>
      <c r="G42" t="n">
        <v>82.27</v>
      </c>
      <c r="H42" t="n">
        <v>1.07</v>
      </c>
      <c r="I42" t="n">
        <v>18</v>
      </c>
      <c r="J42" t="n">
        <v>182.62</v>
      </c>
      <c r="K42" t="n">
        <v>51.39</v>
      </c>
      <c r="L42" t="n">
        <v>11</v>
      </c>
      <c r="M42" t="n">
        <v>4</v>
      </c>
      <c r="N42" t="n">
        <v>35.22</v>
      </c>
      <c r="O42" t="n">
        <v>22756.91</v>
      </c>
      <c r="P42" t="n">
        <v>246.08</v>
      </c>
      <c r="Q42" t="n">
        <v>1397.24</v>
      </c>
      <c r="R42" t="n">
        <v>88.73999999999999</v>
      </c>
      <c r="S42" t="n">
        <v>66.97</v>
      </c>
      <c r="T42" t="n">
        <v>8281.82</v>
      </c>
      <c r="U42" t="n">
        <v>0.75</v>
      </c>
      <c r="V42" t="n">
        <v>0.85</v>
      </c>
      <c r="W42" t="n">
        <v>5.34</v>
      </c>
      <c r="X42" t="n">
        <v>0.52</v>
      </c>
      <c r="Y42" t="n">
        <v>1</v>
      </c>
      <c r="Z42" t="n">
        <v>10</v>
      </c>
      <c r="AA42" t="n">
        <v>303.94924666598</v>
      </c>
      <c r="AB42" t="n">
        <v>415.8767685827772</v>
      </c>
      <c r="AC42" t="n">
        <v>376.1860734759468</v>
      </c>
      <c r="AD42" t="n">
        <v>303949.24666598</v>
      </c>
      <c r="AE42" t="n">
        <v>415876.7685827772</v>
      </c>
      <c r="AF42" t="n">
        <v>2.687289026351613e-06</v>
      </c>
      <c r="AG42" t="n">
        <v>17</v>
      </c>
      <c r="AH42" t="n">
        <v>376186.0734759468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3.6142</v>
      </c>
      <c r="E43" t="n">
        <v>27.67</v>
      </c>
      <c r="F43" t="n">
        <v>24.69</v>
      </c>
      <c r="G43" t="n">
        <v>82.29000000000001</v>
      </c>
      <c r="H43" t="n">
        <v>1.09</v>
      </c>
      <c r="I43" t="n">
        <v>18</v>
      </c>
      <c r="J43" t="n">
        <v>182.99</v>
      </c>
      <c r="K43" t="n">
        <v>51.39</v>
      </c>
      <c r="L43" t="n">
        <v>11.25</v>
      </c>
      <c r="M43" t="n">
        <v>2</v>
      </c>
      <c r="N43" t="n">
        <v>35.35</v>
      </c>
      <c r="O43" t="n">
        <v>22803.18</v>
      </c>
      <c r="P43" t="n">
        <v>246.34</v>
      </c>
      <c r="Q43" t="n">
        <v>1397.2</v>
      </c>
      <c r="R43" t="n">
        <v>89.03</v>
      </c>
      <c r="S43" t="n">
        <v>66.97</v>
      </c>
      <c r="T43" t="n">
        <v>8427.469999999999</v>
      </c>
      <c r="U43" t="n">
        <v>0.75</v>
      </c>
      <c r="V43" t="n">
        <v>0.85</v>
      </c>
      <c r="W43" t="n">
        <v>5.34</v>
      </c>
      <c r="X43" t="n">
        <v>0.52</v>
      </c>
      <c r="Y43" t="n">
        <v>1</v>
      </c>
      <c r="Z43" t="n">
        <v>10</v>
      </c>
      <c r="AA43" t="n">
        <v>304.1631121525017</v>
      </c>
      <c r="AB43" t="n">
        <v>416.1693887765156</v>
      </c>
      <c r="AC43" t="n">
        <v>376.4507664090898</v>
      </c>
      <c r="AD43" t="n">
        <v>304163.1121525017</v>
      </c>
      <c r="AE43" t="n">
        <v>416169.3887765156</v>
      </c>
      <c r="AF43" t="n">
        <v>2.686842978599092e-06</v>
      </c>
      <c r="AG43" t="n">
        <v>17</v>
      </c>
      <c r="AH43" t="n">
        <v>376450.7664090898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3.6151</v>
      </c>
      <c r="E44" t="n">
        <v>27.66</v>
      </c>
      <c r="F44" t="n">
        <v>24.68</v>
      </c>
      <c r="G44" t="n">
        <v>82.26000000000001</v>
      </c>
      <c r="H44" t="n">
        <v>1.11</v>
      </c>
      <c r="I44" t="n">
        <v>18</v>
      </c>
      <c r="J44" t="n">
        <v>183.37</v>
      </c>
      <c r="K44" t="n">
        <v>51.39</v>
      </c>
      <c r="L44" t="n">
        <v>11.5</v>
      </c>
      <c r="M44" t="n">
        <v>1</v>
      </c>
      <c r="N44" t="n">
        <v>35.48</v>
      </c>
      <c r="O44" t="n">
        <v>22849.49</v>
      </c>
      <c r="P44" t="n">
        <v>246.42</v>
      </c>
      <c r="Q44" t="n">
        <v>1397.17</v>
      </c>
      <c r="R44" t="n">
        <v>88.73999999999999</v>
      </c>
      <c r="S44" t="n">
        <v>66.97</v>
      </c>
      <c r="T44" t="n">
        <v>8283.24</v>
      </c>
      <c r="U44" t="n">
        <v>0.75</v>
      </c>
      <c r="V44" t="n">
        <v>0.85</v>
      </c>
      <c r="W44" t="n">
        <v>5.34</v>
      </c>
      <c r="X44" t="n">
        <v>0.51</v>
      </c>
      <c r="Y44" t="n">
        <v>1</v>
      </c>
      <c r="Z44" t="n">
        <v>10</v>
      </c>
      <c r="AA44" t="n">
        <v>304.1612355295838</v>
      </c>
      <c r="AB44" t="n">
        <v>416.1668210982485</v>
      </c>
      <c r="AC44" t="n">
        <v>376.4484437864328</v>
      </c>
      <c r="AD44" t="n">
        <v>304161.2355295838</v>
      </c>
      <c r="AE44" t="n">
        <v>416166.8210982485</v>
      </c>
      <c r="AF44" t="n">
        <v>2.687512050227873e-06</v>
      </c>
      <c r="AG44" t="n">
        <v>17</v>
      </c>
      <c r="AH44" t="n">
        <v>376448.4437864329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3.6154</v>
      </c>
      <c r="E45" t="n">
        <v>27.66</v>
      </c>
      <c r="F45" t="n">
        <v>24.68</v>
      </c>
      <c r="G45" t="n">
        <v>82.26000000000001</v>
      </c>
      <c r="H45" t="n">
        <v>1.13</v>
      </c>
      <c r="I45" t="n">
        <v>18</v>
      </c>
      <c r="J45" t="n">
        <v>183.74</v>
      </c>
      <c r="K45" t="n">
        <v>51.39</v>
      </c>
      <c r="L45" t="n">
        <v>11.75</v>
      </c>
      <c r="M45" t="n">
        <v>0</v>
      </c>
      <c r="N45" t="n">
        <v>35.6</v>
      </c>
      <c r="O45" t="n">
        <v>22895.85</v>
      </c>
      <c r="P45" t="n">
        <v>246.78</v>
      </c>
      <c r="Q45" t="n">
        <v>1397.17</v>
      </c>
      <c r="R45" t="n">
        <v>88.70999999999999</v>
      </c>
      <c r="S45" t="n">
        <v>66.97</v>
      </c>
      <c r="T45" t="n">
        <v>8267.27</v>
      </c>
      <c r="U45" t="n">
        <v>0.75</v>
      </c>
      <c r="V45" t="n">
        <v>0.85</v>
      </c>
      <c r="W45" t="n">
        <v>5.34</v>
      </c>
      <c r="X45" t="n">
        <v>0.51</v>
      </c>
      <c r="Y45" t="n">
        <v>1</v>
      </c>
      <c r="Z45" t="n">
        <v>10</v>
      </c>
      <c r="AA45" t="n">
        <v>304.3865689115594</v>
      </c>
      <c r="AB45" t="n">
        <v>416.4751321724749</v>
      </c>
      <c r="AC45" t="n">
        <v>376.7273300844523</v>
      </c>
      <c r="AD45" t="n">
        <v>304386.5689115594</v>
      </c>
      <c r="AE45" t="n">
        <v>416475.1321724749</v>
      </c>
      <c r="AF45" t="n">
        <v>2.687735074104133e-06</v>
      </c>
      <c r="AG45" t="n">
        <v>17</v>
      </c>
      <c r="AH45" t="n">
        <v>376727.3300844523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3.3474</v>
      </c>
      <c r="E2" t="n">
        <v>29.87</v>
      </c>
      <c r="F2" t="n">
        <v>26.94</v>
      </c>
      <c r="G2" t="n">
        <v>16.66</v>
      </c>
      <c r="H2" t="n">
        <v>0.34</v>
      </c>
      <c r="I2" t="n">
        <v>97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133.57</v>
      </c>
      <c r="Q2" t="n">
        <v>1397.28</v>
      </c>
      <c r="R2" t="n">
        <v>162.98</v>
      </c>
      <c r="S2" t="n">
        <v>66.97</v>
      </c>
      <c r="T2" t="n">
        <v>45006.3</v>
      </c>
      <c r="U2" t="n">
        <v>0.41</v>
      </c>
      <c r="V2" t="n">
        <v>0.78</v>
      </c>
      <c r="W2" t="n">
        <v>5.45</v>
      </c>
      <c r="X2" t="n">
        <v>2.77</v>
      </c>
      <c r="Y2" t="n">
        <v>1</v>
      </c>
      <c r="Z2" t="n">
        <v>10</v>
      </c>
      <c r="AA2" t="n">
        <v>230.2773741960681</v>
      </c>
      <c r="AB2" t="n">
        <v>315.0756624956684</v>
      </c>
      <c r="AC2" t="n">
        <v>285.0052834786449</v>
      </c>
      <c r="AD2" t="n">
        <v>230277.3741960682</v>
      </c>
      <c r="AE2" t="n">
        <v>315075.6624956684</v>
      </c>
      <c r="AF2" t="n">
        <v>2.643595575493322e-06</v>
      </c>
      <c r="AG2" t="n">
        <v>18</v>
      </c>
      <c r="AH2" t="n">
        <v>285005.2834786449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3.4432</v>
      </c>
      <c r="E3" t="n">
        <v>29.04</v>
      </c>
      <c r="F3" t="n">
        <v>26.37</v>
      </c>
      <c r="G3" t="n">
        <v>20.82</v>
      </c>
      <c r="H3" t="n">
        <v>0.42</v>
      </c>
      <c r="I3" t="n">
        <v>76</v>
      </c>
      <c r="J3" t="n">
        <v>51.62</v>
      </c>
      <c r="K3" t="n">
        <v>24.83</v>
      </c>
      <c r="L3" t="n">
        <v>1.25</v>
      </c>
      <c r="M3" t="n">
        <v>42</v>
      </c>
      <c r="N3" t="n">
        <v>5.54</v>
      </c>
      <c r="O3" t="n">
        <v>6599.8</v>
      </c>
      <c r="P3" t="n">
        <v>125.2</v>
      </c>
      <c r="Q3" t="n">
        <v>1397.37</v>
      </c>
      <c r="R3" t="n">
        <v>142.35</v>
      </c>
      <c r="S3" t="n">
        <v>66.97</v>
      </c>
      <c r="T3" t="n">
        <v>34796.09</v>
      </c>
      <c r="U3" t="n">
        <v>0.47</v>
      </c>
      <c r="V3" t="n">
        <v>0.8</v>
      </c>
      <c r="W3" t="n">
        <v>5.47</v>
      </c>
      <c r="X3" t="n">
        <v>2.2</v>
      </c>
      <c r="Y3" t="n">
        <v>1</v>
      </c>
      <c r="Z3" t="n">
        <v>10</v>
      </c>
      <c r="AA3" t="n">
        <v>214.4658410081753</v>
      </c>
      <c r="AB3" t="n">
        <v>293.4416252323911</v>
      </c>
      <c r="AC3" t="n">
        <v>265.4359683682057</v>
      </c>
      <c r="AD3" t="n">
        <v>214465.8410081753</v>
      </c>
      <c r="AE3" t="n">
        <v>293441.6252323911</v>
      </c>
      <c r="AF3" t="n">
        <v>2.719253237001436e-06</v>
      </c>
      <c r="AG3" t="n">
        <v>17</v>
      </c>
      <c r="AH3" t="n">
        <v>265435.9683682058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3.4633</v>
      </c>
      <c r="E4" t="n">
        <v>28.87</v>
      </c>
      <c r="F4" t="n">
        <v>26.26</v>
      </c>
      <c r="G4" t="n">
        <v>22.19</v>
      </c>
      <c r="H4" t="n">
        <v>0.5</v>
      </c>
      <c r="I4" t="n">
        <v>71</v>
      </c>
      <c r="J4" t="n">
        <v>51.9</v>
      </c>
      <c r="K4" t="n">
        <v>24.83</v>
      </c>
      <c r="L4" t="n">
        <v>1.5</v>
      </c>
      <c r="M4" t="n">
        <v>2</v>
      </c>
      <c r="N4" t="n">
        <v>5.57</v>
      </c>
      <c r="O4" t="n">
        <v>6634.84</v>
      </c>
      <c r="P4" t="n">
        <v>124</v>
      </c>
      <c r="Q4" t="n">
        <v>1397.59</v>
      </c>
      <c r="R4" t="n">
        <v>137.57</v>
      </c>
      <c r="S4" t="n">
        <v>66.97</v>
      </c>
      <c r="T4" t="n">
        <v>32429.25</v>
      </c>
      <c r="U4" t="n">
        <v>0.49</v>
      </c>
      <c r="V4" t="n">
        <v>0.8</v>
      </c>
      <c r="W4" t="n">
        <v>5.51</v>
      </c>
      <c r="X4" t="n">
        <v>2.09</v>
      </c>
      <c r="Y4" t="n">
        <v>1</v>
      </c>
      <c r="Z4" t="n">
        <v>10</v>
      </c>
      <c r="AA4" t="n">
        <v>212.9807331591092</v>
      </c>
      <c r="AB4" t="n">
        <v>291.4096351549655</v>
      </c>
      <c r="AC4" t="n">
        <v>263.5979085718531</v>
      </c>
      <c r="AD4" t="n">
        <v>212980.7331591092</v>
      </c>
      <c r="AE4" t="n">
        <v>291409.6351549655</v>
      </c>
      <c r="AF4" t="n">
        <v>2.735127130491134e-06</v>
      </c>
      <c r="AG4" t="n">
        <v>17</v>
      </c>
      <c r="AH4" t="n">
        <v>263597.9085718531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3.4632</v>
      </c>
      <c r="E5" t="n">
        <v>28.87</v>
      </c>
      <c r="F5" t="n">
        <v>26.26</v>
      </c>
      <c r="G5" t="n">
        <v>22.19</v>
      </c>
      <c r="H5" t="n">
        <v>0.58</v>
      </c>
      <c r="I5" t="n">
        <v>71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124.53</v>
      </c>
      <c r="Q5" t="n">
        <v>1397.49</v>
      </c>
      <c r="R5" t="n">
        <v>137.3</v>
      </c>
      <c r="S5" t="n">
        <v>66.97</v>
      </c>
      <c r="T5" t="n">
        <v>32297.46</v>
      </c>
      <c r="U5" t="n">
        <v>0.49</v>
      </c>
      <c r="V5" t="n">
        <v>0.8</v>
      </c>
      <c r="W5" t="n">
        <v>5.51</v>
      </c>
      <c r="X5" t="n">
        <v>2.09</v>
      </c>
      <c r="Y5" t="n">
        <v>1</v>
      </c>
      <c r="Z5" t="n">
        <v>10</v>
      </c>
      <c r="AA5" t="n">
        <v>213.3537705105623</v>
      </c>
      <c r="AB5" t="n">
        <v>291.9200413164698</v>
      </c>
      <c r="AC5" t="n">
        <v>264.0596022856631</v>
      </c>
      <c r="AD5" t="n">
        <v>213353.7705105623</v>
      </c>
      <c r="AE5" t="n">
        <v>291920.0413164698</v>
      </c>
      <c r="AF5" t="n">
        <v>2.735048155896658e-06</v>
      </c>
      <c r="AG5" t="n">
        <v>17</v>
      </c>
      <c r="AH5" t="n">
        <v>264059.6022856631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1.7133</v>
      </c>
      <c r="E2" t="n">
        <v>58.37</v>
      </c>
      <c r="F2" t="n">
        <v>36.71</v>
      </c>
      <c r="G2" t="n">
        <v>5.29</v>
      </c>
      <c r="H2" t="n">
        <v>0.08</v>
      </c>
      <c r="I2" t="n">
        <v>416</v>
      </c>
      <c r="J2" t="n">
        <v>232.68</v>
      </c>
      <c r="K2" t="n">
        <v>57.72</v>
      </c>
      <c r="L2" t="n">
        <v>1</v>
      </c>
      <c r="M2" t="n">
        <v>414</v>
      </c>
      <c r="N2" t="n">
        <v>53.95</v>
      </c>
      <c r="O2" t="n">
        <v>28931.02</v>
      </c>
      <c r="P2" t="n">
        <v>573.86</v>
      </c>
      <c r="Q2" t="n">
        <v>1398.32</v>
      </c>
      <c r="R2" t="n">
        <v>481.57</v>
      </c>
      <c r="S2" t="n">
        <v>66.97</v>
      </c>
      <c r="T2" t="n">
        <v>202706.53</v>
      </c>
      <c r="U2" t="n">
        <v>0.14</v>
      </c>
      <c r="V2" t="n">
        <v>0.57</v>
      </c>
      <c r="W2" t="n">
        <v>6</v>
      </c>
      <c r="X2" t="n">
        <v>12.52</v>
      </c>
      <c r="Y2" t="n">
        <v>1</v>
      </c>
      <c r="Z2" t="n">
        <v>10</v>
      </c>
      <c r="AA2" t="n">
        <v>1125.588805258891</v>
      </c>
      <c r="AB2" t="n">
        <v>1540.080260828655</v>
      </c>
      <c r="AC2" t="n">
        <v>1393.097162251389</v>
      </c>
      <c r="AD2" t="n">
        <v>1125588.805258891</v>
      </c>
      <c r="AE2" t="n">
        <v>1540080.260828655</v>
      </c>
      <c r="AF2" t="n">
        <v>1.248956169175487e-06</v>
      </c>
      <c r="AG2" t="n">
        <v>34</v>
      </c>
      <c r="AH2" t="n">
        <v>1393097.162251389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2.0255</v>
      </c>
      <c r="E3" t="n">
        <v>49.37</v>
      </c>
      <c r="F3" t="n">
        <v>33.04</v>
      </c>
      <c r="G3" t="n">
        <v>6.63</v>
      </c>
      <c r="H3" t="n">
        <v>0.1</v>
      </c>
      <c r="I3" t="n">
        <v>299</v>
      </c>
      <c r="J3" t="n">
        <v>233.1</v>
      </c>
      <c r="K3" t="n">
        <v>57.72</v>
      </c>
      <c r="L3" t="n">
        <v>1.25</v>
      </c>
      <c r="M3" t="n">
        <v>297</v>
      </c>
      <c r="N3" t="n">
        <v>54.13</v>
      </c>
      <c r="O3" t="n">
        <v>28983.75</v>
      </c>
      <c r="P3" t="n">
        <v>515.41</v>
      </c>
      <c r="Q3" t="n">
        <v>1397.84</v>
      </c>
      <c r="R3" t="n">
        <v>361.77</v>
      </c>
      <c r="S3" t="n">
        <v>66.97</v>
      </c>
      <c r="T3" t="n">
        <v>143391.99</v>
      </c>
      <c r="U3" t="n">
        <v>0.19</v>
      </c>
      <c r="V3" t="n">
        <v>0.64</v>
      </c>
      <c r="W3" t="n">
        <v>5.79</v>
      </c>
      <c r="X3" t="n">
        <v>8.859999999999999</v>
      </c>
      <c r="Y3" t="n">
        <v>1</v>
      </c>
      <c r="Z3" t="n">
        <v>10</v>
      </c>
      <c r="AA3" t="n">
        <v>877.4948834755384</v>
      </c>
      <c r="AB3" t="n">
        <v>1200.627211913311</v>
      </c>
      <c r="AC3" t="n">
        <v>1086.041035899179</v>
      </c>
      <c r="AD3" t="n">
        <v>877494.8834755383</v>
      </c>
      <c r="AE3" t="n">
        <v>1200627.211913311</v>
      </c>
      <c r="AF3" t="n">
        <v>1.476542765811563e-06</v>
      </c>
      <c r="AG3" t="n">
        <v>29</v>
      </c>
      <c r="AH3" t="n">
        <v>1086041.035899179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2.2539</v>
      </c>
      <c r="E4" t="n">
        <v>44.37</v>
      </c>
      <c r="F4" t="n">
        <v>31.04</v>
      </c>
      <c r="G4" t="n">
        <v>7.99</v>
      </c>
      <c r="H4" t="n">
        <v>0.11</v>
      </c>
      <c r="I4" t="n">
        <v>233</v>
      </c>
      <c r="J4" t="n">
        <v>233.53</v>
      </c>
      <c r="K4" t="n">
        <v>57.72</v>
      </c>
      <c r="L4" t="n">
        <v>1.5</v>
      </c>
      <c r="M4" t="n">
        <v>231</v>
      </c>
      <c r="N4" t="n">
        <v>54.31</v>
      </c>
      <c r="O4" t="n">
        <v>29036.54</v>
      </c>
      <c r="P4" t="n">
        <v>483.12</v>
      </c>
      <c r="Q4" t="n">
        <v>1397.73</v>
      </c>
      <c r="R4" t="n">
        <v>295.77</v>
      </c>
      <c r="S4" t="n">
        <v>66.97</v>
      </c>
      <c r="T4" t="n">
        <v>110720.5</v>
      </c>
      <c r="U4" t="n">
        <v>0.23</v>
      </c>
      <c r="V4" t="n">
        <v>0.68</v>
      </c>
      <c r="W4" t="n">
        <v>5.71</v>
      </c>
      <c r="X4" t="n">
        <v>6.87</v>
      </c>
      <c r="Y4" t="n">
        <v>1</v>
      </c>
      <c r="Z4" t="n">
        <v>10</v>
      </c>
      <c r="AA4" t="n">
        <v>750.3701159176591</v>
      </c>
      <c r="AB4" t="n">
        <v>1026.689496591694</v>
      </c>
      <c r="AC4" t="n">
        <v>928.7036920047402</v>
      </c>
      <c r="AD4" t="n">
        <v>750370.115917659</v>
      </c>
      <c r="AE4" t="n">
        <v>1026689.496591693</v>
      </c>
      <c r="AF4" t="n">
        <v>1.643041095957877e-06</v>
      </c>
      <c r="AG4" t="n">
        <v>26</v>
      </c>
      <c r="AH4" t="n">
        <v>928703.6920047402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2.4305</v>
      </c>
      <c r="E5" t="n">
        <v>41.14</v>
      </c>
      <c r="F5" t="n">
        <v>29.73</v>
      </c>
      <c r="G5" t="n">
        <v>9.34</v>
      </c>
      <c r="H5" t="n">
        <v>0.13</v>
      </c>
      <c r="I5" t="n">
        <v>191</v>
      </c>
      <c r="J5" t="n">
        <v>233.96</v>
      </c>
      <c r="K5" t="n">
        <v>57.72</v>
      </c>
      <c r="L5" t="n">
        <v>1.75</v>
      </c>
      <c r="M5" t="n">
        <v>189</v>
      </c>
      <c r="N5" t="n">
        <v>54.49</v>
      </c>
      <c r="O5" t="n">
        <v>29089.39</v>
      </c>
      <c r="P5" t="n">
        <v>461.68</v>
      </c>
      <c r="Q5" t="n">
        <v>1397.51</v>
      </c>
      <c r="R5" t="n">
        <v>254.12</v>
      </c>
      <c r="S5" t="n">
        <v>66.97</v>
      </c>
      <c r="T5" t="n">
        <v>90107.5</v>
      </c>
      <c r="U5" t="n">
        <v>0.26</v>
      </c>
      <c r="V5" t="n">
        <v>0.71</v>
      </c>
      <c r="W5" t="n">
        <v>5.61</v>
      </c>
      <c r="X5" t="n">
        <v>5.56</v>
      </c>
      <c r="Y5" t="n">
        <v>1</v>
      </c>
      <c r="Z5" t="n">
        <v>10</v>
      </c>
      <c r="AA5" t="n">
        <v>671.8622490636511</v>
      </c>
      <c r="AB5" t="n">
        <v>919.2715696393973</v>
      </c>
      <c r="AC5" t="n">
        <v>831.5375812387638</v>
      </c>
      <c r="AD5" t="n">
        <v>671862.2490636511</v>
      </c>
      <c r="AE5" t="n">
        <v>919271.5696393973</v>
      </c>
      <c r="AF5" t="n">
        <v>1.771778421281166e-06</v>
      </c>
      <c r="AG5" t="n">
        <v>24</v>
      </c>
      <c r="AH5" t="n">
        <v>831537.5812387638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2.568</v>
      </c>
      <c r="E6" t="n">
        <v>38.94</v>
      </c>
      <c r="F6" t="n">
        <v>28.85</v>
      </c>
      <c r="G6" t="n">
        <v>10.69</v>
      </c>
      <c r="H6" t="n">
        <v>0.15</v>
      </c>
      <c r="I6" t="n">
        <v>162</v>
      </c>
      <c r="J6" t="n">
        <v>234.39</v>
      </c>
      <c r="K6" t="n">
        <v>57.72</v>
      </c>
      <c r="L6" t="n">
        <v>2</v>
      </c>
      <c r="M6" t="n">
        <v>160</v>
      </c>
      <c r="N6" t="n">
        <v>54.67</v>
      </c>
      <c r="O6" t="n">
        <v>29142.31</v>
      </c>
      <c r="P6" t="n">
        <v>446.88</v>
      </c>
      <c r="Q6" t="n">
        <v>1397.59</v>
      </c>
      <c r="R6" t="n">
        <v>225.78</v>
      </c>
      <c r="S6" t="n">
        <v>66.97</v>
      </c>
      <c r="T6" t="n">
        <v>76083.03999999999</v>
      </c>
      <c r="U6" t="n">
        <v>0.3</v>
      </c>
      <c r="V6" t="n">
        <v>0.73</v>
      </c>
      <c r="W6" t="n">
        <v>5.54</v>
      </c>
      <c r="X6" t="n">
        <v>4.68</v>
      </c>
      <c r="Y6" t="n">
        <v>1</v>
      </c>
      <c r="Z6" t="n">
        <v>10</v>
      </c>
      <c r="AA6" t="n">
        <v>622.7303982884283</v>
      </c>
      <c r="AB6" t="n">
        <v>852.0472038644592</v>
      </c>
      <c r="AC6" t="n">
        <v>770.7290145833958</v>
      </c>
      <c r="AD6" t="n">
        <v>622730.3982884283</v>
      </c>
      <c r="AE6" t="n">
        <v>852047.2038644592</v>
      </c>
      <c r="AF6" t="n">
        <v>1.872012748755415e-06</v>
      </c>
      <c r="AG6" t="n">
        <v>23</v>
      </c>
      <c r="AH6" t="n">
        <v>770729.0145833958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2.6768</v>
      </c>
      <c r="E7" t="n">
        <v>37.36</v>
      </c>
      <c r="F7" t="n">
        <v>28.23</v>
      </c>
      <c r="G7" t="n">
        <v>12.01</v>
      </c>
      <c r="H7" t="n">
        <v>0.17</v>
      </c>
      <c r="I7" t="n">
        <v>141</v>
      </c>
      <c r="J7" t="n">
        <v>234.82</v>
      </c>
      <c r="K7" t="n">
        <v>57.72</v>
      </c>
      <c r="L7" t="n">
        <v>2.25</v>
      </c>
      <c r="M7" t="n">
        <v>139</v>
      </c>
      <c r="N7" t="n">
        <v>54.85</v>
      </c>
      <c r="O7" t="n">
        <v>29195.29</v>
      </c>
      <c r="P7" t="n">
        <v>436.21</v>
      </c>
      <c r="Q7" t="n">
        <v>1397.54</v>
      </c>
      <c r="R7" t="n">
        <v>204.94</v>
      </c>
      <c r="S7" t="n">
        <v>66.97</v>
      </c>
      <c r="T7" t="n">
        <v>65765.89999999999</v>
      </c>
      <c r="U7" t="n">
        <v>0.33</v>
      </c>
      <c r="V7" t="n">
        <v>0.75</v>
      </c>
      <c r="W7" t="n">
        <v>5.52</v>
      </c>
      <c r="X7" t="n">
        <v>4.06</v>
      </c>
      <c r="Y7" t="n">
        <v>1</v>
      </c>
      <c r="Z7" t="n">
        <v>10</v>
      </c>
      <c r="AA7" t="n">
        <v>586.531916600151</v>
      </c>
      <c r="AB7" t="n">
        <v>802.5188442542538</v>
      </c>
      <c r="AC7" t="n">
        <v>725.9275721008992</v>
      </c>
      <c r="AD7" t="n">
        <v>586531.916600151</v>
      </c>
      <c r="AE7" t="n">
        <v>802518.8442542539</v>
      </c>
      <c r="AF7" t="n">
        <v>1.951325438422311e-06</v>
      </c>
      <c r="AG7" t="n">
        <v>22</v>
      </c>
      <c r="AH7" t="n">
        <v>725927.5721008992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2.7725</v>
      </c>
      <c r="E8" t="n">
        <v>36.07</v>
      </c>
      <c r="F8" t="n">
        <v>27.71</v>
      </c>
      <c r="G8" t="n">
        <v>13.41</v>
      </c>
      <c r="H8" t="n">
        <v>0.19</v>
      </c>
      <c r="I8" t="n">
        <v>124</v>
      </c>
      <c r="J8" t="n">
        <v>235.25</v>
      </c>
      <c r="K8" t="n">
        <v>57.72</v>
      </c>
      <c r="L8" t="n">
        <v>2.5</v>
      </c>
      <c r="M8" t="n">
        <v>122</v>
      </c>
      <c r="N8" t="n">
        <v>55.03</v>
      </c>
      <c r="O8" t="n">
        <v>29248.33</v>
      </c>
      <c r="P8" t="n">
        <v>427.06</v>
      </c>
      <c r="Q8" t="n">
        <v>1397.56</v>
      </c>
      <c r="R8" t="n">
        <v>188.38</v>
      </c>
      <c r="S8" t="n">
        <v>66.97</v>
      </c>
      <c r="T8" t="n">
        <v>57570.63</v>
      </c>
      <c r="U8" t="n">
        <v>0.36</v>
      </c>
      <c r="V8" t="n">
        <v>0.76</v>
      </c>
      <c r="W8" t="n">
        <v>5.49</v>
      </c>
      <c r="X8" t="n">
        <v>3.54</v>
      </c>
      <c r="Y8" t="n">
        <v>1</v>
      </c>
      <c r="Z8" t="n">
        <v>10</v>
      </c>
      <c r="AA8" t="n">
        <v>555.9995830008385</v>
      </c>
      <c r="AB8" t="n">
        <v>760.7431584321824</v>
      </c>
      <c r="AC8" t="n">
        <v>688.1388991011429</v>
      </c>
      <c r="AD8" t="n">
        <v>555999.5830008385</v>
      </c>
      <c r="AE8" t="n">
        <v>760743.1584321824</v>
      </c>
      <c r="AF8" t="n">
        <v>2.021088530344387e-06</v>
      </c>
      <c r="AG8" t="n">
        <v>21</v>
      </c>
      <c r="AH8" t="n">
        <v>688138.8991011429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2.8467</v>
      </c>
      <c r="E9" t="n">
        <v>35.13</v>
      </c>
      <c r="F9" t="n">
        <v>27.36</v>
      </c>
      <c r="G9" t="n">
        <v>14.79</v>
      </c>
      <c r="H9" t="n">
        <v>0.21</v>
      </c>
      <c r="I9" t="n">
        <v>111</v>
      </c>
      <c r="J9" t="n">
        <v>235.68</v>
      </c>
      <c r="K9" t="n">
        <v>57.72</v>
      </c>
      <c r="L9" t="n">
        <v>2.75</v>
      </c>
      <c r="M9" t="n">
        <v>109</v>
      </c>
      <c r="N9" t="n">
        <v>55.21</v>
      </c>
      <c r="O9" t="n">
        <v>29301.44</v>
      </c>
      <c r="P9" t="n">
        <v>420.85</v>
      </c>
      <c r="Q9" t="n">
        <v>1397.32</v>
      </c>
      <c r="R9" t="n">
        <v>176.4</v>
      </c>
      <c r="S9" t="n">
        <v>66.97</v>
      </c>
      <c r="T9" t="n">
        <v>51644.77</v>
      </c>
      <c r="U9" t="n">
        <v>0.38</v>
      </c>
      <c r="V9" t="n">
        <v>0.77</v>
      </c>
      <c r="W9" t="n">
        <v>5.48</v>
      </c>
      <c r="X9" t="n">
        <v>3.19</v>
      </c>
      <c r="Y9" t="n">
        <v>1</v>
      </c>
      <c r="Z9" t="n">
        <v>10</v>
      </c>
      <c r="AA9" t="n">
        <v>539.5960155640294</v>
      </c>
      <c r="AB9" t="n">
        <v>738.299073790819</v>
      </c>
      <c r="AC9" t="n">
        <v>667.8368463974805</v>
      </c>
      <c r="AD9" t="n">
        <v>539596.0155640293</v>
      </c>
      <c r="AE9" t="n">
        <v>738299.0737908189</v>
      </c>
      <c r="AF9" t="n">
        <v>2.075178618334127e-06</v>
      </c>
      <c r="AG9" t="n">
        <v>21</v>
      </c>
      <c r="AH9" t="n">
        <v>667836.8463974805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2.909</v>
      </c>
      <c r="E10" t="n">
        <v>34.38</v>
      </c>
      <c r="F10" t="n">
        <v>27.07</v>
      </c>
      <c r="G10" t="n">
        <v>16.08</v>
      </c>
      <c r="H10" t="n">
        <v>0.23</v>
      </c>
      <c r="I10" t="n">
        <v>101</v>
      </c>
      <c r="J10" t="n">
        <v>236.11</v>
      </c>
      <c r="K10" t="n">
        <v>57.72</v>
      </c>
      <c r="L10" t="n">
        <v>3</v>
      </c>
      <c r="M10" t="n">
        <v>99</v>
      </c>
      <c r="N10" t="n">
        <v>55.39</v>
      </c>
      <c r="O10" t="n">
        <v>29354.61</v>
      </c>
      <c r="P10" t="n">
        <v>415.13</v>
      </c>
      <c r="Q10" t="n">
        <v>1397.37</v>
      </c>
      <c r="R10" t="n">
        <v>167.17</v>
      </c>
      <c r="S10" t="n">
        <v>66.97</v>
      </c>
      <c r="T10" t="n">
        <v>47082.39</v>
      </c>
      <c r="U10" t="n">
        <v>0.4</v>
      </c>
      <c r="V10" t="n">
        <v>0.78</v>
      </c>
      <c r="W10" t="n">
        <v>5.46</v>
      </c>
      <c r="X10" t="n">
        <v>2.9</v>
      </c>
      <c r="Y10" t="n">
        <v>1</v>
      </c>
      <c r="Z10" t="n">
        <v>10</v>
      </c>
      <c r="AA10" t="n">
        <v>519.1461156669561</v>
      </c>
      <c r="AB10" t="n">
        <v>710.3186185657333</v>
      </c>
      <c r="AC10" t="n">
        <v>642.5268065482613</v>
      </c>
      <c r="AD10" t="n">
        <v>519146.1156669562</v>
      </c>
      <c r="AE10" t="n">
        <v>710318.6185657333</v>
      </c>
      <c r="AF10" t="n">
        <v>2.12059388089155e-06</v>
      </c>
      <c r="AG10" t="n">
        <v>20</v>
      </c>
      <c r="AH10" t="n">
        <v>642526.8065482613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2.9682</v>
      </c>
      <c r="E11" t="n">
        <v>33.69</v>
      </c>
      <c r="F11" t="n">
        <v>26.79</v>
      </c>
      <c r="G11" t="n">
        <v>17.47</v>
      </c>
      <c r="H11" t="n">
        <v>0.24</v>
      </c>
      <c r="I11" t="n">
        <v>92</v>
      </c>
      <c r="J11" t="n">
        <v>236.54</v>
      </c>
      <c r="K11" t="n">
        <v>57.72</v>
      </c>
      <c r="L11" t="n">
        <v>3.25</v>
      </c>
      <c r="M11" t="n">
        <v>90</v>
      </c>
      <c r="N11" t="n">
        <v>55.57</v>
      </c>
      <c r="O11" t="n">
        <v>29407.85</v>
      </c>
      <c r="P11" t="n">
        <v>409.82</v>
      </c>
      <c r="Q11" t="n">
        <v>1397.39</v>
      </c>
      <c r="R11" t="n">
        <v>157.74</v>
      </c>
      <c r="S11" t="n">
        <v>66.97</v>
      </c>
      <c r="T11" t="n">
        <v>42411.83</v>
      </c>
      <c r="U11" t="n">
        <v>0.42</v>
      </c>
      <c r="V11" t="n">
        <v>0.79</v>
      </c>
      <c r="W11" t="n">
        <v>5.45</v>
      </c>
      <c r="X11" t="n">
        <v>2.62</v>
      </c>
      <c r="Y11" t="n">
        <v>1</v>
      </c>
      <c r="Z11" t="n">
        <v>10</v>
      </c>
      <c r="AA11" t="n">
        <v>506.901086698027</v>
      </c>
      <c r="AB11" t="n">
        <v>693.5644297178925</v>
      </c>
      <c r="AC11" t="n">
        <v>627.3716139694068</v>
      </c>
      <c r="AD11" t="n">
        <v>506901.086698027</v>
      </c>
      <c r="AE11" t="n">
        <v>693564.4297178925</v>
      </c>
      <c r="AF11" t="n">
        <v>2.163749314975008e-06</v>
      </c>
      <c r="AG11" t="n">
        <v>20</v>
      </c>
      <c r="AH11" t="n">
        <v>627371.6139694068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3.0125</v>
      </c>
      <c r="E12" t="n">
        <v>33.19</v>
      </c>
      <c r="F12" t="n">
        <v>26.61</v>
      </c>
      <c r="G12" t="n">
        <v>18.79</v>
      </c>
      <c r="H12" t="n">
        <v>0.26</v>
      </c>
      <c r="I12" t="n">
        <v>85</v>
      </c>
      <c r="J12" t="n">
        <v>236.98</v>
      </c>
      <c r="K12" t="n">
        <v>57.72</v>
      </c>
      <c r="L12" t="n">
        <v>3.5</v>
      </c>
      <c r="M12" t="n">
        <v>83</v>
      </c>
      <c r="N12" t="n">
        <v>55.75</v>
      </c>
      <c r="O12" t="n">
        <v>29461.15</v>
      </c>
      <c r="P12" t="n">
        <v>406.13</v>
      </c>
      <c r="Q12" t="n">
        <v>1397.3</v>
      </c>
      <c r="R12" t="n">
        <v>151.86</v>
      </c>
      <c r="S12" t="n">
        <v>66.97</v>
      </c>
      <c r="T12" t="n">
        <v>39506.95</v>
      </c>
      <c r="U12" t="n">
        <v>0.44</v>
      </c>
      <c r="V12" t="n">
        <v>0.79</v>
      </c>
      <c r="W12" t="n">
        <v>5.45</v>
      </c>
      <c r="X12" t="n">
        <v>2.45</v>
      </c>
      <c r="Y12" t="n">
        <v>1</v>
      </c>
      <c r="Z12" t="n">
        <v>10</v>
      </c>
      <c r="AA12" t="n">
        <v>498.3166617089912</v>
      </c>
      <c r="AB12" t="n">
        <v>681.8188407297916</v>
      </c>
      <c r="AC12" t="n">
        <v>616.7470075092928</v>
      </c>
      <c r="AD12" t="n">
        <v>498316.6617089912</v>
      </c>
      <c r="AE12" t="n">
        <v>681818.8407297917</v>
      </c>
      <c r="AF12" t="n">
        <v>2.196042992844894e-06</v>
      </c>
      <c r="AG12" t="n">
        <v>20</v>
      </c>
      <c r="AH12" t="n">
        <v>616747.0075092928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3.0614</v>
      </c>
      <c r="E13" t="n">
        <v>32.67</v>
      </c>
      <c r="F13" t="n">
        <v>26.4</v>
      </c>
      <c r="G13" t="n">
        <v>20.31</v>
      </c>
      <c r="H13" t="n">
        <v>0.28</v>
      </c>
      <c r="I13" t="n">
        <v>78</v>
      </c>
      <c r="J13" t="n">
        <v>237.41</v>
      </c>
      <c r="K13" t="n">
        <v>57.72</v>
      </c>
      <c r="L13" t="n">
        <v>3.75</v>
      </c>
      <c r="M13" t="n">
        <v>76</v>
      </c>
      <c r="N13" t="n">
        <v>55.93</v>
      </c>
      <c r="O13" t="n">
        <v>29514.51</v>
      </c>
      <c r="P13" t="n">
        <v>401.88</v>
      </c>
      <c r="Q13" t="n">
        <v>1397.41</v>
      </c>
      <c r="R13" t="n">
        <v>145.45</v>
      </c>
      <c r="S13" t="n">
        <v>66.97</v>
      </c>
      <c r="T13" t="n">
        <v>36337.96</v>
      </c>
      <c r="U13" t="n">
        <v>0.46</v>
      </c>
      <c r="V13" t="n">
        <v>0.8</v>
      </c>
      <c r="W13" t="n">
        <v>5.42</v>
      </c>
      <c r="X13" t="n">
        <v>2.24</v>
      </c>
      <c r="Y13" t="n">
        <v>1</v>
      </c>
      <c r="Z13" t="n">
        <v>10</v>
      </c>
      <c r="AA13" t="n">
        <v>482.068358846523</v>
      </c>
      <c r="AB13" t="n">
        <v>659.5871959288313</v>
      </c>
      <c r="AC13" t="n">
        <v>596.6371196858266</v>
      </c>
      <c r="AD13" t="n">
        <v>482068.358846523</v>
      </c>
      <c r="AE13" t="n">
        <v>659587.1959288314</v>
      </c>
      <c r="AF13" t="n">
        <v>2.231689964579372e-06</v>
      </c>
      <c r="AG13" t="n">
        <v>19</v>
      </c>
      <c r="AH13" t="n">
        <v>596637.1196858266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3.0985</v>
      </c>
      <c r="E14" t="n">
        <v>32.27</v>
      </c>
      <c r="F14" t="n">
        <v>26.24</v>
      </c>
      <c r="G14" t="n">
        <v>21.57</v>
      </c>
      <c r="H14" t="n">
        <v>0.3</v>
      </c>
      <c r="I14" t="n">
        <v>73</v>
      </c>
      <c r="J14" t="n">
        <v>237.84</v>
      </c>
      <c r="K14" t="n">
        <v>57.72</v>
      </c>
      <c r="L14" t="n">
        <v>4</v>
      </c>
      <c r="M14" t="n">
        <v>71</v>
      </c>
      <c r="N14" t="n">
        <v>56.12</v>
      </c>
      <c r="O14" t="n">
        <v>29567.95</v>
      </c>
      <c r="P14" t="n">
        <v>398.42</v>
      </c>
      <c r="Q14" t="n">
        <v>1397.5</v>
      </c>
      <c r="R14" t="n">
        <v>140.47</v>
      </c>
      <c r="S14" t="n">
        <v>66.97</v>
      </c>
      <c r="T14" t="n">
        <v>33870.76</v>
      </c>
      <c r="U14" t="n">
        <v>0.48</v>
      </c>
      <c r="V14" t="n">
        <v>0.8</v>
      </c>
      <c r="W14" t="n">
        <v>5.4</v>
      </c>
      <c r="X14" t="n">
        <v>2.07</v>
      </c>
      <c r="Y14" t="n">
        <v>1</v>
      </c>
      <c r="Z14" t="n">
        <v>10</v>
      </c>
      <c r="AA14" t="n">
        <v>474.9936710889732</v>
      </c>
      <c r="AB14" t="n">
        <v>649.9072960257557</v>
      </c>
      <c r="AC14" t="n">
        <v>587.8810558436757</v>
      </c>
      <c r="AD14" t="n">
        <v>474993.6710889732</v>
      </c>
      <c r="AE14" t="n">
        <v>649907.2960257557</v>
      </c>
      <c r="AF14" t="n">
        <v>2.258735008574241e-06</v>
      </c>
      <c r="AG14" t="n">
        <v>19</v>
      </c>
      <c r="AH14" t="n">
        <v>587881.0558436756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3.1338</v>
      </c>
      <c r="E15" t="n">
        <v>31.91</v>
      </c>
      <c r="F15" t="n">
        <v>26.1</v>
      </c>
      <c r="G15" t="n">
        <v>23.03</v>
      </c>
      <c r="H15" t="n">
        <v>0.32</v>
      </c>
      <c r="I15" t="n">
        <v>68</v>
      </c>
      <c r="J15" t="n">
        <v>238.28</v>
      </c>
      <c r="K15" t="n">
        <v>57.72</v>
      </c>
      <c r="L15" t="n">
        <v>4.25</v>
      </c>
      <c r="M15" t="n">
        <v>66</v>
      </c>
      <c r="N15" t="n">
        <v>56.3</v>
      </c>
      <c r="O15" t="n">
        <v>29621.44</v>
      </c>
      <c r="P15" t="n">
        <v>395.24</v>
      </c>
      <c r="Q15" t="n">
        <v>1397.56</v>
      </c>
      <c r="R15" t="n">
        <v>135.21</v>
      </c>
      <c r="S15" t="n">
        <v>66.97</v>
      </c>
      <c r="T15" t="n">
        <v>31268.26</v>
      </c>
      <c r="U15" t="n">
        <v>0.5</v>
      </c>
      <c r="V15" t="n">
        <v>0.8100000000000001</v>
      </c>
      <c r="W15" t="n">
        <v>5.41</v>
      </c>
      <c r="X15" t="n">
        <v>1.93</v>
      </c>
      <c r="Y15" t="n">
        <v>1</v>
      </c>
      <c r="Z15" t="n">
        <v>10</v>
      </c>
      <c r="AA15" t="n">
        <v>468.5187123487921</v>
      </c>
      <c r="AB15" t="n">
        <v>641.047971822421</v>
      </c>
      <c r="AC15" t="n">
        <v>579.8672531081676</v>
      </c>
      <c r="AD15" t="n">
        <v>468518.7123487921</v>
      </c>
      <c r="AE15" t="n">
        <v>641047.971822421</v>
      </c>
      <c r="AF15" t="n">
        <v>2.284467894100357e-06</v>
      </c>
      <c r="AG15" t="n">
        <v>19</v>
      </c>
      <c r="AH15" t="n">
        <v>579867.2531081676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3.161</v>
      </c>
      <c r="E16" t="n">
        <v>31.64</v>
      </c>
      <c r="F16" t="n">
        <v>26.01</v>
      </c>
      <c r="G16" t="n">
        <v>24.39</v>
      </c>
      <c r="H16" t="n">
        <v>0.34</v>
      </c>
      <c r="I16" t="n">
        <v>64</v>
      </c>
      <c r="J16" t="n">
        <v>238.71</v>
      </c>
      <c r="K16" t="n">
        <v>57.72</v>
      </c>
      <c r="L16" t="n">
        <v>4.5</v>
      </c>
      <c r="M16" t="n">
        <v>62</v>
      </c>
      <c r="N16" t="n">
        <v>56.49</v>
      </c>
      <c r="O16" t="n">
        <v>29675.01</v>
      </c>
      <c r="P16" t="n">
        <v>392.89</v>
      </c>
      <c r="Q16" t="n">
        <v>1397.27</v>
      </c>
      <c r="R16" t="n">
        <v>132.48</v>
      </c>
      <c r="S16" t="n">
        <v>66.97</v>
      </c>
      <c r="T16" t="n">
        <v>29920.99</v>
      </c>
      <c r="U16" t="n">
        <v>0.51</v>
      </c>
      <c r="V16" t="n">
        <v>0.8100000000000001</v>
      </c>
      <c r="W16" t="n">
        <v>5.41</v>
      </c>
      <c r="X16" t="n">
        <v>1.84</v>
      </c>
      <c r="Y16" t="n">
        <v>1</v>
      </c>
      <c r="Z16" t="n">
        <v>10</v>
      </c>
      <c r="AA16" t="n">
        <v>463.7258014150813</v>
      </c>
      <c r="AB16" t="n">
        <v>634.4900996346106</v>
      </c>
      <c r="AC16" t="n">
        <v>573.9352550379303</v>
      </c>
      <c r="AD16" t="n">
        <v>463725.8014150813</v>
      </c>
      <c r="AE16" t="n">
        <v>634490.0996346106</v>
      </c>
      <c r="AF16" t="n">
        <v>2.304296066517081e-06</v>
      </c>
      <c r="AG16" t="n">
        <v>19</v>
      </c>
      <c r="AH16" t="n">
        <v>573935.2550379303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3.1942</v>
      </c>
      <c r="E17" t="n">
        <v>31.31</v>
      </c>
      <c r="F17" t="n">
        <v>25.86</v>
      </c>
      <c r="G17" t="n">
        <v>25.86</v>
      </c>
      <c r="H17" t="n">
        <v>0.35</v>
      </c>
      <c r="I17" t="n">
        <v>60</v>
      </c>
      <c r="J17" t="n">
        <v>239.14</v>
      </c>
      <c r="K17" t="n">
        <v>57.72</v>
      </c>
      <c r="L17" t="n">
        <v>4.75</v>
      </c>
      <c r="M17" t="n">
        <v>58</v>
      </c>
      <c r="N17" t="n">
        <v>56.67</v>
      </c>
      <c r="O17" t="n">
        <v>29728.63</v>
      </c>
      <c r="P17" t="n">
        <v>389.63</v>
      </c>
      <c r="Q17" t="n">
        <v>1397.38</v>
      </c>
      <c r="R17" t="n">
        <v>127.77</v>
      </c>
      <c r="S17" t="n">
        <v>66.97</v>
      </c>
      <c r="T17" t="n">
        <v>27585.69</v>
      </c>
      <c r="U17" t="n">
        <v>0.52</v>
      </c>
      <c r="V17" t="n">
        <v>0.8100000000000001</v>
      </c>
      <c r="W17" t="n">
        <v>5.39</v>
      </c>
      <c r="X17" t="n">
        <v>1.7</v>
      </c>
      <c r="Y17" t="n">
        <v>1</v>
      </c>
      <c r="Z17" t="n">
        <v>10</v>
      </c>
      <c r="AA17" t="n">
        <v>457.6432878767292</v>
      </c>
      <c r="AB17" t="n">
        <v>626.1677362698784</v>
      </c>
      <c r="AC17" t="n">
        <v>566.407166352218</v>
      </c>
      <c r="AD17" t="n">
        <v>457643.2878767292</v>
      </c>
      <c r="AE17" t="n">
        <v>626167.7362698785</v>
      </c>
      <c r="AF17" t="n">
        <v>2.328498100496318e-06</v>
      </c>
      <c r="AG17" t="n">
        <v>19</v>
      </c>
      <c r="AH17" t="n">
        <v>566407.166352218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3.2188</v>
      </c>
      <c r="E18" t="n">
        <v>31.07</v>
      </c>
      <c r="F18" t="n">
        <v>25.76</v>
      </c>
      <c r="G18" t="n">
        <v>27.12</v>
      </c>
      <c r="H18" t="n">
        <v>0.37</v>
      </c>
      <c r="I18" t="n">
        <v>57</v>
      </c>
      <c r="J18" t="n">
        <v>239.58</v>
      </c>
      <c r="K18" t="n">
        <v>57.72</v>
      </c>
      <c r="L18" t="n">
        <v>5</v>
      </c>
      <c r="M18" t="n">
        <v>55</v>
      </c>
      <c r="N18" t="n">
        <v>56.86</v>
      </c>
      <c r="O18" t="n">
        <v>29782.33</v>
      </c>
      <c r="P18" t="n">
        <v>386.73</v>
      </c>
      <c r="Q18" t="n">
        <v>1397.38</v>
      </c>
      <c r="R18" t="n">
        <v>124.42</v>
      </c>
      <c r="S18" t="n">
        <v>66.97</v>
      </c>
      <c r="T18" t="n">
        <v>25926.43</v>
      </c>
      <c r="U18" t="n">
        <v>0.54</v>
      </c>
      <c r="V18" t="n">
        <v>0.82</v>
      </c>
      <c r="W18" t="n">
        <v>5.39</v>
      </c>
      <c r="X18" t="n">
        <v>1.59</v>
      </c>
      <c r="Y18" t="n">
        <v>1</v>
      </c>
      <c r="Z18" t="n">
        <v>10</v>
      </c>
      <c r="AA18" t="n">
        <v>445.9584472108749</v>
      </c>
      <c r="AB18" t="n">
        <v>610.1800217720687</v>
      </c>
      <c r="AC18" t="n">
        <v>551.9452968871808</v>
      </c>
      <c r="AD18" t="n">
        <v>445958.4472108749</v>
      </c>
      <c r="AE18" t="n">
        <v>610180.0217720687</v>
      </c>
      <c r="AF18" t="n">
        <v>2.34643093290262e-06</v>
      </c>
      <c r="AG18" t="n">
        <v>18</v>
      </c>
      <c r="AH18" t="n">
        <v>551945.2968871808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3.24</v>
      </c>
      <c r="E19" t="n">
        <v>30.86</v>
      </c>
      <c r="F19" t="n">
        <v>25.7</v>
      </c>
      <c r="G19" t="n">
        <v>28.55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385.08</v>
      </c>
      <c r="Q19" t="n">
        <v>1397.27</v>
      </c>
      <c r="R19" t="n">
        <v>122.03</v>
      </c>
      <c r="S19" t="n">
        <v>66.97</v>
      </c>
      <c r="T19" t="n">
        <v>24744.86</v>
      </c>
      <c r="U19" t="n">
        <v>0.55</v>
      </c>
      <c r="V19" t="n">
        <v>0.82</v>
      </c>
      <c r="W19" t="n">
        <v>5.39</v>
      </c>
      <c r="X19" t="n">
        <v>1.53</v>
      </c>
      <c r="Y19" t="n">
        <v>1</v>
      </c>
      <c r="Z19" t="n">
        <v>10</v>
      </c>
      <c r="AA19" t="n">
        <v>442.563446651342</v>
      </c>
      <c r="AB19" t="n">
        <v>605.5348322296619</v>
      </c>
      <c r="AC19" t="n">
        <v>547.7434377151369</v>
      </c>
      <c r="AD19" t="n">
        <v>442563.446651342</v>
      </c>
      <c r="AE19" t="n">
        <v>605534.8322296619</v>
      </c>
      <c r="AF19" t="n">
        <v>2.361885243756832e-06</v>
      </c>
      <c r="AG19" t="n">
        <v>18</v>
      </c>
      <c r="AH19" t="n">
        <v>547743.4377151369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3.2625</v>
      </c>
      <c r="E20" t="n">
        <v>30.65</v>
      </c>
      <c r="F20" t="n">
        <v>25.62</v>
      </c>
      <c r="G20" t="n">
        <v>30.14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382.83</v>
      </c>
      <c r="Q20" t="n">
        <v>1397.29</v>
      </c>
      <c r="R20" t="n">
        <v>119.73</v>
      </c>
      <c r="S20" t="n">
        <v>66.97</v>
      </c>
      <c r="T20" t="n">
        <v>23609.52</v>
      </c>
      <c r="U20" t="n">
        <v>0.5600000000000001</v>
      </c>
      <c r="V20" t="n">
        <v>0.82</v>
      </c>
      <c r="W20" t="n">
        <v>5.38</v>
      </c>
      <c r="X20" t="n">
        <v>1.45</v>
      </c>
      <c r="Y20" t="n">
        <v>1</v>
      </c>
      <c r="Z20" t="n">
        <v>10</v>
      </c>
      <c r="AA20" t="n">
        <v>438.620244863921</v>
      </c>
      <c r="AB20" t="n">
        <v>600.1395695823271</v>
      </c>
      <c r="AC20" t="n">
        <v>542.863091362565</v>
      </c>
      <c r="AD20" t="n">
        <v>438620.244863921</v>
      </c>
      <c r="AE20" t="n">
        <v>600139.5695823272</v>
      </c>
      <c r="AF20" t="n">
        <v>2.378287224616254e-06</v>
      </c>
      <c r="AG20" t="n">
        <v>18</v>
      </c>
      <c r="AH20" t="n">
        <v>542863.0913625651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3.2821</v>
      </c>
      <c r="E21" t="n">
        <v>30.47</v>
      </c>
      <c r="F21" t="n">
        <v>25.53</v>
      </c>
      <c r="G21" t="n">
        <v>31.26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380.61</v>
      </c>
      <c r="Q21" t="n">
        <v>1397.29</v>
      </c>
      <c r="R21" t="n">
        <v>117.28</v>
      </c>
      <c r="S21" t="n">
        <v>66.97</v>
      </c>
      <c r="T21" t="n">
        <v>22398.74</v>
      </c>
      <c r="U21" t="n">
        <v>0.57</v>
      </c>
      <c r="V21" t="n">
        <v>0.82</v>
      </c>
      <c r="W21" t="n">
        <v>5.36</v>
      </c>
      <c r="X21" t="n">
        <v>1.36</v>
      </c>
      <c r="Y21" t="n">
        <v>1</v>
      </c>
      <c r="Z21" t="n">
        <v>10</v>
      </c>
      <c r="AA21" t="n">
        <v>435.014877507809</v>
      </c>
      <c r="AB21" t="n">
        <v>595.2065469081126</v>
      </c>
      <c r="AC21" t="n">
        <v>538.4008694488369</v>
      </c>
      <c r="AD21" t="n">
        <v>435014.877507809</v>
      </c>
      <c r="AE21" t="n">
        <v>595206.5469081126</v>
      </c>
      <c r="AF21" t="n">
        <v>2.392575172387128e-06</v>
      </c>
      <c r="AG21" t="n">
        <v>18</v>
      </c>
      <c r="AH21" t="n">
        <v>538400.8694488369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3.2974</v>
      </c>
      <c r="E22" t="n">
        <v>30.33</v>
      </c>
      <c r="F22" t="n">
        <v>25.48</v>
      </c>
      <c r="G22" t="n">
        <v>32.52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378.19</v>
      </c>
      <c r="Q22" t="n">
        <v>1397.27</v>
      </c>
      <c r="R22" t="n">
        <v>115.27</v>
      </c>
      <c r="S22" t="n">
        <v>66.97</v>
      </c>
      <c r="T22" t="n">
        <v>21399.52</v>
      </c>
      <c r="U22" t="n">
        <v>0.58</v>
      </c>
      <c r="V22" t="n">
        <v>0.83</v>
      </c>
      <c r="W22" t="n">
        <v>5.37</v>
      </c>
      <c r="X22" t="n">
        <v>1.31</v>
      </c>
      <c r="Y22" t="n">
        <v>1</v>
      </c>
      <c r="Z22" t="n">
        <v>10</v>
      </c>
      <c r="AA22" t="n">
        <v>431.749018900943</v>
      </c>
      <c r="AB22" t="n">
        <v>590.7380550826855</v>
      </c>
      <c r="AC22" t="n">
        <v>534.3588442116608</v>
      </c>
      <c r="AD22" t="n">
        <v>431749.018900943</v>
      </c>
      <c r="AE22" t="n">
        <v>590738.0550826855</v>
      </c>
      <c r="AF22" t="n">
        <v>2.403728519371536e-06</v>
      </c>
      <c r="AG22" t="n">
        <v>18</v>
      </c>
      <c r="AH22" t="n">
        <v>534358.8442116608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3.3116</v>
      </c>
      <c r="E23" t="n">
        <v>30.2</v>
      </c>
      <c r="F23" t="n">
        <v>25.44</v>
      </c>
      <c r="G23" t="n">
        <v>33.92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377.02</v>
      </c>
      <c r="Q23" t="n">
        <v>1397.27</v>
      </c>
      <c r="R23" t="n">
        <v>113.69</v>
      </c>
      <c r="S23" t="n">
        <v>66.97</v>
      </c>
      <c r="T23" t="n">
        <v>20623.05</v>
      </c>
      <c r="U23" t="n">
        <v>0.59</v>
      </c>
      <c r="V23" t="n">
        <v>0.83</v>
      </c>
      <c r="W23" t="n">
        <v>5.37</v>
      </c>
      <c r="X23" t="n">
        <v>1.27</v>
      </c>
      <c r="Y23" t="n">
        <v>1</v>
      </c>
      <c r="Z23" t="n">
        <v>10</v>
      </c>
      <c r="AA23" t="n">
        <v>429.5379799312485</v>
      </c>
      <c r="AB23" t="n">
        <v>587.7128140201945</v>
      </c>
      <c r="AC23" t="n">
        <v>531.6223279102214</v>
      </c>
      <c r="AD23" t="n">
        <v>429537.9799312485</v>
      </c>
      <c r="AE23" t="n">
        <v>587712.8140201945</v>
      </c>
      <c r="AF23" t="n">
        <v>2.414079991736149e-06</v>
      </c>
      <c r="AG23" t="n">
        <v>18</v>
      </c>
      <c r="AH23" t="n">
        <v>531622.3279102214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3.3286</v>
      </c>
      <c r="E24" t="n">
        <v>30.04</v>
      </c>
      <c r="F24" t="n">
        <v>25.37</v>
      </c>
      <c r="G24" t="n">
        <v>35.41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375.31</v>
      </c>
      <c r="Q24" t="n">
        <v>1397.24</v>
      </c>
      <c r="R24" t="n">
        <v>111.81</v>
      </c>
      <c r="S24" t="n">
        <v>66.97</v>
      </c>
      <c r="T24" t="n">
        <v>19689.31</v>
      </c>
      <c r="U24" t="n">
        <v>0.6</v>
      </c>
      <c r="V24" t="n">
        <v>0.83</v>
      </c>
      <c r="W24" t="n">
        <v>5.37</v>
      </c>
      <c r="X24" t="n">
        <v>1.21</v>
      </c>
      <c r="Y24" t="n">
        <v>1</v>
      </c>
      <c r="Z24" t="n">
        <v>10</v>
      </c>
      <c r="AA24" t="n">
        <v>426.6664883579375</v>
      </c>
      <c r="AB24" t="n">
        <v>583.7839125683228</v>
      </c>
      <c r="AC24" t="n">
        <v>528.0683952986686</v>
      </c>
      <c r="AD24" t="n">
        <v>426666.4883579374</v>
      </c>
      <c r="AE24" t="n">
        <v>583783.9125683227</v>
      </c>
      <c r="AF24" t="n">
        <v>2.426472599496601e-06</v>
      </c>
      <c r="AG24" t="n">
        <v>18</v>
      </c>
      <c r="AH24" t="n">
        <v>528068.3952986686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3.3468</v>
      </c>
      <c r="E25" t="n">
        <v>29.88</v>
      </c>
      <c r="F25" t="n">
        <v>25.3</v>
      </c>
      <c r="G25" t="n">
        <v>37.03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372.78</v>
      </c>
      <c r="Q25" t="n">
        <v>1397.23</v>
      </c>
      <c r="R25" t="n">
        <v>109.4</v>
      </c>
      <c r="S25" t="n">
        <v>66.97</v>
      </c>
      <c r="T25" t="n">
        <v>18496.23</v>
      </c>
      <c r="U25" t="n">
        <v>0.61</v>
      </c>
      <c r="V25" t="n">
        <v>0.83</v>
      </c>
      <c r="W25" t="n">
        <v>5.36</v>
      </c>
      <c r="X25" t="n">
        <v>1.14</v>
      </c>
      <c r="Y25" t="n">
        <v>1</v>
      </c>
      <c r="Z25" t="n">
        <v>10</v>
      </c>
      <c r="AA25" t="n">
        <v>423.1247279387928</v>
      </c>
      <c r="AB25" t="n">
        <v>578.9379197114072</v>
      </c>
      <c r="AC25" t="n">
        <v>523.6848971986233</v>
      </c>
      <c r="AD25" t="n">
        <v>423124.7279387928</v>
      </c>
      <c r="AE25" t="n">
        <v>578937.9197114072</v>
      </c>
      <c r="AF25" t="n">
        <v>2.439739979569556e-06</v>
      </c>
      <c r="AG25" t="n">
        <v>18</v>
      </c>
      <c r="AH25" t="n">
        <v>523684.8971986232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3.3612</v>
      </c>
      <c r="E26" t="n">
        <v>29.75</v>
      </c>
      <c r="F26" t="n">
        <v>25.27</v>
      </c>
      <c r="G26" t="n">
        <v>38.87</v>
      </c>
      <c r="H26" t="n">
        <v>0.51</v>
      </c>
      <c r="I26" t="n">
        <v>39</v>
      </c>
      <c r="J26" t="n">
        <v>243.08</v>
      </c>
      <c r="K26" t="n">
        <v>57.72</v>
      </c>
      <c r="L26" t="n">
        <v>7</v>
      </c>
      <c r="M26" t="n">
        <v>37</v>
      </c>
      <c r="N26" t="n">
        <v>58.36</v>
      </c>
      <c r="O26" t="n">
        <v>30214.44</v>
      </c>
      <c r="P26" t="n">
        <v>371.02</v>
      </c>
      <c r="Q26" t="n">
        <v>1397.22</v>
      </c>
      <c r="R26" t="n">
        <v>108.24</v>
      </c>
      <c r="S26" t="n">
        <v>66.97</v>
      </c>
      <c r="T26" t="n">
        <v>17928.08</v>
      </c>
      <c r="U26" t="n">
        <v>0.62</v>
      </c>
      <c r="V26" t="n">
        <v>0.83</v>
      </c>
      <c r="W26" t="n">
        <v>5.36</v>
      </c>
      <c r="X26" t="n">
        <v>1.1</v>
      </c>
      <c r="Y26" t="n">
        <v>1</v>
      </c>
      <c r="Z26" t="n">
        <v>10</v>
      </c>
      <c r="AA26" t="n">
        <v>420.551499184239</v>
      </c>
      <c r="AB26" t="n">
        <v>575.4171146065861</v>
      </c>
      <c r="AC26" t="n">
        <v>520.5001127915252</v>
      </c>
      <c r="AD26" t="n">
        <v>420551.4991842391</v>
      </c>
      <c r="AE26" t="n">
        <v>575417.1146065861</v>
      </c>
      <c r="AF26" t="n">
        <v>2.450237247319587e-06</v>
      </c>
      <c r="AG26" t="n">
        <v>18</v>
      </c>
      <c r="AH26" t="n">
        <v>520500.1127915253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3.372</v>
      </c>
      <c r="E27" t="n">
        <v>29.66</v>
      </c>
      <c r="F27" t="n">
        <v>25.22</v>
      </c>
      <c r="G27" t="n">
        <v>39.81</v>
      </c>
      <c r="H27" t="n">
        <v>0.53</v>
      </c>
      <c r="I27" t="n">
        <v>38</v>
      </c>
      <c r="J27" t="n">
        <v>243.52</v>
      </c>
      <c r="K27" t="n">
        <v>57.72</v>
      </c>
      <c r="L27" t="n">
        <v>7.25</v>
      </c>
      <c r="M27" t="n">
        <v>36</v>
      </c>
      <c r="N27" t="n">
        <v>58.55</v>
      </c>
      <c r="O27" t="n">
        <v>30268.74</v>
      </c>
      <c r="P27" t="n">
        <v>368.78</v>
      </c>
      <c r="Q27" t="n">
        <v>1397.29</v>
      </c>
      <c r="R27" t="n">
        <v>106.83</v>
      </c>
      <c r="S27" t="n">
        <v>66.97</v>
      </c>
      <c r="T27" t="n">
        <v>17224.4</v>
      </c>
      <c r="U27" t="n">
        <v>0.63</v>
      </c>
      <c r="V27" t="n">
        <v>0.83</v>
      </c>
      <c r="W27" t="n">
        <v>5.35</v>
      </c>
      <c r="X27" t="n">
        <v>1.05</v>
      </c>
      <c r="Y27" t="n">
        <v>1</v>
      </c>
      <c r="Z27" t="n">
        <v>10</v>
      </c>
      <c r="AA27" t="n">
        <v>417.9459800308023</v>
      </c>
      <c r="AB27" t="n">
        <v>571.8521283534612</v>
      </c>
      <c r="AC27" t="n">
        <v>517.2753638229092</v>
      </c>
      <c r="AD27" t="n">
        <v>417945.9800308023</v>
      </c>
      <c r="AE27" t="n">
        <v>571852.1283534613</v>
      </c>
      <c r="AF27" t="n">
        <v>2.458110198132109e-06</v>
      </c>
      <c r="AG27" t="n">
        <v>18</v>
      </c>
      <c r="AH27" t="n">
        <v>517275.3638229092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3.3783</v>
      </c>
      <c r="E28" t="n">
        <v>29.6</v>
      </c>
      <c r="F28" t="n">
        <v>25.21</v>
      </c>
      <c r="G28" t="n">
        <v>40.87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368.35</v>
      </c>
      <c r="Q28" t="n">
        <v>1397.24</v>
      </c>
      <c r="R28" t="n">
        <v>106.56</v>
      </c>
      <c r="S28" t="n">
        <v>66.97</v>
      </c>
      <c r="T28" t="n">
        <v>17095.4</v>
      </c>
      <c r="U28" t="n">
        <v>0.63</v>
      </c>
      <c r="V28" t="n">
        <v>0.84</v>
      </c>
      <c r="W28" t="n">
        <v>5.35</v>
      </c>
      <c r="X28" t="n">
        <v>1.04</v>
      </c>
      <c r="Y28" t="n">
        <v>1</v>
      </c>
      <c r="Z28" t="n">
        <v>10</v>
      </c>
      <c r="AA28" t="n">
        <v>417.0823841180165</v>
      </c>
      <c r="AB28" t="n">
        <v>570.6705183264251</v>
      </c>
      <c r="AC28" t="n">
        <v>516.2065249984531</v>
      </c>
      <c r="AD28" t="n">
        <v>417082.3841180165</v>
      </c>
      <c r="AE28" t="n">
        <v>570670.5183264251</v>
      </c>
      <c r="AF28" t="n">
        <v>2.462702752772748e-06</v>
      </c>
      <c r="AG28" t="n">
        <v>18</v>
      </c>
      <c r="AH28" t="n">
        <v>516206.5249984532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3.3965</v>
      </c>
      <c r="E29" t="n">
        <v>29.44</v>
      </c>
      <c r="F29" t="n">
        <v>25.14</v>
      </c>
      <c r="G29" t="n">
        <v>43.1</v>
      </c>
      <c r="H29" t="n">
        <v>0.5600000000000001</v>
      </c>
      <c r="I29" t="n">
        <v>35</v>
      </c>
      <c r="J29" t="n">
        <v>244.41</v>
      </c>
      <c r="K29" t="n">
        <v>57.72</v>
      </c>
      <c r="L29" t="n">
        <v>7.75</v>
      </c>
      <c r="M29" t="n">
        <v>33</v>
      </c>
      <c r="N29" t="n">
        <v>58.93</v>
      </c>
      <c r="O29" t="n">
        <v>30377.55</v>
      </c>
      <c r="P29" t="n">
        <v>365.69</v>
      </c>
      <c r="Q29" t="n">
        <v>1397.28</v>
      </c>
      <c r="R29" t="n">
        <v>104.32</v>
      </c>
      <c r="S29" t="n">
        <v>66.97</v>
      </c>
      <c r="T29" t="n">
        <v>15985.56</v>
      </c>
      <c r="U29" t="n">
        <v>0.64</v>
      </c>
      <c r="V29" t="n">
        <v>0.84</v>
      </c>
      <c r="W29" t="n">
        <v>5.35</v>
      </c>
      <c r="X29" t="n">
        <v>0.97</v>
      </c>
      <c r="Y29" t="n">
        <v>1</v>
      </c>
      <c r="Z29" t="n">
        <v>10</v>
      </c>
      <c r="AA29" t="n">
        <v>413.5512322421491</v>
      </c>
      <c r="AB29" t="n">
        <v>565.8390405464371</v>
      </c>
      <c r="AC29" t="n">
        <v>511.8361566767656</v>
      </c>
      <c r="AD29" t="n">
        <v>413551.2322421491</v>
      </c>
      <c r="AE29" t="n">
        <v>565839.0405464371</v>
      </c>
      <c r="AF29" t="n">
        <v>2.475970132845703e-06</v>
      </c>
      <c r="AG29" t="n">
        <v>18</v>
      </c>
      <c r="AH29" t="n">
        <v>511836.1566767656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3.4065</v>
      </c>
      <c r="E30" t="n">
        <v>29.36</v>
      </c>
      <c r="F30" t="n">
        <v>25.1</v>
      </c>
      <c r="G30" t="n">
        <v>44.29</v>
      </c>
      <c r="H30" t="n">
        <v>0.58</v>
      </c>
      <c r="I30" t="n">
        <v>34</v>
      </c>
      <c r="J30" t="n">
        <v>244.85</v>
      </c>
      <c r="K30" t="n">
        <v>57.72</v>
      </c>
      <c r="L30" t="n">
        <v>8</v>
      </c>
      <c r="M30" t="n">
        <v>32</v>
      </c>
      <c r="N30" t="n">
        <v>59.12</v>
      </c>
      <c r="O30" t="n">
        <v>30432.06</v>
      </c>
      <c r="P30" t="n">
        <v>364.46</v>
      </c>
      <c r="Q30" t="n">
        <v>1397.22</v>
      </c>
      <c r="R30" t="n">
        <v>102.81</v>
      </c>
      <c r="S30" t="n">
        <v>66.97</v>
      </c>
      <c r="T30" t="n">
        <v>15238.2</v>
      </c>
      <c r="U30" t="n">
        <v>0.65</v>
      </c>
      <c r="V30" t="n">
        <v>0.84</v>
      </c>
      <c r="W30" t="n">
        <v>5.35</v>
      </c>
      <c r="X30" t="n">
        <v>0.93</v>
      </c>
      <c r="Y30" t="n">
        <v>1</v>
      </c>
      <c r="Z30" t="n">
        <v>10</v>
      </c>
      <c r="AA30" t="n">
        <v>404.8822147957168</v>
      </c>
      <c r="AB30" t="n">
        <v>553.9777084261706</v>
      </c>
      <c r="AC30" t="n">
        <v>501.1068534465733</v>
      </c>
      <c r="AD30" t="n">
        <v>404882.2147957168</v>
      </c>
      <c r="AE30" t="n">
        <v>553977.7084261706</v>
      </c>
      <c r="AF30" t="n">
        <v>2.483259902116558e-06</v>
      </c>
      <c r="AG30" t="n">
        <v>17</v>
      </c>
      <c r="AH30" t="n">
        <v>501106.8534465733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3.4155</v>
      </c>
      <c r="E31" t="n">
        <v>29.28</v>
      </c>
      <c r="F31" t="n">
        <v>25.07</v>
      </c>
      <c r="G31" t="n">
        <v>45.58</v>
      </c>
      <c r="H31" t="n">
        <v>0.6</v>
      </c>
      <c r="I31" t="n">
        <v>33</v>
      </c>
      <c r="J31" t="n">
        <v>245.29</v>
      </c>
      <c r="K31" t="n">
        <v>57.72</v>
      </c>
      <c r="L31" t="n">
        <v>8.25</v>
      </c>
      <c r="M31" t="n">
        <v>31</v>
      </c>
      <c r="N31" t="n">
        <v>59.32</v>
      </c>
      <c r="O31" t="n">
        <v>30486.64</v>
      </c>
      <c r="P31" t="n">
        <v>363.22</v>
      </c>
      <c r="Q31" t="n">
        <v>1397.35</v>
      </c>
      <c r="R31" t="n">
        <v>101.6</v>
      </c>
      <c r="S31" t="n">
        <v>66.97</v>
      </c>
      <c r="T31" t="n">
        <v>14638</v>
      </c>
      <c r="U31" t="n">
        <v>0.66</v>
      </c>
      <c r="V31" t="n">
        <v>0.84</v>
      </c>
      <c r="W31" t="n">
        <v>5.35</v>
      </c>
      <c r="X31" t="n">
        <v>0.9</v>
      </c>
      <c r="Y31" t="n">
        <v>1</v>
      </c>
      <c r="Z31" t="n">
        <v>10</v>
      </c>
      <c r="AA31" t="n">
        <v>403.2180755489363</v>
      </c>
      <c r="AB31" t="n">
        <v>551.7007596920837</v>
      </c>
      <c r="AC31" t="n">
        <v>499.0472135039498</v>
      </c>
      <c r="AD31" t="n">
        <v>403218.0755489363</v>
      </c>
      <c r="AE31" t="n">
        <v>551700.7596920837</v>
      </c>
      <c r="AF31" t="n">
        <v>2.489820694460327e-06</v>
      </c>
      <c r="AG31" t="n">
        <v>17</v>
      </c>
      <c r="AH31" t="n">
        <v>499047.2135039498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3.4223</v>
      </c>
      <c r="E32" t="n">
        <v>29.22</v>
      </c>
      <c r="F32" t="n">
        <v>25.05</v>
      </c>
      <c r="G32" t="n">
        <v>46.98</v>
      </c>
      <c r="H32" t="n">
        <v>0.62</v>
      </c>
      <c r="I32" t="n">
        <v>32</v>
      </c>
      <c r="J32" t="n">
        <v>245.73</v>
      </c>
      <c r="K32" t="n">
        <v>57.72</v>
      </c>
      <c r="L32" t="n">
        <v>8.5</v>
      </c>
      <c r="M32" t="n">
        <v>30</v>
      </c>
      <c r="N32" t="n">
        <v>59.51</v>
      </c>
      <c r="O32" t="n">
        <v>30541.29</v>
      </c>
      <c r="P32" t="n">
        <v>361.37</v>
      </c>
      <c r="Q32" t="n">
        <v>1397.32</v>
      </c>
      <c r="R32" t="n">
        <v>101.44</v>
      </c>
      <c r="S32" t="n">
        <v>66.97</v>
      </c>
      <c r="T32" t="n">
        <v>14561.88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401.3240847319133</v>
      </c>
      <c r="AB32" t="n">
        <v>549.1093178992551</v>
      </c>
      <c r="AC32" t="n">
        <v>496.7030952787175</v>
      </c>
      <c r="AD32" t="n">
        <v>401324.0847319133</v>
      </c>
      <c r="AE32" t="n">
        <v>549109.3178992551</v>
      </c>
      <c r="AF32" t="n">
        <v>2.494777737564507e-06</v>
      </c>
      <c r="AG32" t="n">
        <v>17</v>
      </c>
      <c r="AH32" t="n">
        <v>496703.0952787175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3.4298</v>
      </c>
      <c r="E33" t="n">
        <v>29.16</v>
      </c>
      <c r="F33" t="n">
        <v>25.04</v>
      </c>
      <c r="G33" t="n">
        <v>48.46</v>
      </c>
      <c r="H33" t="n">
        <v>0.63</v>
      </c>
      <c r="I33" t="n">
        <v>31</v>
      </c>
      <c r="J33" t="n">
        <v>246.18</v>
      </c>
      <c r="K33" t="n">
        <v>57.72</v>
      </c>
      <c r="L33" t="n">
        <v>8.75</v>
      </c>
      <c r="M33" t="n">
        <v>29</v>
      </c>
      <c r="N33" t="n">
        <v>59.7</v>
      </c>
      <c r="O33" t="n">
        <v>30596.01</v>
      </c>
      <c r="P33" t="n">
        <v>361.27</v>
      </c>
      <c r="Q33" t="n">
        <v>1397.23</v>
      </c>
      <c r="R33" t="n">
        <v>100.65</v>
      </c>
      <c r="S33" t="n">
        <v>66.97</v>
      </c>
      <c r="T33" t="n">
        <v>14171.8</v>
      </c>
      <c r="U33" t="n">
        <v>0.67</v>
      </c>
      <c r="V33" t="n">
        <v>0.84</v>
      </c>
      <c r="W33" t="n">
        <v>5.35</v>
      </c>
      <c r="X33" t="n">
        <v>0.87</v>
      </c>
      <c r="Y33" t="n">
        <v>1</v>
      </c>
      <c r="Z33" t="n">
        <v>10</v>
      </c>
      <c r="AA33" t="n">
        <v>400.6251952566511</v>
      </c>
      <c r="AB33" t="n">
        <v>548.1530664863736</v>
      </c>
      <c r="AC33" t="n">
        <v>495.8381071585741</v>
      </c>
      <c r="AD33" t="n">
        <v>400625.1952566511</v>
      </c>
      <c r="AE33" t="n">
        <v>548153.0664863737</v>
      </c>
      <c r="AF33" t="n">
        <v>2.500245064517648e-06</v>
      </c>
      <c r="AG33" t="n">
        <v>17</v>
      </c>
      <c r="AH33" t="n">
        <v>495838.1071585742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3.4383</v>
      </c>
      <c r="E34" t="n">
        <v>29.08</v>
      </c>
      <c r="F34" t="n">
        <v>25.01</v>
      </c>
      <c r="G34" t="n">
        <v>50.02</v>
      </c>
      <c r="H34" t="n">
        <v>0.65</v>
      </c>
      <c r="I34" t="n">
        <v>30</v>
      </c>
      <c r="J34" t="n">
        <v>246.62</v>
      </c>
      <c r="K34" t="n">
        <v>57.72</v>
      </c>
      <c r="L34" t="n">
        <v>9</v>
      </c>
      <c r="M34" t="n">
        <v>28</v>
      </c>
      <c r="N34" t="n">
        <v>59.9</v>
      </c>
      <c r="O34" t="n">
        <v>30650.8</v>
      </c>
      <c r="P34" t="n">
        <v>358.99</v>
      </c>
      <c r="Q34" t="n">
        <v>1397.22</v>
      </c>
      <c r="R34" t="n">
        <v>99.91</v>
      </c>
      <c r="S34" t="n">
        <v>66.97</v>
      </c>
      <c r="T34" t="n">
        <v>13806.71</v>
      </c>
      <c r="U34" t="n">
        <v>0.67</v>
      </c>
      <c r="V34" t="n">
        <v>0.84</v>
      </c>
      <c r="W34" t="n">
        <v>5.35</v>
      </c>
      <c r="X34" t="n">
        <v>0.84</v>
      </c>
      <c r="Y34" t="n">
        <v>1</v>
      </c>
      <c r="Z34" t="n">
        <v>10</v>
      </c>
      <c r="AA34" t="n">
        <v>398.2926233998877</v>
      </c>
      <c r="AB34" t="n">
        <v>544.9615387661424</v>
      </c>
      <c r="AC34" t="n">
        <v>492.9511743646244</v>
      </c>
      <c r="AD34" t="n">
        <v>398292.6233998877</v>
      </c>
      <c r="AE34" t="n">
        <v>544961.5387661424</v>
      </c>
      <c r="AF34" t="n">
        <v>2.506441368397874e-06</v>
      </c>
      <c r="AG34" t="n">
        <v>17</v>
      </c>
      <c r="AH34" t="n">
        <v>492951.1743646244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3.4498</v>
      </c>
      <c r="E35" t="n">
        <v>28.99</v>
      </c>
      <c r="F35" t="n">
        <v>24.96</v>
      </c>
      <c r="G35" t="n">
        <v>51.64</v>
      </c>
      <c r="H35" t="n">
        <v>0.67</v>
      </c>
      <c r="I35" t="n">
        <v>29</v>
      </c>
      <c r="J35" t="n">
        <v>247.07</v>
      </c>
      <c r="K35" t="n">
        <v>57.72</v>
      </c>
      <c r="L35" t="n">
        <v>9.25</v>
      </c>
      <c r="M35" t="n">
        <v>27</v>
      </c>
      <c r="N35" t="n">
        <v>60.09</v>
      </c>
      <c r="O35" t="n">
        <v>30705.66</v>
      </c>
      <c r="P35" t="n">
        <v>357.38</v>
      </c>
      <c r="Q35" t="n">
        <v>1397.28</v>
      </c>
      <c r="R35" t="n">
        <v>98.58</v>
      </c>
      <c r="S35" t="n">
        <v>66.97</v>
      </c>
      <c r="T35" t="n">
        <v>13148.51</v>
      </c>
      <c r="U35" t="n">
        <v>0.68</v>
      </c>
      <c r="V35" t="n">
        <v>0.84</v>
      </c>
      <c r="W35" t="n">
        <v>5.33</v>
      </c>
      <c r="X35" t="n">
        <v>0.79</v>
      </c>
      <c r="Y35" t="n">
        <v>1</v>
      </c>
      <c r="Z35" t="n">
        <v>10</v>
      </c>
      <c r="AA35" t="n">
        <v>396.1789213770339</v>
      </c>
      <c r="AB35" t="n">
        <v>542.0694784085218</v>
      </c>
      <c r="AC35" t="n">
        <v>490.3351281885029</v>
      </c>
      <c r="AD35" t="n">
        <v>396178.9213770339</v>
      </c>
      <c r="AE35" t="n">
        <v>542069.4784085219</v>
      </c>
      <c r="AF35" t="n">
        <v>2.514824603059357e-06</v>
      </c>
      <c r="AG35" t="n">
        <v>17</v>
      </c>
      <c r="AH35" t="n">
        <v>490335.128188503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3.4562</v>
      </c>
      <c r="E36" t="n">
        <v>28.93</v>
      </c>
      <c r="F36" t="n">
        <v>24.95</v>
      </c>
      <c r="G36" t="n">
        <v>53.46</v>
      </c>
      <c r="H36" t="n">
        <v>0.68</v>
      </c>
      <c r="I36" t="n">
        <v>28</v>
      </c>
      <c r="J36" t="n">
        <v>247.51</v>
      </c>
      <c r="K36" t="n">
        <v>57.72</v>
      </c>
      <c r="L36" t="n">
        <v>9.5</v>
      </c>
      <c r="M36" t="n">
        <v>26</v>
      </c>
      <c r="N36" t="n">
        <v>60.29</v>
      </c>
      <c r="O36" t="n">
        <v>30760.6</v>
      </c>
      <c r="P36" t="n">
        <v>356.2</v>
      </c>
      <c r="Q36" t="n">
        <v>1397.2</v>
      </c>
      <c r="R36" t="n">
        <v>98.31</v>
      </c>
      <c r="S36" t="n">
        <v>66.97</v>
      </c>
      <c r="T36" t="n">
        <v>13014.72</v>
      </c>
      <c r="U36" t="n">
        <v>0.68</v>
      </c>
      <c r="V36" t="n">
        <v>0.84</v>
      </c>
      <c r="W36" t="n">
        <v>5.34</v>
      </c>
      <c r="X36" t="n">
        <v>0.78</v>
      </c>
      <c r="Y36" t="n">
        <v>1</v>
      </c>
      <c r="Z36" t="n">
        <v>10</v>
      </c>
      <c r="AA36" t="n">
        <v>394.8290034105248</v>
      </c>
      <c r="AB36" t="n">
        <v>540.2224610925665</v>
      </c>
      <c r="AC36" t="n">
        <v>488.6643876128773</v>
      </c>
      <c r="AD36" t="n">
        <v>394829.0034105247</v>
      </c>
      <c r="AE36" t="n">
        <v>540222.4610925665</v>
      </c>
      <c r="AF36" t="n">
        <v>2.519490055392704e-06</v>
      </c>
      <c r="AG36" t="n">
        <v>17</v>
      </c>
      <c r="AH36" t="n">
        <v>488664.3876128773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3.4679</v>
      </c>
      <c r="E37" t="n">
        <v>28.84</v>
      </c>
      <c r="F37" t="n">
        <v>24.9</v>
      </c>
      <c r="G37" t="n">
        <v>55.33</v>
      </c>
      <c r="H37" t="n">
        <v>0.7</v>
      </c>
      <c r="I37" t="n">
        <v>27</v>
      </c>
      <c r="J37" t="n">
        <v>247.96</v>
      </c>
      <c r="K37" t="n">
        <v>57.72</v>
      </c>
      <c r="L37" t="n">
        <v>9.75</v>
      </c>
      <c r="M37" t="n">
        <v>25</v>
      </c>
      <c r="N37" t="n">
        <v>60.48</v>
      </c>
      <c r="O37" t="n">
        <v>30815.6</v>
      </c>
      <c r="P37" t="n">
        <v>354.04</v>
      </c>
      <c r="Q37" t="n">
        <v>1397.36</v>
      </c>
      <c r="R37" t="n">
        <v>96.33</v>
      </c>
      <c r="S37" t="n">
        <v>66.97</v>
      </c>
      <c r="T37" t="n">
        <v>12031.22</v>
      </c>
      <c r="U37" t="n">
        <v>0.7</v>
      </c>
      <c r="V37" t="n">
        <v>0.85</v>
      </c>
      <c r="W37" t="n">
        <v>5.34</v>
      </c>
      <c r="X37" t="n">
        <v>0.73</v>
      </c>
      <c r="Y37" t="n">
        <v>1</v>
      </c>
      <c r="Z37" t="n">
        <v>10</v>
      </c>
      <c r="AA37" t="n">
        <v>392.3383140526497</v>
      </c>
      <c r="AB37" t="n">
        <v>536.8145900316624</v>
      </c>
      <c r="AC37" t="n">
        <v>485.5817589830487</v>
      </c>
      <c r="AD37" t="n">
        <v>392338.3140526497</v>
      </c>
      <c r="AE37" t="n">
        <v>536814.5900316624</v>
      </c>
      <c r="AF37" t="n">
        <v>2.528019085439604e-06</v>
      </c>
      <c r="AG37" t="n">
        <v>17</v>
      </c>
      <c r="AH37" t="n">
        <v>485581.7589830487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3.4655</v>
      </c>
      <c r="E38" t="n">
        <v>28.86</v>
      </c>
      <c r="F38" t="n">
        <v>24.92</v>
      </c>
      <c r="G38" t="n">
        <v>55.37</v>
      </c>
      <c r="H38" t="n">
        <v>0.72</v>
      </c>
      <c r="I38" t="n">
        <v>27</v>
      </c>
      <c r="J38" t="n">
        <v>248.4</v>
      </c>
      <c r="K38" t="n">
        <v>57.72</v>
      </c>
      <c r="L38" t="n">
        <v>10</v>
      </c>
      <c r="M38" t="n">
        <v>25</v>
      </c>
      <c r="N38" t="n">
        <v>60.68</v>
      </c>
      <c r="O38" t="n">
        <v>30870.67</v>
      </c>
      <c r="P38" t="n">
        <v>353.38</v>
      </c>
      <c r="Q38" t="n">
        <v>1397.24</v>
      </c>
      <c r="R38" t="n">
        <v>96.97</v>
      </c>
      <c r="S38" t="n">
        <v>66.97</v>
      </c>
      <c r="T38" t="n">
        <v>12351.32</v>
      </c>
      <c r="U38" t="n">
        <v>0.6899999999999999</v>
      </c>
      <c r="V38" t="n">
        <v>0.84</v>
      </c>
      <c r="W38" t="n">
        <v>5.34</v>
      </c>
      <c r="X38" t="n">
        <v>0.75</v>
      </c>
      <c r="Y38" t="n">
        <v>1</v>
      </c>
      <c r="Z38" t="n">
        <v>10</v>
      </c>
      <c r="AA38" t="n">
        <v>392.0883789267344</v>
      </c>
      <c r="AB38" t="n">
        <v>536.4726177660256</v>
      </c>
      <c r="AC38" t="n">
        <v>485.2724240704833</v>
      </c>
      <c r="AD38" t="n">
        <v>392088.3789267344</v>
      </c>
      <c r="AE38" t="n">
        <v>536472.6177660256</v>
      </c>
      <c r="AF38" t="n">
        <v>2.526269540814598e-06</v>
      </c>
      <c r="AG38" t="n">
        <v>17</v>
      </c>
      <c r="AH38" t="n">
        <v>485272.4240704833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3.4763</v>
      </c>
      <c r="E39" t="n">
        <v>28.77</v>
      </c>
      <c r="F39" t="n">
        <v>24.87</v>
      </c>
      <c r="G39" t="n">
        <v>57.4</v>
      </c>
      <c r="H39" t="n">
        <v>0.73</v>
      </c>
      <c r="I39" t="n">
        <v>26</v>
      </c>
      <c r="J39" t="n">
        <v>248.85</v>
      </c>
      <c r="K39" t="n">
        <v>57.72</v>
      </c>
      <c r="L39" t="n">
        <v>10.25</v>
      </c>
      <c r="M39" t="n">
        <v>24</v>
      </c>
      <c r="N39" t="n">
        <v>60.88</v>
      </c>
      <c r="O39" t="n">
        <v>30925.82</v>
      </c>
      <c r="P39" t="n">
        <v>350.89</v>
      </c>
      <c r="Q39" t="n">
        <v>1397.18</v>
      </c>
      <c r="R39" t="n">
        <v>95.68000000000001</v>
      </c>
      <c r="S39" t="n">
        <v>66.97</v>
      </c>
      <c r="T39" t="n">
        <v>11711.48</v>
      </c>
      <c r="U39" t="n">
        <v>0.7</v>
      </c>
      <c r="V39" t="n">
        <v>0.85</v>
      </c>
      <c r="W39" t="n">
        <v>5.33</v>
      </c>
      <c r="X39" t="n">
        <v>0.71</v>
      </c>
      <c r="Y39" t="n">
        <v>1</v>
      </c>
      <c r="Z39" t="n">
        <v>10</v>
      </c>
      <c r="AA39" t="n">
        <v>389.4540627985793</v>
      </c>
      <c r="AB39" t="n">
        <v>532.8682302216585</v>
      </c>
      <c r="AC39" t="n">
        <v>482.0120342145609</v>
      </c>
      <c r="AD39" t="n">
        <v>389454.0627985793</v>
      </c>
      <c r="AE39" t="n">
        <v>532868.2302216585</v>
      </c>
      <c r="AF39" t="n">
        <v>2.534142491627121e-06</v>
      </c>
      <c r="AG39" t="n">
        <v>17</v>
      </c>
      <c r="AH39" t="n">
        <v>482012.0342145609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3.4843</v>
      </c>
      <c r="E40" t="n">
        <v>28.7</v>
      </c>
      <c r="F40" t="n">
        <v>24.85</v>
      </c>
      <c r="G40" t="n">
        <v>59.65</v>
      </c>
      <c r="H40" t="n">
        <v>0.75</v>
      </c>
      <c r="I40" t="n">
        <v>25</v>
      </c>
      <c r="J40" t="n">
        <v>249.3</v>
      </c>
      <c r="K40" t="n">
        <v>57.72</v>
      </c>
      <c r="L40" t="n">
        <v>10.5</v>
      </c>
      <c r="M40" t="n">
        <v>23</v>
      </c>
      <c r="N40" t="n">
        <v>61.07</v>
      </c>
      <c r="O40" t="n">
        <v>30981.04</v>
      </c>
      <c r="P40" t="n">
        <v>350.58</v>
      </c>
      <c r="Q40" t="n">
        <v>1397.23</v>
      </c>
      <c r="R40" t="n">
        <v>94.95999999999999</v>
      </c>
      <c r="S40" t="n">
        <v>66.97</v>
      </c>
      <c r="T40" t="n">
        <v>11355.59</v>
      </c>
      <c r="U40" t="n">
        <v>0.71</v>
      </c>
      <c r="V40" t="n">
        <v>0.85</v>
      </c>
      <c r="W40" t="n">
        <v>5.34</v>
      </c>
      <c r="X40" t="n">
        <v>0.6899999999999999</v>
      </c>
      <c r="Y40" t="n">
        <v>1</v>
      </c>
      <c r="Z40" t="n">
        <v>10</v>
      </c>
      <c r="AA40" t="n">
        <v>388.5964540646181</v>
      </c>
      <c r="AB40" t="n">
        <v>531.6948121168255</v>
      </c>
      <c r="AC40" t="n">
        <v>480.9506054867506</v>
      </c>
      <c r="AD40" t="n">
        <v>388596.454064618</v>
      </c>
      <c r="AE40" t="n">
        <v>531694.8121168255</v>
      </c>
      <c r="AF40" t="n">
        <v>2.539974307043805e-06</v>
      </c>
      <c r="AG40" t="n">
        <v>17</v>
      </c>
      <c r="AH40" t="n">
        <v>480950.6054867506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3.483</v>
      </c>
      <c r="E41" t="n">
        <v>28.71</v>
      </c>
      <c r="F41" t="n">
        <v>24.86</v>
      </c>
      <c r="G41" t="n">
        <v>59.67</v>
      </c>
      <c r="H41" t="n">
        <v>0.77</v>
      </c>
      <c r="I41" t="n">
        <v>25</v>
      </c>
      <c r="J41" t="n">
        <v>249.75</v>
      </c>
      <c r="K41" t="n">
        <v>57.72</v>
      </c>
      <c r="L41" t="n">
        <v>10.75</v>
      </c>
      <c r="M41" t="n">
        <v>23</v>
      </c>
      <c r="N41" t="n">
        <v>61.27</v>
      </c>
      <c r="O41" t="n">
        <v>31036.33</v>
      </c>
      <c r="P41" t="n">
        <v>349.34</v>
      </c>
      <c r="Q41" t="n">
        <v>1397.2</v>
      </c>
      <c r="R41" t="n">
        <v>95.31999999999999</v>
      </c>
      <c r="S41" t="n">
        <v>66.97</v>
      </c>
      <c r="T41" t="n">
        <v>11535.1</v>
      </c>
      <c r="U41" t="n">
        <v>0.7</v>
      </c>
      <c r="V41" t="n">
        <v>0.85</v>
      </c>
      <c r="W41" t="n">
        <v>5.33</v>
      </c>
      <c r="X41" t="n">
        <v>0.7</v>
      </c>
      <c r="Y41" t="n">
        <v>1</v>
      </c>
      <c r="Z41" t="n">
        <v>10</v>
      </c>
      <c r="AA41" t="n">
        <v>387.8466508067535</v>
      </c>
      <c r="AB41" t="n">
        <v>530.6688982204302</v>
      </c>
      <c r="AC41" t="n">
        <v>480.022603372748</v>
      </c>
      <c r="AD41" t="n">
        <v>387846.6508067535</v>
      </c>
      <c r="AE41" t="n">
        <v>530668.8982204301</v>
      </c>
      <c r="AF41" t="n">
        <v>2.539026637038593e-06</v>
      </c>
      <c r="AG41" t="n">
        <v>17</v>
      </c>
      <c r="AH41" t="n">
        <v>480022.603372748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3.4937</v>
      </c>
      <c r="E42" t="n">
        <v>28.62</v>
      </c>
      <c r="F42" t="n">
        <v>24.82</v>
      </c>
      <c r="G42" t="n">
        <v>62.05</v>
      </c>
      <c r="H42" t="n">
        <v>0.78</v>
      </c>
      <c r="I42" t="n">
        <v>24</v>
      </c>
      <c r="J42" t="n">
        <v>250.2</v>
      </c>
      <c r="K42" t="n">
        <v>57.72</v>
      </c>
      <c r="L42" t="n">
        <v>11</v>
      </c>
      <c r="M42" t="n">
        <v>22</v>
      </c>
      <c r="N42" t="n">
        <v>61.47</v>
      </c>
      <c r="O42" t="n">
        <v>31091.69</v>
      </c>
      <c r="P42" t="n">
        <v>347.63</v>
      </c>
      <c r="Q42" t="n">
        <v>1397.32</v>
      </c>
      <c r="R42" t="n">
        <v>93.84</v>
      </c>
      <c r="S42" t="n">
        <v>66.97</v>
      </c>
      <c r="T42" t="n">
        <v>10802.71</v>
      </c>
      <c r="U42" t="n">
        <v>0.71</v>
      </c>
      <c r="V42" t="n">
        <v>0.85</v>
      </c>
      <c r="W42" t="n">
        <v>5.33</v>
      </c>
      <c r="X42" t="n">
        <v>0.65</v>
      </c>
      <c r="Y42" t="n">
        <v>1</v>
      </c>
      <c r="Z42" t="n">
        <v>10</v>
      </c>
      <c r="AA42" t="n">
        <v>385.7968243894907</v>
      </c>
      <c r="AB42" t="n">
        <v>527.8642352843719</v>
      </c>
      <c r="AC42" t="n">
        <v>477.4856135309379</v>
      </c>
      <c r="AD42" t="n">
        <v>385796.8243894906</v>
      </c>
      <c r="AE42" t="n">
        <v>527864.235284372</v>
      </c>
      <c r="AF42" t="n">
        <v>2.546826690158408e-06</v>
      </c>
      <c r="AG42" t="n">
        <v>17</v>
      </c>
      <c r="AH42" t="n">
        <v>477485.6135309379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3.5031</v>
      </c>
      <c r="E43" t="n">
        <v>28.55</v>
      </c>
      <c r="F43" t="n">
        <v>24.79</v>
      </c>
      <c r="G43" t="n">
        <v>64.67</v>
      </c>
      <c r="H43" t="n">
        <v>0.8</v>
      </c>
      <c r="I43" t="n">
        <v>23</v>
      </c>
      <c r="J43" t="n">
        <v>250.65</v>
      </c>
      <c r="K43" t="n">
        <v>57.72</v>
      </c>
      <c r="L43" t="n">
        <v>11.25</v>
      </c>
      <c r="M43" t="n">
        <v>21</v>
      </c>
      <c r="N43" t="n">
        <v>61.67</v>
      </c>
      <c r="O43" t="n">
        <v>31147.12</v>
      </c>
      <c r="P43" t="n">
        <v>345.65</v>
      </c>
      <c r="Q43" t="n">
        <v>1397.2</v>
      </c>
      <c r="R43" t="n">
        <v>93.03</v>
      </c>
      <c r="S43" t="n">
        <v>66.97</v>
      </c>
      <c r="T43" t="n">
        <v>10401.62</v>
      </c>
      <c r="U43" t="n">
        <v>0.72</v>
      </c>
      <c r="V43" t="n">
        <v>0.85</v>
      </c>
      <c r="W43" t="n">
        <v>5.33</v>
      </c>
      <c r="X43" t="n">
        <v>0.62</v>
      </c>
      <c r="Y43" t="n">
        <v>1</v>
      </c>
      <c r="Z43" t="n">
        <v>10</v>
      </c>
      <c r="AA43" t="n">
        <v>383.6819373258544</v>
      </c>
      <c r="AB43" t="n">
        <v>524.9705535016725</v>
      </c>
      <c r="AC43" t="n">
        <v>474.8681006762715</v>
      </c>
      <c r="AD43" t="n">
        <v>383681.9373258544</v>
      </c>
      <c r="AE43" t="n">
        <v>524970.5535016725</v>
      </c>
      <c r="AF43" t="n">
        <v>2.553679073273011e-06</v>
      </c>
      <c r="AG43" t="n">
        <v>17</v>
      </c>
      <c r="AH43" t="n">
        <v>474868.1006762715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3.5025</v>
      </c>
      <c r="E44" t="n">
        <v>28.55</v>
      </c>
      <c r="F44" t="n">
        <v>24.79</v>
      </c>
      <c r="G44" t="n">
        <v>64.68000000000001</v>
      </c>
      <c r="H44" t="n">
        <v>0.8100000000000001</v>
      </c>
      <c r="I44" t="n">
        <v>23</v>
      </c>
      <c r="J44" t="n">
        <v>251.1</v>
      </c>
      <c r="K44" t="n">
        <v>57.72</v>
      </c>
      <c r="L44" t="n">
        <v>11.5</v>
      </c>
      <c r="M44" t="n">
        <v>21</v>
      </c>
      <c r="N44" t="n">
        <v>61.87</v>
      </c>
      <c r="O44" t="n">
        <v>31202.63</v>
      </c>
      <c r="P44" t="n">
        <v>345.45</v>
      </c>
      <c r="Q44" t="n">
        <v>1397.2</v>
      </c>
      <c r="R44" t="n">
        <v>93.01000000000001</v>
      </c>
      <c r="S44" t="n">
        <v>66.97</v>
      </c>
      <c r="T44" t="n">
        <v>10392.55</v>
      </c>
      <c r="U44" t="n">
        <v>0.72</v>
      </c>
      <c r="V44" t="n">
        <v>0.85</v>
      </c>
      <c r="W44" t="n">
        <v>5.33</v>
      </c>
      <c r="X44" t="n">
        <v>0.63</v>
      </c>
      <c r="Y44" t="n">
        <v>1</v>
      </c>
      <c r="Z44" t="n">
        <v>10</v>
      </c>
      <c r="AA44" t="n">
        <v>383.5891877301424</v>
      </c>
      <c r="AB44" t="n">
        <v>524.843649412996</v>
      </c>
      <c r="AC44" t="n">
        <v>474.7533081357073</v>
      </c>
      <c r="AD44" t="n">
        <v>383589.1877301424</v>
      </c>
      <c r="AE44" t="n">
        <v>524843.649412996</v>
      </c>
      <c r="AF44" t="n">
        <v>2.55324168711676e-06</v>
      </c>
      <c r="AG44" t="n">
        <v>17</v>
      </c>
      <c r="AH44" t="n">
        <v>474753.3081357073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3.5125</v>
      </c>
      <c r="E45" t="n">
        <v>28.47</v>
      </c>
      <c r="F45" t="n">
        <v>24.76</v>
      </c>
      <c r="G45" t="n">
        <v>67.52</v>
      </c>
      <c r="H45" t="n">
        <v>0.83</v>
      </c>
      <c r="I45" t="n">
        <v>22</v>
      </c>
      <c r="J45" t="n">
        <v>251.55</v>
      </c>
      <c r="K45" t="n">
        <v>57.72</v>
      </c>
      <c r="L45" t="n">
        <v>11.75</v>
      </c>
      <c r="M45" t="n">
        <v>20</v>
      </c>
      <c r="N45" t="n">
        <v>62.07</v>
      </c>
      <c r="O45" t="n">
        <v>31258.21</v>
      </c>
      <c r="P45" t="n">
        <v>343.55</v>
      </c>
      <c r="Q45" t="n">
        <v>1397.34</v>
      </c>
      <c r="R45" t="n">
        <v>91.93000000000001</v>
      </c>
      <c r="S45" t="n">
        <v>66.97</v>
      </c>
      <c r="T45" t="n">
        <v>9858.74</v>
      </c>
      <c r="U45" t="n">
        <v>0.73</v>
      </c>
      <c r="V45" t="n">
        <v>0.85</v>
      </c>
      <c r="W45" t="n">
        <v>5.32</v>
      </c>
      <c r="X45" t="n">
        <v>0.59</v>
      </c>
      <c r="Y45" t="n">
        <v>1</v>
      </c>
      <c r="Z45" t="n">
        <v>10</v>
      </c>
      <c r="AA45" t="n">
        <v>381.4957398242277</v>
      </c>
      <c r="AB45" t="n">
        <v>521.9793016317201</v>
      </c>
      <c r="AC45" t="n">
        <v>472.1623296865389</v>
      </c>
      <c r="AD45" t="n">
        <v>381495.7398242276</v>
      </c>
      <c r="AE45" t="n">
        <v>521979.30163172</v>
      </c>
      <c r="AF45" t="n">
        <v>2.560531456387614e-06</v>
      </c>
      <c r="AG45" t="n">
        <v>17</v>
      </c>
      <c r="AH45" t="n">
        <v>472162.3296865389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3.5118</v>
      </c>
      <c r="E46" t="n">
        <v>28.48</v>
      </c>
      <c r="F46" t="n">
        <v>24.76</v>
      </c>
      <c r="G46" t="n">
        <v>67.54000000000001</v>
      </c>
      <c r="H46" t="n">
        <v>0.85</v>
      </c>
      <c r="I46" t="n">
        <v>22</v>
      </c>
      <c r="J46" t="n">
        <v>252</v>
      </c>
      <c r="K46" t="n">
        <v>57.72</v>
      </c>
      <c r="L46" t="n">
        <v>12</v>
      </c>
      <c r="M46" t="n">
        <v>20</v>
      </c>
      <c r="N46" t="n">
        <v>62.27</v>
      </c>
      <c r="O46" t="n">
        <v>31313.87</v>
      </c>
      <c r="P46" t="n">
        <v>342.61</v>
      </c>
      <c r="Q46" t="n">
        <v>1397.19</v>
      </c>
      <c r="R46" t="n">
        <v>92.12</v>
      </c>
      <c r="S46" t="n">
        <v>66.97</v>
      </c>
      <c r="T46" t="n">
        <v>9951.360000000001</v>
      </c>
      <c r="U46" t="n">
        <v>0.73</v>
      </c>
      <c r="V46" t="n">
        <v>0.85</v>
      </c>
      <c r="W46" t="n">
        <v>5.33</v>
      </c>
      <c r="X46" t="n">
        <v>0.6</v>
      </c>
      <c r="Y46" t="n">
        <v>1</v>
      </c>
      <c r="Z46" t="n">
        <v>10</v>
      </c>
      <c r="AA46" t="n">
        <v>380.9006870103442</v>
      </c>
      <c r="AB46" t="n">
        <v>521.1651241198872</v>
      </c>
      <c r="AC46" t="n">
        <v>471.4258561337302</v>
      </c>
      <c r="AD46" t="n">
        <v>380900.6870103442</v>
      </c>
      <c r="AE46" t="n">
        <v>521165.1241198872</v>
      </c>
      <c r="AF46" t="n">
        <v>2.560021172538655e-06</v>
      </c>
      <c r="AG46" t="n">
        <v>17</v>
      </c>
      <c r="AH46" t="n">
        <v>471425.8561337302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3.5221</v>
      </c>
      <c r="E47" t="n">
        <v>28.39</v>
      </c>
      <c r="F47" t="n">
        <v>24.73</v>
      </c>
      <c r="G47" t="n">
        <v>70.65000000000001</v>
      </c>
      <c r="H47" t="n">
        <v>0.86</v>
      </c>
      <c r="I47" t="n">
        <v>21</v>
      </c>
      <c r="J47" t="n">
        <v>252.45</v>
      </c>
      <c r="K47" t="n">
        <v>57.72</v>
      </c>
      <c r="L47" t="n">
        <v>12.25</v>
      </c>
      <c r="M47" t="n">
        <v>19</v>
      </c>
      <c r="N47" t="n">
        <v>62.48</v>
      </c>
      <c r="O47" t="n">
        <v>31369.6</v>
      </c>
      <c r="P47" t="n">
        <v>340.07</v>
      </c>
      <c r="Q47" t="n">
        <v>1397.23</v>
      </c>
      <c r="R47" t="n">
        <v>90.81</v>
      </c>
      <c r="S47" t="n">
        <v>66.97</v>
      </c>
      <c r="T47" t="n">
        <v>9301.610000000001</v>
      </c>
      <c r="U47" t="n">
        <v>0.74</v>
      </c>
      <c r="V47" t="n">
        <v>0.85</v>
      </c>
      <c r="W47" t="n">
        <v>5.33</v>
      </c>
      <c r="X47" t="n">
        <v>0.5600000000000001</v>
      </c>
      <c r="Y47" t="n">
        <v>1</v>
      </c>
      <c r="Z47" t="n">
        <v>10</v>
      </c>
      <c r="AA47" t="n">
        <v>378.3587693009638</v>
      </c>
      <c r="AB47" t="n">
        <v>517.6871601684182</v>
      </c>
      <c r="AC47" t="n">
        <v>468.2798241804362</v>
      </c>
      <c r="AD47" t="n">
        <v>378358.7693009638</v>
      </c>
      <c r="AE47" t="n">
        <v>517687.1601684182</v>
      </c>
      <c r="AF47" t="n">
        <v>2.567529634887634e-06</v>
      </c>
      <c r="AG47" t="n">
        <v>17</v>
      </c>
      <c r="AH47" t="n">
        <v>468279.8241804362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3.5197</v>
      </c>
      <c r="E48" t="n">
        <v>28.41</v>
      </c>
      <c r="F48" t="n">
        <v>24.75</v>
      </c>
      <c r="G48" t="n">
        <v>70.7</v>
      </c>
      <c r="H48" t="n">
        <v>0.88</v>
      </c>
      <c r="I48" t="n">
        <v>21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339.49</v>
      </c>
      <c r="Q48" t="n">
        <v>1397.31</v>
      </c>
      <c r="R48" t="n">
        <v>91.45999999999999</v>
      </c>
      <c r="S48" t="n">
        <v>66.97</v>
      </c>
      <c r="T48" t="n">
        <v>9625.84</v>
      </c>
      <c r="U48" t="n">
        <v>0.73</v>
      </c>
      <c r="V48" t="n">
        <v>0.85</v>
      </c>
      <c r="W48" t="n">
        <v>5.33</v>
      </c>
      <c r="X48" t="n">
        <v>0.58</v>
      </c>
      <c r="Y48" t="n">
        <v>1</v>
      </c>
      <c r="Z48" t="n">
        <v>10</v>
      </c>
      <c r="AA48" t="n">
        <v>378.1581245795089</v>
      </c>
      <c r="AB48" t="n">
        <v>517.4126292087033</v>
      </c>
      <c r="AC48" t="n">
        <v>468.0314940702098</v>
      </c>
      <c r="AD48" t="n">
        <v>378158.1245795088</v>
      </c>
      <c r="AE48" t="n">
        <v>517412.6292087033</v>
      </c>
      <c r="AF48" t="n">
        <v>2.565780090262629e-06</v>
      </c>
      <c r="AG48" t="n">
        <v>17</v>
      </c>
      <c r="AH48" t="n">
        <v>468031.4940702098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3.5293</v>
      </c>
      <c r="E49" t="n">
        <v>28.33</v>
      </c>
      <c r="F49" t="n">
        <v>24.71</v>
      </c>
      <c r="G49" t="n">
        <v>74.14</v>
      </c>
      <c r="H49" t="n">
        <v>0.9</v>
      </c>
      <c r="I49" t="n">
        <v>20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337.54</v>
      </c>
      <c r="Q49" t="n">
        <v>1397.17</v>
      </c>
      <c r="R49" t="n">
        <v>90.37</v>
      </c>
      <c r="S49" t="n">
        <v>66.97</v>
      </c>
      <c r="T49" t="n">
        <v>9085.120000000001</v>
      </c>
      <c r="U49" t="n">
        <v>0.74</v>
      </c>
      <c r="V49" t="n">
        <v>0.85</v>
      </c>
      <c r="W49" t="n">
        <v>5.33</v>
      </c>
      <c r="X49" t="n">
        <v>0.55</v>
      </c>
      <c r="Y49" t="n">
        <v>1</v>
      </c>
      <c r="Z49" t="n">
        <v>10</v>
      </c>
      <c r="AA49" t="n">
        <v>376.0746820421987</v>
      </c>
      <c r="AB49" t="n">
        <v>514.5619712141577</v>
      </c>
      <c r="AC49" t="n">
        <v>465.4528988737401</v>
      </c>
      <c r="AD49" t="n">
        <v>376074.6820421987</v>
      </c>
      <c r="AE49" t="n">
        <v>514561.9712141576</v>
      </c>
      <c r="AF49" t="n">
        <v>2.57277826876265e-06</v>
      </c>
      <c r="AG49" t="n">
        <v>17</v>
      </c>
      <c r="AH49" t="n">
        <v>465452.8988737401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3.5311</v>
      </c>
      <c r="E50" t="n">
        <v>28.32</v>
      </c>
      <c r="F50" t="n">
        <v>24.7</v>
      </c>
      <c r="G50" t="n">
        <v>74.09999999999999</v>
      </c>
      <c r="H50" t="n">
        <v>0.91</v>
      </c>
      <c r="I50" t="n">
        <v>20</v>
      </c>
      <c r="J50" t="n">
        <v>253.81</v>
      </c>
      <c r="K50" t="n">
        <v>57.72</v>
      </c>
      <c r="L50" t="n">
        <v>13</v>
      </c>
      <c r="M50" t="n">
        <v>18</v>
      </c>
      <c r="N50" t="n">
        <v>63.08</v>
      </c>
      <c r="O50" t="n">
        <v>31537.23</v>
      </c>
      <c r="P50" t="n">
        <v>337.25</v>
      </c>
      <c r="Q50" t="n">
        <v>1397.21</v>
      </c>
      <c r="R50" t="n">
        <v>89.87</v>
      </c>
      <c r="S50" t="n">
        <v>66.97</v>
      </c>
      <c r="T50" t="n">
        <v>8835.370000000001</v>
      </c>
      <c r="U50" t="n">
        <v>0.75</v>
      </c>
      <c r="V50" t="n">
        <v>0.85</v>
      </c>
      <c r="W50" t="n">
        <v>5.33</v>
      </c>
      <c r="X50" t="n">
        <v>0.53</v>
      </c>
      <c r="Y50" t="n">
        <v>1</v>
      </c>
      <c r="Z50" t="n">
        <v>10</v>
      </c>
      <c r="AA50" t="n">
        <v>375.734482017665</v>
      </c>
      <c r="AB50" t="n">
        <v>514.0964945320247</v>
      </c>
      <c r="AC50" t="n">
        <v>465.0318466328493</v>
      </c>
      <c r="AD50" t="n">
        <v>375734.4820176649</v>
      </c>
      <c r="AE50" t="n">
        <v>514096.4945320247</v>
      </c>
      <c r="AF50" t="n">
        <v>2.574090427231404e-06</v>
      </c>
      <c r="AG50" t="n">
        <v>17</v>
      </c>
      <c r="AH50" t="n">
        <v>465031.8466328493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3.5297</v>
      </c>
      <c r="E51" t="n">
        <v>28.33</v>
      </c>
      <c r="F51" t="n">
        <v>24.71</v>
      </c>
      <c r="G51" t="n">
        <v>74.13</v>
      </c>
      <c r="H51" t="n">
        <v>0.93</v>
      </c>
      <c r="I51" t="n">
        <v>20</v>
      </c>
      <c r="J51" t="n">
        <v>254.26</v>
      </c>
      <c r="K51" t="n">
        <v>57.72</v>
      </c>
      <c r="L51" t="n">
        <v>13.25</v>
      </c>
      <c r="M51" t="n">
        <v>18</v>
      </c>
      <c r="N51" t="n">
        <v>63.29</v>
      </c>
      <c r="O51" t="n">
        <v>31593.26</v>
      </c>
      <c r="P51" t="n">
        <v>334.07</v>
      </c>
      <c r="Q51" t="n">
        <v>1397.22</v>
      </c>
      <c r="R51" t="n">
        <v>90.28</v>
      </c>
      <c r="S51" t="n">
        <v>66.97</v>
      </c>
      <c r="T51" t="n">
        <v>9041.98</v>
      </c>
      <c r="U51" t="n">
        <v>0.74</v>
      </c>
      <c r="V51" t="n">
        <v>0.85</v>
      </c>
      <c r="W51" t="n">
        <v>5.33</v>
      </c>
      <c r="X51" t="n">
        <v>0.55</v>
      </c>
      <c r="Y51" t="n">
        <v>1</v>
      </c>
      <c r="Z51" t="n">
        <v>10</v>
      </c>
      <c r="AA51" t="n">
        <v>373.6677968508587</v>
      </c>
      <c r="AB51" t="n">
        <v>511.2687647110859</v>
      </c>
      <c r="AC51" t="n">
        <v>462.4739913772771</v>
      </c>
      <c r="AD51" t="n">
        <v>373667.7968508587</v>
      </c>
      <c r="AE51" t="n">
        <v>511268.7647110858</v>
      </c>
      <c r="AF51" t="n">
        <v>2.573069859533484e-06</v>
      </c>
      <c r="AG51" t="n">
        <v>17</v>
      </c>
      <c r="AH51" t="n">
        <v>462473.9913772771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3.5387</v>
      </c>
      <c r="E52" t="n">
        <v>28.26</v>
      </c>
      <c r="F52" t="n">
        <v>24.68</v>
      </c>
      <c r="G52" t="n">
        <v>77.95</v>
      </c>
      <c r="H52" t="n">
        <v>0.9399999999999999</v>
      </c>
      <c r="I52" t="n">
        <v>19</v>
      </c>
      <c r="J52" t="n">
        <v>254.72</v>
      </c>
      <c r="K52" t="n">
        <v>57.72</v>
      </c>
      <c r="L52" t="n">
        <v>13.5</v>
      </c>
      <c r="M52" t="n">
        <v>17</v>
      </c>
      <c r="N52" t="n">
        <v>63.49</v>
      </c>
      <c r="O52" t="n">
        <v>31649.36</v>
      </c>
      <c r="P52" t="n">
        <v>334.82</v>
      </c>
      <c r="Q52" t="n">
        <v>1397.17</v>
      </c>
      <c r="R52" t="n">
        <v>89.58</v>
      </c>
      <c r="S52" t="n">
        <v>66.97</v>
      </c>
      <c r="T52" t="n">
        <v>8696.469999999999</v>
      </c>
      <c r="U52" t="n">
        <v>0.75</v>
      </c>
      <c r="V52" t="n">
        <v>0.85</v>
      </c>
      <c r="W52" t="n">
        <v>5.32</v>
      </c>
      <c r="X52" t="n">
        <v>0.52</v>
      </c>
      <c r="Y52" t="n">
        <v>1</v>
      </c>
      <c r="Z52" t="n">
        <v>10</v>
      </c>
      <c r="AA52" t="n">
        <v>373.5011176142941</v>
      </c>
      <c r="AB52" t="n">
        <v>511.0407068262493</v>
      </c>
      <c r="AC52" t="n">
        <v>462.2676990168881</v>
      </c>
      <c r="AD52" t="n">
        <v>373501.1176142941</v>
      </c>
      <c r="AE52" t="n">
        <v>511040.7068262493</v>
      </c>
      <c r="AF52" t="n">
        <v>2.579630651877253e-06</v>
      </c>
      <c r="AG52" t="n">
        <v>17</v>
      </c>
      <c r="AH52" t="n">
        <v>462267.699016888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3.5391</v>
      </c>
      <c r="E53" t="n">
        <v>28.26</v>
      </c>
      <c r="F53" t="n">
        <v>24.68</v>
      </c>
      <c r="G53" t="n">
        <v>77.94</v>
      </c>
      <c r="H53" t="n">
        <v>0.96</v>
      </c>
      <c r="I53" t="n">
        <v>19</v>
      </c>
      <c r="J53" t="n">
        <v>255.17</v>
      </c>
      <c r="K53" t="n">
        <v>57.72</v>
      </c>
      <c r="L53" t="n">
        <v>13.75</v>
      </c>
      <c r="M53" t="n">
        <v>17</v>
      </c>
      <c r="N53" t="n">
        <v>63.7</v>
      </c>
      <c r="O53" t="n">
        <v>31705.54</v>
      </c>
      <c r="P53" t="n">
        <v>333.1</v>
      </c>
      <c r="Q53" t="n">
        <v>1397.24</v>
      </c>
      <c r="R53" t="n">
        <v>89.34</v>
      </c>
      <c r="S53" t="n">
        <v>66.97</v>
      </c>
      <c r="T53" t="n">
        <v>8578.24</v>
      </c>
      <c r="U53" t="n">
        <v>0.75</v>
      </c>
      <c r="V53" t="n">
        <v>0.85</v>
      </c>
      <c r="W53" t="n">
        <v>5.33</v>
      </c>
      <c r="X53" t="n">
        <v>0.52</v>
      </c>
      <c r="Y53" t="n">
        <v>1</v>
      </c>
      <c r="Z53" t="n">
        <v>10</v>
      </c>
      <c r="AA53" t="n">
        <v>372.2968795896174</v>
      </c>
      <c r="AB53" t="n">
        <v>509.3930152336543</v>
      </c>
      <c r="AC53" t="n">
        <v>460.7772607973405</v>
      </c>
      <c r="AD53" t="n">
        <v>372296.8795896174</v>
      </c>
      <c r="AE53" t="n">
        <v>509393.0152336543</v>
      </c>
      <c r="AF53" t="n">
        <v>2.579922242648087e-06</v>
      </c>
      <c r="AG53" t="n">
        <v>17</v>
      </c>
      <c r="AH53" t="n">
        <v>460777.2607973405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3.5491</v>
      </c>
      <c r="E54" t="n">
        <v>28.18</v>
      </c>
      <c r="F54" t="n">
        <v>24.65</v>
      </c>
      <c r="G54" t="n">
        <v>82.16</v>
      </c>
      <c r="H54" t="n">
        <v>0.97</v>
      </c>
      <c r="I54" t="n">
        <v>18</v>
      </c>
      <c r="J54" t="n">
        <v>255.63</v>
      </c>
      <c r="K54" t="n">
        <v>57.72</v>
      </c>
      <c r="L54" t="n">
        <v>14</v>
      </c>
      <c r="M54" t="n">
        <v>16</v>
      </c>
      <c r="N54" t="n">
        <v>63.91</v>
      </c>
      <c r="O54" t="n">
        <v>31761.8</v>
      </c>
      <c r="P54" t="n">
        <v>330.28</v>
      </c>
      <c r="Q54" t="n">
        <v>1397.17</v>
      </c>
      <c r="R54" t="n">
        <v>88.29000000000001</v>
      </c>
      <c r="S54" t="n">
        <v>66.97</v>
      </c>
      <c r="T54" t="n">
        <v>8059.16</v>
      </c>
      <c r="U54" t="n">
        <v>0.76</v>
      </c>
      <c r="V54" t="n">
        <v>0.85</v>
      </c>
      <c r="W54" t="n">
        <v>5.32</v>
      </c>
      <c r="X54" t="n">
        <v>0.48</v>
      </c>
      <c r="Y54" t="n">
        <v>1</v>
      </c>
      <c r="Z54" t="n">
        <v>10</v>
      </c>
      <c r="AA54" t="n">
        <v>369.6298741290939</v>
      </c>
      <c r="AB54" t="n">
        <v>505.7439007025892</v>
      </c>
      <c r="AC54" t="n">
        <v>457.4764126355561</v>
      </c>
      <c r="AD54" t="n">
        <v>369629.8741290939</v>
      </c>
      <c r="AE54" t="n">
        <v>505743.9007025892</v>
      </c>
      <c r="AF54" t="n">
        <v>2.587212011918941e-06</v>
      </c>
      <c r="AG54" t="n">
        <v>17</v>
      </c>
      <c r="AH54" t="n">
        <v>457476.4126355561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3.5474</v>
      </c>
      <c r="E55" t="n">
        <v>28.19</v>
      </c>
      <c r="F55" t="n">
        <v>24.66</v>
      </c>
      <c r="G55" t="n">
        <v>82.2</v>
      </c>
      <c r="H55" t="n">
        <v>0.99</v>
      </c>
      <c r="I55" t="n">
        <v>18</v>
      </c>
      <c r="J55" t="n">
        <v>256.09</v>
      </c>
      <c r="K55" t="n">
        <v>57.72</v>
      </c>
      <c r="L55" t="n">
        <v>14.25</v>
      </c>
      <c r="M55" t="n">
        <v>16</v>
      </c>
      <c r="N55" t="n">
        <v>64.11</v>
      </c>
      <c r="O55" t="n">
        <v>31818.13</v>
      </c>
      <c r="P55" t="n">
        <v>330.96</v>
      </c>
      <c r="Q55" t="n">
        <v>1397.17</v>
      </c>
      <c r="R55" t="n">
        <v>88.94</v>
      </c>
      <c r="S55" t="n">
        <v>66.97</v>
      </c>
      <c r="T55" t="n">
        <v>8380.58</v>
      </c>
      <c r="U55" t="n">
        <v>0.75</v>
      </c>
      <c r="V55" t="n">
        <v>0.85</v>
      </c>
      <c r="W55" t="n">
        <v>5.32</v>
      </c>
      <c r="X55" t="n">
        <v>0.5</v>
      </c>
      <c r="Y55" t="n">
        <v>1</v>
      </c>
      <c r="Z55" t="n">
        <v>10</v>
      </c>
      <c r="AA55" t="n">
        <v>370.2240779530433</v>
      </c>
      <c r="AB55" t="n">
        <v>506.5569165889393</v>
      </c>
      <c r="AC55" t="n">
        <v>458.2118354267878</v>
      </c>
      <c r="AD55" t="n">
        <v>370224.0779530433</v>
      </c>
      <c r="AE55" t="n">
        <v>506556.9165889393</v>
      </c>
      <c r="AF55" t="n">
        <v>2.585972751142896e-06</v>
      </c>
      <c r="AG55" t="n">
        <v>17</v>
      </c>
      <c r="AH55" t="n">
        <v>458211.8354267878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3.5492</v>
      </c>
      <c r="E56" t="n">
        <v>28.18</v>
      </c>
      <c r="F56" t="n">
        <v>24.65</v>
      </c>
      <c r="G56" t="n">
        <v>82.15000000000001</v>
      </c>
      <c r="H56" t="n">
        <v>1.01</v>
      </c>
      <c r="I56" t="n">
        <v>18</v>
      </c>
      <c r="J56" t="n">
        <v>256.54</v>
      </c>
      <c r="K56" t="n">
        <v>57.72</v>
      </c>
      <c r="L56" t="n">
        <v>14.5</v>
      </c>
      <c r="M56" t="n">
        <v>16</v>
      </c>
      <c r="N56" t="n">
        <v>64.31999999999999</v>
      </c>
      <c r="O56" t="n">
        <v>31874.54</v>
      </c>
      <c r="P56" t="n">
        <v>328.16</v>
      </c>
      <c r="Q56" t="n">
        <v>1397.26</v>
      </c>
      <c r="R56" t="n">
        <v>88.18000000000001</v>
      </c>
      <c r="S56" t="n">
        <v>66.97</v>
      </c>
      <c r="T56" t="n">
        <v>8001.98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368.1781080635627</v>
      </c>
      <c r="AB56" t="n">
        <v>503.7575303243308</v>
      </c>
      <c r="AC56" t="n">
        <v>455.6796186583103</v>
      </c>
      <c r="AD56" t="n">
        <v>368178.1080635627</v>
      </c>
      <c r="AE56" t="n">
        <v>503757.5303243308</v>
      </c>
      <c r="AF56" t="n">
        <v>2.58728490961165e-06</v>
      </c>
      <c r="AG56" t="n">
        <v>17</v>
      </c>
      <c r="AH56" t="n">
        <v>455679.6186583103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3.5612</v>
      </c>
      <c r="E57" t="n">
        <v>28.08</v>
      </c>
      <c r="F57" t="n">
        <v>24.6</v>
      </c>
      <c r="G57" t="n">
        <v>86.81</v>
      </c>
      <c r="H57" t="n">
        <v>1.02</v>
      </c>
      <c r="I57" t="n">
        <v>17</v>
      </c>
      <c r="J57" t="n">
        <v>257</v>
      </c>
      <c r="K57" t="n">
        <v>57.72</v>
      </c>
      <c r="L57" t="n">
        <v>14.75</v>
      </c>
      <c r="M57" t="n">
        <v>15</v>
      </c>
      <c r="N57" t="n">
        <v>64.53</v>
      </c>
      <c r="O57" t="n">
        <v>31931.15</v>
      </c>
      <c r="P57" t="n">
        <v>325.49</v>
      </c>
      <c r="Q57" t="n">
        <v>1397.17</v>
      </c>
      <c r="R57" t="n">
        <v>86.62</v>
      </c>
      <c r="S57" t="n">
        <v>66.97</v>
      </c>
      <c r="T57" t="n">
        <v>7228.77</v>
      </c>
      <c r="U57" t="n">
        <v>0.77</v>
      </c>
      <c r="V57" t="n">
        <v>0.86</v>
      </c>
      <c r="W57" t="n">
        <v>5.32</v>
      </c>
      <c r="X57" t="n">
        <v>0.43</v>
      </c>
      <c r="Y57" t="n">
        <v>1</v>
      </c>
      <c r="Z57" t="n">
        <v>10</v>
      </c>
      <c r="AA57" t="n">
        <v>365.472856265277</v>
      </c>
      <c r="AB57" t="n">
        <v>500.0560854666301</v>
      </c>
      <c r="AC57" t="n">
        <v>452.331434502818</v>
      </c>
      <c r="AD57" t="n">
        <v>365472.856265277</v>
      </c>
      <c r="AE57" t="n">
        <v>500056.0854666301</v>
      </c>
      <c r="AF57" t="n">
        <v>2.596032632736675e-06</v>
      </c>
      <c r="AG57" t="n">
        <v>17</v>
      </c>
      <c r="AH57" t="n">
        <v>452331.434502818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3.5582</v>
      </c>
      <c r="E58" t="n">
        <v>28.1</v>
      </c>
      <c r="F58" t="n">
        <v>24.62</v>
      </c>
      <c r="G58" t="n">
        <v>86.90000000000001</v>
      </c>
      <c r="H58" t="n">
        <v>1.04</v>
      </c>
      <c r="I58" t="n">
        <v>17</v>
      </c>
      <c r="J58" t="n">
        <v>257.46</v>
      </c>
      <c r="K58" t="n">
        <v>57.72</v>
      </c>
      <c r="L58" t="n">
        <v>15</v>
      </c>
      <c r="M58" t="n">
        <v>15</v>
      </c>
      <c r="N58" t="n">
        <v>64.73999999999999</v>
      </c>
      <c r="O58" t="n">
        <v>31987.71</v>
      </c>
      <c r="P58" t="n">
        <v>326.65</v>
      </c>
      <c r="Q58" t="n">
        <v>1397.28</v>
      </c>
      <c r="R58" t="n">
        <v>87.38</v>
      </c>
      <c r="S58" t="n">
        <v>66.97</v>
      </c>
      <c r="T58" t="n">
        <v>7608.72</v>
      </c>
      <c r="U58" t="n">
        <v>0.77</v>
      </c>
      <c r="V58" t="n">
        <v>0.85</v>
      </c>
      <c r="W58" t="n">
        <v>5.32</v>
      </c>
      <c r="X58" t="n">
        <v>0.46</v>
      </c>
      <c r="Y58" t="n">
        <v>1</v>
      </c>
      <c r="Z58" t="n">
        <v>10</v>
      </c>
      <c r="AA58" t="n">
        <v>366.4900169880682</v>
      </c>
      <c r="AB58" t="n">
        <v>501.4478096415172</v>
      </c>
      <c r="AC58" t="n">
        <v>453.590334475751</v>
      </c>
      <c r="AD58" t="n">
        <v>366490.0169880682</v>
      </c>
      <c r="AE58" t="n">
        <v>501447.8096415172</v>
      </c>
      <c r="AF58" t="n">
        <v>2.593845701955419e-06</v>
      </c>
      <c r="AG58" t="n">
        <v>17</v>
      </c>
      <c r="AH58" t="n">
        <v>453590.334475751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3.5577</v>
      </c>
      <c r="E59" t="n">
        <v>28.11</v>
      </c>
      <c r="F59" t="n">
        <v>24.62</v>
      </c>
      <c r="G59" t="n">
        <v>86.91</v>
      </c>
      <c r="H59" t="n">
        <v>1.05</v>
      </c>
      <c r="I59" t="n">
        <v>17</v>
      </c>
      <c r="J59" t="n">
        <v>257.92</v>
      </c>
      <c r="K59" t="n">
        <v>57.72</v>
      </c>
      <c r="L59" t="n">
        <v>15.25</v>
      </c>
      <c r="M59" t="n">
        <v>15</v>
      </c>
      <c r="N59" t="n">
        <v>64.95</v>
      </c>
      <c r="O59" t="n">
        <v>32044.35</v>
      </c>
      <c r="P59" t="n">
        <v>323.98</v>
      </c>
      <c r="Q59" t="n">
        <v>1397.24</v>
      </c>
      <c r="R59" t="n">
        <v>87.59</v>
      </c>
      <c r="S59" t="n">
        <v>66.97</v>
      </c>
      <c r="T59" t="n">
        <v>7710.71</v>
      </c>
      <c r="U59" t="n">
        <v>0.76</v>
      </c>
      <c r="V59" t="n">
        <v>0.85</v>
      </c>
      <c r="W59" t="n">
        <v>5.32</v>
      </c>
      <c r="X59" t="n">
        <v>0.46</v>
      </c>
      <c r="Y59" t="n">
        <v>1</v>
      </c>
      <c r="Z59" t="n">
        <v>10</v>
      </c>
      <c r="AA59" t="n">
        <v>364.7096556216104</v>
      </c>
      <c r="AB59" t="n">
        <v>499.0118406759294</v>
      </c>
      <c r="AC59" t="n">
        <v>451.3868509693351</v>
      </c>
      <c r="AD59" t="n">
        <v>364709.6556216104</v>
      </c>
      <c r="AE59" t="n">
        <v>499011.8406759294</v>
      </c>
      <c r="AF59" t="n">
        <v>2.593481213491876e-06</v>
      </c>
      <c r="AG59" t="n">
        <v>17</v>
      </c>
      <c r="AH59" t="n">
        <v>451386.8509693351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3.567</v>
      </c>
      <c r="E60" t="n">
        <v>28.04</v>
      </c>
      <c r="F60" t="n">
        <v>24.6</v>
      </c>
      <c r="G60" t="n">
        <v>92.23999999999999</v>
      </c>
      <c r="H60" t="n">
        <v>1.07</v>
      </c>
      <c r="I60" t="n">
        <v>16</v>
      </c>
      <c r="J60" t="n">
        <v>258.38</v>
      </c>
      <c r="K60" t="n">
        <v>57.72</v>
      </c>
      <c r="L60" t="n">
        <v>15.5</v>
      </c>
      <c r="M60" t="n">
        <v>14</v>
      </c>
      <c r="N60" t="n">
        <v>65.16</v>
      </c>
      <c r="O60" t="n">
        <v>32101.07</v>
      </c>
      <c r="P60" t="n">
        <v>322.77</v>
      </c>
      <c r="Q60" t="n">
        <v>1397.25</v>
      </c>
      <c r="R60" t="n">
        <v>86.61</v>
      </c>
      <c r="S60" t="n">
        <v>66.97</v>
      </c>
      <c r="T60" t="n">
        <v>7229.09</v>
      </c>
      <c r="U60" t="n">
        <v>0.77</v>
      </c>
      <c r="V60" t="n">
        <v>0.86</v>
      </c>
      <c r="W60" t="n">
        <v>5.32</v>
      </c>
      <c r="X60" t="n">
        <v>0.43</v>
      </c>
      <c r="Y60" t="n">
        <v>1</v>
      </c>
      <c r="Z60" t="n">
        <v>10</v>
      </c>
      <c r="AA60" t="n">
        <v>363.2275816856344</v>
      </c>
      <c r="AB60" t="n">
        <v>496.9840017322396</v>
      </c>
      <c r="AC60" t="n">
        <v>449.5525461283412</v>
      </c>
      <c r="AD60" t="n">
        <v>363227.5816856344</v>
      </c>
      <c r="AE60" t="n">
        <v>496984.0017322396</v>
      </c>
      <c r="AF60" t="n">
        <v>2.600260698913771e-06</v>
      </c>
      <c r="AG60" t="n">
        <v>17</v>
      </c>
      <c r="AH60" t="n">
        <v>449552.5461283412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3.5662</v>
      </c>
      <c r="E61" t="n">
        <v>28.04</v>
      </c>
      <c r="F61" t="n">
        <v>24.6</v>
      </c>
      <c r="G61" t="n">
        <v>92.26000000000001</v>
      </c>
      <c r="H61" t="n">
        <v>1.08</v>
      </c>
      <c r="I61" t="n">
        <v>16</v>
      </c>
      <c r="J61" t="n">
        <v>258.84</v>
      </c>
      <c r="K61" t="n">
        <v>57.72</v>
      </c>
      <c r="L61" t="n">
        <v>15.75</v>
      </c>
      <c r="M61" t="n">
        <v>14</v>
      </c>
      <c r="N61" t="n">
        <v>65.37</v>
      </c>
      <c r="O61" t="n">
        <v>32157.87</v>
      </c>
      <c r="P61" t="n">
        <v>322.36</v>
      </c>
      <c r="Q61" t="n">
        <v>1397.18</v>
      </c>
      <c r="R61" t="n">
        <v>86.84999999999999</v>
      </c>
      <c r="S61" t="n">
        <v>66.97</v>
      </c>
      <c r="T61" t="n">
        <v>7346.66</v>
      </c>
      <c r="U61" t="n">
        <v>0.77</v>
      </c>
      <c r="V61" t="n">
        <v>0.86</v>
      </c>
      <c r="W61" t="n">
        <v>5.32</v>
      </c>
      <c r="X61" t="n">
        <v>0.44</v>
      </c>
      <c r="Y61" t="n">
        <v>1</v>
      </c>
      <c r="Z61" t="n">
        <v>10</v>
      </c>
      <c r="AA61" t="n">
        <v>363.0043252747196</v>
      </c>
      <c r="AB61" t="n">
        <v>496.6785324614484</v>
      </c>
      <c r="AC61" t="n">
        <v>449.2762304160254</v>
      </c>
      <c r="AD61" t="n">
        <v>363004.3252747196</v>
      </c>
      <c r="AE61" t="n">
        <v>496678.5324614483</v>
      </c>
      <c r="AF61" t="n">
        <v>2.599677517372102e-06</v>
      </c>
      <c r="AG61" t="n">
        <v>17</v>
      </c>
      <c r="AH61" t="n">
        <v>449276.2304160254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3.5646</v>
      </c>
      <c r="E62" t="n">
        <v>28.05</v>
      </c>
      <c r="F62" t="n">
        <v>24.62</v>
      </c>
      <c r="G62" t="n">
        <v>92.31</v>
      </c>
      <c r="H62" t="n">
        <v>1.1</v>
      </c>
      <c r="I62" t="n">
        <v>16</v>
      </c>
      <c r="J62" t="n">
        <v>259.3</v>
      </c>
      <c r="K62" t="n">
        <v>57.72</v>
      </c>
      <c r="L62" t="n">
        <v>16</v>
      </c>
      <c r="M62" t="n">
        <v>14</v>
      </c>
      <c r="N62" t="n">
        <v>65.58</v>
      </c>
      <c r="O62" t="n">
        <v>32214.75</v>
      </c>
      <c r="P62" t="n">
        <v>321.82</v>
      </c>
      <c r="Q62" t="n">
        <v>1397.23</v>
      </c>
      <c r="R62" t="n">
        <v>87.3</v>
      </c>
      <c r="S62" t="n">
        <v>66.97</v>
      </c>
      <c r="T62" t="n">
        <v>7571.97</v>
      </c>
      <c r="U62" t="n">
        <v>0.77</v>
      </c>
      <c r="V62" t="n">
        <v>0.86</v>
      </c>
      <c r="W62" t="n">
        <v>5.32</v>
      </c>
      <c r="X62" t="n">
        <v>0.45</v>
      </c>
      <c r="Y62" t="n">
        <v>1</v>
      </c>
      <c r="Z62" t="n">
        <v>10</v>
      </c>
      <c r="AA62" t="n">
        <v>362.7682246947758</v>
      </c>
      <c r="AB62" t="n">
        <v>496.3554892319466</v>
      </c>
      <c r="AC62" t="n">
        <v>448.9840179789534</v>
      </c>
      <c r="AD62" t="n">
        <v>362768.2246947758</v>
      </c>
      <c r="AE62" t="n">
        <v>496355.4892319466</v>
      </c>
      <c r="AF62" t="n">
        <v>2.598511154288766e-06</v>
      </c>
      <c r="AG62" t="n">
        <v>17</v>
      </c>
      <c r="AH62" t="n">
        <v>448984.0179789534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3.5678</v>
      </c>
      <c r="E63" t="n">
        <v>28.03</v>
      </c>
      <c r="F63" t="n">
        <v>24.59</v>
      </c>
      <c r="G63" t="n">
        <v>92.22</v>
      </c>
      <c r="H63" t="n">
        <v>1.11</v>
      </c>
      <c r="I63" t="n">
        <v>16</v>
      </c>
      <c r="J63" t="n">
        <v>259.76</v>
      </c>
      <c r="K63" t="n">
        <v>57.72</v>
      </c>
      <c r="L63" t="n">
        <v>16.25</v>
      </c>
      <c r="M63" t="n">
        <v>14</v>
      </c>
      <c r="N63" t="n">
        <v>65.79000000000001</v>
      </c>
      <c r="O63" t="n">
        <v>32271.71</v>
      </c>
      <c r="P63" t="n">
        <v>319.83</v>
      </c>
      <c r="Q63" t="n">
        <v>1397.26</v>
      </c>
      <c r="R63" t="n">
        <v>86.31999999999999</v>
      </c>
      <c r="S63" t="n">
        <v>66.97</v>
      </c>
      <c r="T63" t="n">
        <v>7084.14</v>
      </c>
      <c r="U63" t="n">
        <v>0.78</v>
      </c>
      <c r="V63" t="n">
        <v>0.86</v>
      </c>
      <c r="W63" t="n">
        <v>5.32</v>
      </c>
      <c r="X63" t="n">
        <v>0.42</v>
      </c>
      <c r="Y63" t="n">
        <v>1</v>
      </c>
      <c r="Z63" t="n">
        <v>10</v>
      </c>
      <c r="AA63" t="n">
        <v>361.1693840763638</v>
      </c>
      <c r="AB63" t="n">
        <v>494.1678849619655</v>
      </c>
      <c r="AC63" t="n">
        <v>447.0051955901773</v>
      </c>
      <c r="AD63" t="n">
        <v>361169.3840763638</v>
      </c>
      <c r="AE63" t="n">
        <v>494167.8849619655</v>
      </c>
      <c r="AF63" t="n">
        <v>2.600843880455439e-06</v>
      </c>
      <c r="AG63" t="n">
        <v>17</v>
      </c>
      <c r="AH63" t="n">
        <v>447005.1955901773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3.5787</v>
      </c>
      <c r="E64" t="n">
        <v>27.94</v>
      </c>
      <c r="F64" t="n">
        <v>24.55</v>
      </c>
      <c r="G64" t="n">
        <v>98.2</v>
      </c>
      <c r="H64" t="n">
        <v>1.13</v>
      </c>
      <c r="I64" t="n">
        <v>15</v>
      </c>
      <c r="J64" t="n">
        <v>260.23</v>
      </c>
      <c r="K64" t="n">
        <v>57.72</v>
      </c>
      <c r="L64" t="n">
        <v>16.5</v>
      </c>
      <c r="M64" t="n">
        <v>13</v>
      </c>
      <c r="N64" t="n">
        <v>66</v>
      </c>
      <c r="O64" t="n">
        <v>32328.74</v>
      </c>
      <c r="P64" t="n">
        <v>317.98</v>
      </c>
      <c r="Q64" t="n">
        <v>1397.19</v>
      </c>
      <c r="R64" t="n">
        <v>85.19</v>
      </c>
      <c r="S64" t="n">
        <v>66.97</v>
      </c>
      <c r="T64" t="n">
        <v>6524.18</v>
      </c>
      <c r="U64" t="n">
        <v>0.79</v>
      </c>
      <c r="V64" t="n">
        <v>0.86</v>
      </c>
      <c r="W64" t="n">
        <v>5.31</v>
      </c>
      <c r="X64" t="n">
        <v>0.39</v>
      </c>
      <c r="Y64" t="n">
        <v>1</v>
      </c>
      <c r="Z64" t="n">
        <v>10</v>
      </c>
      <c r="AA64" t="n">
        <v>359.1398487399543</v>
      </c>
      <c r="AB64" t="n">
        <v>491.3909851779102</v>
      </c>
      <c r="AC64" t="n">
        <v>444.4933192241089</v>
      </c>
      <c r="AD64" t="n">
        <v>359139.8487399543</v>
      </c>
      <c r="AE64" t="n">
        <v>491390.9851779102</v>
      </c>
      <c r="AF64" t="n">
        <v>2.608789728960671e-06</v>
      </c>
      <c r="AG64" t="n">
        <v>17</v>
      </c>
      <c r="AH64" t="n">
        <v>444493.3192241089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3.5749</v>
      </c>
      <c r="E65" t="n">
        <v>27.97</v>
      </c>
      <c r="F65" t="n">
        <v>24.58</v>
      </c>
      <c r="G65" t="n">
        <v>98.31999999999999</v>
      </c>
      <c r="H65" t="n">
        <v>1.14</v>
      </c>
      <c r="I65" t="n">
        <v>15</v>
      </c>
      <c r="J65" t="n">
        <v>260.69</v>
      </c>
      <c r="K65" t="n">
        <v>57.72</v>
      </c>
      <c r="L65" t="n">
        <v>16.75</v>
      </c>
      <c r="M65" t="n">
        <v>13</v>
      </c>
      <c r="N65" t="n">
        <v>66.20999999999999</v>
      </c>
      <c r="O65" t="n">
        <v>32385.86</v>
      </c>
      <c r="P65" t="n">
        <v>316.77</v>
      </c>
      <c r="Q65" t="n">
        <v>1397.18</v>
      </c>
      <c r="R65" t="n">
        <v>85.98999999999999</v>
      </c>
      <c r="S65" t="n">
        <v>66.97</v>
      </c>
      <c r="T65" t="n">
        <v>6922.98</v>
      </c>
      <c r="U65" t="n">
        <v>0.78</v>
      </c>
      <c r="V65" t="n">
        <v>0.86</v>
      </c>
      <c r="W65" t="n">
        <v>5.32</v>
      </c>
      <c r="X65" t="n">
        <v>0.41</v>
      </c>
      <c r="Y65" t="n">
        <v>1</v>
      </c>
      <c r="Z65" t="n">
        <v>10</v>
      </c>
      <c r="AA65" t="n">
        <v>358.6075841415704</v>
      </c>
      <c r="AB65" t="n">
        <v>490.6627172725444</v>
      </c>
      <c r="AC65" t="n">
        <v>443.8345561855008</v>
      </c>
      <c r="AD65" t="n">
        <v>358607.5841415704</v>
      </c>
      <c r="AE65" t="n">
        <v>490662.7172725444</v>
      </c>
      <c r="AF65" t="n">
        <v>2.606019616637746e-06</v>
      </c>
      <c r="AG65" t="n">
        <v>17</v>
      </c>
      <c r="AH65" t="n">
        <v>443834.5561855008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3.5776</v>
      </c>
      <c r="E66" t="n">
        <v>27.95</v>
      </c>
      <c r="F66" t="n">
        <v>24.56</v>
      </c>
      <c r="G66" t="n">
        <v>98.23999999999999</v>
      </c>
      <c r="H66" t="n">
        <v>1.16</v>
      </c>
      <c r="I66" t="n">
        <v>15</v>
      </c>
      <c r="J66" t="n">
        <v>261.15</v>
      </c>
      <c r="K66" t="n">
        <v>57.72</v>
      </c>
      <c r="L66" t="n">
        <v>17</v>
      </c>
      <c r="M66" t="n">
        <v>13</v>
      </c>
      <c r="N66" t="n">
        <v>66.43000000000001</v>
      </c>
      <c r="O66" t="n">
        <v>32443.05</v>
      </c>
      <c r="P66" t="n">
        <v>313.51</v>
      </c>
      <c r="Q66" t="n">
        <v>1397.17</v>
      </c>
      <c r="R66" t="n">
        <v>85.37</v>
      </c>
      <c r="S66" t="n">
        <v>66.97</v>
      </c>
      <c r="T66" t="n">
        <v>6612</v>
      </c>
      <c r="U66" t="n">
        <v>0.78</v>
      </c>
      <c r="V66" t="n">
        <v>0.86</v>
      </c>
      <c r="W66" t="n">
        <v>5.32</v>
      </c>
      <c r="X66" t="n">
        <v>0.39</v>
      </c>
      <c r="Y66" t="n">
        <v>1</v>
      </c>
      <c r="Z66" t="n">
        <v>10</v>
      </c>
      <c r="AA66" t="n">
        <v>356.2020854813305</v>
      </c>
      <c r="AB66" t="n">
        <v>487.3714078824932</v>
      </c>
      <c r="AC66" t="n">
        <v>440.8573647442544</v>
      </c>
      <c r="AD66" t="n">
        <v>356202.0854813305</v>
      </c>
      <c r="AE66" t="n">
        <v>487371.4078824932</v>
      </c>
      <c r="AF66" t="n">
        <v>2.607987854340877e-06</v>
      </c>
      <c r="AG66" t="n">
        <v>17</v>
      </c>
      <c r="AH66" t="n">
        <v>440857.3647442544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3.5875</v>
      </c>
      <c r="E67" t="n">
        <v>27.87</v>
      </c>
      <c r="F67" t="n">
        <v>24.53</v>
      </c>
      <c r="G67" t="n">
        <v>105.12</v>
      </c>
      <c r="H67" t="n">
        <v>1.17</v>
      </c>
      <c r="I67" t="n">
        <v>14</v>
      </c>
      <c r="J67" t="n">
        <v>261.62</v>
      </c>
      <c r="K67" t="n">
        <v>57.72</v>
      </c>
      <c r="L67" t="n">
        <v>17.25</v>
      </c>
      <c r="M67" t="n">
        <v>12</v>
      </c>
      <c r="N67" t="n">
        <v>66.64</v>
      </c>
      <c r="O67" t="n">
        <v>32500.33</v>
      </c>
      <c r="P67" t="n">
        <v>311.66</v>
      </c>
      <c r="Q67" t="n">
        <v>1397.2</v>
      </c>
      <c r="R67" t="n">
        <v>84.42</v>
      </c>
      <c r="S67" t="n">
        <v>66.97</v>
      </c>
      <c r="T67" t="n">
        <v>6143.39</v>
      </c>
      <c r="U67" t="n">
        <v>0.79</v>
      </c>
      <c r="V67" t="n">
        <v>0.86</v>
      </c>
      <c r="W67" t="n">
        <v>5.31</v>
      </c>
      <c r="X67" t="n">
        <v>0.36</v>
      </c>
      <c r="Y67" t="n">
        <v>1</v>
      </c>
      <c r="Z67" t="n">
        <v>10</v>
      </c>
      <c r="AA67" t="n">
        <v>354.2690677007812</v>
      </c>
      <c r="AB67" t="n">
        <v>484.72656767642</v>
      </c>
      <c r="AC67" t="n">
        <v>438.4649443753923</v>
      </c>
      <c r="AD67" t="n">
        <v>354269.0677007813</v>
      </c>
      <c r="AE67" t="n">
        <v>484726.56767642</v>
      </c>
      <c r="AF67" t="n">
        <v>2.615204725919022e-06</v>
      </c>
      <c r="AG67" t="n">
        <v>17</v>
      </c>
      <c r="AH67" t="n">
        <v>438464.9443753923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3.5878</v>
      </c>
      <c r="E68" t="n">
        <v>27.87</v>
      </c>
      <c r="F68" t="n">
        <v>24.53</v>
      </c>
      <c r="G68" t="n">
        <v>105.11</v>
      </c>
      <c r="H68" t="n">
        <v>1.19</v>
      </c>
      <c r="I68" t="n">
        <v>14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311.55</v>
      </c>
      <c r="Q68" t="n">
        <v>1397.17</v>
      </c>
      <c r="R68" t="n">
        <v>84.14</v>
      </c>
      <c r="S68" t="n">
        <v>66.97</v>
      </c>
      <c r="T68" t="n">
        <v>6003.27</v>
      </c>
      <c r="U68" t="n">
        <v>0.8</v>
      </c>
      <c r="V68" t="n">
        <v>0.86</v>
      </c>
      <c r="W68" t="n">
        <v>5.32</v>
      </c>
      <c r="X68" t="n">
        <v>0.36</v>
      </c>
      <c r="Y68" t="n">
        <v>1</v>
      </c>
      <c r="Z68" t="n">
        <v>10</v>
      </c>
      <c r="AA68" t="n">
        <v>354.1752317727646</v>
      </c>
      <c r="AB68" t="n">
        <v>484.5981772199585</v>
      </c>
      <c r="AC68" t="n">
        <v>438.3488073238984</v>
      </c>
      <c r="AD68" t="n">
        <v>354175.2317727646</v>
      </c>
      <c r="AE68" t="n">
        <v>484598.1772199585</v>
      </c>
      <c r="AF68" t="n">
        <v>2.615423418997148e-06</v>
      </c>
      <c r="AG68" t="n">
        <v>17</v>
      </c>
      <c r="AH68" t="n">
        <v>438348.8073238984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3.588</v>
      </c>
      <c r="E69" t="n">
        <v>27.87</v>
      </c>
      <c r="F69" t="n">
        <v>24.52</v>
      </c>
      <c r="G69" t="n">
        <v>105.1</v>
      </c>
      <c r="H69" t="n">
        <v>1.2</v>
      </c>
      <c r="I69" t="n">
        <v>14</v>
      </c>
      <c r="J69" t="n">
        <v>262.55</v>
      </c>
      <c r="K69" t="n">
        <v>57.72</v>
      </c>
      <c r="L69" t="n">
        <v>17.75</v>
      </c>
      <c r="M69" t="n">
        <v>11</v>
      </c>
      <c r="N69" t="n">
        <v>67.06999999999999</v>
      </c>
      <c r="O69" t="n">
        <v>32615.12</v>
      </c>
      <c r="P69" t="n">
        <v>309.83</v>
      </c>
      <c r="Q69" t="n">
        <v>1397.21</v>
      </c>
      <c r="R69" t="n">
        <v>84.3</v>
      </c>
      <c r="S69" t="n">
        <v>66.97</v>
      </c>
      <c r="T69" t="n">
        <v>6080.25</v>
      </c>
      <c r="U69" t="n">
        <v>0.79</v>
      </c>
      <c r="V69" t="n">
        <v>0.86</v>
      </c>
      <c r="W69" t="n">
        <v>5.31</v>
      </c>
      <c r="X69" t="n">
        <v>0.36</v>
      </c>
      <c r="Y69" t="n">
        <v>1</v>
      </c>
      <c r="Z69" t="n">
        <v>10</v>
      </c>
      <c r="AA69" t="n">
        <v>352.9923793438559</v>
      </c>
      <c r="AB69" t="n">
        <v>482.9797463429595</v>
      </c>
      <c r="AC69" t="n">
        <v>436.884837218318</v>
      </c>
      <c r="AD69" t="n">
        <v>352992.379343856</v>
      </c>
      <c r="AE69" t="n">
        <v>482979.7463429595</v>
      </c>
      <c r="AF69" t="n">
        <v>2.615569214382565e-06</v>
      </c>
      <c r="AG69" t="n">
        <v>17</v>
      </c>
      <c r="AH69" t="n">
        <v>436884.837218318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3.5862</v>
      </c>
      <c r="E70" t="n">
        <v>27.88</v>
      </c>
      <c r="F70" t="n">
        <v>24.54</v>
      </c>
      <c r="G70" t="n">
        <v>105.16</v>
      </c>
      <c r="H70" t="n">
        <v>1.22</v>
      </c>
      <c r="I70" t="n">
        <v>14</v>
      </c>
      <c r="J70" t="n">
        <v>263.01</v>
      </c>
      <c r="K70" t="n">
        <v>57.72</v>
      </c>
      <c r="L70" t="n">
        <v>18</v>
      </c>
      <c r="M70" t="n">
        <v>8</v>
      </c>
      <c r="N70" t="n">
        <v>67.29000000000001</v>
      </c>
      <c r="O70" t="n">
        <v>32672.64</v>
      </c>
      <c r="P70" t="n">
        <v>307.24</v>
      </c>
      <c r="Q70" t="n">
        <v>1397.21</v>
      </c>
      <c r="R70" t="n">
        <v>84.62</v>
      </c>
      <c r="S70" t="n">
        <v>66.97</v>
      </c>
      <c r="T70" t="n">
        <v>6243.84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351.3837038642087</v>
      </c>
      <c r="AB70" t="n">
        <v>480.7786855819528</v>
      </c>
      <c r="AC70" t="n">
        <v>434.8938426071336</v>
      </c>
      <c r="AD70" t="n">
        <v>351383.7038642087</v>
      </c>
      <c r="AE70" t="n">
        <v>480778.6855819528</v>
      </c>
      <c r="AF70" t="n">
        <v>2.614257055913811e-06</v>
      </c>
      <c r="AG70" t="n">
        <v>17</v>
      </c>
      <c r="AH70" t="n">
        <v>434893.8426071337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3.5972</v>
      </c>
      <c r="E71" t="n">
        <v>27.8</v>
      </c>
      <c r="F71" t="n">
        <v>24.5</v>
      </c>
      <c r="G71" t="n">
        <v>113.07</v>
      </c>
      <c r="H71" t="n">
        <v>1.23</v>
      </c>
      <c r="I71" t="n">
        <v>13</v>
      </c>
      <c r="J71" t="n">
        <v>263.48</v>
      </c>
      <c r="K71" t="n">
        <v>57.72</v>
      </c>
      <c r="L71" t="n">
        <v>18.25</v>
      </c>
      <c r="M71" t="n">
        <v>8</v>
      </c>
      <c r="N71" t="n">
        <v>67.51000000000001</v>
      </c>
      <c r="O71" t="n">
        <v>32730.24</v>
      </c>
      <c r="P71" t="n">
        <v>303.88</v>
      </c>
      <c r="Q71" t="n">
        <v>1397.17</v>
      </c>
      <c r="R71" t="n">
        <v>83.28</v>
      </c>
      <c r="S71" t="n">
        <v>66.97</v>
      </c>
      <c r="T71" t="n">
        <v>5575.41</v>
      </c>
      <c r="U71" t="n">
        <v>0.8</v>
      </c>
      <c r="V71" t="n">
        <v>0.86</v>
      </c>
      <c r="W71" t="n">
        <v>5.32</v>
      </c>
      <c r="X71" t="n">
        <v>0.33</v>
      </c>
      <c r="Y71" t="n">
        <v>1</v>
      </c>
      <c r="Z71" t="n">
        <v>10</v>
      </c>
      <c r="AA71" t="n">
        <v>348.3725167566959</v>
      </c>
      <c r="AB71" t="n">
        <v>476.6586465372544</v>
      </c>
      <c r="AC71" t="n">
        <v>431.16701430635</v>
      </c>
      <c r="AD71" t="n">
        <v>348372.5167566959</v>
      </c>
      <c r="AE71" t="n">
        <v>476658.6465372543</v>
      </c>
      <c r="AF71" t="n">
        <v>2.622275802111751e-06</v>
      </c>
      <c r="AG71" t="n">
        <v>17</v>
      </c>
      <c r="AH71" t="n">
        <v>431167.01430635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3.595</v>
      </c>
      <c r="E72" t="n">
        <v>27.82</v>
      </c>
      <c r="F72" t="n">
        <v>24.52</v>
      </c>
      <c r="G72" t="n">
        <v>113.15</v>
      </c>
      <c r="H72" t="n">
        <v>1.25</v>
      </c>
      <c r="I72" t="n">
        <v>13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305.59</v>
      </c>
      <c r="Q72" t="n">
        <v>1397.19</v>
      </c>
      <c r="R72" t="n">
        <v>83.78</v>
      </c>
      <c r="S72" t="n">
        <v>66.97</v>
      </c>
      <c r="T72" t="n">
        <v>5826.17</v>
      </c>
      <c r="U72" t="n">
        <v>0.8</v>
      </c>
      <c r="V72" t="n">
        <v>0.86</v>
      </c>
      <c r="W72" t="n">
        <v>5.32</v>
      </c>
      <c r="X72" t="n">
        <v>0.35</v>
      </c>
      <c r="Y72" t="n">
        <v>1</v>
      </c>
      <c r="Z72" t="n">
        <v>10</v>
      </c>
      <c r="AA72" t="n">
        <v>349.6839582268311</v>
      </c>
      <c r="AB72" t="n">
        <v>478.4530186134075</v>
      </c>
      <c r="AC72" t="n">
        <v>432.7901340299723</v>
      </c>
      <c r="AD72" t="n">
        <v>349683.958226831</v>
      </c>
      <c r="AE72" t="n">
        <v>478453.0186134075</v>
      </c>
      <c r="AF72" t="n">
        <v>2.620672052872163e-06</v>
      </c>
      <c r="AG72" t="n">
        <v>17</v>
      </c>
      <c r="AH72" t="n">
        <v>432790.1340299723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3.594</v>
      </c>
      <c r="E73" t="n">
        <v>27.82</v>
      </c>
      <c r="F73" t="n">
        <v>24.52</v>
      </c>
      <c r="G73" t="n">
        <v>113.18</v>
      </c>
      <c r="H73" t="n">
        <v>1.26</v>
      </c>
      <c r="I73" t="n">
        <v>13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306.49</v>
      </c>
      <c r="Q73" t="n">
        <v>1397.22</v>
      </c>
      <c r="R73" t="n">
        <v>83.95999999999999</v>
      </c>
      <c r="S73" t="n">
        <v>66.97</v>
      </c>
      <c r="T73" t="n">
        <v>5914.57</v>
      </c>
      <c r="U73" t="n">
        <v>0.8</v>
      </c>
      <c r="V73" t="n">
        <v>0.86</v>
      </c>
      <c r="W73" t="n">
        <v>5.32</v>
      </c>
      <c r="X73" t="n">
        <v>0.36</v>
      </c>
      <c r="Y73" t="n">
        <v>1</v>
      </c>
      <c r="Z73" t="n">
        <v>10</v>
      </c>
      <c r="AA73" t="n">
        <v>350.3538457523485</v>
      </c>
      <c r="AB73" t="n">
        <v>479.3695882791723</v>
      </c>
      <c r="AC73" t="n">
        <v>433.61922757325</v>
      </c>
      <c r="AD73" t="n">
        <v>350353.8457523485</v>
      </c>
      <c r="AE73" t="n">
        <v>479369.5882791723</v>
      </c>
      <c r="AF73" t="n">
        <v>2.619943075945078e-06</v>
      </c>
      <c r="AG73" t="n">
        <v>17</v>
      </c>
      <c r="AH73" t="n">
        <v>433619.2275732501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3.5942</v>
      </c>
      <c r="E74" t="n">
        <v>27.82</v>
      </c>
      <c r="F74" t="n">
        <v>24.52</v>
      </c>
      <c r="G74" t="n">
        <v>113.17</v>
      </c>
      <c r="H74" t="n">
        <v>1.28</v>
      </c>
      <c r="I74" t="n">
        <v>13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306.77</v>
      </c>
      <c r="Q74" t="n">
        <v>1397.19</v>
      </c>
      <c r="R74" t="n">
        <v>83.95999999999999</v>
      </c>
      <c r="S74" t="n">
        <v>66.97</v>
      </c>
      <c r="T74" t="n">
        <v>5914.5</v>
      </c>
      <c r="U74" t="n">
        <v>0.8</v>
      </c>
      <c r="V74" t="n">
        <v>0.86</v>
      </c>
      <c r="W74" t="n">
        <v>5.32</v>
      </c>
      <c r="X74" t="n">
        <v>0.36</v>
      </c>
      <c r="Y74" t="n">
        <v>1</v>
      </c>
      <c r="Z74" t="n">
        <v>10</v>
      </c>
      <c r="AA74" t="n">
        <v>350.529386641855</v>
      </c>
      <c r="AB74" t="n">
        <v>479.6097710685126</v>
      </c>
      <c r="AC74" t="n">
        <v>433.8364876542743</v>
      </c>
      <c r="AD74" t="n">
        <v>350529.386641855</v>
      </c>
      <c r="AE74" t="n">
        <v>479609.7710685126</v>
      </c>
      <c r="AF74" t="n">
        <v>2.620088871330495e-06</v>
      </c>
      <c r="AG74" t="n">
        <v>17</v>
      </c>
      <c r="AH74" t="n">
        <v>433836.4876542743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3.5945</v>
      </c>
      <c r="E75" t="n">
        <v>27.82</v>
      </c>
      <c r="F75" t="n">
        <v>24.52</v>
      </c>
      <c r="G75" t="n">
        <v>113.17</v>
      </c>
      <c r="H75" t="n">
        <v>1.29</v>
      </c>
      <c r="I75" t="n">
        <v>13</v>
      </c>
      <c r="J75" t="n">
        <v>265.36</v>
      </c>
      <c r="K75" t="n">
        <v>57.72</v>
      </c>
      <c r="L75" t="n">
        <v>19.25</v>
      </c>
      <c r="M75" t="n">
        <v>1</v>
      </c>
      <c r="N75" t="n">
        <v>68.38</v>
      </c>
      <c r="O75" t="n">
        <v>32961.47</v>
      </c>
      <c r="P75" t="n">
        <v>306.75</v>
      </c>
      <c r="Q75" t="n">
        <v>1397.26</v>
      </c>
      <c r="R75" t="n">
        <v>83.73999999999999</v>
      </c>
      <c r="S75" t="n">
        <v>66.97</v>
      </c>
      <c r="T75" t="n">
        <v>5806.84</v>
      </c>
      <c r="U75" t="n">
        <v>0.8</v>
      </c>
      <c r="V75" t="n">
        <v>0.86</v>
      </c>
      <c r="W75" t="n">
        <v>5.33</v>
      </c>
      <c r="X75" t="n">
        <v>0.35</v>
      </c>
      <c r="Y75" t="n">
        <v>1</v>
      </c>
      <c r="Z75" t="n">
        <v>10</v>
      </c>
      <c r="AA75" t="n">
        <v>350.4965964636546</v>
      </c>
      <c r="AB75" t="n">
        <v>479.5649061000981</v>
      </c>
      <c r="AC75" t="n">
        <v>433.7959045354771</v>
      </c>
      <c r="AD75" t="n">
        <v>350496.5964636545</v>
      </c>
      <c r="AE75" t="n">
        <v>479564.9061000982</v>
      </c>
      <c r="AF75" t="n">
        <v>2.620307564408621e-06</v>
      </c>
      <c r="AG75" t="n">
        <v>17</v>
      </c>
      <c r="AH75" t="n">
        <v>433795.904535477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3.5948</v>
      </c>
      <c r="E76" t="n">
        <v>27.82</v>
      </c>
      <c r="F76" t="n">
        <v>24.52</v>
      </c>
      <c r="G76" t="n">
        <v>113.15</v>
      </c>
      <c r="H76" t="n">
        <v>1.31</v>
      </c>
      <c r="I76" t="n">
        <v>13</v>
      </c>
      <c r="J76" t="n">
        <v>265.83</v>
      </c>
      <c r="K76" t="n">
        <v>57.72</v>
      </c>
      <c r="L76" t="n">
        <v>19.5</v>
      </c>
      <c r="M76" t="n">
        <v>1</v>
      </c>
      <c r="N76" t="n">
        <v>68.59999999999999</v>
      </c>
      <c r="O76" t="n">
        <v>33019.48</v>
      </c>
      <c r="P76" t="n">
        <v>307.13</v>
      </c>
      <c r="Q76" t="n">
        <v>1397.26</v>
      </c>
      <c r="R76" t="n">
        <v>83.7</v>
      </c>
      <c r="S76" t="n">
        <v>66.97</v>
      </c>
      <c r="T76" t="n">
        <v>5786.74</v>
      </c>
      <c r="U76" t="n">
        <v>0.8</v>
      </c>
      <c r="V76" t="n">
        <v>0.86</v>
      </c>
      <c r="W76" t="n">
        <v>5.32</v>
      </c>
      <c r="X76" t="n">
        <v>0.35</v>
      </c>
      <c r="Y76" t="n">
        <v>1</v>
      </c>
      <c r="Z76" t="n">
        <v>10</v>
      </c>
      <c r="AA76" t="n">
        <v>350.7329391926809</v>
      </c>
      <c r="AB76" t="n">
        <v>479.8882806486573</v>
      </c>
      <c r="AC76" t="n">
        <v>434.0884166709807</v>
      </c>
      <c r="AD76" t="n">
        <v>350732.9391926809</v>
      </c>
      <c r="AE76" t="n">
        <v>479888.2806486572</v>
      </c>
      <c r="AF76" t="n">
        <v>2.620526257486746e-06</v>
      </c>
      <c r="AG76" t="n">
        <v>17</v>
      </c>
      <c r="AH76" t="n">
        <v>434088.4166709807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3.5948</v>
      </c>
      <c r="E77" t="n">
        <v>27.82</v>
      </c>
      <c r="F77" t="n">
        <v>24.52</v>
      </c>
      <c r="G77" t="n">
        <v>113.15</v>
      </c>
      <c r="H77" t="n">
        <v>1.32</v>
      </c>
      <c r="I77" t="n">
        <v>13</v>
      </c>
      <c r="J77" t="n">
        <v>266.3</v>
      </c>
      <c r="K77" t="n">
        <v>57.72</v>
      </c>
      <c r="L77" t="n">
        <v>19.75</v>
      </c>
      <c r="M77" t="n">
        <v>1</v>
      </c>
      <c r="N77" t="n">
        <v>68.81999999999999</v>
      </c>
      <c r="O77" t="n">
        <v>33077.58</v>
      </c>
      <c r="P77" t="n">
        <v>307.52</v>
      </c>
      <c r="Q77" t="n">
        <v>1397.26</v>
      </c>
      <c r="R77" t="n">
        <v>83.69</v>
      </c>
      <c r="S77" t="n">
        <v>66.97</v>
      </c>
      <c r="T77" t="n">
        <v>5781.22</v>
      </c>
      <c r="U77" t="n">
        <v>0.8</v>
      </c>
      <c r="V77" t="n">
        <v>0.86</v>
      </c>
      <c r="W77" t="n">
        <v>5.32</v>
      </c>
      <c r="X77" t="n">
        <v>0.35</v>
      </c>
      <c r="Y77" t="n">
        <v>1</v>
      </c>
      <c r="Z77" t="n">
        <v>10</v>
      </c>
      <c r="AA77" t="n">
        <v>350.9953384411155</v>
      </c>
      <c r="AB77" t="n">
        <v>480.2473068766034</v>
      </c>
      <c r="AC77" t="n">
        <v>434.4131779396282</v>
      </c>
      <c r="AD77" t="n">
        <v>350995.3384411155</v>
      </c>
      <c r="AE77" t="n">
        <v>480247.3068766034</v>
      </c>
      <c r="AF77" t="n">
        <v>2.620526257486746e-06</v>
      </c>
      <c r="AG77" t="n">
        <v>17</v>
      </c>
      <c r="AH77" t="n">
        <v>434413.1779396281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3.5944</v>
      </c>
      <c r="E78" t="n">
        <v>27.82</v>
      </c>
      <c r="F78" t="n">
        <v>24.52</v>
      </c>
      <c r="G78" t="n">
        <v>113.17</v>
      </c>
      <c r="H78" t="n">
        <v>1.33</v>
      </c>
      <c r="I78" t="n">
        <v>13</v>
      </c>
      <c r="J78" t="n">
        <v>266.77</v>
      </c>
      <c r="K78" t="n">
        <v>57.72</v>
      </c>
      <c r="L78" t="n">
        <v>20</v>
      </c>
      <c r="M78" t="n">
        <v>0</v>
      </c>
      <c r="N78" t="n">
        <v>69.05</v>
      </c>
      <c r="O78" t="n">
        <v>33135.76</v>
      </c>
      <c r="P78" t="n">
        <v>308.03</v>
      </c>
      <c r="Q78" t="n">
        <v>1397.26</v>
      </c>
      <c r="R78" t="n">
        <v>83.7</v>
      </c>
      <c r="S78" t="n">
        <v>66.97</v>
      </c>
      <c r="T78" t="n">
        <v>5787.11</v>
      </c>
      <c r="U78" t="n">
        <v>0.8</v>
      </c>
      <c r="V78" t="n">
        <v>0.86</v>
      </c>
      <c r="W78" t="n">
        <v>5.33</v>
      </c>
      <c r="X78" t="n">
        <v>0.35</v>
      </c>
      <c r="Y78" t="n">
        <v>1</v>
      </c>
      <c r="Z78" t="n">
        <v>10</v>
      </c>
      <c r="AA78" t="n">
        <v>351.3643435870555</v>
      </c>
      <c r="AB78" t="n">
        <v>480.7521959966367</v>
      </c>
      <c r="AC78" t="n">
        <v>434.8698811506617</v>
      </c>
      <c r="AD78" t="n">
        <v>351364.3435870556</v>
      </c>
      <c r="AE78" t="n">
        <v>480752.1959966366</v>
      </c>
      <c r="AF78" t="n">
        <v>2.620234666715911e-06</v>
      </c>
      <c r="AG78" t="n">
        <v>17</v>
      </c>
      <c r="AH78" t="n">
        <v>434869.8811506617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0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1.417</v>
      </c>
      <c r="E2" t="n">
        <v>70.56999999999999</v>
      </c>
      <c r="F2" t="n">
        <v>39.87</v>
      </c>
      <c r="G2" t="n">
        <v>4.65</v>
      </c>
      <c r="H2" t="n">
        <v>0.06</v>
      </c>
      <c r="I2" t="n">
        <v>515</v>
      </c>
      <c r="J2" t="n">
        <v>285.18</v>
      </c>
      <c r="K2" t="n">
        <v>61.2</v>
      </c>
      <c r="L2" t="n">
        <v>1</v>
      </c>
      <c r="M2" t="n">
        <v>513</v>
      </c>
      <c r="N2" t="n">
        <v>77.98</v>
      </c>
      <c r="O2" t="n">
        <v>35406.83</v>
      </c>
      <c r="P2" t="n">
        <v>709.05</v>
      </c>
      <c r="Q2" t="n">
        <v>1398.34</v>
      </c>
      <c r="R2" t="n">
        <v>585.76</v>
      </c>
      <c r="S2" t="n">
        <v>66.97</v>
      </c>
      <c r="T2" t="n">
        <v>254309.18</v>
      </c>
      <c r="U2" t="n">
        <v>0.11</v>
      </c>
      <c r="V2" t="n">
        <v>0.53</v>
      </c>
      <c r="W2" t="n">
        <v>6.16</v>
      </c>
      <c r="X2" t="n">
        <v>15.69</v>
      </c>
      <c r="Y2" t="n">
        <v>1</v>
      </c>
      <c r="Z2" t="n">
        <v>10</v>
      </c>
      <c r="AA2" t="n">
        <v>1609.39845995835</v>
      </c>
      <c r="AB2" t="n">
        <v>2202.049974564022</v>
      </c>
      <c r="AC2" t="n">
        <v>1991.889415588181</v>
      </c>
      <c r="AD2" t="n">
        <v>1609398.45995835</v>
      </c>
      <c r="AE2" t="n">
        <v>2202049.974564022</v>
      </c>
      <c r="AF2" t="n">
        <v>1.020851042900407e-06</v>
      </c>
      <c r="AG2" t="n">
        <v>41</v>
      </c>
      <c r="AH2" t="n">
        <v>1991889.415588181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1.7463</v>
      </c>
      <c r="E3" t="n">
        <v>57.26</v>
      </c>
      <c r="F3" t="n">
        <v>34.91</v>
      </c>
      <c r="G3" t="n">
        <v>5.82</v>
      </c>
      <c r="H3" t="n">
        <v>0.08</v>
      </c>
      <c r="I3" t="n">
        <v>360</v>
      </c>
      <c r="J3" t="n">
        <v>285.68</v>
      </c>
      <c r="K3" t="n">
        <v>61.2</v>
      </c>
      <c r="L3" t="n">
        <v>1.25</v>
      </c>
      <c r="M3" t="n">
        <v>358</v>
      </c>
      <c r="N3" t="n">
        <v>78.23999999999999</v>
      </c>
      <c r="O3" t="n">
        <v>35468.6</v>
      </c>
      <c r="P3" t="n">
        <v>620.09</v>
      </c>
      <c r="Q3" t="n">
        <v>1398.17</v>
      </c>
      <c r="R3" t="n">
        <v>424.36</v>
      </c>
      <c r="S3" t="n">
        <v>66.97</v>
      </c>
      <c r="T3" t="n">
        <v>174380.84</v>
      </c>
      <c r="U3" t="n">
        <v>0.16</v>
      </c>
      <c r="V3" t="n">
        <v>0.6</v>
      </c>
      <c r="W3" t="n">
        <v>5.86</v>
      </c>
      <c r="X3" t="n">
        <v>10.74</v>
      </c>
      <c r="Y3" t="n">
        <v>1</v>
      </c>
      <c r="Z3" t="n">
        <v>10</v>
      </c>
      <c r="AA3" t="n">
        <v>1176.746289653755</v>
      </c>
      <c r="AB3" t="n">
        <v>1610.076187886634</v>
      </c>
      <c r="AC3" t="n">
        <v>1456.412776270856</v>
      </c>
      <c r="AD3" t="n">
        <v>1176746.289653755</v>
      </c>
      <c r="AE3" t="n">
        <v>1610076.187886634</v>
      </c>
      <c r="AF3" t="n">
        <v>1.258089044613254e-06</v>
      </c>
      <c r="AG3" t="n">
        <v>34</v>
      </c>
      <c r="AH3" t="n">
        <v>1456412.776270856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1.9903</v>
      </c>
      <c r="E4" t="n">
        <v>50.24</v>
      </c>
      <c r="F4" t="n">
        <v>32.37</v>
      </c>
      <c r="G4" t="n">
        <v>7.01</v>
      </c>
      <c r="H4" t="n">
        <v>0.09</v>
      </c>
      <c r="I4" t="n">
        <v>277</v>
      </c>
      <c r="J4" t="n">
        <v>286.19</v>
      </c>
      <c r="K4" t="n">
        <v>61.2</v>
      </c>
      <c r="L4" t="n">
        <v>1.5</v>
      </c>
      <c r="M4" t="n">
        <v>275</v>
      </c>
      <c r="N4" t="n">
        <v>78.48999999999999</v>
      </c>
      <c r="O4" t="n">
        <v>35530.47</v>
      </c>
      <c r="P4" t="n">
        <v>574.13</v>
      </c>
      <c r="Q4" t="n">
        <v>1398.05</v>
      </c>
      <c r="R4" t="n">
        <v>339.29</v>
      </c>
      <c r="S4" t="n">
        <v>66.97</v>
      </c>
      <c r="T4" t="n">
        <v>132263.33</v>
      </c>
      <c r="U4" t="n">
        <v>0.2</v>
      </c>
      <c r="V4" t="n">
        <v>0.65</v>
      </c>
      <c r="W4" t="n">
        <v>5.77</v>
      </c>
      <c r="X4" t="n">
        <v>8.19</v>
      </c>
      <c r="Y4" t="n">
        <v>1</v>
      </c>
      <c r="Z4" t="n">
        <v>10</v>
      </c>
      <c r="AA4" t="n">
        <v>972.8940845079014</v>
      </c>
      <c r="AB4" t="n">
        <v>1331.156607481503</v>
      </c>
      <c r="AC4" t="n">
        <v>1204.112889153501</v>
      </c>
      <c r="AD4" t="n">
        <v>972894.0845079015</v>
      </c>
      <c r="AE4" t="n">
        <v>1331156.607481503</v>
      </c>
      <c r="AF4" t="n">
        <v>1.433874263009655e-06</v>
      </c>
      <c r="AG4" t="n">
        <v>30</v>
      </c>
      <c r="AH4" t="n">
        <v>1204112.889153501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2.177</v>
      </c>
      <c r="E5" t="n">
        <v>45.94</v>
      </c>
      <c r="F5" t="n">
        <v>30.81</v>
      </c>
      <c r="G5" t="n">
        <v>8.18</v>
      </c>
      <c r="H5" t="n">
        <v>0.11</v>
      </c>
      <c r="I5" t="n">
        <v>226</v>
      </c>
      <c r="J5" t="n">
        <v>286.69</v>
      </c>
      <c r="K5" t="n">
        <v>61.2</v>
      </c>
      <c r="L5" t="n">
        <v>1.75</v>
      </c>
      <c r="M5" t="n">
        <v>224</v>
      </c>
      <c r="N5" t="n">
        <v>78.73999999999999</v>
      </c>
      <c r="O5" t="n">
        <v>35592.57</v>
      </c>
      <c r="P5" t="n">
        <v>545.6799999999999</v>
      </c>
      <c r="Q5" t="n">
        <v>1397.8</v>
      </c>
      <c r="R5" t="n">
        <v>288.4</v>
      </c>
      <c r="S5" t="n">
        <v>66.97</v>
      </c>
      <c r="T5" t="n">
        <v>107073.42</v>
      </c>
      <c r="U5" t="n">
        <v>0.23</v>
      </c>
      <c r="V5" t="n">
        <v>0.68</v>
      </c>
      <c r="W5" t="n">
        <v>5.68</v>
      </c>
      <c r="X5" t="n">
        <v>6.63</v>
      </c>
      <c r="Y5" t="n">
        <v>1</v>
      </c>
      <c r="Z5" t="n">
        <v>10</v>
      </c>
      <c r="AA5" t="n">
        <v>852.1441105330596</v>
      </c>
      <c r="AB5" t="n">
        <v>1165.941165976242</v>
      </c>
      <c r="AC5" t="n">
        <v>1054.665377504173</v>
      </c>
      <c r="AD5" t="n">
        <v>852144.1105330596</v>
      </c>
      <c r="AE5" t="n">
        <v>1165941.165976242</v>
      </c>
      <c r="AF5" t="n">
        <v>1.568378772331819e-06</v>
      </c>
      <c r="AG5" t="n">
        <v>27</v>
      </c>
      <c r="AH5" t="n">
        <v>1054665.377504173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2.331</v>
      </c>
      <c r="E6" t="n">
        <v>42.9</v>
      </c>
      <c r="F6" t="n">
        <v>29.71</v>
      </c>
      <c r="G6" t="n">
        <v>9.380000000000001</v>
      </c>
      <c r="H6" t="n">
        <v>0.12</v>
      </c>
      <c r="I6" t="n">
        <v>190</v>
      </c>
      <c r="J6" t="n">
        <v>287.19</v>
      </c>
      <c r="K6" t="n">
        <v>61.2</v>
      </c>
      <c r="L6" t="n">
        <v>2</v>
      </c>
      <c r="M6" t="n">
        <v>188</v>
      </c>
      <c r="N6" t="n">
        <v>78.98999999999999</v>
      </c>
      <c r="O6" t="n">
        <v>35654.65</v>
      </c>
      <c r="P6" t="n">
        <v>525.41</v>
      </c>
      <c r="Q6" t="n">
        <v>1397.59</v>
      </c>
      <c r="R6" t="n">
        <v>253.83</v>
      </c>
      <c r="S6" t="n">
        <v>66.97</v>
      </c>
      <c r="T6" t="n">
        <v>89965.94</v>
      </c>
      <c r="U6" t="n">
        <v>0.26</v>
      </c>
      <c r="V6" t="n">
        <v>0.71</v>
      </c>
      <c r="W6" t="n">
        <v>5.59</v>
      </c>
      <c r="X6" t="n">
        <v>5.54</v>
      </c>
      <c r="Y6" t="n">
        <v>1</v>
      </c>
      <c r="Z6" t="n">
        <v>10</v>
      </c>
      <c r="AA6" t="n">
        <v>771.5235920599536</v>
      </c>
      <c r="AB6" t="n">
        <v>1055.632615875084</v>
      </c>
      <c r="AC6" t="n">
        <v>954.8845206056474</v>
      </c>
      <c r="AD6" t="n">
        <v>771523.5920599536</v>
      </c>
      <c r="AE6" t="n">
        <v>1055632.615875084</v>
      </c>
      <c r="AF6" t="n">
        <v>1.679325180663973e-06</v>
      </c>
      <c r="AG6" t="n">
        <v>25</v>
      </c>
      <c r="AH6" t="n">
        <v>954884.5206056474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2.4514</v>
      </c>
      <c r="E7" t="n">
        <v>40.79</v>
      </c>
      <c r="F7" t="n">
        <v>28.95</v>
      </c>
      <c r="G7" t="n">
        <v>10.53</v>
      </c>
      <c r="H7" t="n">
        <v>0.14</v>
      </c>
      <c r="I7" t="n">
        <v>165</v>
      </c>
      <c r="J7" t="n">
        <v>287.7</v>
      </c>
      <c r="K7" t="n">
        <v>61.2</v>
      </c>
      <c r="L7" t="n">
        <v>2.25</v>
      </c>
      <c r="M7" t="n">
        <v>163</v>
      </c>
      <c r="N7" t="n">
        <v>79.25</v>
      </c>
      <c r="O7" t="n">
        <v>35716.83</v>
      </c>
      <c r="P7" t="n">
        <v>511.36</v>
      </c>
      <c r="Q7" t="n">
        <v>1397.5</v>
      </c>
      <c r="R7" t="n">
        <v>228.64</v>
      </c>
      <c r="S7" t="n">
        <v>66.97</v>
      </c>
      <c r="T7" t="n">
        <v>77496.82000000001</v>
      </c>
      <c r="U7" t="n">
        <v>0.29</v>
      </c>
      <c r="V7" t="n">
        <v>0.73</v>
      </c>
      <c r="W7" t="n">
        <v>5.56</v>
      </c>
      <c r="X7" t="n">
        <v>4.78</v>
      </c>
      <c r="Y7" t="n">
        <v>1</v>
      </c>
      <c r="Z7" t="n">
        <v>10</v>
      </c>
      <c r="AA7" t="n">
        <v>720.1903679028086</v>
      </c>
      <c r="AB7" t="n">
        <v>985.3962339212607</v>
      </c>
      <c r="AC7" t="n">
        <v>891.3514003681155</v>
      </c>
      <c r="AD7" t="n">
        <v>720190.3679028086</v>
      </c>
      <c r="AE7" t="n">
        <v>985396.2339212607</v>
      </c>
      <c r="AF7" t="n">
        <v>1.766065099905475e-06</v>
      </c>
      <c r="AG7" t="n">
        <v>24</v>
      </c>
      <c r="AH7" t="n">
        <v>891351.4003681155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2.5562</v>
      </c>
      <c r="E8" t="n">
        <v>39.12</v>
      </c>
      <c r="F8" t="n">
        <v>28.36</v>
      </c>
      <c r="G8" t="n">
        <v>11.73</v>
      </c>
      <c r="H8" t="n">
        <v>0.15</v>
      </c>
      <c r="I8" t="n">
        <v>145</v>
      </c>
      <c r="J8" t="n">
        <v>288.2</v>
      </c>
      <c r="K8" t="n">
        <v>61.2</v>
      </c>
      <c r="L8" t="n">
        <v>2.5</v>
      </c>
      <c r="M8" t="n">
        <v>143</v>
      </c>
      <c r="N8" t="n">
        <v>79.5</v>
      </c>
      <c r="O8" t="n">
        <v>35779.11</v>
      </c>
      <c r="P8" t="n">
        <v>500.01</v>
      </c>
      <c r="Q8" t="n">
        <v>1397.56</v>
      </c>
      <c r="R8" t="n">
        <v>208.95</v>
      </c>
      <c r="S8" t="n">
        <v>66.97</v>
      </c>
      <c r="T8" t="n">
        <v>67753.42</v>
      </c>
      <c r="U8" t="n">
        <v>0.32</v>
      </c>
      <c r="V8" t="n">
        <v>0.74</v>
      </c>
      <c r="W8" t="n">
        <v>5.53</v>
      </c>
      <c r="X8" t="n">
        <v>4.19</v>
      </c>
      <c r="Y8" t="n">
        <v>1</v>
      </c>
      <c r="Z8" t="n">
        <v>10</v>
      </c>
      <c r="AA8" t="n">
        <v>678.9524430112573</v>
      </c>
      <c r="AB8" t="n">
        <v>928.9726857957928</v>
      </c>
      <c r="AC8" t="n">
        <v>840.312836484795</v>
      </c>
      <c r="AD8" t="n">
        <v>678952.4430112573</v>
      </c>
      <c r="AE8" t="n">
        <v>928972.6857957928</v>
      </c>
      <c r="AF8" t="n">
        <v>1.841566292069175e-06</v>
      </c>
      <c r="AG8" t="n">
        <v>23</v>
      </c>
      <c r="AH8" t="n">
        <v>840312.836484795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2.6396</v>
      </c>
      <c r="E9" t="n">
        <v>37.88</v>
      </c>
      <c r="F9" t="n">
        <v>27.93</v>
      </c>
      <c r="G9" t="n">
        <v>12.89</v>
      </c>
      <c r="H9" t="n">
        <v>0.17</v>
      </c>
      <c r="I9" t="n">
        <v>130</v>
      </c>
      <c r="J9" t="n">
        <v>288.71</v>
      </c>
      <c r="K9" t="n">
        <v>61.2</v>
      </c>
      <c r="L9" t="n">
        <v>2.75</v>
      </c>
      <c r="M9" t="n">
        <v>128</v>
      </c>
      <c r="N9" t="n">
        <v>79.76000000000001</v>
      </c>
      <c r="O9" t="n">
        <v>35841.5</v>
      </c>
      <c r="P9" t="n">
        <v>491.68</v>
      </c>
      <c r="Q9" t="n">
        <v>1397.47</v>
      </c>
      <c r="R9" t="n">
        <v>194.86</v>
      </c>
      <c r="S9" t="n">
        <v>66.97</v>
      </c>
      <c r="T9" t="n">
        <v>60779.9</v>
      </c>
      <c r="U9" t="n">
        <v>0.34</v>
      </c>
      <c r="V9" t="n">
        <v>0.75</v>
      </c>
      <c r="W9" t="n">
        <v>5.52</v>
      </c>
      <c r="X9" t="n">
        <v>3.76</v>
      </c>
      <c r="Y9" t="n">
        <v>1</v>
      </c>
      <c r="Z9" t="n">
        <v>10</v>
      </c>
      <c r="AA9" t="n">
        <v>647.3614180691615</v>
      </c>
      <c r="AB9" t="n">
        <v>885.7484517723594</v>
      </c>
      <c r="AC9" t="n">
        <v>801.2138626909647</v>
      </c>
      <c r="AD9" t="n">
        <v>647361.4180691615</v>
      </c>
      <c r="AE9" t="n">
        <v>885748.4517723594</v>
      </c>
      <c r="AF9" t="n">
        <v>1.901650256062043e-06</v>
      </c>
      <c r="AG9" t="n">
        <v>22</v>
      </c>
      <c r="AH9" t="n">
        <v>801213.8626909647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2.7176</v>
      </c>
      <c r="E10" t="n">
        <v>36.8</v>
      </c>
      <c r="F10" t="n">
        <v>27.54</v>
      </c>
      <c r="G10" t="n">
        <v>14.12</v>
      </c>
      <c r="H10" t="n">
        <v>0.18</v>
      </c>
      <c r="I10" t="n">
        <v>117</v>
      </c>
      <c r="J10" t="n">
        <v>289.21</v>
      </c>
      <c r="K10" t="n">
        <v>61.2</v>
      </c>
      <c r="L10" t="n">
        <v>3</v>
      </c>
      <c r="M10" t="n">
        <v>115</v>
      </c>
      <c r="N10" t="n">
        <v>80.02</v>
      </c>
      <c r="O10" t="n">
        <v>35903.99</v>
      </c>
      <c r="P10" t="n">
        <v>484.13</v>
      </c>
      <c r="Q10" t="n">
        <v>1397.55</v>
      </c>
      <c r="R10" t="n">
        <v>182.29</v>
      </c>
      <c r="S10" t="n">
        <v>66.97</v>
      </c>
      <c r="T10" t="n">
        <v>54562.8</v>
      </c>
      <c r="U10" t="n">
        <v>0.37</v>
      </c>
      <c r="V10" t="n">
        <v>0.76</v>
      </c>
      <c r="W10" t="n">
        <v>5.49</v>
      </c>
      <c r="X10" t="n">
        <v>3.37</v>
      </c>
      <c r="Y10" t="n">
        <v>1</v>
      </c>
      <c r="Z10" t="n">
        <v>10</v>
      </c>
      <c r="AA10" t="n">
        <v>625.9279688300675</v>
      </c>
      <c r="AB10" t="n">
        <v>856.422260946386</v>
      </c>
      <c r="AC10" t="n">
        <v>774.6865223578548</v>
      </c>
      <c r="AD10" t="n">
        <v>625927.9688300674</v>
      </c>
      <c r="AE10" t="n">
        <v>856422.260946386</v>
      </c>
      <c r="AF10" t="n">
        <v>1.957843891451057e-06</v>
      </c>
      <c r="AG10" t="n">
        <v>22</v>
      </c>
      <c r="AH10" t="n">
        <v>774686.5223578548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2.782</v>
      </c>
      <c r="E11" t="n">
        <v>35.95</v>
      </c>
      <c r="F11" t="n">
        <v>27.23</v>
      </c>
      <c r="G11" t="n">
        <v>15.27</v>
      </c>
      <c r="H11" t="n">
        <v>0.2</v>
      </c>
      <c r="I11" t="n">
        <v>107</v>
      </c>
      <c r="J11" t="n">
        <v>289.72</v>
      </c>
      <c r="K11" t="n">
        <v>61.2</v>
      </c>
      <c r="L11" t="n">
        <v>3.25</v>
      </c>
      <c r="M11" t="n">
        <v>105</v>
      </c>
      <c r="N11" t="n">
        <v>80.27</v>
      </c>
      <c r="O11" t="n">
        <v>35966.59</v>
      </c>
      <c r="P11" t="n">
        <v>477.99</v>
      </c>
      <c r="Q11" t="n">
        <v>1397.56</v>
      </c>
      <c r="R11" t="n">
        <v>172.59</v>
      </c>
      <c r="S11" t="n">
        <v>66.97</v>
      </c>
      <c r="T11" t="n">
        <v>49763.61</v>
      </c>
      <c r="U11" t="n">
        <v>0.39</v>
      </c>
      <c r="V11" t="n">
        <v>0.77</v>
      </c>
      <c r="W11" t="n">
        <v>5.46</v>
      </c>
      <c r="X11" t="n">
        <v>3.06</v>
      </c>
      <c r="Y11" t="n">
        <v>1</v>
      </c>
      <c r="Z11" t="n">
        <v>10</v>
      </c>
      <c r="AA11" t="n">
        <v>602.2730380553003</v>
      </c>
      <c r="AB11" t="n">
        <v>824.0565410784562</v>
      </c>
      <c r="AC11" t="n">
        <v>745.409741368547</v>
      </c>
      <c r="AD11" t="n">
        <v>602273.0380553002</v>
      </c>
      <c r="AE11" t="n">
        <v>824056.5410784562</v>
      </c>
      <c r="AF11" t="n">
        <v>2.004239662208139e-06</v>
      </c>
      <c r="AG11" t="n">
        <v>21</v>
      </c>
      <c r="AH11" t="n">
        <v>745409.741368547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2.8397</v>
      </c>
      <c r="E12" t="n">
        <v>35.22</v>
      </c>
      <c r="F12" t="n">
        <v>26.98</v>
      </c>
      <c r="G12" t="n">
        <v>16.52</v>
      </c>
      <c r="H12" t="n">
        <v>0.21</v>
      </c>
      <c r="I12" t="n">
        <v>98</v>
      </c>
      <c r="J12" t="n">
        <v>290.23</v>
      </c>
      <c r="K12" t="n">
        <v>61.2</v>
      </c>
      <c r="L12" t="n">
        <v>3.5</v>
      </c>
      <c r="M12" t="n">
        <v>96</v>
      </c>
      <c r="N12" t="n">
        <v>80.53</v>
      </c>
      <c r="O12" t="n">
        <v>36029.29</v>
      </c>
      <c r="P12" t="n">
        <v>473</v>
      </c>
      <c r="Q12" t="n">
        <v>1397.27</v>
      </c>
      <c r="R12" t="n">
        <v>164.28</v>
      </c>
      <c r="S12" t="n">
        <v>66.97</v>
      </c>
      <c r="T12" t="n">
        <v>45651.1</v>
      </c>
      <c r="U12" t="n">
        <v>0.41</v>
      </c>
      <c r="V12" t="n">
        <v>0.78</v>
      </c>
      <c r="W12" t="n">
        <v>5.46</v>
      </c>
      <c r="X12" t="n">
        <v>2.82</v>
      </c>
      <c r="Y12" t="n">
        <v>1</v>
      </c>
      <c r="Z12" t="n">
        <v>10</v>
      </c>
      <c r="AA12" t="n">
        <v>588.4350813076685</v>
      </c>
      <c r="AB12" t="n">
        <v>805.1228381687805</v>
      </c>
      <c r="AC12" t="n">
        <v>728.2830444909519</v>
      </c>
      <c r="AD12" t="n">
        <v>588435.0813076685</v>
      </c>
      <c r="AE12" t="n">
        <v>805122.8381687806</v>
      </c>
      <c r="AF12" t="n">
        <v>2.045808543771551e-06</v>
      </c>
      <c r="AG12" t="n">
        <v>21</v>
      </c>
      <c r="AH12" t="n">
        <v>728283.0444909518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2.8896</v>
      </c>
      <c r="E13" t="n">
        <v>34.61</v>
      </c>
      <c r="F13" t="n">
        <v>26.75</v>
      </c>
      <c r="G13" t="n">
        <v>17.64</v>
      </c>
      <c r="H13" t="n">
        <v>0.23</v>
      </c>
      <c r="I13" t="n">
        <v>91</v>
      </c>
      <c r="J13" t="n">
        <v>290.74</v>
      </c>
      <c r="K13" t="n">
        <v>61.2</v>
      </c>
      <c r="L13" t="n">
        <v>3.75</v>
      </c>
      <c r="M13" t="n">
        <v>89</v>
      </c>
      <c r="N13" t="n">
        <v>80.79000000000001</v>
      </c>
      <c r="O13" t="n">
        <v>36092.1</v>
      </c>
      <c r="P13" t="n">
        <v>468.15</v>
      </c>
      <c r="Q13" t="n">
        <v>1397.3</v>
      </c>
      <c r="R13" t="n">
        <v>157.3</v>
      </c>
      <c r="S13" t="n">
        <v>66.97</v>
      </c>
      <c r="T13" t="n">
        <v>42197.33</v>
      </c>
      <c r="U13" t="n">
        <v>0.43</v>
      </c>
      <c r="V13" t="n">
        <v>0.79</v>
      </c>
      <c r="W13" t="n">
        <v>5.43</v>
      </c>
      <c r="X13" t="n">
        <v>2.59</v>
      </c>
      <c r="Y13" t="n">
        <v>1</v>
      </c>
      <c r="Z13" t="n">
        <v>10</v>
      </c>
      <c r="AA13" t="n">
        <v>576.4469223845606</v>
      </c>
      <c r="AB13" t="n">
        <v>788.7201102499391</v>
      </c>
      <c r="AC13" t="n">
        <v>713.4457699033115</v>
      </c>
      <c r="AD13" t="n">
        <v>576446.9223845606</v>
      </c>
      <c r="AE13" t="n">
        <v>788720.1102499391</v>
      </c>
      <c r="AF13" t="n">
        <v>2.08175806179606e-06</v>
      </c>
      <c r="AG13" t="n">
        <v>21</v>
      </c>
      <c r="AH13" t="n">
        <v>713445.7699033115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2.9306</v>
      </c>
      <c r="E14" t="n">
        <v>34.12</v>
      </c>
      <c r="F14" t="n">
        <v>26.59</v>
      </c>
      <c r="G14" t="n">
        <v>18.77</v>
      </c>
      <c r="H14" t="n">
        <v>0.24</v>
      </c>
      <c r="I14" t="n">
        <v>85</v>
      </c>
      <c r="J14" t="n">
        <v>291.25</v>
      </c>
      <c r="K14" t="n">
        <v>61.2</v>
      </c>
      <c r="L14" t="n">
        <v>4</v>
      </c>
      <c r="M14" t="n">
        <v>83</v>
      </c>
      <c r="N14" t="n">
        <v>81.05</v>
      </c>
      <c r="O14" t="n">
        <v>36155.02</v>
      </c>
      <c r="P14" t="n">
        <v>464.68</v>
      </c>
      <c r="Q14" t="n">
        <v>1397.42</v>
      </c>
      <c r="R14" t="n">
        <v>151.66</v>
      </c>
      <c r="S14" t="n">
        <v>66.97</v>
      </c>
      <c r="T14" t="n">
        <v>39407.12</v>
      </c>
      <c r="U14" t="n">
        <v>0.44</v>
      </c>
      <c r="V14" t="n">
        <v>0.79</v>
      </c>
      <c r="W14" t="n">
        <v>5.43</v>
      </c>
      <c r="X14" t="n">
        <v>2.42</v>
      </c>
      <c r="Y14" t="n">
        <v>1</v>
      </c>
      <c r="Z14" t="n">
        <v>10</v>
      </c>
      <c r="AA14" t="n">
        <v>560.4039213858758</v>
      </c>
      <c r="AB14" t="n">
        <v>766.7693685162861</v>
      </c>
      <c r="AC14" t="n">
        <v>693.5899761526589</v>
      </c>
      <c r="AD14" t="n">
        <v>560403.9213858758</v>
      </c>
      <c r="AE14" t="n">
        <v>766769.3685162861</v>
      </c>
      <c r="AF14" t="n">
        <v>2.111295741936439e-06</v>
      </c>
      <c r="AG14" t="n">
        <v>20</v>
      </c>
      <c r="AH14" t="n">
        <v>693589.9761526589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2.9754</v>
      </c>
      <c r="E15" t="n">
        <v>33.61</v>
      </c>
      <c r="F15" t="n">
        <v>26.4</v>
      </c>
      <c r="G15" t="n">
        <v>20.05</v>
      </c>
      <c r="H15" t="n">
        <v>0.26</v>
      </c>
      <c r="I15" t="n">
        <v>79</v>
      </c>
      <c r="J15" t="n">
        <v>291.76</v>
      </c>
      <c r="K15" t="n">
        <v>61.2</v>
      </c>
      <c r="L15" t="n">
        <v>4.25</v>
      </c>
      <c r="M15" t="n">
        <v>77</v>
      </c>
      <c r="N15" t="n">
        <v>81.31</v>
      </c>
      <c r="O15" t="n">
        <v>36218.04</v>
      </c>
      <c r="P15" t="n">
        <v>460.61</v>
      </c>
      <c r="Q15" t="n">
        <v>1397.25</v>
      </c>
      <c r="R15" t="n">
        <v>145.15</v>
      </c>
      <c r="S15" t="n">
        <v>66.97</v>
      </c>
      <c r="T15" t="n">
        <v>36183.15</v>
      </c>
      <c r="U15" t="n">
        <v>0.46</v>
      </c>
      <c r="V15" t="n">
        <v>0.8</v>
      </c>
      <c r="W15" t="n">
        <v>5.43</v>
      </c>
      <c r="X15" t="n">
        <v>2.24</v>
      </c>
      <c r="Y15" t="n">
        <v>1</v>
      </c>
      <c r="Z15" t="n">
        <v>10</v>
      </c>
      <c r="AA15" t="n">
        <v>550.5218006612517</v>
      </c>
      <c r="AB15" t="n">
        <v>753.2482149724585</v>
      </c>
      <c r="AC15" t="n">
        <v>681.3592625259959</v>
      </c>
      <c r="AD15" t="n">
        <v>550521.8006612518</v>
      </c>
      <c r="AE15" t="n">
        <v>753248.2149724585</v>
      </c>
      <c r="AF15" t="n">
        <v>2.143571060723974e-06</v>
      </c>
      <c r="AG15" t="n">
        <v>20</v>
      </c>
      <c r="AH15" t="n">
        <v>681359.2625259958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3.0115</v>
      </c>
      <c r="E16" t="n">
        <v>33.21</v>
      </c>
      <c r="F16" t="n">
        <v>26.27</v>
      </c>
      <c r="G16" t="n">
        <v>21.3</v>
      </c>
      <c r="H16" t="n">
        <v>0.27</v>
      </c>
      <c r="I16" t="n">
        <v>74</v>
      </c>
      <c r="J16" t="n">
        <v>292.27</v>
      </c>
      <c r="K16" t="n">
        <v>61.2</v>
      </c>
      <c r="L16" t="n">
        <v>4.5</v>
      </c>
      <c r="M16" t="n">
        <v>72</v>
      </c>
      <c r="N16" t="n">
        <v>81.56999999999999</v>
      </c>
      <c r="O16" t="n">
        <v>36281.16</v>
      </c>
      <c r="P16" t="n">
        <v>457.6</v>
      </c>
      <c r="Q16" t="n">
        <v>1397.32</v>
      </c>
      <c r="R16" t="n">
        <v>140.7</v>
      </c>
      <c r="S16" t="n">
        <v>66.97</v>
      </c>
      <c r="T16" t="n">
        <v>33981.13</v>
      </c>
      <c r="U16" t="n">
        <v>0.48</v>
      </c>
      <c r="V16" t="n">
        <v>0.8</v>
      </c>
      <c r="W16" t="n">
        <v>5.42</v>
      </c>
      <c r="X16" t="n">
        <v>2.1</v>
      </c>
      <c r="Y16" t="n">
        <v>1</v>
      </c>
      <c r="Z16" t="n">
        <v>10</v>
      </c>
      <c r="AA16" t="n">
        <v>543.0198005403922</v>
      </c>
      <c r="AB16" t="n">
        <v>742.9836474422113</v>
      </c>
      <c r="AC16" t="n">
        <v>672.0743309144245</v>
      </c>
      <c r="AD16" t="n">
        <v>543019.8005403922</v>
      </c>
      <c r="AE16" t="n">
        <v>742983.6474422114</v>
      </c>
      <c r="AF16" t="n">
        <v>2.169578627871967e-06</v>
      </c>
      <c r="AG16" t="n">
        <v>20</v>
      </c>
      <c r="AH16" t="n">
        <v>672074.3309144245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3.0391</v>
      </c>
      <c r="E17" t="n">
        <v>32.9</v>
      </c>
      <c r="F17" t="n">
        <v>26.18</v>
      </c>
      <c r="G17" t="n">
        <v>22.44</v>
      </c>
      <c r="H17" t="n">
        <v>0.29</v>
      </c>
      <c r="I17" t="n">
        <v>70</v>
      </c>
      <c r="J17" t="n">
        <v>292.79</v>
      </c>
      <c r="K17" t="n">
        <v>61.2</v>
      </c>
      <c r="L17" t="n">
        <v>4.75</v>
      </c>
      <c r="M17" t="n">
        <v>68</v>
      </c>
      <c r="N17" t="n">
        <v>81.84</v>
      </c>
      <c r="O17" t="n">
        <v>36344.4</v>
      </c>
      <c r="P17" t="n">
        <v>455.33</v>
      </c>
      <c r="Q17" t="n">
        <v>1397.29</v>
      </c>
      <c r="R17" t="n">
        <v>138.22</v>
      </c>
      <c r="S17" t="n">
        <v>66.97</v>
      </c>
      <c r="T17" t="n">
        <v>32760.32</v>
      </c>
      <c r="U17" t="n">
        <v>0.48</v>
      </c>
      <c r="V17" t="n">
        <v>0.8</v>
      </c>
      <c r="W17" t="n">
        <v>5.41</v>
      </c>
      <c r="X17" t="n">
        <v>2.02</v>
      </c>
      <c r="Y17" t="n">
        <v>1</v>
      </c>
      <c r="Z17" t="n">
        <v>10</v>
      </c>
      <c r="AA17" t="n">
        <v>537.4416284068992</v>
      </c>
      <c r="AB17" t="n">
        <v>735.3513462375801</v>
      </c>
      <c r="AC17" t="n">
        <v>665.1704458247611</v>
      </c>
      <c r="AD17" t="n">
        <v>537441.6284068992</v>
      </c>
      <c r="AE17" t="n">
        <v>735351.3462375801</v>
      </c>
      <c r="AF17" t="n">
        <v>2.189462529625002e-06</v>
      </c>
      <c r="AG17" t="n">
        <v>20</v>
      </c>
      <c r="AH17" t="n">
        <v>665170.4458247612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3.0724</v>
      </c>
      <c r="E18" t="n">
        <v>32.55</v>
      </c>
      <c r="F18" t="n">
        <v>26.04</v>
      </c>
      <c r="G18" t="n">
        <v>23.67</v>
      </c>
      <c r="H18" t="n">
        <v>0.3</v>
      </c>
      <c r="I18" t="n">
        <v>66</v>
      </c>
      <c r="J18" t="n">
        <v>293.3</v>
      </c>
      <c r="K18" t="n">
        <v>61.2</v>
      </c>
      <c r="L18" t="n">
        <v>5</v>
      </c>
      <c r="M18" t="n">
        <v>64</v>
      </c>
      <c r="N18" t="n">
        <v>82.09999999999999</v>
      </c>
      <c r="O18" t="n">
        <v>36407.75</v>
      </c>
      <c r="P18" t="n">
        <v>452.24</v>
      </c>
      <c r="Q18" t="n">
        <v>1397.25</v>
      </c>
      <c r="R18" t="n">
        <v>133.49</v>
      </c>
      <c r="S18" t="n">
        <v>66.97</v>
      </c>
      <c r="T18" t="n">
        <v>30419.2</v>
      </c>
      <c r="U18" t="n">
        <v>0.5</v>
      </c>
      <c r="V18" t="n">
        <v>0.8100000000000001</v>
      </c>
      <c r="W18" t="n">
        <v>5.41</v>
      </c>
      <c r="X18" t="n">
        <v>1.88</v>
      </c>
      <c r="Y18" t="n">
        <v>1</v>
      </c>
      <c r="Z18" t="n">
        <v>10</v>
      </c>
      <c r="AA18" t="n">
        <v>523.5646413634934</v>
      </c>
      <c r="AB18" t="n">
        <v>716.3642403553315</v>
      </c>
      <c r="AC18" t="n">
        <v>647.9954426793438</v>
      </c>
      <c r="AD18" t="n">
        <v>523564.6413634933</v>
      </c>
      <c r="AE18" t="n">
        <v>716364.2403553315</v>
      </c>
      <c r="AF18" t="n">
        <v>2.213452889348773e-06</v>
      </c>
      <c r="AG18" t="n">
        <v>19</v>
      </c>
      <c r="AH18" t="n">
        <v>647995.4426793437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3.0951</v>
      </c>
      <c r="E19" t="n">
        <v>32.31</v>
      </c>
      <c r="F19" t="n">
        <v>25.97</v>
      </c>
      <c r="G19" t="n">
        <v>24.73</v>
      </c>
      <c r="H19" t="n">
        <v>0.32</v>
      </c>
      <c r="I19" t="n">
        <v>63</v>
      </c>
      <c r="J19" t="n">
        <v>293.81</v>
      </c>
      <c r="K19" t="n">
        <v>61.2</v>
      </c>
      <c r="L19" t="n">
        <v>5.25</v>
      </c>
      <c r="M19" t="n">
        <v>61</v>
      </c>
      <c r="N19" t="n">
        <v>82.36</v>
      </c>
      <c r="O19" t="n">
        <v>36471.2</v>
      </c>
      <c r="P19" t="n">
        <v>450.01</v>
      </c>
      <c r="Q19" t="n">
        <v>1397.36</v>
      </c>
      <c r="R19" t="n">
        <v>131.22</v>
      </c>
      <c r="S19" t="n">
        <v>66.97</v>
      </c>
      <c r="T19" t="n">
        <v>29297.14</v>
      </c>
      <c r="U19" t="n">
        <v>0.51</v>
      </c>
      <c r="V19" t="n">
        <v>0.8100000000000001</v>
      </c>
      <c r="W19" t="n">
        <v>5.4</v>
      </c>
      <c r="X19" t="n">
        <v>1.8</v>
      </c>
      <c r="Y19" t="n">
        <v>1</v>
      </c>
      <c r="Z19" t="n">
        <v>10</v>
      </c>
      <c r="AA19" t="n">
        <v>518.8729363461946</v>
      </c>
      <c r="AB19" t="n">
        <v>709.9448425672462</v>
      </c>
      <c r="AC19" t="n">
        <v>642.1887032064722</v>
      </c>
      <c r="AD19" t="n">
        <v>518872.9363461946</v>
      </c>
      <c r="AE19" t="n">
        <v>709944.8425672462</v>
      </c>
      <c r="AF19" t="n">
        <v>2.229806678109422e-06</v>
      </c>
      <c r="AG19" t="n">
        <v>19</v>
      </c>
      <c r="AH19" t="n">
        <v>642188.7032064721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3.1198</v>
      </c>
      <c r="E20" t="n">
        <v>32.05</v>
      </c>
      <c r="F20" t="n">
        <v>25.87</v>
      </c>
      <c r="G20" t="n">
        <v>25.87</v>
      </c>
      <c r="H20" t="n">
        <v>0.33</v>
      </c>
      <c r="I20" t="n">
        <v>60</v>
      </c>
      <c r="J20" t="n">
        <v>294.33</v>
      </c>
      <c r="K20" t="n">
        <v>61.2</v>
      </c>
      <c r="L20" t="n">
        <v>5.5</v>
      </c>
      <c r="M20" t="n">
        <v>58</v>
      </c>
      <c r="N20" t="n">
        <v>82.63</v>
      </c>
      <c r="O20" t="n">
        <v>36534.76</v>
      </c>
      <c r="P20" t="n">
        <v>447.94</v>
      </c>
      <c r="Q20" t="n">
        <v>1397.27</v>
      </c>
      <c r="R20" t="n">
        <v>127.89</v>
      </c>
      <c r="S20" t="n">
        <v>66.97</v>
      </c>
      <c r="T20" t="n">
        <v>27647.27</v>
      </c>
      <c r="U20" t="n">
        <v>0.52</v>
      </c>
      <c r="V20" t="n">
        <v>0.8100000000000001</v>
      </c>
      <c r="W20" t="n">
        <v>5.4</v>
      </c>
      <c r="X20" t="n">
        <v>1.7</v>
      </c>
      <c r="Y20" t="n">
        <v>1</v>
      </c>
      <c r="Z20" t="n">
        <v>10</v>
      </c>
      <c r="AA20" t="n">
        <v>514.0913286269647</v>
      </c>
      <c r="AB20" t="n">
        <v>703.4024359361513</v>
      </c>
      <c r="AC20" t="n">
        <v>636.2706946819235</v>
      </c>
      <c r="AD20" t="n">
        <v>514091.3286269647</v>
      </c>
      <c r="AE20" t="n">
        <v>703402.4359361513</v>
      </c>
      <c r="AF20" t="n">
        <v>2.247601329315943e-06</v>
      </c>
      <c r="AG20" t="n">
        <v>19</v>
      </c>
      <c r="AH20" t="n">
        <v>636270.6946819235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3.1476</v>
      </c>
      <c r="E21" t="n">
        <v>31.77</v>
      </c>
      <c r="F21" t="n">
        <v>25.75</v>
      </c>
      <c r="G21" t="n">
        <v>27.1</v>
      </c>
      <c r="H21" t="n">
        <v>0.35</v>
      </c>
      <c r="I21" t="n">
        <v>57</v>
      </c>
      <c r="J21" t="n">
        <v>294.84</v>
      </c>
      <c r="K21" t="n">
        <v>61.2</v>
      </c>
      <c r="L21" t="n">
        <v>5.75</v>
      </c>
      <c r="M21" t="n">
        <v>55</v>
      </c>
      <c r="N21" t="n">
        <v>82.90000000000001</v>
      </c>
      <c r="O21" t="n">
        <v>36598.44</v>
      </c>
      <c r="P21" t="n">
        <v>444.67</v>
      </c>
      <c r="Q21" t="n">
        <v>1397.27</v>
      </c>
      <c r="R21" t="n">
        <v>124.2</v>
      </c>
      <c r="S21" t="n">
        <v>66.97</v>
      </c>
      <c r="T21" t="n">
        <v>25816.47</v>
      </c>
      <c r="U21" t="n">
        <v>0.54</v>
      </c>
      <c r="V21" t="n">
        <v>0.82</v>
      </c>
      <c r="W21" t="n">
        <v>5.38</v>
      </c>
      <c r="X21" t="n">
        <v>1.58</v>
      </c>
      <c r="Y21" t="n">
        <v>1</v>
      </c>
      <c r="Z21" t="n">
        <v>10</v>
      </c>
      <c r="AA21" t="n">
        <v>508.0674659284737</v>
      </c>
      <c r="AB21" t="n">
        <v>695.1603212380097</v>
      </c>
      <c r="AC21" t="n">
        <v>628.8151958426919</v>
      </c>
      <c r="AD21" t="n">
        <v>508067.4659284737</v>
      </c>
      <c r="AE21" t="n">
        <v>695160.3212380097</v>
      </c>
      <c r="AF21" t="n">
        <v>2.267629317313565e-06</v>
      </c>
      <c r="AG21" t="n">
        <v>19</v>
      </c>
      <c r="AH21" t="n">
        <v>628815.1958426919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3.1706</v>
      </c>
      <c r="E22" t="n">
        <v>31.54</v>
      </c>
      <c r="F22" t="n">
        <v>25.68</v>
      </c>
      <c r="G22" t="n">
        <v>28.53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442.96</v>
      </c>
      <c r="Q22" t="n">
        <v>1397.29</v>
      </c>
      <c r="R22" t="n">
        <v>121.68</v>
      </c>
      <c r="S22" t="n">
        <v>66.97</v>
      </c>
      <c r="T22" t="n">
        <v>24574.03</v>
      </c>
      <c r="U22" t="n">
        <v>0.55</v>
      </c>
      <c r="V22" t="n">
        <v>0.82</v>
      </c>
      <c r="W22" t="n">
        <v>5.39</v>
      </c>
      <c r="X22" t="n">
        <v>1.51</v>
      </c>
      <c r="Y22" t="n">
        <v>1</v>
      </c>
      <c r="Z22" t="n">
        <v>10</v>
      </c>
      <c r="AA22" t="n">
        <v>503.9596926756932</v>
      </c>
      <c r="AB22" t="n">
        <v>689.5398846513895</v>
      </c>
      <c r="AC22" t="n">
        <v>623.7311658355665</v>
      </c>
      <c r="AD22" t="n">
        <v>503959.6926756932</v>
      </c>
      <c r="AE22" t="n">
        <v>689539.8846513894</v>
      </c>
      <c r="AF22" t="n">
        <v>2.284199235441095e-06</v>
      </c>
      <c r="AG22" t="n">
        <v>19</v>
      </c>
      <c r="AH22" t="n">
        <v>623731.1658355665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3.1856</v>
      </c>
      <c r="E23" t="n">
        <v>31.39</v>
      </c>
      <c r="F23" t="n">
        <v>25.64</v>
      </c>
      <c r="G23" t="n">
        <v>29.58</v>
      </c>
      <c r="H23" t="n">
        <v>0.38</v>
      </c>
      <c r="I23" t="n">
        <v>52</v>
      </c>
      <c r="J23" t="n">
        <v>295.88</v>
      </c>
      <c r="K23" t="n">
        <v>61.2</v>
      </c>
      <c r="L23" t="n">
        <v>6.25</v>
      </c>
      <c r="M23" t="n">
        <v>50</v>
      </c>
      <c r="N23" t="n">
        <v>83.43000000000001</v>
      </c>
      <c r="O23" t="n">
        <v>36726.12</v>
      </c>
      <c r="P23" t="n">
        <v>441.77</v>
      </c>
      <c r="Q23" t="n">
        <v>1397.26</v>
      </c>
      <c r="R23" t="n">
        <v>120.73</v>
      </c>
      <c r="S23" t="n">
        <v>66.97</v>
      </c>
      <c r="T23" t="n">
        <v>24109.19</v>
      </c>
      <c r="U23" t="n">
        <v>0.55</v>
      </c>
      <c r="V23" t="n">
        <v>0.82</v>
      </c>
      <c r="W23" t="n">
        <v>5.38</v>
      </c>
      <c r="X23" t="n">
        <v>1.47</v>
      </c>
      <c r="Y23" t="n">
        <v>1</v>
      </c>
      <c r="Z23" t="n">
        <v>10</v>
      </c>
      <c r="AA23" t="n">
        <v>501.2629632852978</v>
      </c>
      <c r="AB23" t="n">
        <v>685.8501005281462</v>
      </c>
      <c r="AC23" t="n">
        <v>620.393529530401</v>
      </c>
      <c r="AD23" t="n">
        <v>501262.9632852977</v>
      </c>
      <c r="AE23" t="n">
        <v>685850.1005281461</v>
      </c>
      <c r="AF23" t="n">
        <v>2.295005703785136e-06</v>
      </c>
      <c r="AG23" t="n">
        <v>19</v>
      </c>
      <c r="AH23" t="n">
        <v>620393.529530401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3.2029</v>
      </c>
      <c r="E24" t="n">
        <v>31.22</v>
      </c>
      <c r="F24" t="n">
        <v>25.58</v>
      </c>
      <c r="G24" t="n">
        <v>30.69</v>
      </c>
      <c r="H24" t="n">
        <v>0.39</v>
      </c>
      <c r="I24" t="n">
        <v>50</v>
      </c>
      <c r="J24" t="n">
        <v>296.4</v>
      </c>
      <c r="K24" t="n">
        <v>61.2</v>
      </c>
      <c r="L24" t="n">
        <v>6.5</v>
      </c>
      <c r="M24" t="n">
        <v>48</v>
      </c>
      <c r="N24" t="n">
        <v>83.7</v>
      </c>
      <c r="O24" t="n">
        <v>36790.13</v>
      </c>
      <c r="P24" t="n">
        <v>439.92</v>
      </c>
      <c r="Q24" t="n">
        <v>1397.31</v>
      </c>
      <c r="R24" t="n">
        <v>118.43</v>
      </c>
      <c r="S24" t="n">
        <v>66.97</v>
      </c>
      <c r="T24" t="n">
        <v>22964.79</v>
      </c>
      <c r="U24" t="n">
        <v>0.57</v>
      </c>
      <c r="V24" t="n">
        <v>0.82</v>
      </c>
      <c r="W24" t="n">
        <v>5.38</v>
      </c>
      <c r="X24" t="n">
        <v>1.41</v>
      </c>
      <c r="Y24" t="n">
        <v>1</v>
      </c>
      <c r="Z24" t="n">
        <v>10</v>
      </c>
      <c r="AA24" t="n">
        <v>497.8062319071803</v>
      </c>
      <c r="AB24" t="n">
        <v>681.1204481563803</v>
      </c>
      <c r="AC24" t="n">
        <v>616.1152685428876</v>
      </c>
      <c r="AD24" t="n">
        <v>497806.2319071803</v>
      </c>
      <c r="AE24" t="n">
        <v>681120.4481563803</v>
      </c>
      <c r="AF24" t="n">
        <v>2.30746916394193e-06</v>
      </c>
      <c r="AG24" t="n">
        <v>19</v>
      </c>
      <c r="AH24" t="n">
        <v>616115.2685428876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3.218</v>
      </c>
      <c r="E25" t="n">
        <v>31.08</v>
      </c>
      <c r="F25" t="n">
        <v>25.54</v>
      </c>
      <c r="G25" t="n">
        <v>31.92</v>
      </c>
      <c r="H25" t="n">
        <v>0.4</v>
      </c>
      <c r="I25" t="n">
        <v>48</v>
      </c>
      <c r="J25" t="n">
        <v>296.92</v>
      </c>
      <c r="K25" t="n">
        <v>61.2</v>
      </c>
      <c r="L25" t="n">
        <v>6.75</v>
      </c>
      <c r="M25" t="n">
        <v>46</v>
      </c>
      <c r="N25" t="n">
        <v>83.97</v>
      </c>
      <c r="O25" t="n">
        <v>36854.25</v>
      </c>
      <c r="P25" t="n">
        <v>438.56</v>
      </c>
      <c r="Q25" t="n">
        <v>1397.19</v>
      </c>
      <c r="R25" t="n">
        <v>116.98</v>
      </c>
      <c r="S25" t="n">
        <v>66.97</v>
      </c>
      <c r="T25" t="n">
        <v>22253.71</v>
      </c>
      <c r="U25" t="n">
        <v>0.57</v>
      </c>
      <c r="V25" t="n">
        <v>0.82</v>
      </c>
      <c r="W25" t="n">
        <v>5.38</v>
      </c>
      <c r="X25" t="n">
        <v>1.37</v>
      </c>
      <c r="Y25" t="n">
        <v>1</v>
      </c>
      <c r="Z25" t="n">
        <v>10</v>
      </c>
      <c r="AA25" t="n">
        <v>488.0632831469148</v>
      </c>
      <c r="AB25" t="n">
        <v>667.7897158340216</v>
      </c>
      <c r="AC25" t="n">
        <v>604.0568026035746</v>
      </c>
      <c r="AD25" t="n">
        <v>488063.2831469148</v>
      </c>
      <c r="AE25" t="n">
        <v>667789.7158340217</v>
      </c>
      <c r="AF25" t="n">
        <v>2.318347675408265e-06</v>
      </c>
      <c r="AG25" t="n">
        <v>18</v>
      </c>
      <c r="AH25" t="n">
        <v>604056.8026035746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3.2366</v>
      </c>
      <c r="E26" t="n">
        <v>30.9</v>
      </c>
      <c r="F26" t="n">
        <v>25.47</v>
      </c>
      <c r="G26" t="n">
        <v>33.22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436.47</v>
      </c>
      <c r="Q26" t="n">
        <v>1397.35</v>
      </c>
      <c r="R26" t="n">
        <v>114.69</v>
      </c>
      <c r="S26" t="n">
        <v>66.97</v>
      </c>
      <c r="T26" t="n">
        <v>21117.03</v>
      </c>
      <c r="U26" t="n">
        <v>0.58</v>
      </c>
      <c r="V26" t="n">
        <v>0.83</v>
      </c>
      <c r="W26" t="n">
        <v>5.38</v>
      </c>
      <c r="X26" t="n">
        <v>1.3</v>
      </c>
      <c r="Y26" t="n">
        <v>1</v>
      </c>
      <c r="Z26" t="n">
        <v>10</v>
      </c>
      <c r="AA26" t="n">
        <v>484.3391075375368</v>
      </c>
      <c r="AB26" t="n">
        <v>662.6941344662386</v>
      </c>
      <c r="AC26" t="n">
        <v>599.4475363698393</v>
      </c>
      <c r="AD26" t="n">
        <v>484339.1075375368</v>
      </c>
      <c r="AE26" t="n">
        <v>662694.1344662386</v>
      </c>
      <c r="AF26" t="n">
        <v>2.331747696154876e-06</v>
      </c>
      <c r="AG26" t="n">
        <v>18</v>
      </c>
      <c r="AH26" t="n">
        <v>599447.5363698393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3.2546</v>
      </c>
      <c r="E27" t="n">
        <v>30.73</v>
      </c>
      <c r="F27" t="n">
        <v>25.41</v>
      </c>
      <c r="G27" t="n">
        <v>34.64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434.52</v>
      </c>
      <c r="Q27" t="n">
        <v>1397.39</v>
      </c>
      <c r="R27" t="n">
        <v>112.97</v>
      </c>
      <c r="S27" t="n">
        <v>66.97</v>
      </c>
      <c r="T27" t="n">
        <v>20266.84</v>
      </c>
      <c r="U27" t="n">
        <v>0.59</v>
      </c>
      <c r="V27" t="n">
        <v>0.83</v>
      </c>
      <c r="W27" t="n">
        <v>5.37</v>
      </c>
      <c r="X27" t="n">
        <v>1.24</v>
      </c>
      <c r="Y27" t="n">
        <v>1</v>
      </c>
      <c r="Z27" t="n">
        <v>10</v>
      </c>
      <c r="AA27" t="n">
        <v>480.8390194071712</v>
      </c>
      <c r="AB27" t="n">
        <v>657.9051594732819</v>
      </c>
      <c r="AC27" t="n">
        <v>595.1156144288417</v>
      </c>
      <c r="AD27" t="n">
        <v>480839.0194071712</v>
      </c>
      <c r="AE27" t="n">
        <v>657905.1594732818</v>
      </c>
      <c r="AF27" t="n">
        <v>2.344715458167725e-06</v>
      </c>
      <c r="AG27" t="n">
        <v>18</v>
      </c>
      <c r="AH27" t="n">
        <v>595115.6144288417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3.2633</v>
      </c>
      <c r="E28" t="n">
        <v>30.64</v>
      </c>
      <c r="F28" t="n">
        <v>25.38</v>
      </c>
      <c r="G28" t="n">
        <v>35.41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433.77</v>
      </c>
      <c r="Q28" t="n">
        <v>1397.28</v>
      </c>
      <c r="R28" t="n">
        <v>111.84</v>
      </c>
      <c r="S28" t="n">
        <v>66.97</v>
      </c>
      <c r="T28" t="n">
        <v>19707.34</v>
      </c>
      <c r="U28" t="n">
        <v>0.6</v>
      </c>
      <c r="V28" t="n">
        <v>0.83</v>
      </c>
      <c r="W28" t="n">
        <v>5.37</v>
      </c>
      <c r="X28" t="n">
        <v>1.21</v>
      </c>
      <c r="Y28" t="n">
        <v>1</v>
      </c>
      <c r="Z28" t="n">
        <v>10</v>
      </c>
      <c r="AA28" t="n">
        <v>479.3026041961155</v>
      </c>
      <c r="AB28" t="n">
        <v>655.8029683996601</v>
      </c>
      <c r="AC28" t="n">
        <v>593.2140535208428</v>
      </c>
      <c r="AD28" t="n">
        <v>479302.6041961155</v>
      </c>
      <c r="AE28" t="n">
        <v>655802.9683996601</v>
      </c>
      <c r="AF28" t="n">
        <v>2.350983209807269e-06</v>
      </c>
      <c r="AG28" t="n">
        <v>18</v>
      </c>
      <c r="AH28" t="n">
        <v>593214.0535208428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3.2849</v>
      </c>
      <c r="E29" t="n">
        <v>30.44</v>
      </c>
      <c r="F29" t="n">
        <v>25.28</v>
      </c>
      <c r="G29" t="n">
        <v>37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430.98</v>
      </c>
      <c r="Q29" t="n">
        <v>1397.2</v>
      </c>
      <c r="R29" t="n">
        <v>108.73</v>
      </c>
      <c r="S29" t="n">
        <v>66.97</v>
      </c>
      <c r="T29" t="n">
        <v>18162.92</v>
      </c>
      <c r="U29" t="n">
        <v>0.62</v>
      </c>
      <c r="V29" t="n">
        <v>0.83</v>
      </c>
      <c r="W29" t="n">
        <v>5.36</v>
      </c>
      <c r="X29" t="n">
        <v>1.12</v>
      </c>
      <c r="Y29" t="n">
        <v>1</v>
      </c>
      <c r="Z29" t="n">
        <v>10</v>
      </c>
      <c r="AA29" t="n">
        <v>474.8090387522564</v>
      </c>
      <c r="AB29" t="n">
        <v>649.6546739172561</v>
      </c>
      <c r="AC29" t="n">
        <v>587.6525436346539</v>
      </c>
      <c r="AD29" t="n">
        <v>474809.0387522564</v>
      </c>
      <c r="AE29" t="n">
        <v>649654.6739172561</v>
      </c>
      <c r="AF29" t="n">
        <v>2.366544524222687e-06</v>
      </c>
      <c r="AG29" t="n">
        <v>18</v>
      </c>
      <c r="AH29" t="n">
        <v>587652.5436346539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3.2905</v>
      </c>
      <c r="E30" t="n">
        <v>30.39</v>
      </c>
      <c r="F30" t="n">
        <v>25.29</v>
      </c>
      <c r="G30" t="n">
        <v>37.93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430.74</v>
      </c>
      <c r="Q30" t="n">
        <v>1397.36</v>
      </c>
      <c r="R30" t="n">
        <v>108.86</v>
      </c>
      <c r="S30" t="n">
        <v>66.97</v>
      </c>
      <c r="T30" t="n">
        <v>18229.25</v>
      </c>
      <c r="U30" t="n">
        <v>0.62</v>
      </c>
      <c r="V30" t="n">
        <v>0.83</v>
      </c>
      <c r="W30" t="n">
        <v>5.36</v>
      </c>
      <c r="X30" t="n">
        <v>1.12</v>
      </c>
      <c r="Y30" t="n">
        <v>1</v>
      </c>
      <c r="Z30" t="n">
        <v>10</v>
      </c>
      <c r="AA30" t="n">
        <v>474.0524737880354</v>
      </c>
      <c r="AB30" t="n">
        <v>648.6195083559182</v>
      </c>
      <c r="AC30" t="n">
        <v>586.7161728216261</v>
      </c>
      <c r="AD30" t="n">
        <v>474052.4737880354</v>
      </c>
      <c r="AE30" t="n">
        <v>648619.5083559182</v>
      </c>
      <c r="AF30" t="n">
        <v>2.370578939071129e-06</v>
      </c>
      <c r="AG30" t="n">
        <v>18</v>
      </c>
      <c r="AH30" t="n">
        <v>586716.1728216261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3.3002</v>
      </c>
      <c r="E31" t="n">
        <v>30.3</v>
      </c>
      <c r="F31" t="n">
        <v>25.25</v>
      </c>
      <c r="G31" t="n">
        <v>38.85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429.37</v>
      </c>
      <c r="Q31" t="n">
        <v>1397.31</v>
      </c>
      <c r="R31" t="n">
        <v>107.86</v>
      </c>
      <c r="S31" t="n">
        <v>66.97</v>
      </c>
      <c r="T31" t="n">
        <v>17738.84</v>
      </c>
      <c r="U31" t="n">
        <v>0.62</v>
      </c>
      <c r="V31" t="n">
        <v>0.83</v>
      </c>
      <c r="W31" t="n">
        <v>5.36</v>
      </c>
      <c r="X31" t="n">
        <v>1.08</v>
      </c>
      <c r="Y31" t="n">
        <v>1</v>
      </c>
      <c r="Z31" t="n">
        <v>10</v>
      </c>
      <c r="AA31" t="n">
        <v>471.9794379121457</v>
      </c>
      <c r="AB31" t="n">
        <v>645.7830892146378</v>
      </c>
      <c r="AC31" t="n">
        <v>584.1504575422503</v>
      </c>
      <c r="AD31" t="n">
        <v>471979.4379121457</v>
      </c>
      <c r="AE31" t="n">
        <v>645783.0892146378</v>
      </c>
      <c r="AF31" t="n">
        <v>2.377567121933609e-06</v>
      </c>
      <c r="AG31" t="n">
        <v>18</v>
      </c>
      <c r="AH31" t="n">
        <v>584150.4575422503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3.3186</v>
      </c>
      <c r="E32" t="n">
        <v>30.13</v>
      </c>
      <c r="F32" t="n">
        <v>25.19</v>
      </c>
      <c r="G32" t="n">
        <v>40.85</v>
      </c>
      <c r="H32" t="n">
        <v>0.5</v>
      </c>
      <c r="I32" t="n">
        <v>37</v>
      </c>
      <c r="J32" t="n">
        <v>300.59</v>
      </c>
      <c r="K32" t="n">
        <v>61.2</v>
      </c>
      <c r="L32" t="n">
        <v>8.5</v>
      </c>
      <c r="M32" t="n">
        <v>35</v>
      </c>
      <c r="N32" t="n">
        <v>85.89</v>
      </c>
      <c r="O32" t="n">
        <v>37306.42</v>
      </c>
      <c r="P32" t="n">
        <v>426.99</v>
      </c>
      <c r="Q32" t="n">
        <v>1397.41</v>
      </c>
      <c r="R32" t="n">
        <v>106.05</v>
      </c>
      <c r="S32" t="n">
        <v>66.97</v>
      </c>
      <c r="T32" t="n">
        <v>16840.04</v>
      </c>
      <c r="U32" t="n">
        <v>0.63</v>
      </c>
      <c r="V32" t="n">
        <v>0.84</v>
      </c>
      <c r="W32" t="n">
        <v>5.35</v>
      </c>
      <c r="X32" t="n">
        <v>1.02</v>
      </c>
      <c r="Y32" t="n">
        <v>1</v>
      </c>
      <c r="Z32" t="n">
        <v>10</v>
      </c>
      <c r="AA32" t="n">
        <v>468.2588915873397</v>
      </c>
      <c r="AB32" t="n">
        <v>640.6924735941188</v>
      </c>
      <c r="AC32" t="n">
        <v>579.5456831318296</v>
      </c>
      <c r="AD32" t="n">
        <v>468258.8915873397</v>
      </c>
      <c r="AE32" t="n">
        <v>640692.4735941188</v>
      </c>
      <c r="AF32" t="n">
        <v>2.390823056435633e-06</v>
      </c>
      <c r="AG32" t="n">
        <v>18</v>
      </c>
      <c r="AH32" t="n">
        <v>579545.6831318296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3.3265</v>
      </c>
      <c r="E33" t="n">
        <v>30.06</v>
      </c>
      <c r="F33" t="n">
        <v>25.17</v>
      </c>
      <c r="G33" t="n">
        <v>41.95</v>
      </c>
      <c r="H33" t="n">
        <v>0.52</v>
      </c>
      <c r="I33" t="n">
        <v>36</v>
      </c>
      <c r="J33" t="n">
        <v>301.11</v>
      </c>
      <c r="K33" t="n">
        <v>61.2</v>
      </c>
      <c r="L33" t="n">
        <v>8.75</v>
      </c>
      <c r="M33" t="n">
        <v>34</v>
      </c>
      <c r="N33" t="n">
        <v>86.16</v>
      </c>
      <c r="O33" t="n">
        <v>37371.47</v>
      </c>
      <c r="P33" t="n">
        <v>426.33</v>
      </c>
      <c r="Q33" t="n">
        <v>1397.27</v>
      </c>
      <c r="R33" t="n">
        <v>105.33</v>
      </c>
      <c r="S33" t="n">
        <v>66.97</v>
      </c>
      <c r="T33" t="n">
        <v>16487.54</v>
      </c>
      <c r="U33" t="n">
        <v>0.64</v>
      </c>
      <c r="V33" t="n">
        <v>0.84</v>
      </c>
      <c r="W33" t="n">
        <v>5.35</v>
      </c>
      <c r="X33" t="n">
        <v>1.01</v>
      </c>
      <c r="Y33" t="n">
        <v>1</v>
      </c>
      <c r="Z33" t="n">
        <v>10</v>
      </c>
      <c r="AA33" t="n">
        <v>466.9441120108809</v>
      </c>
      <c r="AB33" t="n">
        <v>638.8935341736266</v>
      </c>
      <c r="AC33" t="n">
        <v>577.9184319648018</v>
      </c>
      <c r="AD33" t="n">
        <v>466944.112010881</v>
      </c>
      <c r="AE33" t="n">
        <v>638893.5341736266</v>
      </c>
      <c r="AF33" t="n">
        <v>2.396514463096828e-06</v>
      </c>
      <c r="AG33" t="n">
        <v>18</v>
      </c>
      <c r="AH33" t="n">
        <v>577918.4319648019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3.3361</v>
      </c>
      <c r="E34" t="n">
        <v>29.98</v>
      </c>
      <c r="F34" t="n">
        <v>25.14</v>
      </c>
      <c r="G34" t="n">
        <v>43.1</v>
      </c>
      <c r="H34" t="n">
        <v>0.53</v>
      </c>
      <c r="I34" t="n">
        <v>35</v>
      </c>
      <c r="J34" t="n">
        <v>301.64</v>
      </c>
      <c r="K34" t="n">
        <v>61.2</v>
      </c>
      <c r="L34" t="n">
        <v>9</v>
      </c>
      <c r="M34" t="n">
        <v>33</v>
      </c>
      <c r="N34" t="n">
        <v>86.44</v>
      </c>
      <c r="O34" t="n">
        <v>37436.63</v>
      </c>
      <c r="P34" t="n">
        <v>424.73</v>
      </c>
      <c r="Q34" t="n">
        <v>1397.17</v>
      </c>
      <c r="R34" t="n">
        <v>104.25</v>
      </c>
      <c r="S34" t="n">
        <v>66.97</v>
      </c>
      <c r="T34" t="n">
        <v>15950.44</v>
      </c>
      <c r="U34" t="n">
        <v>0.64</v>
      </c>
      <c r="V34" t="n">
        <v>0.84</v>
      </c>
      <c r="W34" t="n">
        <v>5.35</v>
      </c>
      <c r="X34" t="n">
        <v>0.97</v>
      </c>
      <c r="Y34" t="n">
        <v>1</v>
      </c>
      <c r="Z34" t="n">
        <v>10</v>
      </c>
      <c r="AA34" t="n">
        <v>464.7694521743266</v>
      </c>
      <c r="AB34" t="n">
        <v>635.918068646032</v>
      </c>
      <c r="AC34" t="n">
        <v>575.2269406910689</v>
      </c>
      <c r="AD34" t="n">
        <v>464769.4521743266</v>
      </c>
      <c r="AE34" t="n">
        <v>635918.068646032</v>
      </c>
      <c r="AF34" t="n">
        <v>2.403430602837014e-06</v>
      </c>
      <c r="AG34" t="n">
        <v>18</v>
      </c>
      <c r="AH34" t="n">
        <v>575226.9406910689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3.3457</v>
      </c>
      <c r="E35" t="n">
        <v>29.89</v>
      </c>
      <c r="F35" t="n">
        <v>25.11</v>
      </c>
      <c r="G35" t="n">
        <v>44.31</v>
      </c>
      <c r="H35" t="n">
        <v>0.55</v>
      </c>
      <c r="I35" t="n">
        <v>34</v>
      </c>
      <c r="J35" t="n">
        <v>302.17</v>
      </c>
      <c r="K35" t="n">
        <v>61.2</v>
      </c>
      <c r="L35" t="n">
        <v>9.25</v>
      </c>
      <c r="M35" t="n">
        <v>32</v>
      </c>
      <c r="N35" t="n">
        <v>86.72</v>
      </c>
      <c r="O35" t="n">
        <v>37501.91</v>
      </c>
      <c r="P35" t="n">
        <v>423.76</v>
      </c>
      <c r="Q35" t="n">
        <v>1397.28</v>
      </c>
      <c r="R35" t="n">
        <v>103.15</v>
      </c>
      <c r="S35" t="n">
        <v>66.97</v>
      </c>
      <c r="T35" t="n">
        <v>15404.95</v>
      </c>
      <c r="U35" t="n">
        <v>0.65</v>
      </c>
      <c r="V35" t="n">
        <v>0.84</v>
      </c>
      <c r="W35" t="n">
        <v>5.35</v>
      </c>
      <c r="X35" t="n">
        <v>0.9399999999999999</v>
      </c>
      <c r="Y35" t="n">
        <v>1</v>
      </c>
      <c r="Z35" t="n">
        <v>10</v>
      </c>
      <c r="AA35" t="n">
        <v>463.0627069349001</v>
      </c>
      <c r="AB35" t="n">
        <v>633.5828245131628</v>
      </c>
      <c r="AC35" t="n">
        <v>573.1145689807051</v>
      </c>
      <c r="AD35" t="n">
        <v>463062.7069349001</v>
      </c>
      <c r="AE35" t="n">
        <v>633582.8245131628</v>
      </c>
      <c r="AF35" t="n">
        <v>2.4103467425772e-06</v>
      </c>
      <c r="AG35" t="n">
        <v>18</v>
      </c>
      <c r="AH35" t="n">
        <v>573114.5689807051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3.355</v>
      </c>
      <c r="E36" t="n">
        <v>29.81</v>
      </c>
      <c r="F36" t="n">
        <v>25.08</v>
      </c>
      <c r="G36" t="n">
        <v>45.6</v>
      </c>
      <c r="H36" t="n">
        <v>0.5600000000000001</v>
      </c>
      <c r="I36" t="n">
        <v>33</v>
      </c>
      <c r="J36" t="n">
        <v>302.7</v>
      </c>
      <c r="K36" t="n">
        <v>61.2</v>
      </c>
      <c r="L36" t="n">
        <v>9.5</v>
      </c>
      <c r="M36" t="n">
        <v>31</v>
      </c>
      <c r="N36" t="n">
        <v>87</v>
      </c>
      <c r="O36" t="n">
        <v>37567.32</v>
      </c>
      <c r="P36" t="n">
        <v>422.8</v>
      </c>
      <c r="Q36" t="n">
        <v>1397.22</v>
      </c>
      <c r="R36" t="n">
        <v>102.04</v>
      </c>
      <c r="S36" t="n">
        <v>66.97</v>
      </c>
      <c r="T36" t="n">
        <v>14857.99</v>
      </c>
      <c r="U36" t="n">
        <v>0.66</v>
      </c>
      <c r="V36" t="n">
        <v>0.84</v>
      </c>
      <c r="W36" t="n">
        <v>5.36</v>
      </c>
      <c r="X36" t="n">
        <v>0.91</v>
      </c>
      <c r="Y36" t="n">
        <v>1</v>
      </c>
      <c r="Z36" t="n">
        <v>10</v>
      </c>
      <c r="AA36" t="n">
        <v>461.4028541187939</v>
      </c>
      <c r="AB36" t="n">
        <v>631.3117406626283</v>
      </c>
      <c r="AC36" t="n">
        <v>571.0602341853794</v>
      </c>
      <c r="AD36" t="n">
        <v>461402.8541187939</v>
      </c>
      <c r="AE36" t="n">
        <v>631311.7406626283</v>
      </c>
      <c r="AF36" t="n">
        <v>2.417046752950506e-06</v>
      </c>
      <c r="AG36" t="n">
        <v>18</v>
      </c>
      <c r="AH36" t="n">
        <v>571060.2341853793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3.3634</v>
      </c>
      <c r="E37" t="n">
        <v>29.73</v>
      </c>
      <c r="F37" t="n">
        <v>25.06</v>
      </c>
      <c r="G37" t="n">
        <v>46.98</v>
      </c>
      <c r="H37" t="n">
        <v>0.57</v>
      </c>
      <c r="I37" t="n">
        <v>32</v>
      </c>
      <c r="J37" t="n">
        <v>303.23</v>
      </c>
      <c r="K37" t="n">
        <v>61.2</v>
      </c>
      <c r="L37" t="n">
        <v>9.75</v>
      </c>
      <c r="M37" t="n">
        <v>30</v>
      </c>
      <c r="N37" t="n">
        <v>87.28</v>
      </c>
      <c r="O37" t="n">
        <v>37632.84</v>
      </c>
      <c r="P37" t="n">
        <v>422.25</v>
      </c>
      <c r="Q37" t="n">
        <v>1397.19</v>
      </c>
      <c r="R37" t="n">
        <v>101.45</v>
      </c>
      <c r="S37" t="n">
        <v>66.97</v>
      </c>
      <c r="T37" t="n">
        <v>14565.35</v>
      </c>
      <c r="U37" t="n">
        <v>0.66</v>
      </c>
      <c r="V37" t="n">
        <v>0.84</v>
      </c>
      <c r="W37" t="n">
        <v>5.35</v>
      </c>
      <c r="X37" t="n">
        <v>0.89</v>
      </c>
      <c r="Y37" t="n">
        <v>1</v>
      </c>
      <c r="Z37" t="n">
        <v>10</v>
      </c>
      <c r="AA37" t="n">
        <v>460.1479620892638</v>
      </c>
      <c r="AB37" t="n">
        <v>629.594742025896</v>
      </c>
      <c r="AC37" t="n">
        <v>569.5071034887141</v>
      </c>
      <c r="AD37" t="n">
        <v>460147.9620892638</v>
      </c>
      <c r="AE37" t="n">
        <v>629594.7420258961</v>
      </c>
      <c r="AF37" t="n">
        <v>2.423098375223169e-06</v>
      </c>
      <c r="AG37" t="n">
        <v>18</v>
      </c>
      <c r="AH37" t="n">
        <v>569507.1034887141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3.3626</v>
      </c>
      <c r="E38" t="n">
        <v>29.74</v>
      </c>
      <c r="F38" t="n">
        <v>25.07</v>
      </c>
      <c r="G38" t="n">
        <v>47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420.94</v>
      </c>
      <c r="Q38" t="n">
        <v>1397.27</v>
      </c>
      <c r="R38" t="n">
        <v>102.03</v>
      </c>
      <c r="S38" t="n">
        <v>66.97</v>
      </c>
      <c r="T38" t="n">
        <v>14857.6</v>
      </c>
      <c r="U38" t="n">
        <v>0.66</v>
      </c>
      <c r="V38" t="n">
        <v>0.84</v>
      </c>
      <c r="W38" t="n">
        <v>5.34</v>
      </c>
      <c r="X38" t="n">
        <v>0.9</v>
      </c>
      <c r="Y38" t="n">
        <v>1</v>
      </c>
      <c r="Z38" t="n">
        <v>10</v>
      </c>
      <c r="AA38" t="n">
        <v>459.2968724826328</v>
      </c>
      <c r="AB38" t="n">
        <v>628.43024367868</v>
      </c>
      <c r="AC38" t="n">
        <v>568.4537432293727</v>
      </c>
      <c r="AD38" t="n">
        <v>459296.8724826328</v>
      </c>
      <c r="AE38" t="n">
        <v>628430.2436786799</v>
      </c>
      <c r="AF38" t="n">
        <v>2.42252203024482e-06</v>
      </c>
      <c r="AG38" t="n">
        <v>18</v>
      </c>
      <c r="AH38" t="n">
        <v>568453.7432293727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3.3739</v>
      </c>
      <c r="E39" t="n">
        <v>29.64</v>
      </c>
      <c r="F39" t="n">
        <v>25.02</v>
      </c>
      <c r="G39" t="n">
        <v>48.42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419.85</v>
      </c>
      <c r="Q39" t="n">
        <v>1397.29</v>
      </c>
      <c r="R39" t="n">
        <v>100.34</v>
      </c>
      <c r="S39" t="n">
        <v>66.97</v>
      </c>
      <c r="T39" t="n">
        <v>14015.07</v>
      </c>
      <c r="U39" t="n">
        <v>0.67</v>
      </c>
      <c r="V39" t="n">
        <v>0.84</v>
      </c>
      <c r="W39" t="n">
        <v>5.34</v>
      </c>
      <c r="X39" t="n">
        <v>0.85</v>
      </c>
      <c r="Y39" t="n">
        <v>1</v>
      </c>
      <c r="Z39" t="n">
        <v>10</v>
      </c>
      <c r="AA39" t="n">
        <v>457.3427666858283</v>
      </c>
      <c r="AB39" t="n">
        <v>625.7565499184286</v>
      </c>
      <c r="AC39" t="n">
        <v>566.035223049047</v>
      </c>
      <c r="AD39" t="n">
        <v>457342.7666858283</v>
      </c>
      <c r="AE39" t="n">
        <v>625756.5499184286</v>
      </c>
      <c r="AF39" t="n">
        <v>2.430662903063998e-06</v>
      </c>
      <c r="AG39" t="n">
        <v>18</v>
      </c>
      <c r="AH39" t="n">
        <v>566035.2230490469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3.3827</v>
      </c>
      <c r="E40" t="n">
        <v>29.56</v>
      </c>
      <c r="F40" t="n">
        <v>25</v>
      </c>
      <c r="G40" t="n">
        <v>49.99</v>
      </c>
      <c r="H40" t="n">
        <v>0.61</v>
      </c>
      <c r="I40" t="n">
        <v>30</v>
      </c>
      <c r="J40" t="n">
        <v>304.83</v>
      </c>
      <c r="K40" t="n">
        <v>61.2</v>
      </c>
      <c r="L40" t="n">
        <v>10.5</v>
      </c>
      <c r="M40" t="n">
        <v>28</v>
      </c>
      <c r="N40" t="n">
        <v>88.13</v>
      </c>
      <c r="O40" t="n">
        <v>37830.13</v>
      </c>
      <c r="P40" t="n">
        <v>418.54</v>
      </c>
      <c r="Q40" t="n">
        <v>1397.21</v>
      </c>
      <c r="R40" t="n">
        <v>99.83</v>
      </c>
      <c r="S40" t="n">
        <v>66.97</v>
      </c>
      <c r="T40" t="n">
        <v>13767.43</v>
      </c>
      <c r="U40" t="n">
        <v>0.67</v>
      </c>
      <c r="V40" t="n">
        <v>0.84</v>
      </c>
      <c r="W40" t="n">
        <v>5.34</v>
      </c>
      <c r="X40" t="n">
        <v>0.83</v>
      </c>
      <c r="Y40" t="n">
        <v>1</v>
      </c>
      <c r="Z40" t="n">
        <v>10</v>
      </c>
      <c r="AA40" t="n">
        <v>455.5226257835851</v>
      </c>
      <c r="AB40" t="n">
        <v>623.2661528370302</v>
      </c>
      <c r="AC40" t="n">
        <v>563.7825059698027</v>
      </c>
      <c r="AD40" t="n">
        <v>455522.6257835851</v>
      </c>
      <c r="AE40" t="n">
        <v>623266.1528370301</v>
      </c>
      <c r="AF40" t="n">
        <v>2.437002697825835e-06</v>
      </c>
      <c r="AG40" t="n">
        <v>18</v>
      </c>
      <c r="AH40" t="n">
        <v>563782.5059698027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3.3935</v>
      </c>
      <c r="E41" t="n">
        <v>29.47</v>
      </c>
      <c r="F41" t="n">
        <v>24.96</v>
      </c>
      <c r="G41" t="n">
        <v>51.63</v>
      </c>
      <c r="H41" t="n">
        <v>0.63</v>
      </c>
      <c r="I41" t="n">
        <v>29</v>
      </c>
      <c r="J41" t="n">
        <v>305.37</v>
      </c>
      <c r="K41" t="n">
        <v>61.2</v>
      </c>
      <c r="L41" t="n">
        <v>10.75</v>
      </c>
      <c r="M41" t="n">
        <v>27</v>
      </c>
      <c r="N41" t="n">
        <v>88.42</v>
      </c>
      <c r="O41" t="n">
        <v>37896.14</v>
      </c>
      <c r="P41" t="n">
        <v>417.1</v>
      </c>
      <c r="Q41" t="n">
        <v>1397.24</v>
      </c>
      <c r="R41" t="n">
        <v>98.36</v>
      </c>
      <c r="S41" t="n">
        <v>66.97</v>
      </c>
      <c r="T41" t="n">
        <v>13037.47</v>
      </c>
      <c r="U41" t="n">
        <v>0.68</v>
      </c>
      <c r="V41" t="n">
        <v>0.84</v>
      </c>
      <c r="W41" t="n">
        <v>5.34</v>
      </c>
      <c r="X41" t="n">
        <v>0.79</v>
      </c>
      <c r="Y41" t="n">
        <v>1</v>
      </c>
      <c r="Z41" t="n">
        <v>10</v>
      </c>
      <c r="AA41" t="n">
        <v>453.4031036068089</v>
      </c>
      <c r="AB41" t="n">
        <v>620.366129088046</v>
      </c>
      <c r="AC41" t="n">
        <v>561.1592564172128</v>
      </c>
      <c r="AD41" t="n">
        <v>453403.1036068089</v>
      </c>
      <c r="AE41" t="n">
        <v>620366.129088046</v>
      </c>
      <c r="AF41" t="n">
        <v>2.444783355033544e-06</v>
      </c>
      <c r="AG41" t="n">
        <v>18</v>
      </c>
      <c r="AH41" t="n">
        <v>561159.2564172128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3.3907</v>
      </c>
      <c r="E42" t="n">
        <v>29.49</v>
      </c>
      <c r="F42" t="n">
        <v>24.98</v>
      </c>
      <c r="G42" t="n">
        <v>51.68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416.58</v>
      </c>
      <c r="Q42" t="n">
        <v>1397.25</v>
      </c>
      <c r="R42" t="n">
        <v>99.2</v>
      </c>
      <c r="S42" t="n">
        <v>66.97</v>
      </c>
      <c r="T42" t="n">
        <v>13454.58</v>
      </c>
      <c r="U42" t="n">
        <v>0.68</v>
      </c>
      <c r="V42" t="n">
        <v>0.84</v>
      </c>
      <c r="W42" t="n">
        <v>5.34</v>
      </c>
      <c r="X42" t="n">
        <v>0.8100000000000001</v>
      </c>
      <c r="Y42" t="n">
        <v>1</v>
      </c>
      <c r="Z42" t="n">
        <v>10</v>
      </c>
      <c r="AA42" t="n">
        <v>453.325405980909</v>
      </c>
      <c r="AB42" t="n">
        <v>620.2598197685124</v>
      </c>
      <c r="AC42" t="n">
        <v>561.0630931099294</v>
      </c>
      <c r="AD42" t="n">
        <v>453325.405980909</v>
      </c>
      <c r="AE42" t="n">
        <v>620259.8197685124</v>
      </c>
      <c r="AF42" t="n">
        <v>2.442766147609323e-06</v>
      </c>
      <c r="AG42" t="n">
        <v>18</v>
      </c>
      <c r="AH42" t="n">
        <v>561063.0931099294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3.4022</v>
      </c>
      <c r="E43" t="n">
        <v>29.39</v>
      </c>
      <c r="F43" t="n">
        <v>24.93</v>
      </c>
      <c r="G43" t="n">
        <v>53.43</v>
      </c>
      <c r="H43" t="n">
        <v>0.65</v>
      </c>
      <c r="I43" t="n">
        <v>28</v>
      </c>
      <c r="J43" t="n">
        <v>306.44</v>
      </c>
      <c r="K43" t="n">
        <v>61.2</v>
      </c>
      <c r="L43" t="n">
        <v>11.25</v>
      </c>
      <c r="M43" t="n">
        <v>26</v>
      </c>
      <c r="N43" t="n">
        <v>88.98999999999999</v>
      </c>
      <c r="O43" t="n">
        <v>38028.53</v>
      </c>
      <c r="P43" t="n">
        <v>415.82</v>
      </c>
      <c r="Q43" t="n">
        <v>1397.28</v>
      </c>
      <c r="R43" t="n">
        <v>97.76000000000001</v>
      </c>
      <c r="S43" t="n">
        <v>66.97</v>
      </c>
      <c r="T43" t="n">
        <v>12743.04</v>
      </c>
      <c r="U43" t="n">
        <v>0.6899999999999999</v>
      </c>
      <c r="V43" t="n">
        <v>0.84</v>
      </c>
      <c r="W43" t="n">
        <v>5.33</v>
      </c>
      <c r="X43" t="n">
        <v>0.77</v>
      </c>
      <c r="Y43" t="n">
        <v>1</v>
      </c>
      <c r="Z43" t="n">
        <v>10</v>
      </c>
      <c r="AA43" t="n">
        <v>451.6227923775087</v>
      </c>
      <c r="AB43" t="n">
        <v>617.9302287223292</v>
      </c>
      <c r="AC43" t="n">
        <v>558.9558349635923</v>
      </c>
      <c r="AD43" t="n">
        <v>451622.7923775087</v>
      </c>
      <c r="AE43" t="n">
        <v>617930.2287223291</v>
      </c>
      <c r="AF43" t="n">
        <v>2.451051106673088e-06</v>
      </c>
      <c r="AG43" t="n">
        <v>18</v>
      </c>
      <c r="AH43" t="n">
        <v>558955.8349635924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3.4112</v>
      </c>
      <c r="E44" t="n">
        <v>29.32</v>
      </c>
      <c r="F44" t="n">
        <v>24.91</v>
      </c>
      <c r="G44" t="n">
        <v>55.36</v>
      </c>
      <c r="H44" t="n">
        <v>0.67</v>
      </c>
      <c r="I44" t="n">
        <v>27</v>
      </c>
      <c r="J44" t="n">
        <v>306.98</v>
      </c>
      <c r="K44" t="n">
        <v>61.2</v>
      </c>
      <c r="L44" t="n">
        <v>11.5</v>
      </c>
      <c r="M44" t="n">
        <v>25</v>
      </c>
      <c r="N44" t="n">
        <v>89.28</v>
      </c>
      <c r="O44" t="n">
        <v>38094.91</v>
      </c>
      <c r="P44" t="n">
        <v>414.31</v>
      </c>
      <c r="Q44" t="n">
        <v>1397.2</v>
      </c>
      <c r="R44" t="n">
        <v>96.79000000000001</v>
      </c>
      <c r="S44" t="n">
        <v>66.97</v>
      </c>
      <c r="T44" t="n">
        <v>12262.12</v>
      </c>
      <c r="U44" t="n">
        <v>0.6899999999999999</v>
      </c>
      <c r="V44" t="n">
        <v>0.84</v>
      </c>
      <c r="W44" t="n">
        <v>5.34</v>
      </c>
      <c r="X44" t="n">
        <v>0.75</v>
      </c>
      <c r="Y44" t="n">
        <v>1</v>
      </c>
      <c r="Z44" t="n">
        <v>10</v>
      </c>
      <c r="AA44" t="n">
        <v>442.7087942253823</v>
      </c>
      <c r="AB44" t="n">
        <v>605.733703192746</v>
      </c>
      <c r="AC44" t="n">
        <v>547.9233287126215</v>
      </c>
      <c r="AD44" t="n">
        <v>442708.7942253823</v>
      </c>
      <c r="AE44" t="n">
        <v>605733.703192746</v>
      </c>
      <c r="AF44" t="n">
        <v>2.457534987679513e-06</v>
      </c>
      <c r="AG44" t="n">
        <v>17</v>
      </c>
      <c r="AH44" t="n">
        <v>547923.3287126215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3.4115</v>
      </c>
      <c r="E45" t="n">
        <v>29.31</v>
      </c>
      <c r="F45" t="n">
        <v>24.91</v>
      </c>
      <c r="G45" t="n">
        <v>55.35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413.32</v>
      </c>
      <c r="Q45" t="n">
        <v>1397.26</v>
      </c>
      <c r="R45" t="n">
        <v>96.66</v>
      </c>
      <c r="S45" t="n">
        <v>66.97</v>
      </c>
      <c r="T45" t="n">
        <v>12198.95</v>
      </c>
      <c r="U45" t="n">
        <v>0.6899999999999999</v>
      </c>
      <c r="V45" t="n">
        <v>0.84</v>
      </c>
      <c r="W45" t="n">
        <v>5.34</v>
      </c>
      <c r="X45" t="n">
        <v>0.74</v>
      </c>
      <c r="Y45" t="n">
        <v>1</v>
      </c>
      <c r="Z45" t="n">
        <v>10</v>
      </c>
      <c r="AA45" t="n">
        <v>441.9785217355371</v>
      </c>
      <c r="AB45" t="n">
        <v>604.7345121547913</v>
      </c>
      <c r="AC45" t="n">
        <v>547.0194990649559</v>
      </c>
      <c r="AD45" t="n">
        <v>441978.5217355371</v>
      </c>
      <c r="AE45" t="n">
        <v>604734.5121547914</v>
      </c>
      <c r="AF45" t="n">
        <v>2.457751117046394e-06</v>
      </c>
      <c r="AG45" t="n">
        <v>17</v>
      </c>
      <c r="AH45" t="n">
        <v>547019.4990649559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3.4207</v>
      </c>
      <c r="E46" t="n">
        <v>29.23</v>
      </c>
      <c r="F46" t="n">
        <v>24.88</v>
      </c>
      <c r="G46" t="n">
        <v>57.42</v>
      </c>
      <c r="H46" t="n">
        <v>0.6899999999999999</v>
      </c>
      <c r="I46" t="n">
        <v>26</v>
      </c>
      <c r="J46" t="n">
        <v>308.06</v>
      </c>
      <c r="K46" t="n">
        <v>61.2</v>
      </c>
      <c r="L46" t="n">
        <v>12</v>
      </c>
      <c r="M46" t="n">
        <v>24</v>
      </c>
      <c r="N46" t="n">
        <v>89.86</v>
      </c>
      <c r="O46" t="n">
        <v>38228.06</v>
      </c>
      <c r="P46" t="n">
        <v>411.95</v>
      </c>
      <c r="Q46" t="n">
        <v>1397.19</v>
      </c>
      <c r="R46" t="n">
        <v>95.81</v>
      </c>
      <c r="S46" t="n">
        <v>66.97</v>
      </c>
      <c r="T46" t="n">
        <v>11775.42</v>
      </c>
      <c r="U46" t="n">
        <v>0.7</v>
      </c>
      <c r="V46" t="n">
        <v>0.85</v>
      </c>
      <c r="W46" t="n">
        <v>5.34</v>
      </c>
      <c r="X46" t="n">
        <v>0.72</v>
      </c>
      <c r="Y46" t="n">
        <v>1</v>
      </c>
      <c r="Z46" t="n">
        <v>10</v>
      </c>
      <c r="AA46" t="n">
        <v>440.1084629493233</v>
      </c>
      <c r="AB46" t="n">
        <v>602.1758152223227</v>
      </c>
      <c r="AC46" t="n">
        <v>544.7050005765683</v>
      </c>
      <c r="AD46" t="n">
        <v>440108.4629493234</v>
      </c>
      <c r="AE46" t="n">
        <v>602175.8152223227</v>
      </c>
      <c r="AF46" t="n">
        <v>2.464379084297406e-06</v>
      </c>
      <c r="AG46" t="n">
        <v>17</v>
      </c>
      <c r="AH46" t="n">
        <v>544705.0005765683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3.4324</v>
      </c>
      <c r="E47" t="n">
        <v>29.13</v>
      </c>
      <c r="F47" t="n">
        <v>24.84</v>
      </c>
      <c r="G47" t="n">
        <v>59.61</v>
      </c>
      <c r="H47" t="n">
        <v>0.71</v>
      </c>
      <c r="I47" t="n">
        <v>25</v>
      </c>
      <c r="J47" t="n">
        <v>308.6</v>
      </c>
      <c r="K47" t="n">
        <v>61.2</v>
      </c>
      <c r="L47" t="n">
        <v>12.25</v>
      </c>
      <c r="M47" t="n">
        <v>23</v>
      </c>
      <c r="N47" t="n">
        <v>90.15000000000001</v>
      </c>
      <c r="O47" t="n">
        <v>38294.82</v>
      </c>
      <c r="P47" t="n">
        <v>410.72</v>
      </c>
      <c r="Q47" t="n">
        <v>1397.24</v>
      </c>
      <c r="R47" t="n">
        <v>94.5</v>
      </c>
      <c r="S47" t="n">
        <v>66.97</v>
      </c>
      <c r="T47" t="n">
        <v>11127.18</v>
      </c>
      <c r="U47" t="n">
        <v>0.71</v>
      </c>
      <c r="V47" t="n">
        <v>0.85</v>
      </c>
      <c r="W47" t="n">
        <v>5.33</v>
      </c>
      <c r="X47" t="n">
        <v>0.67</v>
      </c>
      <c r="Y47" t="n">
        <v>1</v>
      </c>
      <c r="Z47" t="n">
        <v>10</v>
      </c>
      <c r="AA47" t="n">
        <v>438.1035516121823</v>
      </c>
      <c r="AB47" t="n">
        <v>599.4326070804007</v>
      </c>
      <c r="AC47" t="n">
        <v>542.2236003695946</v>
      </c>
      <c r="AD47" t="n">
        <v>438103.5516121823</v>
      </c>
      <c r="AE47" t="n">
        <v>599432.6070804007</v>
      </c>
      <c r="AF47" t="n">
        <v>2.472808129605757e-06</v>
      </c>
      <c r="AG47" t="n">
        <v>17</v>
      </c>
      <c r="AH47" t="n">
        <v>542223.6003695945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3.4315</v>
      </c>
      <c r="E48" t="n">
        <v>29.14</v>
      </c>
      <c r="F48" t="n">
        <v>24.85</v>
      </c>
      <c r="G48" t="n">
        <v>59.63</v>
      </c>
      <c r="H48" t="n">
        <v>0.72</v>
      </c>
      <c r="I48" t="n">
        <v>25</v>
      </c>
      <c r="J48" t="n">
        <v>309.14</v>
      </c>
      <c r="K48" t="n">
        <v>61.2</v>
      </c>
      <c r="L48" t="n">
        <v>12.5</v>
      </c>
      <c r="M48" t="n">
        <v>23</v>
      </c>
      <c r="N48" t="n">
        <v>90.44</v>
      </c>
      <c r="O48" t="n">
        <v>38361.7</v>
      </c>
      <c r="P48" t="n">
        <v>410.54</v>
      </c>
      <c r="Q48" t="n">
        <v>1397.19</v>
      </c>
      <c r="R48" t="n">
        <v>94.81999999999999</v>
      </c>
      <c r="S48" t="n">
        <v>66.97</v>
      </c>
      <c r="T48" t="n">
        <v>11286.74</v>
      </c>
      <c r="U48" t="n">
        <v>0.71</v>
      </c>
      <c r="V48" t="n">
        <v>0.85</v>
      </c>
      <c r="W48" t="n">
        <v>5.33</v>
      </c>
      <c r="X48" t="n">
        <v>0.68</v>
      </c>
      <c r="Y48" t="n">
        <v>1</v>
      </c>
      <c r="Z48" t="n">
        <v>10</v>
      </c>
      <c r="AA48" t="n">
        <v>438.0717755801516</v>
      </c>
      <c r="AB48" t="n">
        <v>599.3891297115168</v>
      </c>
      <c r="AC48" t="n">
        <v>542.184272419776</v>
      </c>
      <c r="AD48" t="n">
        <v>438071.7755801516</v>
      </c>
      <c r="AE48" t="n">
        <v>599389.1297115168</v>
      </c>
      <c r="AF48" t="n">
        <v>2.472159741505115e-06</v>
      </c>
      <c r="AG48" t="n">
        <v>17</v>
      </c>
      <c r="AH48" t="n">
        <v>542184.272419776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3.4409</v>
      </c>
      <c r="E49" t="n">
        <v>29.06</v>
      </c>
      <c r="F49" t="n">
        <v>24.82</v>
      </c>
      <c r="G49" t="n">
        <v>62.05</v>
      </c>
      <c r="H49" t="n">
        <v>0.73</v>
      </c>
      <c r="I49" t="n">
        <v>24</v>
      </c>
      <c r="J49" t="n">
        <v>309.68</v>
      </c>
      <c r="K49" t="n">
        <v>61.2</v>
      </c>
      <c r="L49" t="n">
        <v>12.75</v>
      </c>
      <c r="M49" t="n">
        <v>22</v>
      </c>
      <c r="N49" t="n">
        <v>90.73999999999999</v>
      </c>
      <c r="O49" t="n">
        <v>38428.72</v>
      </c>
      <c r="P49" t="n">
        <v>408.85</v>
      </c>
      <c r="Q49" t="n">
        <v>1397.27</v>
      </c>
      <c r="R49" t="n">
        <v>93.89</v>
      </c>
      <c r="S49" t="n">
        <v>66.97</v>
      </c>
      <c r="T49" t="n">
        <v>10826.99</v>
      </c>
      <c r="U49" t="n">
        <v>0.71</v>
      </c>
      <c r="V49" t="n">
        <v>0.85</v>
      </c>
      <c r="W49" t="n">
        <v>5.33</v>
      </c>
      <c r="X49" t="n">
        <v>0.65</v>
      </c>
      <c r="Y49" t="n">
        <v>1</v>
      </c>
      <c r="Z49" t="n">
        <v>10</v>
      </c>
      <c r="AA49" t="n">
        <v>435.9797115032995</v>
      </c>
      <c r="AB49" t="n">
        <v>596.5266753462146</v>
      </c>
      <c r="AC49" t="n">
        <v>539.5950066816183</v>
      </c>
      <c r="AD49" t="n">
        <v>435979.7115032995</v>
      </c>
      <c r="AE49" t="n">
        <v>596526.6753462146</v>
      </c>
      <c r="AF49" t="n">
        <v>2.478931795000714e-06</v>
      </c>
      <c r="AG49" t="n">
        <v>17</v>
      </c>
      <c r="AH49" t="n">
        <v>539595.0066816183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3.4413</v>
      </c>
      <c r="E50" t="n">
        <v>29.06</v>
      </c>
      <c r="F50" t="n">
        <v>24.82</v>
      </c>
      <c r="G50" t="n">
        <v>62.04</v>
      </c>
      <c r="H50" t="n">
        <v>0.75</v>
      </c>
      <c r="I50" t="n">
        <v>24</v>
      </c>
      <c r="J50" t="n">
        <v>310.23</v>
      </c>
      <c r="K50" t="n">
        <v>61.2</v>
      </c>
      <c r="L50" t="n">
        <v>13</v>
      </c>
      <c r="M50" t="n">
        <v>22</v>
      </c>
      <c r="N50" t="n">
        <v>91.03</v>
      </c>
      <c r="O50" t="n">
        <v>38495.87</v>
      </c>
      <c r="P50" t="n">
        <v>408.52</v>
      </c>
      <c r="Q50" t="n">
        <v>1397.22</v>
      </c>
      <c r="R50" t="n">
        <v>93.86</v>
      </c>
      <c r="S50" t="n">
        <v>66.97</v>
      </c>
      <c r="T50" t="n">
        <v>10810.87</v>
      </c>
      <c r="U50" t="n">
        <v>0.71</v>
      </c>
      <c r="V50" t="n">
        <v>0.85</v>
      </c>
      <c r="W50" t="n">
        <v>5.33</v>
      </c>
      <c r="X50" t="n">
        <v>0.65</v>
      </c>
      <c r="Y50" t="n">
        <v>1</v>
      </c>
      <c r="Z50" t="n">
        <v>10</v>
      </c>
      <c r="AA50" t="n">
        <v>435.7110302695822</v>
      </c>
      <c r="AB50" t="n">
        <v>596.159053828863</v>
      </c>
      <c r="AC50" t="n">
        <v>539.2624704459226</v>
      </c>
      <c r="AD50" t="n">
        <v>435711.0302695822</v>
      </c>
      <c r="AE50" t="n">
        <v>596159.053828863</v>
      </c>
      <c r="AF50" t="n">
        <v>2.479219967489888e-06</v>
      </c>
      <c r="AG50" t="n">
        <v>17</v>
      </c>
      <c r="AH50" t="n">
        <v>539262.4704459227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3.4506</v>
      </c>
      <c r="E51" t="n">
        <v>28.98</v>
      </c>
      <c r="F51" t="n">
        <v>24.79</v>
      </c>
      <c r="G51" t="n">
        <v>64.67</v>
      </c>
      <c r="H51" t="n">
        <v>0.76</v>
      </c>
      <c r="I51" t="n">
        <v>23</v>
      </c>
      <c r="J51" t="n">
        <v>310.77</v>
      </c>
      <c r="K51" t="n">
        <v>61.2</v>
      </c>
      <c r="L51" t="n">
        <v>13.25</v>
      </c>
      <c r="M51" t="n">
        <v>21</v>
      </c>
      <c r="N51" t="n">
        <v>91.33</v>
      </c>
      <c r="O51" t="n">
        <v>38563.14</v>
      </c>
      <c r="P51" t="n">
        <v>406.95</v>
      </c>
      <c r="Q51" t="n">
        <v>1397.26</v>
      </c>
      <c r="R51" t="n">
        <v>92.95999999999999</v>
      </c>
      <c r="S51" t="n">
        <v>66.97</v>
      </c>
      <c r="T51" t="n">
        <v>10365.78</v>
      </c>
      <c r="U51" t="n">
        <v>0.72</v>
      </c>
      <c r="V51" t="n">
        <v>0.85</v>
      </c>
      <c r="W51" t="n">
        <v>5.33</v>
      </c>
      <c r="X51" t="n">
        <v>0.63</v>
      </c>
      <c r="Y51" t="n">
        <v>1</v>
      </c>
      <c r="Z51" t="n">
        <v>10</v>
      </c>
      <c r="AA51" t="n">
        <v>433.7245448315721</v>
      </c>
      <c r="AB51" t="n">
        <v>593.4410568150251</v>
      </c>
      <c r="AC51" t="n">
        <v>536.8038752523528</v>
      </c>
      <c r="AD51" t="n">
        <v>433724.5448315721</v>
      </c>
      <c r="AE51" t="n">
        <v>593441.0568150252</v>
      </c>
      <c r="AF51" t="n">
        <v>2.485919977863194e-06</v>
      </c>
      <c r="AG51" t="n">
        <v>17</v>
      </c>
      <c r="AH51" t="n">
        <v>536803.8752523528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3.451</v>
      </c>
      <c r="E52" t="n">
        <v>28.98</v>
      </c>
      <c r="F52" t="n">
        <v>24.79</v>
      </c>
      <c r="G52" t="n">
        <v>64.67</v>
      </c>
      <c r="H52" t="n">
        <v>0.77</v>
      </c>
      <c r="I52" t="n">
        <v>23</v>
      </c>
      <c r="J52" t="n">
        <v>311.32</v>
      </c>
      <c r="K52" t="n">
        <v>61.2</v>
      </c>
      <c r="L52" t="n">
        <v>13.5</v>
      </c>
      <c r="M52" t="n">
        <v>21</v>
      </c>
      <c r="N52" t="n">
        <v>91.62</v>
      </c>
      <c r="O52" t="n">
        <v>38630.55</v>
      </c>
      <c r="P52" t="n">
        <v>406.68</v>
      </c>
      <c r="Q52" t="n">
        <v>1397.17</v>
      </c>
      <c r="R52" t="n">
        <v>92.95999999999999</v>
      </c>
      <c r="S52" t="n">
        <v>66.97</v>
      </c>
      <c r="T52" t="n">
        <v>10367.2</v>
      </c>
      <c r="U52" t="n">
        <v>0.72</v>
      </c>
      <c r="V52" t="n">
        <v>0.85</v>
      </c>
      <c r="W52" t="n">
        <v>5.33</v>
      </c>
      <c r="X52" t="n">
        <v>0.62</v>
      </c>
      <c r="Y52" t="n">
        <v>1</v>
      </c>
      <c r="Z52" t="n">
        <v>10</v>
      </c>
      <c r="AA52" t="n">
        <v>433.4989314534776</v>
      </c>
      <c r="AB52" t="n">
        <v>593.1323626377565</v>
      </c>
      <c r="AC52" t="n">
        <v>536.5246424141077</v>
      </c>
      <c r="AD52" t="n">
        <v>433498.9314534776</v>
      </c>
      <c r="AE52" t="n">
        <v>593132.3626377565</v>
      </c>
      <c r="AF52" t="n">
        <v>2.486208150352368e-06</v>
      </c>
      <c r="AG52" t="n">
        <v>17</v>
      </c>
      <c r="AH52" t="n">
        <v>536524.6424141077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3.4511</v>
      </c>
      <c r="E53" t="n">
        <v>28.98</v>
      </c>
      <c r="F53" t="n">
        <v>24.79</v>
      </c>
      <c r="G53" t="n">
        <v>64.66</v>
      </c>
      <c r="H53" t="n">
        <v>0.79</v>
      </c>
      <c r="I53" t="n">
        <v>23</v>
      </c>
      <c r="J53" t="n">
        <v>311.87</v>
      </c>
      <c r="K53" t="n">
        <v>61.2</v>
      </c>
      <c r="L53" t="n">
        <v>13.75</v>
      </c>
      <c r="M53" t="n">
        <v>21</v>
      </c>
      <c r="N53" t="n">
        <v>91.92</v>
      </c>
      <c r="O53" t="n">
        <v>38698.21</v>
      </c>
      <c r="P53" t="n">
        <v>405.75</v>
      </c>
      <c r="Q53" t="n">
        <v>1397.18</v>
      </c>
      <c r="R53" t="n">
        <v>92.87</v>
      </c>
      <c r="S53" t="n">
        <v>66.97</v>
      </c>
      <c r="T53" t="n">
        <v>10320.41</v>
      </c>
      <c r="U53" t="n">
        <v>0.72</v>
      </c>
      <c r="V53" t="n">
        <v>0.85</v>
      </c>
      <c r="W53" t="n">
        <v>5.33</v>
      </c>
      <c r="X53" t="n">
        <v>0.62</v>
      </c>
      <c r="Y53" t="n">
        <v>1</v>
      </c>
      <c r="Z53" t="n">
        <v>10</v>
      </c>
      <c r="AA53" t="n">
        <v>432.8380669471036</v>
      </c>
      <c r="AB53" t="n">
        <v>592.2281386648513</v>
      </c>
      <c r="AC53" t="n">
        <v>535.7067163080901</v>
      </c>
      <c r="AD53" t="n">
        <v>432838.0669471036</v>
      </c>
      <c r="AE53" t="n">
        <v>592228.1386648513</v>
      </c>
      <c r="AF53" t="n">
        <v>2.486280193474662e-06</v>
      </c>
      <c r="AG53" t="n">
        <v>17</v>
      </c>
      <c r="AH53" t="n">
        <v>535706.7163080901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3.4601</v>
      </c>
      <c r="E54" t="n">
        <v>28.9</v>
      </c>
      <c r="F54" t="n">
        <v>24.77</v>
      </c>
      <c r="G54" t="n">
        <v>67.54000000000001</v>
      </c>
      <c r="H54" t="n">
        <v>0.8</v>
      </c>
      <c r="I54" t="n">
        <v>22</v>
      </c>
      <c r="J54" t="n">
        <v>312.42</v>
      </c>
      <c r="K54" t="n">
        <v>61.2</v>
      </c>
      <c r="L54" t="n">
        <v>14</v>
      </c>
      <c r="M54" t="n">
        <v>20</v>
      </c>
      <c r="N54" t="n">
        <v>92.22</v>
      </c>
      <c r="O54" t="n">
        <v>38765.89</v>
      </c>
      <c r="P54" t="n">
        <v>405.5</v>
      </c>
      <c r="Q54" t="n">
        <v>1397.3</v>
      </c>
      <c r="R54" t="n">
        <v>92.31</v>
      </c>
      <c r="S54" t="n">
        <v>66.97</v>
      </c>
      <c r="T54" t="n">
        <v>10048.78</v>
      </c>
      <c r="U54" t="n">
        <v>0.73</v>
      </c>
      <c r="V54" t="n">
        <v>0.85</v>
      </c>
      <c r="W54" t="n">
        <v>5.33</v>
      </c>
      <c r="X54" t="n">
        <v>0.6</v>
      </c>
      <c r="Y54" t="n">
        <v>1</v>
      </c>
      <c r="Z54" t="n">
        <v>10</v>
      </c>
      <c r="AA54" t="n">
        <v>431.8261143074225</v>
      </c>
      <c r="AB54" t="n">
        <v>590.84354041904</v>
      </c>
      <c r="AC54" t="n">
        <v>534.4542621755633</v>
      </c>
      <c r="AD54" t="n">
        <v>431826.1143074225</v>
      </c>
      <c r="AE54" t="n">
        <v>590843.54041904</v>
      </c>
      <c r="AF54" t="n">
        <v>2.492764074481086e-06</v>
      </c>
      <c r="AG54" t="n">
        <v>17</v>
      </c>
      <c r="AH54" t="n">
        <v>534454.2621755633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3.4593</v>
      </c>
      <c r="E55" t="n">
        <v>28.91</v>
      </c>
      <c r="F55" t="n">
        <v>24.77</v>
      </c>
      <c r="G55" t="n">
        <v>67.56</v>
      </c>
      <c r="H55" t="n">
        <v>0.8100000000000001</v>
      </c>
      <c r="I55" t="n">
        <v>22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404.22</v>
      </c>
      <c r="Q55" t="n">
        <v>1397.23</v>
      </c>
      <c r="R55" t="n">
        <v>92.25</v>
      </c>
      <c r="S55" t="n">
        <v>66.97</v>
      </c>
      <c r="T55" t="n">
        <v>10015.16</v>
      </c>
      <c r="U55" t="n">
        <v>0.73</v>
      </c>
      <c r="V55" t="n">
        <v>0.85</v>
      </c>
      <c r="W55" t="n">
        <v>5.33</v>
      </c>
      <c r="X55" t="n">
        <v>0.61</v>
      </c>
      <c r="Y55" t="n">
        <v>1</v>
      </c>
      <c r="Z55" t="n">
        <v>10</v>
      </c>
      <c r="AA55" t="n">
        <v>431.0033250068653</v>
      </c>
      <c r="AB55" t="n">
        <v>589.7177637991157</v>
      </c>
      <c r="AC55" t="n">
        <v>533.4359280962071</v>
      </c>
      <c r="AD55" t="n">
        <v>431003.3250068653</v>
      </c>
      <c r="AE55" t="n">
        <v>589717.7637991157</v>
      </c>
      <c r="AF55" t="n">
        <v>2.492187729502738e-06</v>
      </c>
      <c r="AG55" t="n">
        <v>17</v>
      </c>
      <c r="AH55" t="n">
        <v>533435.9280962071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3.471</v>
      </c>
      <c r="E56" t="n">
        <v>28.81</v>
      </c>
      <c r="F56" t="n">
        <v>24.73</v>
      </c>
      <c r="G56" t="n">
        <v>70.66</v>
      </c>
      <c r="H56" t="n">
        <v>0.82</v>
      </c>
      <c r="I56" t="n">
        <v>21</v>
      </c>
      <c r="J56" t="n">
        <v>313.52</v>
      </c>
      <c r="K56" t="n">
        <v>61.2</v>
      </c>
      <c r="L56" t="n">
        <v>14.5</v>
      </c>
      <c r="M56" t="n">
        <v>19</v>
      </c>
      <c r="N56" t="n">
        <v>92.81999999999999</v>
      </c>
      <c r="O56" t="n">
        <v>38901.63</v>
      </c>
      <c r="P56" t="n">
        <v>402.42</v>
      </c>
      <c r="Q56" t="n">
        <v>1397.21</v>
      </c>
      <c r="R56" t="n">
        <v>90.77</v>
      </c>
      <c r="S56" t="n">
        <v>66.97</v>
      </c>
      <c r="T56" t="n">
        <v>9282.190000000001</v>
      </c>
      <c r="U56" t="n">
        <v>0.74</v>
      </c>
      <c r="V56" t="n">
        <v>0.85</v>
      </c>
      <c r="W56" t="n">
        <v>5.33</v>
      </c>
      <c r="X56" t="n">
        <v>0.5600000000000001</v>
      </c>
      <c r="Y56" t="n">
        <v>1</v>
      </c>
      <c r="Z56" t="n">
        <v>10</v>
      </c>
      <c r="AA56" t="n">
        <v>428.6542160862932</v>
      </c>
      <c r="AB56" t="n">
        <v>586.5036093386174</v>
      </c>
      <c r="AC56" t="n">
        <v>530.5285280263247</v>
      </c>
      <c r="AD56" t="n">
        <v>428654.2160862932</v>
      </c>
      <c r="AE56" t="n">
        <v>586503.6093386174</v>
      </c>
      <c r="AF56" t="n">
        <v>2.50061677481109e-06</v>
      </c>
      <c r="AG56" t="n">
        <v>17</v>
      </c>
      <c r="AH56" t="n">
        <v>530528.5280263247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3.4677</v>
      </c>
      <c r="E57" t="n">
        <v>28.84</v>
      </c>
      <c r="F57" t="n">
        <v>24.76</v>
      </c>
      <c r="G57" t="n">
        <v>70.73</v>
      </c>
      <c r="H57" t="n">
        <v>0.84</v>
      </c>
      <c r="I57" t="n">
        <v>21</v>
      </c>
      <c r="J57" t="n">
        <v>314.07</v>
      </c>
      <c r="K57" t="n">
        <v>61.2</v>
      </c>
      <c r="L57" t="n">
        <v>14.75</v>
      </c>
      <c r="M57" t="n">
        <v>19</v>
      </c>
      <c r="N57" t="n">
        <v>93.12</v>
      </c>
      <c r="O57" t="n">
        <v>38969.71</v>
      </c>
      <c r="P57" t="n">
        <v>402.52</v>
      </c>
      <c r="Q57" t="n">
        <v>1397.21</v>
      </c>
      <c r="R57" t="n">
        <v>91.64</v>
      </c>
      <c r="S57" t="n">
        <v>66.97</v>
      </c>
      <c r="T57" t="n">
        <v>9714.98</v>
      </c>
      <c r="U57" t="n">
        <v>0.73</v>
      </c>
      <c r="V57" t="n">
        <v>0.85</v>
      </c>
      <c r="W57" t="n">
        <v>5.34</v>
      </c>
      <c r="X57" t="n">
        <v>0.59</v>
      </c>
      <c r="Y57" t="n">
        <v>1</v>
      </c>
      <c r="Z57" t="n">
        <v>10</v>
      </c>
      <c r="AA57" t="n">
        <v>429.0523463242076</v>
      </c>
      <c r="AB57" t="n">
        <v>587.0483486943983</v>
      </c>
      <c r="AC57" t="n">
        <v>531.0212782225365</v>
      </c>
      <c r="AD57" t="n">
        <v>429052.3463242076</v>
      </c>
      <c r="AE57" t="n">
        <v>587048.3486943983</v>
      </c>
      <c r="AF57" t="n">
        <v>2.4982393517754e-06</v>
      </c>
      <c r="AG57" t="n">
        <v>17</v>
      </c>
      <c r="AH57" t="n">
        <v>531021.2782225364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3.47</v>
      </c>
      <c r="E58" t="n">
        <v>28.82</v>
      </c>
      <c r="F58" t="n">
        <v>24.74</v>
      </c>
      <c r="G58" t="n">
        <v>70.68000000000001</v>
      </c>
      <c r="H58" t="n">
        <v>0.85</v>
      </c>
      <c r="I58" t="n">
        <v>21</v>
      </c>
      <c r="J58" t="n">
        <v>314.62</v>
      </c>
      <c r="K58" t="n">
        <v>61.2</v>
      </c>
      <c r="L58" t="n">
        <v>15</v>
      </c>
      <c r="M58" t="n">
        <v>19</v>
      </c>
      <c r="N58" t="n">
        <v>93.43000000000001</v>
      </c>
      <c r="O58" t="n">
        <v>39037.92</v>
      </c>
      <c r="P58" t="n">
        <v>401.24</v>
      </c>
      <c r="Q58" t="n">
        <v>1397.28</v>
      </c>
      <c r="R58" t="n">
        <v>91.02</v>
      </c>
      <c r="S58" t="n">
        <v>66.97</v>
      </c>
      <c r="T58" t="n">
        <v>9408.07</v>
      </c>
      <c r="U58" t="n">
        <v>0.74</v>
      </c>
      <c r="V58" t="n">
        <v>0.85</v>
      </c>
      <c r="W58" t="n">
        <v>5.33</v>
      </c>
      <c r="X58" t="n">
        <v>0.57</v>
      </c>
      <c r="Y58" t="n">
        <v>1</v>
      </c>
      <c r="Z58" t="n">
        <v>10</v>
      </c>
      <c r="AA58" t="n">
        <v>427.9322247445641</v>
      </c>
      <c r="AB58" t="n">
        <v>585.5157489328536</v>
      </c>
      <c r="AC58" t="n">
        <v>529.6349476312162</v>
      </c>
      <c r="AD58" t="n">
        <v>427932.224744564</v>
      </c>
      <c r="AE58" t="n">
        <v>585515.7489328536</v>
      </c>
      <c r="AF58" t="n">
        <v>2.499896343588154e-06</v>
      </c>
      <c r="AG58" t="n">
        <v>17</v>
      </c>
      <c r="AH58" t="n">
        <v>529634.9476312161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3.4805</v>
      </c>
      <c r="E59" t="n">
        <v>28.73</v>
      </c>
      <c r="F59" t="n">
        <v>24.7</v>
      </c>
      <c r="G59" t="n">
        <v>74.11</v>
      </c>
      <c r="H59" t="n">
        <v>0.86</v>
      </c>
      <c r="I59" t="n">
        <v>20</v>
      </c>
      <c r="J59" t="n">
        <v>315.18</v>
      </c>
      <c r="K59" t="n">
        <v>61.2</v>
      </c>
      <c r="L59" t="n">
        <v>15.25</v>
      </c>
      <c r="M59" t="n">
        <v>18</v>
      </c>
      <c r="N59" t="n">
        <v>93.73</v>
      </c>
      <c r="O59" t="n">
        <v>39106.27</v>
      </c>
      <c r="P59" t="n">
        <v>400.3</v>
      </c>
      <c r="Q59" t="n">
        <v>1397.22</v>
      </c>
      <c r="R59" t="n">
        <v>90.02</v>
      </c>
      <c r="S59" t="n">
        <v>66.97</v>
      </c>
      <c r="T59" t="n">
        <v>8911.91</v>
      </c>
      <c r="U59" t="n">
        <v>0.74</v>
      </c>
      <c r="V59" t="n">
        <v>0.85</v>
      </c>
      <c r="W59" t="n">
        <v>5.33</v>
      </c>
      <c r="X59" t="n">
        <v>0.54</v>
      </c>
      <c r="Y59" t="n">
        <v>1</v>
      </c>
      <c r="Z59" t="n">
        <v>10</v>
      </c>
      <c r="AA59" t="n">
        <v>426.3037034808578</v>
      </c>
      <c r="AB59" t="n">
        <v>583.2875342945631</v>
      </c>
      <c r="AC59" t="n">
        <v>527.6193906706853</v>
      </c>
      <c r="AD59" t="n">
        <v>426303.7034808578</v>
      </c>
      <c r="AE59" t="n">
        <v>583287.5342945631</v>
      </c>
      <c r="AF59" t="n">
        <v>2.507460871428983e-06</v>
      </c>
      <c r="AG59" t="n">
        <v>17</v>
      </c>
      <c r="AH59" t="n">
        <v>527619.3906706853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3.4807</v>
      </c>
      <c r="E60" t="n">
        <v>28.73</v>
      </c>
      <c r="F60" t="n">
        <v>24.7</v>
      </c>
      <c r="G60" t="n">
        <v>74.11</v>
      </c>
      <c r="H60" t="n">
        <v>0.87</v>
      </c>
      <c r="I60" t="n">
        <v>20</v>
      </c>
      <c r="J60" t="n">
        <v>315.73</v>
      </c>
      <c r="K60" t="n">
        <v>61.2</v>
      </c>
      <c r="L60" t="n">
        <v>15.5</v>
      </c>
      <c r="M60" t="n">
        <v>18</v>
      </c>
      <c r="N60" t="n">
        <v>94.03</v>
      </c>
      <c r="O60" t="n">
        <v>39174.75</v>
      </c>
      <c r="P60" t="n">
        <v>399.9</v>
      </c>
      <c r="Q60" t="n">
        <v>1397.2</v>
      </c>
      <c r="R60" t="n">
        <v>90.06999999999999</v>
      </c>
      <c r="S60" t="n">
        <v>66.97</v>
      </c>
      <c r="T60" t="n">
        <v>8938.42</v>
      </c>
      <c r="U60" t="n">
        <v>0.74</v>
      </c>
      <c r="V60" t="n">
        <v>0.85</v>
      </c>
      <c r="W60" t="n">
        <v>5.33</v>
      </c>
      <c r="X60" t="n">
        <v>0.54</v>
      </c>
      <c r="Y60" t="n">
        <v>1</v>
      </c>
      <c r="Z60" t="n">
        <v>10</v>
      </c>
      <c r="AA60" t="n">
        <v>426.0081441099247</v>
      </c>
      <c r="AB60" t="n">
        <v>582.8831369240932</v>
      </c>
      <c r="AC60" t="n">
        <v>527.2535884176776</v>
      </c>
      <c r="AD60" t="n">
        <v>426008.1441099247</v>
      </c>
      <c r="AE60" t="n">
        <v>582883.1369240931</v>
      </c>
      <c r="AF60" t="n">
        <v>2.50760495767357e-06</v>
      </c>
      <c r="AG60" t="n">
        <v>17</v>
      </c>
      <c r="AH60" t="n">
        <v>527253.5884176777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3.4801</v>
      </c>
      <c r="E61" t="n">
        <v>28.74</v>
      </c>
      <c r="F61" t="n">
        <v>24.71</v>
      </c>
      <c r="G61" t="n">
        <v>74.12</v>
      </c>
      <c r="H61" t="n">
        <v>0.89</v>
      </c>
      <c r="I61" t="n">
        <v>20</v>
      </c>
      <c r="J61" t="n">
        <v>316.29</v>
      </c>
      <c r="K61" t="n">
        <v>61.2</v>
      </c>
      <c r="L61" t="n">
        <v>15.75</v>
      </c>
      <c r="M61" t="n">
        <v>18</v>
      </c>
      <c r="N61" t="n">
        <v>94.34</v>
      </c>
      <c r="O61" t="n">
        <v>39243.37</v>
      </c>
      <c r="P61" t="n">
        <v>397.43</v>
      </c>
      <c r="Q61" t="n">
        <v>1397.17</v>
      </c>
      <c r="R61" t="n">
        <v>90.40000000000001</v>
      </c>
      <c r="S61" t="n">
        <v>66.97</v>
      </c>
      <c r="T61" t="n">
        <v>9103.389999999999</v>
      </c>
      <c r="U61" t="n">
        <v>0.74</v>
      </c>
      <c r="V61" t="n">
        <v>0.85</v>
      </c>
      <c r="W61" t="n">
        <v>5.32</v>
      </c>
      <c r="X61" t="n">
        <v>0.54</v>
      </c>
      <c r="Y61" t="n">
        <v>1</v>
      </c>
      <c r="Z61" t="n">
        <v>10</v>
      </c>
      <c r="AA61" t="n">
        <v>424.3557541060993</v>
      </c>
      <c r="AB61" t="n">
        <v>580.6222640225571</v>
      </c>
      <c r="AC61" t="n">
        <v>525.2084900527094</v>
      </c>
      <c r="AD61" t="n">
        <v>424355.7541060993</v>
      </c>
      <c r="AE61" t="n">
        <v>580622.2640225572</v>
      </c>
      <c r="AF61" t="n">
        <v>2.507172698939808e-06</v>
      </c>
      <c r="AG61" t="n">
        <v>17</v>
      </c>
      <c r="AH61" t="n">
        <v>525208.4900527094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3.4903</v>
      </c>
      <c r="E62" t="n">
        <v>28.65</v>
      </c>
      <c r="F62" t="n">
        <v>24.68</v>
      </c>
      <c r="G62" t="n">
        <v>77.93000000000001</v>
      </c>
      <c r="H62" t="n">
        <v>0.9</v>
      </c>
      <c r="I62" t="n">
        <v>19</v>
      </c>
      <c r="J62" t="n">
        <v>316.85</v>
      </c>
      <c r="K62" t="n">
        <v>61.2</v>
      </c>
      <c r="L62" t="n">
        <v>16</v>
      </c>
      <c r="M62" t="n">
        <v>17</v>
      </c>
      <c r="N62" t="n">
        <v>94.65000000000001</v>
      </c>
      <c r="O62" t="n">
        <v>39312.13</v>
      </c>
      <c r="P62" t="n">
        <v>397.81</v>
      </c>
      <c r="Q62" t="n">
        <v>1397.29</v>
      </c>
      <c r="R62" t="n">
        <v>89.26000000000001</v>
      </c>
      <c r="S62" t="n">
        <v>66.97</v>
      </c>
      <c r="T62" t="n">
        <v>8537.33</v>
      </c>
      <c r="U62" t="n">
        <v>0.75</v>
      </c>
      <c r="V62" t="n">
        <v>0.85</v>
      </c>
      <c r="W62" t="n">
        <v>5.32</v>
      </c>
      <c r="X62" t="n">
        <v>0.51</v>
      </c>
      <c r="Y62" t="n">
        <v>1</v>
      </c>
      <c r="Z62" t="n">
        <v>10</v>
      </c>
      <c r="AA62" t="n">
        <v>423.6948741686897</v>
      </c>
      <c r="AB62" t="n">
        <v>579.7180189362283</v>
      </c>
      <c r="AC62" t="n">
        <v>524.3905448483038</v>
      </c>
      <c r="AD62" t="n">
        <v>423694.8741686897</v>
      </c>
      <c r="AE62" t="n">
        <v>579718.0189362284</v>
      </c>
      <c r="AF62" t="n">
        <v>2.514521097413756e-06</v>
      </c>
      <c r="AG62" t="n">
        <v>17</v>
      </c>
      <c r="AH62" t="n">
        <v>524390.5448483038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3.4887</v>
      </c>
      <c r="E63" t="n">
        <v>28.66</v>
      </c>
      <c r="F63" t="n">
        <v>24.69</v>
      </c>
      <c r="G63" t="n">
        <v>77.97</v>
      </c>
      <c r="H63" t="n">
        <v>0.91</v>
      </c>
      <c r="I63" t="n">
        <v>19</v>
      </c>
      <c r="J63" t="n">
        <v>317.41</v>
      </c>
      <c r="K63" t="n">
        <v>61.2</v>
      </c>
      <c r="L63" t="n">
        <v>16.25</v>
      </c>
      <c r="M63" t="n">
        <v>17</v>
      </c>
      <c r="N63" t="n">
        <v>94.95999999999999</v>
      </c>
      <c r="O63" t="n">
        <v>39381.03</v>
      </c>
      <c r="P63" t="n">
        <v>397.01</v>
      </c>
      <c r="Q63" t="n">
        <v>1397.24</v>
      </c>
      <c r="R63" t="n">
        <v>89.59999999999999</v>
      </c>
      <c r="S63" t="n">
        <v>66.97</v>
      </c>
      <c r="T63" t="n">
        <v>8707.83</v>
      </c>
      <c r="U63" t="n">
        <v>0.75</v>
      </c>
      <c r="V63" t="n">
        <v>0.85</v>
      </c>
      <c r="W63" t="n">
        <v>5.33</v>
      </c>
      <c r="X63" t="n">
        <v>0.52</v>
      </c>
      <c r="Y63" t="n">
        <v>1</v>
      </c>
      <c r="Z63" t="n">
        <v>10</v>
      </c>
      <c r="AA63" t="n">
        <v>423.291037308338</v>
      </c>
      <c r="AB63" t="n">
        <v>579.1654715278702</v>
      </c>
      <c r="AC63" t="n">
        <v>523.8907317890942</v>
      </c>
      <c r="AD63" t="n">
        <v>423291.037308338</v>
      </c>
      <c r="AE63" t="n">
        <v>579165.4715278702</v>
      </c>
      <c r="AF63" t="n">
        <v>2.513368407457058e-06</v>
      </c>
      <c r="AG63" t="n">
        <v>17</v>
      </c>
      <c r="AH63" t="n">
        <v>523890.7317890941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3.4889</v>
      </c>
      <c r="E64" t="n">
        <v>28.66</v>
      </c>
      <c r="F64" t="n">
        <v>24.69</v>
      </c>
      <c r="G64" t="n">
        <v>77.97</v>
      </c>
      <c r="H64" t="n">
        <v>0.92</v>
      </c>
      <c r="I64" t="n">
        <v>19</v>
      </c>
      <c r="J64" t="n">
        <v>317.97</v>
      </c>
      <c r="K64" t="n">
        <v>61.2</v>
      </c>
      <c r="L64" t="n">
        <v>16.5</v>
      </c>
      <c r="M64" t="n">
        <v>17</v>
      </c>
      <c r="N64" t="n">
        <v>95.27</v>
      </c>
      <c r="O64" t="n">
        <v>39450.07</v>
      </c>
      <c r="P64" t="n">
        <v>395.52</v>
      </c>
      <c r="Q64" t="n">
        <v>1397.17</v>
      </c>
      <c r="R64" t="n">
        <v>89.53</v>
      </c>
      <c r="S64" t="n">
        <v>66.97</v>
      </c>
      <c r="T64" t="n">
        <v>8672.68</v>
      </c>
      <c r="U64" t="n">
        <v>0.75</v>
      </c>
      <c r="V64" t="n">
        <v>0.85</v>
      </c>
      <c r="W64" t="n">
        <v>5.33</v>
      </c>
      <c r="X64" t="n">
        <v>0.52</v>
      </c>
      <c r="Y64" t="n">
        <v>1</v>
      </c>
      <c r="Z64" t="n">
        <v>10</v>
      </c>
      <c r="AA64" t="n">
        <v>422.2407126891652</v>
      </c>
      <c r="AB64" t="n">
        <v>577.7283710468661</v>
      </c>
      <c r="AC64" t="n">
        <v>522.5907861610137</v>
      </c>
      <c r="AD64" t="n">
        <v>422240.7126891651</v>
      </c>
      <c r="AE64" t="n">
        <v>577728.3710468661</v>
      </c>
      <c r="AF64" t="n">
        <v>2.513512493701645e-06</v>
      </c>
      <c r="AG64" t="n">
        <v>17</v>
      </c>
      <c r="AH64" t="n">
        <v>522590.7861610137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3.5006</v>
      </c>
      <c r="E65" t="n">
        <v>28.57</v>
      </c>
      <c r="F65" t="n">
        <v>24.65</v>
      </c>
      <c r="G65" t="n">
        <v>82.16</v>
      </c>
      <c r="H65" t="n">
        <v>0.9399999999999999</v>
      </c>
      <c r="I65" t="n">
        <v>18</v>
      </c>
      <c r="J65" t="n">
        <v>318.53</v>
      </c>
      <c r="K65" t="n">
        <v>61.2</v>
      </c>
      <c r="L65" t="n">
        <v>16.75</v>
      </c>
      <c r="M65" t="n">
        <v>16</v>
      </c>
      <c r="N65" t="n">
        <v>95.58</v>
      </c>
      <c r="O65" t="n">
        <v>39519.26</v>
      </c>
      <c r="P65" t="n">
        <v>394.22</v>
      </c>
      <c r="Q65" t="n">
        <v>1397.25</v>
      </c>
      <c r="R65" t="n">
        <v>88.23</v>
      </c>
      <c r="S65" t="n">
        <v>66.97</v>
      </c>
      <c r="T65" t="n">
        <v>8027.61</v>
      </c>
      <c r="U65" t="n">
        <v>0.76</v>
      </c>
      <c r="V65" t="n">
        <v>0.85</v>
      </c>
      <c r="W65" t="n">
        <v>5.32</v>
      </c>
      <c r="X65" t="n">
        <v>0.48</v>
      </c>
      <c r="Y65" t="n">
        <v>1</v>
      </c>
      <c r="Z65" t="n">
        <v>10</v>
      </c>
      <c r="AA65" t="n">
        <v>420.2862162105049</v>
      </c>
      <c r="AB65" t="n">
        <v>575.054142738464</v>
      </c>
      <c r="AC65" t="n">
        <v>520.1717824490627</v>
      </c>
      <c r="AD65" t="n">
        <v>420286.2162105049</v>
      </c>
      <c r="AE65" t="n">
        <v>575054.1427384639</v>
      </c>
      <c r="AF65" t="n">
        <v>2.521941539009997e-06</v>
      </c>
      <c r="AG65" t="n">
        <v>17</v>
      </c>
      <c r="AH65" t="n">
        <v>520171.7824490626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3.4984</v>
      </c>
      <c r="E66" t="n">
        <v>28.58</v>
      </c>
      <c r="F66" t="n">
        <v>24.67</v>
      </c>
      <c r="G66" t="n">
        <v>82.22</v>
      </c>
      <c r="H66" t="n">
        <v>0.95</v>
      </c>
      <c r="I66" t="n">
        <v>18</v>
      </c>
      <c r="J66" t="n">
        <v>319.09</v>
      </c>
      <c r="K66" t="n">
        <v>61.2</v>
      </c>
      <c r="L66" t="n">
        <v>17</v>
      </c>
      <c r="M66" t="n">
        <v>16</v>
      </c>
      <c r="N66" t="n">
        <v>95.89</v>
      </c>
      <c r="O66" t="n">
        <v>39588.58</v>
      </c>
      <c r="P66" t="n">
        <v>395.3</v>
      </c>
      <c r="Q66" t="n">
        <v>1397.21</v>
      </c>
      <c r="R66" t="n">
        <v>89.06999999999999</v>
      </c>
      <c r="S66" t="n">
        <v>66.97</v>
      </c>
      <c r="T66" t="n">
        <v>8445.950000000001</v>
      </c>
      <c r="U66" t="n">
        <v>0.75</v>
      </c>
      <c r="V66" t="n">
        <v>0.85</v>
      </c>
      <c r="W66" t="n">
        <v>5.32</v>
      </c>
      <c r="X66" t="n">
        <v>0.5</v>
      </c>
      <c r="Y66" t="n">
        <v>1</v>
      </c>
      <c r="Z66" t="n">
        <v>10</v>
      </c>
      <c r="AA66" t="n">
        <v>421.2446214184928</v>
      </c>
      <c r="AB66" t="n">
        <v>576.3654750258869</v>
      </c>
      <c r="AC66" t="n">
        <v>521.3579630234402</v>
      </c>
      <c r="AD66" t="n">
        <v>421244.6214184929</v>
      </c>
      <c r="AE66" t="n">
        <v>576365.4750258869</v>
      </c>
      <c r="AF66" t="n">
        <v>2.520356590319538e-06</v>
      </c>
      <c r="AG66" t="n">
        <v>17</v>
      </c>
      <c r="AH66" t="n">
        <v>521357.9630234403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3.4996</v>
      </c>
      <c r="E67" t="n">
        <v>28.57</v>
      </c>
      <c r="F67" t="n">
        <v>24.66</v>
      </c>
      <c r="G67" t="n">
        <v>82.19</v>
      </c>
      <c r="H67" t="n">
        <v>0.96</v>
      </c>
      <c r="I67" t="n">
        <v>18</v>
      </c>
      <c r="J67" t="n">
        <v>319.65</v>
      </c>
      <c r="K67" t="n">
        <v>61.2</v>
      </c>
      <c r="L67" t="n">
        <v>17.25</v>
      </c>
      <c r="M67" t="n">
        <v>16</v>
      </c>
      <c r="N67" t="n">
        <v>96.2</v>
      </c>
      <c r="O67" t="n">
        <v>39658.05</v>
      </c>
      <c r="P67" t="n">
        <v>393.64</v>
      </c>
      <c r="Q67" t="n">
        <v>1397.24</v>
      </c>
      <c r="R67" t="n">
        <v>88.58</v>
      </c>
      <c r="S67" t="n">
        <v>66.97</v>
      </c>
      <c r="T67" t="n">
        <v>8202.610000000001</v>
      </c>
      <c r="U67" t="n">
        <v>0.76</v>
      </c>
      <c r="V67" t="n">
        <v>0.85</v>
      </c>
      <c r="W67" t="n">
        <v>5.32</v>
      </c>
      <c r="X67" t="n">
        <v>0.49</v>
      </c>
      <c r="Y67" t="n">
        <v>1</v>
      </c>
      <c r="Z67" t="n">
        <v>10</v>
      </c>
      <c r="AA67" t="n">
        <v>419.9826132260247</v>
      </c>
      <c r="AB67" t="n">
        <v>574.6387397410798</v>
      </c>
      <c r="AC67" t="n">
        <v>519.7960249307271</v>
      </c>
      <c r="AD67" t="n">
        <v>419982.6132260247</v>
      </c>
      <c r="AE67" t="n">
        <v>574638.7397410799</v>
      </c>
      <c r="AF67" t="n">
        <v>2.521221107787061e-06</v>
      </c>
      <c r="AG67" t="n">
        <v>17</v>
      </c>
      <c r="AH67" t="n">
        <v>519796.0249307271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3.5119</v>
      </c>
      <c r="E68" t="n">
        <v>28.48</v>
      </c>
      <c r="F68" t="n">
        <v>24.61</v>
      </c>
      <c r="G68" t="n">
        <v>86.86</v>
      </c>
      <c r="H68" t="n">
        <v>0.97</v>
      </c>
      <c r="I68" t="n">
        <v>17</v>
      </c>
      <c r="J68" t="n">
        <v>320.22</v>
      </c>
      <c r="K68" t="n">
        <v>61.2</v>
      </c>
      <c r="L68" t="n">
        <v>17.5</v>
      </c>
      <c r="M68" t="n">
        <v>15</v>
      </c>
      <c r="N68" t="n">
        <v>96.52</v>
      </c>
      <c r="O68" t="n">
        <v>39727.66</v>
      </c>
      <c r="P68" t="n">
        <v>391</v>
      </c>
      <c r="Q68" t="n">
        <v>1397.17</v>
      </c>
      <c r="R68" t="n">
        <v>87.01000000000001</v>
      </c>
      <c r="S68" t="n">
        <v>66.97</v>
      </c>
      <c r="T68" t="n">
        <v>7420.53</v>
      </c>
      <c r="U68" t="n">
        <v>0.77</v>
      </c>
      <c r="V68" t="n">
        <v>0.86</v>
      </c>
      <c r="W68" t="n">
        <v>5.32</v>
      </c>
      <c r="X68" t="n">
        <v>0.44</v>
      </c>
      <c r="Y68" t="n">
        <v>1</v>
      </c>
      <c r="Z68" t="n">
        <v>10</v>
      </c>
      <c r="AA68" t="n">
        <v>417.0564357498194</v>
      </c>
      <c r="AB68" t="n">
        <v>570.6350146242966</v>
      </c>
      <c r="AC68" t="n">
        <v>516.174409719826</v>
      </c>
      <c r="AD68" t="n">
        <v>417056.4357498194</v>
      </c>
      <c r="AE68" t="n">
        <v>570635.0146242966</v>
      </c>
      <c r="AF68" t="n">
        <v>2.530082411829175e-06</v>
      </c>
      <c r="AG68" t="n">
        <v>17</v>
      </c>
      <c r="AH68" t="n">
        <v>516174.409719826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3.5127</v>
      </c>
      <c r="E69" t="n">
        <v>28.47</v>
      </c>
      <c r="F69" t="n">
        <v>24.6</v>
      </c>
      <c r="G69" t="n">
        <v>86.83</v>
      </c>
      <c r="H69" t="n">
        <v>0.99</v>
      </c>
      <c r="I69" t="n">
        <v>17</v>
      </c>
      <c r="J69" t="n">
        <v>320.78</v>
      </c>
      <c r="K69" t="n">
        <v>61.2</v>
      </c>
      <c r="L69" t="n">
        <v>17.75</v>
      </c>
      <c r="M69" t="n">
        <v>15</v>
      </c>
      <c r="N69" t="n">
        <v>96.83</v>
      </c>
      <c r="O69" t="n">
        <v>39797.41</v>
      </c>
      <c r="P69" t="n">
        <v>390.59</v>
      </c>
      <c r="Q69" t="n">
        <v>1397.22</v>
      </c>
      <c r="R69" t="n">
        <v>86.73999999999999</v>
      </c>
      <c r="S69" t="n">
        <v>66.97</v>
      </c>
      <c r="T69" t="n">
        <v>7288.09</v>
      </c>
      <c r="U69" t="n">
        <v>0.77</v>
      </c>
      <c r="V69" t="n">
        <v>0.86</v>
      </c>
      <c r="W69" t="n">
        <v>5.32</v>
      </c>
      <c r="X69" t="n">
        <v>0.44</v>
      </c>
      <c r="Y69" t="n">
        <v>1</v>
      </c>
      <c r="Z69" t="n">
        <v>10</v>
      </c>
      <c r="AA69" t="n">
        <v>416.6950902786872</v>
      </c>
      <c r="AB69" t="n">
        <v>570.1406058092563</v>
      </c>
      <c r="AC69" t="n">
        <v>515.7271865881862</v>
      </c>
      <c r="AD69" t="n">
        <v>416695.0902786872</v>
      </c>
      <c r="AE69" t="n">
        <v>570140.6058092563</v>
      </c>
      <c r="AF69" t="n">
        <v>2.530658756807524e-06</v>
      </c>
      <c r="AG69" t="n">
        <v>17</v>
      </c>
      <c r="AH69" t="n">
        <v>515727.1865881862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3.5102</v>
      </c>
      <c r="E70" t="n">
        <v>28.49</v>
      </c>
      <c r="F70" t="n">
        <v>24.62</v>
      </c>
      <c r="G70" t="n">
        <v>86.90000000000001</v>
      </c>
      <c r="H70" t="n">
        <v>1</v>
      </c>
      <c r="I70" t="n">
        <v>17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391.45</v>
      </c>
      <c r="Q70" t="n">
        <v>1397.25</v>
      </c>
      <c r="R70" t="n">
        <v>87.33</v>
      </c>
      <c r="S70" t="n">
        <v>66.97</v>
      </c>
      <c r="T70" t="n">
        <v>7579.24</v>
      </c>
      <c r="U70" t="n">
        <v>0.77</v>
      </c>
      <c r="V70" t="n">
        <v>0.85</v>
      </c>
      <c r="W70" t="n">
        <v>5.33</v>
      </c>
      <c r="X70" t="n">
        <v>0.46</v>
      </c>
      <c r="Y70" t="n">
        <v>1</v>
      </c>
      <c r="Z70" t="n">
        <v>10</v>
      </c>
      <c r="AA70" t="n">
        <v>417.5218068206506</v>
      </c>
      <c r="AB70" t="n">
        <v>571.2717558541303</v>
      </c>
      <c r="AC70" t="n">
        <v>516.7503812603566</v>
      </c>
      <c r="AD70" t="n">
        <v>417521.8068206506</v>
      </c>
      <c r="AE70" t="n">
        <v>571271.7558541304</v>
      </c>
      <c r="AF70" t="n">
        <v>2.528857678750184e-06</v>
      </c>
      <c r="AG70" t="n">
        <v>17</v>
      </c>
      <c r="AH70" t="n">
        <v>516750.3812603565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3.5111</v>
      </c>
      <c r="E71" t="n">
        <v>28.48</v>
      </c>
      <c r="F71" t="n">
        <v>24.62</v>
      </c>
      <c r="G71" t="n">
        <v>86.88</v>
      </c>
      <c r="H71" t="n">
        <v>1.01</v>
      </c>
      <c r="I71" t="n">
        <v>17</v>
      </c>
      <c r="J71" t="n">
        <v>321.92</v>
      </c>
      <c r="K71" t="n">
        <v>61.2</v>
      </c>
      <c r="L71" t="n">
        <v>18.25</v>
      </c>
      <c r="M71" t="n">
        <v>15</v>
      </c>
      <c r="N71" t="n">
        <v>97.47</v>
      </c>
      <c r="O71" t="n">
        <v>39937.36</v>
      </c>
      <c r="P71" t="n">
        <v>389.05</v>
      </c>
      <c r="Q71" t="n">
        <v>1397.21</v>
      </c>
      <c r="R71" t="n">
        <v>87.26000000000001</v>
      </c>
      <c r="S71" t="n">
        <v>66.97</v>
      </c>
      <c r="T71" t="n">
        <v>7545.22</v>
      </c>
      <c r="U71" t="n">
        <v>0.77</v>
      </c>
      <c r="V71" t="n">
        <v>0.85</v>
      </c>
      <c r="W71" t="n">
        <v>5.32</v>
      </c>
      <c r="X71" t="n">
        <v>0.45</v>
      </c>
      <c r="Y71" t="n">
        <v>1</v>
      </c>
      <c r="Z71" t="n">
        <v>10</v>
      </c>
      <c r="AA71" t="n">
        <v>415.7922417256586</v>
      </c>
      <c r="AB71" t="n">
        <v>568.9052885881356</v>
      </c>
      <c r="AC71" t="n">
        <v>514.6097663088707</v>
      </c>
      <c r="AD71" t="n">
        <v>415792.2417256586</v>
      </c>
      <c r="AE71" t="n">
        <v>568905.2885881356</v>
      </c>
      <c r="AF71" t="n">
        <v>2.529506066850826e-06</v>
      </c>
      <c r="AG71" t="n">
        <v>17</v>
      </c>
      <c r="AH71" t="n">
        <v>514609.7663088707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3.5195</v>
      </c>
      <c r="E72" t="n">
        <v>28.41</v>
      </c>
      <c r="F72" t="n">
        <v>24.6</v>
      </c>
      <c r="G72" t="n">
        <v>92.26000000000001</v>
      </c>
      <c r="H72" t="n">
        <v>1.02</v>
      </c>
      <c r="I72" t="n">
        <v>16</v>
      </c>
      <c r="J72" t="n">
        <v>322.49</v>
      </c>
      <c r="K72" t="n">
        <v>61.2</v>
      </c>
      <c r="L72" t="n">
        <v>18.5</v>
      </c>
      <c r="M72" t="n">
        <v>14</v>
      </c>
      <c r="N72" t="n">
        <v>97.79000000000001</v>
      </c>
      <c r="O72" t="n">
        <v>40007.56</v>
      </c>
      <c r="P72" t="n">
        <v>387.62</v>
      </c>
      <c r="Q72" t="n">
        <v>1397.17</v>
      </c>
      <c r="R72" t="n">
        <v>86.81</v>
      </c>
      <c r="S72" t="n">
        <v>66.97</v>
      </c>
      <c r="T72" t="n">
        <v>7326.34</v>
      </c>
      <c r="U72" t="n">
        <v>0.77</v>
      </c>
      <c r="V72" t="n">
        <v>0.86</v>
      </c>
      <c r="W72" t="n">
        <v>5.32</v>
      </c>
      <c r="X72" t="n">
        <v>0.44</v>
      </c>
      <c r="Y72" t="n">
        <v>1</v>
      </c>
      <c r="Z72" t="n">
        <v>10</v>
      </c>
      <c r="AA72" t="n">
        <v>414.0805002535417</v>
      </c>
      <c r="AB72" t="n">
        <v>566.5632083892812</v>
      </c>
      <c r="AC72" t="n">
        <v>512.4912109570646</v>
      </c>
      <c r="AD72" t="n">
        <v>414080.5002535417</v>
      </c>
      <c r="AE72" t="n">
        <v>566563.2083892812</v>
      </c>
      <c r="AF72" t="n">
        <v>2.535557689123489e-06</v>
      </c>
      <c r="AG72" t="n">
        <v>17</v>
      </c>
      <c r="AH72" t="n">
        <v>512491.2109570646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3.519</v>
      </c>
      <c r="E73" t="n">
        <v>28.42</v>
      </c>
      <c r="F73" t="n">
        <v>24.61</v>
      </c>
      <c r="G73" t="n">
        <v>92.27</v>
      </c>
      <c r="H73" t="n">
        <v>1.03</v>
      </c>
      <c r="I73" t="n">
        <v>16</v>
      </c>
      <c r="J73" t="n">
        <v>323.06</v>
      </c>
      <c r="K73" t="n">
        <v>61.2</v>
      </c>
      <c r="L73" t="n">
        <v>18.75</v>
      </c>
      <c r="M73" t="n">
        <v>14</v>
      </c>
      <c r="N73" t="n">
        <v>98.11</v>
      </c>
      <c r="O73" t="n">
        <v>40077.9</v>
      </c>
      <c r="P73" t="n">
        <v>388.82</v>
      </c>
      <c r="Q73" t="n">
        <v>1397.22</v>
      </c>
      <c r="R73" t="n">
        <v>86.83</v>
      </c>
      <c r="S73" t="n">
        <v>66.97</v>
      </c>
      <c r="T73" t="n">
        <v>7336.16</v>
      </c>
      <c r="U73" t="n">
        <v>0.77</v>
      </c>
      <c r="V73" t="n">
        <v>0.86</v>
      </c>
      <c r="W73" t="n">
        <v>5.32</v>
      </c>
      <c r="X73" t="n">
        <v>0.44</v>
      </c>
      <c r="Y73" t="n">
        <v>1</v>
      </c>
      <c r="Z73" t="n">
        <v>10</v>
      </c>
      <c r="AA73" t="n">
        <v>414.9584130883417</v>
      </c>
      <c r="AB73" t="n">
        <v>567.7644074606353</v>
      </c>
      <c r="AC73" t="n">
        <v>513.5777692749422</v>
      </c>
      <c r="AD73" t="n">
        <v>414958.4130883417</v>
      </c>
      <c r="AE73" t="n">
        <v>567764.4074606353</v>
      </c>
      <c r="AF73" t="n">
        <v>2.535197473512021e-06</v>
      </c>
      <c r="AG73" t="n">
        <v>17</v>
      </c>
      <c r="AH73" t="n">
        <v>513577.7692749422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3.5191</v>
      </c>
      <c r="E74" t="n">
        <v>28.42</v>
      </c>
      <c r="F74" t="n">
        <v>24.6</v>
      </c>
      <c r="G74" t="n">
        <v>92.27</v>
      </c>
      <c r="H74" t="n">
        <v>1.05</v>
      </c>
      <c r="I74" t="n">
        <v>16</v>
      </c>
      <c r="J74" t="n">
        <v>323.63</v>
      </c>
      <c r="K74" t="n">
        <v>61.2</v>
      </c>
      <c r="L74" t="n">
        <v>19</v>
      </c>
      <c r="M74" t="n">
        <v>14</v>
      </c>
      <c r="N74" t="n">
        <v>98.43000000000001</v>
      </c>
      <c r="O74" t="n">
        <v>40148.52</v>
      </c>
      <c r="P74" t="n">
        <v>387.92</v>
      </c>
      <c r="Q74" t="n">
        <v>1397.2</v>
      </c>
      <c r="R74" t="n">
        <v>86.98</v>
      </c>
      <c r="S74" t="n">
        <v>66.97</v>
      </c>
      <c r="T74" t="n">
        <v>7409.48</v>
      </c>
      <c r="U74" t="n">
        <v>0.77</v>
      </c>
      <c r="V74" t="n">
        <v>0.86</v>
      </c>
      <c r="W74" t="n">
        <v>5.32</v>
      </c>
      <c r="X74" t="n">
        <v>0.44</v>
      </c>
      <c r="Y74" t="n">
        <v>1</v>
      </c>
      <c r="Z74" t="n">
        <v>10</v>
      </c>
      <c r="AA74" t="n">
        <v>414.3201335681767</v>
      </c>
      <c r="AB74" t="n">
        <v>566.8910852622406</v>
      </c>
      <c r="AC74" t="n">
        <v>512.7877957214469</v>
      </c>
      <c r="AD74" t="n">
        <v>414320.1335681768</v>
      </c>
      <c r="AE74" t="n">
        <v>566891.0852622406</v>
      </c>
      <c r="AF74" t="n">
        <v>2.535269516634314e-06</v>
      </c>
      <c r="AG74" t="n">
        <v>17</v>
      </c>
      <c r="AH74" t="n">
        <v>512787.7957214469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3.5189</v>
      </c>
      <c r="E75" t="n">
        <v>28.42</v>
      </c>
      <c r="F75" t="n">
        <v>24.61</v>
      </c>
      <c r="G75" t="n">
        <v>92.28</v>
      </c>
      <c r="H75" t="n">
        <v>1.06</v>
      </c>
      <c r="I75" t="n">
        <v>16</v>
      </c>
      <c r="J75" t="n">
        <v>324.2</v>
      </c>
      <c r="K75" t="n">
        <v>61.2</v>
      </c>
      <c r="L75" t="n">
        <v>19.25</v>
      </c>
      <c r="M75" t="n">
        <v>14</v>
      </c>
      <c r="N75" t="n">
        <v>98.75</v>
      </c>
      <c r="O75" t="n">
        <v>40219.17</v>
      </c>
      <c r="P75" t="n">
        <v>387.51</v>
      </c>
      <c r="Q75" t="n">
        <v>1397.23</v>
      </c>
      <c r="R75" t="n">
        <v>87.09999999999999</v>
      </c>
      <c r="S75" t="n">
        <v>66.97</v>
      </c>
      <c r="T75" t="n">
        <v>7469.99</v>
      </c>
      <c r="U75" t="n">
        <v>0.77</v>
      </c>
      <c r="V75" t="n">
        <v>0.86</v>
      </c>
      <c r="W75" t="n">
        <v>5.32</v>
      </c>
      <c r="X75" t="n">
        <v>0.44</v>
      </c>
      <c r="Y75" t="n">
        <v>1</v>
      </c>
      <c r="Z75" t="n">
        <v>10</v>
      </c>
      <c r="AA75" t="n">
        <v>414.0663966518622</v>
      </c>
      <c r="AB75" t="n">
        <v>566.5439112192562</v>
      </c>
      <c r="AC75" t="n">
        <v>512.4737554818631</v>
      </c>
      <c r="AD75" t="n">
        <v>414066.3966518622</v>
      </c>
      <c r="AE75" t="n">
        <v>566543.9112192562</v>
      </c>
      <c r="AF75" t="n">
        <v>2.535125430389727e-06</v>
      </c>
      <c r="AG75" t="n">
        <v>17</v>
      </c>
      <c r="AH75" t="n">
        <v>512473.7554818631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3.519</v>
      </c>
      <c r="E76" t="n">
        <v>28.42</v>
      </c>
      <c r="F76" t="n">
        <v>24.61</v>
      </c>
      <c r="G76" t="n">
        <v>92.27</v>
      </c>
      <c r="H76" t="n">
        <v>1.07</v>
      </c>
      <c r="I76" t="n">
        <v>16</v>
      </c>
      <c r="J76" t="n">
        <v>324.78</v>
      </c>
      <c r="K76" t="n">
        <v>61.2</v>
      </c>
      <c r="L76" t="n">
        <v>19.5</v>
      </c>
      <c r="M76" t="n">
        <v>14</v>
      </c>
      <c r="N76" t="n">
        <v>99.08</v>
      </c>
      <c r="O76" t="n">
        <v>40289.97</v>
      </c>
      <c r="P76" t="n">
        <v>386.49</v>
      </c>
      <c r="Q76" t="n">
        <v>1397.28</v>
      </c>
      <c r="R76" t="n">
        <v>86.78</v>
      </c>
      <c r="S76" t="n">
        <v>66.97</v>
      </c>
      <c r="T76" t="n">
        <v>7309.95</v>
      </c>
      <c r="U76" t="n">
        <v>0.77</v>
      </c>
      <c r="V76" t="n">
        <v>0.86</v>
      </c>
      <c r="W76" t="n">
        <v>5.32</v>
      </c>
      <c r="X76" t="n">
        <v>0.44</v>
      </c>
      <c r="Y76" t="n">
        <v>1</v>
      </c>
      <c r="Z76" t="n">
        <v>10</v>
      </c>
      <c r="AA76" t="n">
        <v>413.3569779001868</v>
      </c>
      <c r="AB76" t="n">
        <v>565.5732531858675</v>
      </c>
      <c r="AC76" t="n">
        <v>511.5957356888539</v>
      </c>
      <c r="AD76" t="n">
        <v>413356.9779001868</v>
      </c>
      <c r="AE76" t="n">
        <v>565573.2531858676</v>
      </c>
      <c r="AF76" t="n">
        <v>2.535197473512021e-06</v>
      </c>
      <c r="AG76" t="n">
        <v>17</v>
      </c>
      <c r="AH76" t="n">
        <v>511595.735688854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3.5315</v>
      </c>
      <c r="E77" t="n">
        <v>28.32</v>
      </c>
      <c r="F77" t="n">
        <v>24.56</v>
      </c>
      <c r="G77" t="n">
        <v>98.23999999999999</v>
      </c>
      <c r="H77" t="n">
        <v>1.08</v>
      </c>
      <c r="I77" t="n">
        <v>15</v>
      </c>
      <c r="J77" t="n">
        <v>325.35</v>
      </c>
      <c r="K77" t="n">
        <v>61.2</v>
      </c>
      <c r="L77" t="n">
        <v>19.75</v>
      </c>
      <c r="M77" t="n">
        <v>13</v>
      </c>
      <c r="N77" t="n">
        <v>99.40000000000001</v>
      </c>
      <c r="O77" t="n">
        <v>40360.92</v>
      </c>
      <c r="P77" t="n">
        <v>385</v>
      </c>
      <c r="Q77" t="n">
        <v>1397.19</v>
      </c>
      <c r="R77" t="n">
        <v>85.48999999999999</v>
      </c>
      <c r="S77" t="n">
        <v>66.97</v>
      </c>
      <c r="T77" t="n">
        <v>6672.33</v>
      </c>
      <c r="U77" t="n">
        <v>0.78</v>
      </c>
      <c r="V77" t="n">
        <v>0.86</v>
      </c>
      <c r="W77" t="n">
        <v>5.32</v>
      </c>
      <c r="X77" t="n">
        <v>0.39</v>
      </c>
      <c r="Y77" t="n">
        <v>1</v>
      </c>
      <c r="Z77" t="n">
        <v>10</v>
      </c>
      <c r="AA77" t="n">
        <v>411.2411045514972</v>
      </c>
      <c r="AB77" t="n">
        <v>562.6782219244465</v>
      </c>
      <c r="AC77" t="n">
        <v>508.9770021478209</v>
      </c>
      <c r="AD77" t="n">
        <v>411241.1045514973</v>
      </c>
      <c r="AE77" t="n">
        <v>562678.2219244464</v>
      </c>
      <c r="AF77" t="n">
        <v>2.544202863798722e-06</v>
      </c>
      <c r="AG77" t="n">
        <v>17</v>
      </c>
      <c r="AH77" t="n">
        <v>508977.002147821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3.5317</v>
      </c>
      <c r="E78" t="n">
        <v>28.32</v>
      </c>
      <c r="F78" t="n">
        <v>24.56</v>
      </c>
      <c r="G78" t="n">
        <v>98.23</v>
      </c>
      <c r="H78" t="n">
        <v>1.09</v>
      </c>
      <c r="I78" t="n">
        <v>15</v>
      </c>
      <c r="J78" t="n">
        <v>325.93</v>
      </c>
      <c r="K78" t="n">
        <v>61.2</v>
      </c>
      <c r="L78" t="n">
        <v>20</v>
      </c>
      <c r="M78" t="n">
        <v>13</v>
      </c>
      <c r="N78" t="n">
        <v>99.73</v>
      </c>
      <c r="O78" t="n">
        <v>40432.03</v>
      </c>
      <c r="P78" t="n">
        <v>384.65</v>
      </c>
      <c r="Q78" t="n">
        <v>1397.21</v>
      </c>
      <c r="R78" t="n">
        <v>85.2</v>
      </c>
      <c r="S78" t="n">
        <v>66.97</v>
      </c>
      <c r="T78" t="n">
        <v>6525.45</v>
      </c>
      <c r="U78" t="n">
        <v>0.79</v>
      </c>
      <c r="V78" t="n">
        <v>0.86</v>
      </c>
      <c r="W78" t="n">
        <v>5.32</v>
      </c>
      <c r="X78" t="n">
        <v>0.39</v>
      </c>
      <c r="Y78" t="n">
        <v>1</v>
      </c>
      <c r="Z78" t="n">
        <v>10</v>
      </c>
      <c r="AA78" t="n">
        <v>410.9849082239433</v>
      </c>
      <c r="AB78" t="n">
        <v>562.3276828065028</v>
      </c>
      <c r="AC78" t="n">
        <v>508.6599179913091</v>
      </c>
      <c r="AD78" t="n">
        <v>410984.9082239433</v>
      </c>
      <c r="AE78" t="n">
        <v>562327.6828065028</v>
      </c>
      <c r="AF78" t="n">
        <v>2.544346950043309e-06</v>
      </c>
      <c r="AG78" t="n">
        <v>17</v>
      </c>
      <c r="AH78" t="n">
        <v>508659.9179913091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3.5302</v>
      </c>
      <c r="E79" t="n">
        <v>28.33</v>
      </c>
      <c r="F79" t="n">
        <v>24.57</v>
      </c>
      <c r="G79" t="n">
        <v>98.28</v>
      </c>
      <c r="H79" t="n">
        <v>1.11</v>
      </c>
      <c r="I79" t="n">
        <v>15</v>
      </c>
      <c r="J79" t="n">
        <v>326.51</v>
      </c>
      <c r="K79" t="n">
        <v>61.2</v>
      </c>
      <c r="L79" t="n">
        <v>20.25</v>
      </c>
      <c r="M79" t="n">
        <v>13</v>
      </c>
      <c r="N79" t="n">
        <v>100.06</v>
      </c>
      <c r="O79" t="n">
        <v>40503.29</v>
      </c>
      <c r="P79" t="n">
        <v>383.88</v>
      </c>
      <c r="Q79" t="n">
        <v>1397.26</v>
      </c>
      <c r="R79" t="n">
        <v>85.7</v>
      </c>
      <c r="S79" t="n">
        <v>66.97</v>
      </c>
      <c r="T79" t="n">
        <v>6776.59</v>
      </c>
      <c r="U79" t="n">
        <v>0.78</v>
      </c>
      <c r="V79" t="n">
        <v>0.86</v>
      </c>
      <c r="W79" t="n">
        <v>5.32</v>
      </c>
      <c r="X79" t="n">
        <v>0.4</v>
      </c>
      <c r="Y79" t="n">
        <v>1</v>
      </c>
      <c r="Z79" t="n">
        <v>10</v>
      </c>
      <c r="AA79" t="n">
        <v>410.592364636061</v>
      </c>
      <c r="AB79" t="n">
        <v>561.7905873517612</v>
      </c>
      <c r="AC79" t="n">
        <v>508.1740821729499</v>
      </c>
      <c r="AD79" t="n">
        <v>410592.364636061</v>
      </c>
      <c r="AE79" t="n">
        <v>561790.5873517613</v>
      </c>
      <c r="AF79" t="n">
        <v>2.543266303208904e-06</v>
      </c>
      <c r="AG79" t="n">
        <v>17</v>
      </c>
      <c r="AH79" t="n">
        <v>508174.0821729499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3.5296</v>
      </c>
      <c r="E80" t="n">
        <v>28.33</v>
      </c>
      <c r="F80" t="n">
        <v>24.57</v>
      </c>
      <c r="G80" t="n">
        <v>98.3</v>
      </c>
      <c r="H80" t="n">
        <v>1.12</v>
      </c>
      <c r="I80" t="n">
        <v>15</v>
      </c>
      <c r="J80" t="n">
        <v>327.08</v>
      </c>
      <c r="K80" t="n">
        <v>61.2</v>
      </c>
      <c r="L80" t="n">
        <v>20.5</v>
      </c>
      <c r="M80" t="n">
        <v>13</v>
      </c>
      <c r="N80" t="n">
        <v>100.39</v>
      </c>
      <c r="O80" t="n">
        <v>40574.7</v>
      </c>
      <c r="P80" t="n">
        <v>383.2</v>
      </c>
      <c r="Q80" t="n">
        <v>1397.2</v>
      </c>
      <c r="R80" t="n">
        <v>85.83</v>
      </c>
      <c r="S80" t="n">
        <v>66.97</v>
      </c>
      <c r="T80" t="n">
        <v>6839.33</v>
      </c>
      <c r="U80" t="n">
        <v>0.78</v>
      </c>
      <c r="V80" t="n">
        <v>0.86</v>
      </c>
      <c r="W80" t="n">
        <v>5.32</v>
      </c>
      <c r="X80" t="n">
        <v>0.41</v>
      </c>
      <c r="Y80" t="n">
        <v>1</v>
      </c>
      <c r="Z80" t="n">
        <v>10</v>
      </c>
      <c r="AA80" t="n">
        <v>410.1758230988297</v>
      </c>
      <c r="AB80" t="n">
        <v>561.2206568440058</v>
      </c>
      <c r="AC80" t="n">
        <v>507.6585450329521</v>
      </c>
      <c r="AD80" t="n">
        <v>410175.8230988297</v>
      </c>
      <c r="AE80" t="n">
        <v>561220.6568440058</v>
      </c>
      <c r="AF80" t="n">
        <v>2.542834044475143e-06</v>
      </c>
      <c r="AG80" t="n">
        <v>17</v>
      </c>
      <c r="AH80" t="n">
        <v>507658.5450329521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3.5309</v>
      </c>
      <c r="E81" t="n">
        <v>28.32</v>
      </c>
      <c r="F81" t="n">
        <v>24.56</v>
      </c>
      <c r="G81" t="n">
        <v>98.26000000000001</v>
      </c>
      <c r="H81" t="n">
        <v>1.13</v>
      </c>
      <c r="I81" t="n">
        <v>15</v>
      </c>
      <c r="J81" t="n">
        <v>327.66</v>
      </c>
      <c r="K81" t="n">
        <v>61.2</v>
      </c>
      <c r="L81" t="n">
        <v>20.75</v>
      </c>
      <c r="M81" t="n">
        <v>13</v>
      </c>
      <c r="N81" t="n">
        <v>100.72</v>
      </c>
      <c r="O81" t="n">
        <v>40646.27</v>
      </c>
      <c r="P81" t="n">
        <v>380.62</v>
      </c>
      <c r="Q81" t="n">
        <v>1397.27</v>
      </c>
      <c r="R81" t="n">
        <v>85.41</v>
      </c>
      <c r="S81" t="n">
        <v>66.97</v>
      </c>
      <c r="T81" t="n">
        <v>6633.94</v>
      </c>
      <c r="U81" t="n">
        <v>0.78</v>
      </c>
      <c r="V81" t="n">
        <v>0.86</v>
      </c>
      <c r="W81" t="n">
        <v>5.32</v>
      </c>
      <c r="X81" t="n">
        <v>0.4</v>
      </c>
      <c r="Y81" t="n">
        <v>1</v>
      </c>
      <c r="Z81" t="n">
        <v>10</v>
      </c>
      <c r="AA81" t="n">
        <v>408.2903457369759</v>
      </c>
      <c r="AB81" t="n">
        <v>558.6408635361269</v>
      </c>
      <c r="AC81" t="n">
        <v>505.3249635776145</v>
      </c>
      <c r="AD81" t="n">
        <v>408290.3457369759</v>
      </c>
      <c r="AE81" t="n">
        <v>558640.8635361269</v>
      </c>
      <c r="AF81" t="n">
        <v>2.54377060506496e-06</v>
      </c>
      <c r="AG81" t="n">
        <v>17</v>
      </c>
      <c r="AH81" t="n">
        <v>505324.9635776145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3.5422</v>
      </c>
      <c r="E82" t="n">
        <v>28.23</v>
      </c>
      <c r="F82" t="n">
        <v>24.53</v>
      </c>
      <c r="G82" t="n">
        <v>105.12</v>
      </c>
      <c r="H82" t="n">
        <v>1.14</v>
      </c>
      <c r="I82" t="n">
        <v>14</v>
      </c>
      <c r="J82" t="n">
        <v>328.25</v>
      </c>
      <c r="K82" t="n">
        <v>61.2</v>
      </c>
      <c r="L82" t="n">
        <v>21</v>
      </c>
      <c r="M82" t="n">
        <v>12</v>
      </c>
      <c r="N82" t="n">
        <v>101.05</v>
      </c>
      <c r="O82" t="n">
        <v>40718</v>
      </c>
      <c r="P82" t="n">
        <v>379.35</v>
      </c>
      <c r="Q82" t="n">
        <v>1397.18</v>
      </c>
      <c r="R82" t="n">
        <v>84.42</v>
      </c>
      <c r="S82" t="n">
        <v>66.97</v>
      </c>
      <c r="T82" t="n">
        <v>6141.05</v>
      </c>
      <c r="U82" t="n">
        <v>0.79</v>
      </c>
      <c r="V82" t="n">
        <v>0.86</v>
      </c>
      <c r="W82" t="n">
        <v>5.32</v>
      </c>
      <c r="X82" t="n">
        <v>0.36</v>
      </c>
      <c r="Y82" t="n">
        <v>1</v>
      </c>
      <c r="Z82" t="n">
        <v>10</v>
      </c>
      <c r="AA82" t="n">
        <v>406.4691964197984</v>
      </c>
      <c r="AB82" t="n">
        <v>556.1490866969272</v>
      </c>
      <c r="AC82" t="n">
        <v>503.0709984227173</v>
      </c>
      <c r="AD82" t="n">
        <v>406469.1964197984</v>
      </c>
      <c r="AE82" t="n">
        <v>556149.0866969272</v>
      </c>
      <c r="AF82" t="n">
        <v>2.551911477884137e-06</v>
      </c>
      <c r="AG82" t="n">
        <v>17</v>
      </c>
      <c r="AH82" t="n">
        <v>503070.9984227173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3.544</v>
      </c>
      <c r="E83" t="n">
        <v>28.22</v>
      </c>
      <c r="F83" t="n">
        <v>24.51</v>
      </c>
      <c r="G83" t="n">
        <v>105.06</v>
      </c>
      <c r="H83" t="n">
        <v>1.15</v>
      </c>
      <c r="I83" t="n">
        <v>14</v>
      </c>
      <c r="J83" t="n">
        <v>328.83</v>
      </c>
      <c r="K83" t="n">
        <v>61.2</v>
      </c>
      <c r="L83" t="n">
        <v>21.25</v>
      </c>
      <c r="M83" t="n">
        <v>12</v>
      </c>
      <c r="N83" t="n">
        <v>101.38</v>
      </c>
      <c r="O83" t="n">
        <v>40789.89</v>
      </c>
      <c r="P83" t="n">
        <v>379.59</v>
      </c>
      <c r="Q83" t="n">
        <v>1397.2</v>
      </c>
      <c r="R83" t="n">
        <v>84.03</v>
      </c>
      <c r="S83" t="n">
        <v>66.97</v>
      </c>
      <c r="T83" t="n">
        <v>5944.61</v>
      </c>
      <c r="U83" t="n">
        <v>0.8</v>
      </c>
      <c r="V83" t="n">
        <v>0.86</v>
      </c>
      <c r="W83" t="n">
        <v>5.31</v>
      </c>
      <c r="X83" t="n">
        <v>0.35</v>
      </c>
      <c r="Y83" t="n">
        <v>1</v>
      </c>
      <c r="Z83" t="n">
        <v>10</v>
      </c>
      <c r="AA83" t="n">
        <v>406.4649026717551</v>
      </c>
      <c r="AB83" t="n">
        <v>556.1432118014275</v>
      </c>
      <c r="AC83" t="n">
        <v>503.0656842189985</v>
      </c>
      <c r="AD83" t="n">
        <v>406464.9026717551</v>
      </c>
      <c r="AE83" t="n">
        <v>556143.2118014274</v>
      </c>
      <c r="AF83" t="n">
        <v>2.553208254085422e-06</v>
      </c>
      <c r="AG83" t="n">
        <v>17</v>
      </c>
      <c r="AH83" t="n">
        <v>503065.6842189985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3.5416</v>
      </c>
      <c r="E84" t="n">
        <v>28.24</v>
      </c>
      <c r="F84" t="n">
        <v>24.53</v>
      </c>
      <c r="G84" t="n">
        <v>105.14</v>
      </c>
      <c r="H84" t="n">
        <v>1.16</v>
      </c>
      <c r="I84" t="n">
        <v>14</v>
      </c>
      <c r="J84" t="n">
        <v>329.41</v>
      </c>
      <c r="K84" t="n">
        <v>61.2</v>
      </c>
      <c r="L84" t="n">
        <v>21.5</v>
      </c>
      <c r="M84" t="n">
        <v>12</v>
      </c>
      <c r="N84" t="n">
        <v>101.71</v>
      </c>
      <c r="O84" t="n">
        <v>40861.93</v>
      </c>
      <c r="P84" t="n">
        <v>378.46</v>
      </c>
      <c r="Q84" t="n">
        <v>1397.17</v>
      </c>
      <c r="R84" t="n">
        <v>84.56</v>
      </c>
      <c r="S84" t="n">
        <v>66.97</v>
      </c>
      <c r="T84" t="n">
        <v>6210.46</v>
      </c>
      <c r="U84" t="n">
        <v>0.79</v>
      </c>
      <c r="V84" t="n">
        <v>0.86</v>
      </c>
      <c r="W84" t="n">
        <v>5.32</v>
      </c>
      <c r="X84" t="n">
        <v>0.37</v>
      </c>
      <c r="Y84" t="n">
        <v>1</v>
      </c>
      <c r="Z84" t="n">
        <v>10</v>
      </c>
      <c r="AA84" t="n">
        <v>405.9099534099563</v>
      </c>
      <c r="AB84" t="n">
        <v>555.3839057388008</v>
      </c>
      <c r="AC84" t="n">
        <v>502.3788452612962</v>
      </c>
      <c r="AD84" t="n">
        <v>405909.9534099563</v>
      </c>
      <c r="AE84" t="n">
        <v>555383.9057388008</v>
      </c>
      <c r="AF84" t="n">
        <v>2.551479219150376e-06</v>
      </c>
      <c r="AG84" t="n">
        <v>17</v>
      </c>
      <c r="AH84" t="n">
        <v>502378.8452612962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3.5423</v>
      </c>
      <c r="E85" t="n">
        <v>28.23</v>
      </c>
      <c r="F85" t="n">
        <v>24.53</v>
      </c>
      <c r="G85" t="n">
        <v>105.11</v>
      </c>
      <c r="H85" t="n">
        <v>1.17</v>
      </c>
      <c r="I85" t="n">
        <v>14</v>
      </c>
      <c r="J85" t="n">
        <v>330</v>
      </c>
      <c r="K85" t="n">
        <v>61.2</v>
      </c>
      <c r="L85" t="n">
        <v>21.75</v>
      </c>
      <c r="M85" t="n">
        <v>12</v>
      </c>
      <c r="N85" t="n">
        <v>102.05</v>
      </c>
      <c r="O85" t="n">
        <v>40934.14</v>
      </c>
      <c r="P85" t="n">
        <v>377.63</v>
      </c>
      <c r="Q85" t="n">
        <v>1397.2</v>
      </c>
      <c r="R85" t="n">
        <v>84.40000000000001</v>
      </c>
      <c r="S85" t="n">
        <v>66.97</v>
      </c>
      <c r="T85" t="n">
        <v>6131.99</v>
      </c>
      <c r="U85" t="n">
        <v>0.79</v>
      </c>
      <c r="V85" t="n">
        <v>0.86</v>
      </c>
      <c r="W85" t="n">
        <v>5.31</v>
      </c>
      <c r="X85" t="n">
        <v>0.36</v>
      </c>
      <c r="Y85" t="n">
        <v>1</v>
      </c>
      <c r="Z85" t="n">
        <v>10</v>
      </c>
      <c r="AA85" t="n">
        <v>405.2867052012373</v>
      </c>
      <c r="AB85" t="n">
        <v>554.531150043861</v>
      </c>
      <c r="AC85" t="n">
        <v>501.6074753730313</v>
      </c>
      <c r="AD85" t="n">
        <v>405286.7052012373</v>
      </c>
      <c r="AE85" t="n">
        <v>554531.150043861</v>
      </c>
      <c r="AF85" t="n">
        <v>2.551983521006431e-06</v>
      </c>
      <c r="AG85" t="n">
        <v>17</v>
      </c>
      <c r="AH85" t="n">
        <v>501607.4753730313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3.5416</v>
      </c>
      <c r="E86" t="n">
        <v>28.24</v>
      </c>
      <c r="F86" t="n">
        <v>24.53</v>
      </c>
      <c r="G86" t="n">
        <v>105.14</v>
      </c>
      <c r="H86" t="n">
        <v>1.19</v>
      </c>
      <c r="I86" t="n">
        <v>14</v>
      </c>
      <c r="J86" t="n">
        <v>330.59</v>
      </c>
      <c r="K86" t="n">
        <v>61.2</v>
      </c>
      <c r="L86" t="n">
        <v>22</v>
      </c>
      <c r="M86" t="n">
        <v>12</v>
      </c>
      <c r="N86" t="n">
        <v>102.39</v>
      </c>
      <c r="O86" t="n">
        <v>41006.51</v>
      </c>
      <c r="P86" t="n">
        <v>374.37</v>
      </c>
      <c r="Q86" t="n">
        <v>1397.35</v>
      </c>
      <c r="R86" t="n">
        <v>84.52</v>
      </c>
      <c r="S86" t="n">
        <v>66.97</v>
      </c>
      <c r="T86" t="n">
        <v>6194.09</v>
      </c>
      <c r="U86" t="n">
        <v>0.79</v>
      </c>
      <c r="V86" t="n">
        <v>0.86</v>
      </c>
      <c r="W86" t="n">
        <v>5.31</v>
      </c>
      <c r="X86" t="n">
        <v>0.37</v>
      </c>
      <c r="Y86" t="n">
        <v>1</v>
      </c>
      <c r="Z86" t="n">
        <v>10</v>
      </c>
      <c r="AA86" t="n">
        <v>403.1167889219834</v>
      </c>
      <c r="AB86" t="n">
        <v>551.562174860636</v>
      </c>
      <c r="AC86" t="n">
        <v>498.9218550143105</v>
      </c>
      <c r="AD86" t="n">
        <v>403116.7889219833</v>
      </c>
      <c r="AE86" t="n">
        <v>551562.174860636</v>
      </c>
      <c r="AF86" t="n">
        <v>2.551479219150376e-06</v>
      </c>
      <c r="AG86" t="n">
        <v>17</v>
      </c>
      <c r="AH86" t="n">
        <v>498921.8550143105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3.552</v>
      </c>
      <c r="E87" t="n">
        <v>28.15</v>
      </c>
      <c r="F87" t="n">
        <v>24.5</v>
      </c>
      <c r="G87" t="n">
        <v>113.09</v>
      </c>
      <c r="H87" t="n">
        <v>1.2</v>
      </c>
      <c r="I87" t="n">
        <v>13</v>
      </c>
      <c r="J87" t="n">
        <v>331.17</v>
      </c>
      <c r="K87" t="n">
        <v>61.2</v>
      </c>
      <c r="L87" t="n">
        <v>22.25</v>
      </c>
      <c r="M87" t="n">
        <v>11</v>
      </c>
      <c r="N87" t="n">
        <v>102.72</v>
      </c>
      <c r="O87" t="n">
        <v>41079.04</v>
      </c>
      <c r="P87" t="n">
        <v>372.98</v>
      </c>
      <c r="Q87" t="n">
        <v>1397.19</v>
      </c>
      <c r="R87" t="n">
        <v>83.65000000000001</v>
      </c>
      <c r="S87" t="n">
        <v>66.97</v>
      </c>
      <c r="T87" t="n">
        <v>5759.58</v>
      </c>
      <c r="U87" t="n">
        <v>0.8</v>
      </c>
      <c r="V87" t="n">
        <v>0.86</v>
      </c>
      <c r="W87" t="n">
        <v>5.31</v>
      </c>
      <c r="X87" t="n">
        <v>0.34</v>
      </c>
      <c r="Y87" t="n">
        <v>1</v>
      </c>
      <c r="Z87" t="n">
        <v>10</v>
      </c>
      <c r="AA87" t="n">
        <v>401.3071898157413</v>
      </c>
      <c r="AB87" t="n">
        <v>549.086201529597</v>
      </c>
      <c r="AC87" t="n">
        <v>496.6821851029356</v>
      </c>
      <c r="AD87" t="n">
        <v>401307.1898157413</v>
      </c>
      <c r="AE87" t="n">
        <v>549086.201529597</v>
      </c>
      <c r="AF87" t="n">
        <v>2.558971703868911e-06</v>
      </c>
      <c r="AG87" t="n">
        <v>17</v>
      </c>
      <c r="AH87" t="n">
        <v>496682.1851029356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3.5511</v>
      </c>
      <c r="E88" t="n">
        <v>28.16</v>
      </c>
      <c r="F88" t="n">
        <v>24.51</v>
      </c>
      <c r="G88" t="n">
        <v>113.13</v>
      </c>
      <c r="H88" t="n">
        <v>1.21</v>
      </c>
      <c r="I88" t="n">
        <v>13</v>
      </c>
      <c r="J88" t="n">
        <v>331.76</v>
      </c>
      <c r="K88" t="n">
        <v>61.2</v>
      </c>
      <c r="L88" t="n">
        <v>22.5</v>
      </c>
      <c r="M88" t="n">
        <v>11</v>
      </c>
      <c r="N88" t="n">
        <v>103.06</v>
      </c>
      <c r="O88" t="n">
        <v>41151.74</v>
      </c>
      <c r="P88" t="n">
        <v>374.48</v>
      </c>
      <c r="Q88" t="n">
        <v>1397.18</v>
      </c>
      <c r="R88" t="n">
        <v>84</v>
      </c>
      <c r="S88" t="n">
        <v>66.97</v>
      </c>
      <c r="T88" t="n">
        <v>5936.88</v>
      </c>
      <c r="U88" t="n">
        <v>0.8</v>
      </c>
      <c r="V88" t="n">
        <v>0.86</v>
      </c>
      <c r="W88" t="n">
        <v>5.31</v>
      </c>
      <c r="X88" t="n">
        <v>0.35</v>
      </c>
      <c r="Y88" t="n">
        <v>1</v>
      </c>
      <c r="Z88" t="n">
        <v>10</v>
      </c>
      <c r="AA88" t="n">
        <v>402.4114034069663</v>
      </c>
      <c r="AB88" t="n">
        <v>550.5970352795767</v>
      </c>
      <c r="AC88" t="n">
        <v>498.0488270002857</v>
      </c>
      <c r="AD88" t="n">
        <v>402411.4034069662</v>
      </c>
      <c r="AE88" t="n">
        <v>550597.0352795768</v>
      </c>
      <c r="AF88" t="n">
        <v>2.558323315768268e-06</v>
      </c>
      <c r="AG88" t="n">
        <v>17</v>
      </c>
      <c r="AH88" t="n">
        <v>498048.8270002857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3.5501</v>
      </c>
      <c r="E89" t="n">
        <v>28.17</v>
      </c>
      <c r="F89" t="n">
        <v>24.52</v>
      </c>
      <c r="G89" t="n">
        <v>113.16</v>
      </c>
      <c r="H89" t="n">
        <v>1.22</v>
      </c>
      <c r="I89" t="n">
        <v>13</v>
      </c>
      <c r="J89" t="n">
        <v>332.35</v>
      </c>
      <c r="K89" t="n">
        <v>61.2</v>
      </c>
      <c r="L89" t="n">
        <v>22.75</v>
      </c>
      <c r="M89" t="n">
        <v>11</v>
      </c>
      <c r="N89" t="n">
        <v>103.41</v>
      </c>
      <c r="O89" t="n">
        <v>41224.6</v>
      </c>
      <c r="P89" t="n">
        <v>374.73</v>
      </c>
      <c r="Q89" t="n">
        <v>1397.19</v>
      </c>
      <c r="R89" t="n">
        <v>84.09999999999999</v>
      </c>
      <c r="S89" t="n">
        <v>66.97</v>
      </c>
      <c r="T89" t="n">
        <v>5984.24</v>
      </c>
      <c r="U89" t="n">
        <v>0.8</v>
      </c>
      <c r="V89" t="n">
        <v>0.86</v>
      </c>
      <c r="W89" t="n">
        <v>5.32</v>
      </c>
      <c r="X89" t="n">
        <v>0.35</v>
      </c>
      <c r="Y89" t="n">
        <v>1</v>
      </c>
      <c r="Z89" t="n">
        <v>10</v>
      </c>
      <c r="AA89" t="n">
        <v>402.6725549891342</v>
      </c>
      <c r="AB89" t="n">
        <v>550.9543543954936</v>
      </c>
      <c r="AC89" t="n">
        <v>498.37204408128</v>
      </c>
      <c r="AD89" t="n">
        <v>402672.5549891342</v>
      </c>
      <c r="AE89" t="n">
        <v>550954.3543954936</v>
      </c>
      <c r="AF89" t="n">
        <v>2.557602884545333e-06</v>
      </c>
      <c r="AG89" t="n">
        <v>17</v>
      </c>
      <c r="AH89" t="n">
        <v>498372.0440812799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3.5489</v>
      </c>
      <c r="E90" t="n">
        <v>28.18</v>
      </c>
      <c r="F90" t="n">
        <v>24.53</v>
      </c>
      <c r="G90" t="n">
        <v>113.21</v>
      </c>
      <c r="H90" t="n">
        <v>1.23</v>
      </c>
      <c r="I90" t="n">
        <v>13</v>
      </c>
      <c r="J90" t="n">
        <v>332.95</v>
      </c>
      <c r="K90" t="n">
        <v>61.2</v>
      </c>
      <c r="L90" t="n">
        <v>23</v>
      </c>
      <c r="M90" t="n">
        <v>11</v>
      </c>
      <c r="N90" t="n">
        <v>103.75</v>
      </c>
      <c r="O90" t="n">
        <v>41297.62</v>
      </c>
      <c r="P90" t="n">
        <v>375.19</v>
      </c>
      <c r="Q90" t="n">
        <v>1397.19</v>
      </c>
      <c r="R90" t="n">
        <v>84.48999999999999</v>
      </c>
      <c r="S90" t="n">
        <v>66.97</v>
      </c>
      <c r="T90" t="n">
        <v>6179.46</v>
      </c>
      <c r="U90" t="n">
        <v>0.79</v>
      </c>
      <c r="V90" t="n">
        <v>0.86</v>
      </c>
      <c r="W90" t="n">
        <v>5.31</v>
      </c>
      <c r="X90" t="n">
        <v>0.36</v>
      </c>
      <c r="Y90" t="n">
        <v>1</v>
      </c>
      <c r="Z90" t="n">
        <v>10</v>
      </c>
      <c r="AA90" t="n">
        <v>403.0929273547315</v>
      </c>
      <c r="AB90" t="n">
        <v>551.5295264116238</v>
      </c>
      <c r="AC90" t="n">
        <v>498.8923224874497</v>
      </c>
      <c r="AD90" t="n">
        <v>403092.9273547315</v>
      </c>
      <c r="AE90" t="n">
        <v>551529.5264116238</v>
      </c>
      <c r="AF90" t="n">
        <v>2.556738367077809e-06</v>
      </c>
      <c r="AG90" t="n">
        <v>17</v>
      </c>
      <c r="AH90" t="n">
        <v>498892.3224874497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3.5505</v>
      </c>
      <c r="E91" t="n">
        <v>28.16</v>
      </c>
      <c r="F91" t="n">
        <v>24.52</v>
      </c>
      <c r="G91" t="n">
        <v>113.15</v>
      </c>
      <c r="H91" t="n">
        <v>1.24</v>
      </c>
      <c r="I91" t="n">
        <v>13</v>
      </c>
      <c r="J91" t="n">
        <v>333.54</v>
      </c>
      <c r="K91" t="n">
        <v>61.2</v>
      </c>
      <c r="L91" t="n">
        <v>23.25</v>
      </c>
      <c r="M91" t="n">
        <v>11</v>
      </c>
      <c r="N91" t="n">
        <v>104.09</v>
      </c>
      <c r="O91" t="n">
        <v>41370.82</v>
      </c>
      <c r="P91" t="n">
        <v>373.83</v>
      </c>
      <c r="Q91" t="n">
        <v>1397.18</v>
      </c>
      <c r="R91" t="n">
        <v>83.97</v>
      </c>
      <c r="S91" t="n">
        <v>66.97</v>
      </c>
      <c r="T91" t="n">
        <v>5920.08</v>
      </c>
      <c r="U91" t="n">
        <v>0.8</v>
      </c>
      <c r="V91" t="n">
        <v>0.86</v>
      </c>
      <c r="W91" t="n">
        <v>5.31</v>
      </c>
      <c r="X91" t="n">
        <v>0.35</v>
      </c>
      <c r="Y91" t="n">
        <v>1</v>
      </c>
      <c r="Z91" t="n">
        <v>10</v>
      </c>
      <c r="AA91" t="n">
        <v>402.0275981180975</v>
      </c>
      <c r="AB91" t="n">
        <v>550.0718959510522</v>
      </c>
      <c r="AC91" t="n">
        <v>497.5738062322379</v>
      </c>
      <c r="AD91" t="n">
        <v>402027.5981180975</v>
      </c>
      <c r="AE91" t="n">
        <v>550071.8959510522</v>
      </c>
      <c r="AF91" t="n">
        <v>2.557891057034507e-06</v>
      </c>
      <c r="AG91" t="n">
        <v>17</v>
      </c>
      <c r="AH91" t="n">
        <v>497573.8062322379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3.5527</v>
      </c>
      <c r="E92" t="n">
        <v>28.15</v>
      </c>
      <c r="F92" t="n">
        <v>24.5</v>
      </c>
      <c r="G92" t="n">
        <v>113.07</v>
      </c>
      <c r="H92" t="n">
        <v>1.25</v>
      </c>
      <c r="I92" t="n">
        <v>13</v>
      </c>
      <c r="J92" t="n">
        <v>334.14</v>
      </c>
      <c r="K92" t="n">
        <v>61.2</v>
      </c>
      <c r="L92" t="n">
        <v>23.5</v>
      </c>
      <c r="M92" t="n">
        <v>11</v>
      </c>
      <c r="N92" t="n">
        <v>104.44</v>
      </c>
      <c r="O92" t="n">
        <v>41444.3</v>
      </c>
      <c r="P92" t="n">
        <v>372.02</v>
      </c>
      <c r="Q92" t="n">
        <v>1397.21</v>
      </c>
      <c r="R92" t="n">
        <v>83.45</v>
      </c>
      <c r="S92" t="n">
        <v>66.97</v>
      </c>
      <c r="T92" t="n">
        <v>5661.75</v>
      </c>
      <c r="U92" t="n">
        <v>0.8</v>
      </c>
      <c r="V92" t="n">
        <v>0.86</v>
      </c>
      <c r="W92" t="n">
        <v>5.31</v>
      </c>
      <c r="X92" t="n">
        <v>0.33</v>
      </c>
      <c r="Y92" t="n">
        <v>1</v>
      </c>
      <c r="Z92" t="n">
        <v>10</v>
      </c>
      <c r="AA92" t="n">
        <v>400.5981700651324</v>
      </c>
      <c r="AB92" t="n">
        <v>548.1160894270706</v>
      </c>
      <c r="AC92" t="n">
        <v>495.8046591379133</v>
      </c>
      <c r="AD92" t="n">
        <v>400598.1700651324</v>
      </c>
      <c r="AE92" t="n">
        <v>548116.0894270706</v>
      </c>
      <c r="AF92" t="n">
        <v>2.559476005724967e-06</v>
      </c>
      <c r="AG92" t="n">
        <v>17</v>
      </c>
      <c r="AH92" t="n">
        <v>495804.6591379133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3.5511</v>
      </c>
      <c r="E93" t="n">
        <v>28.16</v>
      </c>
      <c r="F93" t="n">
        <v>24.51</v>
      </c>
      <c r="G93" t="n">
        <v>113.13</v>
      </c>
      <c r="H93" t="n">
        <v>1.26</v>
      </c>
      <c r="I93" t="n">
        <v>13</v>
      </c>
      <c r="J93" t="n">
        <v>334.73</v>
      </c>
      <c r="K93" t="n">
        <v>61.2</v>
      </c>
      <c r="L93" t="n">
        <v>23.75</v>
      </c>
      <c r="M93" t="n">
        <v>11</v>
      </c>
      <c r="N93" t="n">
        <v>104.78</v>
      </c>
      <c r="O93" t="n">
        <v>41517.84</v>
      </c>
      <c r="P93" t="n">
        <v>371.08</v>
      </c>
      <c r="Q93" t="n">
        <v>1397.21</v>
      </c>
      <c r="R93" t="n">
        <v>83.90000000000001</v>
      </c>
      <c r="S93" t="n">
        <v>66.97</v>
      </c>
      <c r="T93" t="n">
        <v>5885.81</v>
      </c>
      <c r="U93" t="n">
        <v>0.8</v>
      </c>
      <c r="V93" t="n">
        <v>0.86</v>
      </c>
      <c r="W93" t="n">
        <v>5.31</v>
      </c>
      <c r="X93" t="n">
        <v>0.35</v>
      </c>
      <c r="Y93" t="n">
        <v>1</v>
      </c>
      <c r="Z93" t="n">
        <v>10</v>
      </c>
      <c r="AA93" t="n">
        <v>400.0956691114698</v>
      </c>
      <c r="AB93" t="n">
        <v>547.4285454534918</v>
      </c>
      <c r="AC93" t="n">
        <v>495.1827333961988</v>
      </c>
      <c r="AD93" t="n">
        <v>400095.6691114698</v>
      </c>
      <c r="AE93" t="n">
        <v>547428.5454534917</v>
      </c>
      <c r="AF93" t="n">
        <v>2.558323315768268e-06</v>
      </c>
      <c r="AG93" t="n">
        <v>17</v>
      </c>
      <c r="AH93" t="n">
        <v>495182.7333961988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3.5614</v>
      </c>
      <c r="E94" t="n">
        <v>28.08</v>
      </c>
      <c r="F94" t="n">
        <v>24.48</v>
      </c>
      <c r="G94" t="n">
        <v>122.42</v>
      </c>
      <c r="H94" t="n">
        <v>1.28</v>
      </c>
      <c r="I94" t="n">
        <v>12</v>
      </c>
      <c r="J94" t="n">
        <v>335.33</v>
      </c>
      <c r="K94" t="n">
        <v>61.2</v>
      </c>
      <c r="L94" t="n">
        <v>24</v>
      </c>
      <c r="M94" t="n">
        <v>10</v>
      </c>
      <c r="N94" t="n">
        <v>105.13</v>
      </c>
      <c r="O94" t="n">
        <v>41591.55</v>
      </c>
      <c r="P94" t="n">
        <v>368.42</v>
      </c>
      <c r="Q94" t="n">
        <v>1397.24</v>
      </c>
      <c r="R94" t="n">
        <v>82.92</v>
      </c>
      <c r="S94" t="n">
        <v>66.97</v>
      </c>
      <c r="T94" t="n">
        <v>5400.58</v>
      </c>
      <c r="U94" t="n">
        <v>0.8100000000000001</v>
      </c>
      <c r="V94" t="n">
        <v>0.86</v>
      </c>
      <c r="W94" t="n">
        <v>5.31</v>
      </c>
      <c r="X94" t="n">
        <v>0.32</v>
      </c>
      <c r="Y94" t="n">
        <v>1</v>
      </c>
      <c r="Z94" t="n">
        <v>10</v>
      </c>
      <c r="AA94" t="n">
        <v>397.4450448170942</v>
      </c>
      <c r="AB94" t="n">
        <v>543.8018443566361</v>
      </c>
      <c r="AC94" t="n">
        <v>491.9021595619201</v>
      </c>
      <c r="AD94" t="n">
        <v>397445.0448170942</v>
      </c>
      <c r="AE94" t="n">
        <v>543801.8443566362</v>
      </c>
      <c r="AF94" t="n">
        <v>2.56574375736451e-06</v>
      </c>
      <c r="AG94" t="n">
        <v>17</v>
      </c>
      <c r="AH94" t="n">
        <v>491902.1595619202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3.562</v>
      </c>
      <c r="E95" t="n">
        <v>28.07</v>
      </c>
      <c r="F95" t="n">
        <v>24.48</v>
      </c>
      <c r="G95" t="n">
        <v>122.39</v>
      </c>
      <c r="H95" t="n">
        <v>1.29</v>
      </c>
      <c r="I95" t="n">
        <v>12</v>
      </c>
      <c r="J95" t="n">
        <v>335.93</v>
      </c>
      <c r="K95" t="n">
        <v>61.2</v>
      </c>
      <c r="L95" t="n">
        <v>24.25</v>
      </c>
      <c r="M95" t="n">
        <v>10</v>
      </c>
      <c r="N95" t="n">
        <v>105.48</v>
      </c>
      <c r="O95" t="n">
        <v>41665.42</v>
      </c>
      <c r="P95" t="n">
        <v>368.37</v>
      </c>
      <c r="Q95" t="n">
        <v>1397.17</v>
      </c>
      <c r="R95" t="n">
        <v>82.69</v>
      </c>
      <c r="S95" t="n">
        <v>66.97</v>
      </c>
      <c r="T95" t="n">
        <v>5287.26</v>
      </c>
      <c r="U95" t="n">
        <v>0.8100000000000001</v>
      </c>
      <c r="V95" t="n">
        <v>0.86</v>
      </c>
      <c r="W95" t="n">
        <v>5.32</v>
      </c>
      <c r="X95" t="n">
        <v>0.31</v>
      </c>
      <c r="Y95" t="n">
        <v>1</v>
      </c>
      <c r="Z95" t="n">
        <v>10</v>
      </c>
      <c r="AA95" t="n">
        <v>397.3643317844596</v>
      </c>
      <c r="AB95" t="n">
        <v>543.6914092245779</v>
      </c>
      <c r="AC95" t="n">
        <v>491.8022642038689</v>
      </c>
      <c r="AD95" t="n">
        <v>397364.3317844596</v>
      </c>
      <c r="AE95" t="n">
        <v>543691.4092245779</v>
      </c>
      <c r="AF95" t="n">
        <v>2.566176016098272e-06</v>
      </c>
      <c r="AG95" t="n">
        <v>17</v>
      </c>
      <c r="AH95" t="n">
        <v>491802.2642038689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3.5616</v>
      </c>
      <c r="E96" t="n">
        <v>28.08</v>
      </c>
      <c r="F96" t="n">
        <v>24.48</v>
      </c>
      <c r="G96" t="n">
        <v>122.41</v>
      </c>
      <c r="H96" t="n">
        <v>1.3</v>
      </c>
      <c r="I96" t="n">
        <v>12</v>
      </c>
      <c r="J96" t="n">
        <v>336.53</v>
      </c>
      <c r="K96" t="n">
        <v>61.2</v>
      </c>
      <c r="L96" t="n">
        <v>24.5</v>
      </c>
      <c r="M96" t="n">
        <v>10</v>
      </c>
      <c r="N96" t="n">
        <v>105.83</v>
      </c>
      <c r="O96" t="n">
        <v>41739.48</v>
      </c>
      <c r="P96" t="n">
        <v>368.42</v>
      </c>
      <c r="Q96" t="n">
        <v>1397.17</v>
      </c>
      <c r="R96" t="n">
        <v>82.87</v>
      </c>
      <c r="S96" t="n">
        <v>66.97</v>
      </c>
      <c r="T96" t="n">
        <v>5378.63</v>
      </c>
      <c r="U96" t="n">
        <v>0.8100000000000001</v>
      </c>
      <c r="V96" t="n">
        <v>0.86</v>
      </c>
      <c r="W96" t="n">
        <v>5.31</v>
      </c>
      <c r="X96" t="n">
        <v>0.32</v>
      </c>
      <c r="Y96" t="n">
        <v>1</v>
      </c>
      <c r="Z96" t="n">
        <v>10</v>
      </c>
      <c r="AA96" t="n">
        <v>397.4294556240681</v>
      </c>
      <c r="AB96" t="n">
        <v>543.7805145349912</v>
      </c>
      <c r="AC96" t="n">
        <v>491.8828654285165</v>
      </c>
      <c r="AD96" t="n">
        <v>397429.455624068</v>
      </c>
      <c r="AE96" t="n">
        <v>543780.5145349912</v>
      </c>
      <c r="AF96" t="n">
        <v>2.565887843609097e-06</v>
      </c>
      <c r="AG96" t="n">
        <v>17</v>
      </c>
      <c r="AH96" t="n">
        <v>491882.8654285165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3.5633</v>
      </c>
      <c r="E97" t="n">
        <v>28.06</v>
      </c>
      <c r="F97" t="n">
        <v>24.47</v>
      </c>
      <c r="G97" t="n">
        <v>122.34</v>
      </c>
      <c r="H97" t="n">
        <v>1.31</v>
      </c>
      <c r="I97" t="n">
        <v>12</v>
      </c>
      <c r="J97" t="n">
        <v>337.13</v>
      </c>
      <c r="K97" t="n">
        <v>61.2</v>
      </c>
      <c r="L97" t="n">
        <v>24.75</v>
      </c>
      <c r="M97" t="n">
        <v>10</v>
      </c>
      <c r="N97" t="n">
        <v>106.18</v>
      </c>
      <c r="O97" t="n">
        <v>41813.7</v>
      </c>
      <c r="P97" t="n">
        <v>368.24</v>
      </c>
      <c r="Q97" t="n">
        <v>1397.23</v>
      </c>
      <c r="R97" t="n">
        <v>82.44</v>
      </c>
      <c r="S97" t="n">
        <v>66.97</v>
      </c>
      <c r="T97" t="n">
        <v>5159.93</v>
      </c>
      <c r="U97" t="n">
        <v>0.8100000000000001</v>
      </c>
      <c r="V97" t="n">
        <v>0.86</v>
      </c>
      <c r="W97" t="n">
        <v>5.31</v>
      </c>
      <c r="X97" t="n">
        <v>0.3</v>
      </c>
      <c r="Y97" t="n">
        <v>1</v>
      </c>
      <c r="Z97" t="n">
        <v>10</v>
      </c>
      <c r="AA97" t="n">
        <v>397.1636501520105</v>
      </c>
      <c r="AB97" t="n">
        <v>543.4168277616122</v>
      </c>
      <c r="AC97" t="n">
        <v>491.5538884103512</v>
      </c>
      <c r="AD97" t="n">
        <v>397163.6501520105</v>
      </c>
      <c r="AE97" t="n">
        <v>543416.8277616123</v>
      </c>
      <c r="AF97" t="n">
        <v>2.567112576688088e-06</v>
      </c>
      <c r="AG97" t="n">
        <v>17</v>
      </c>
      <c r="AH97" t="n">
        <v>491553.8884103512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3.5622</v>
      </c>
      <c r="E98" t="n">
        <v>28.07</v>
      </c>
      <c r="F98" t="n">
        <v>24.48</v>
      </c>
      <c r="G98" t="n">
        <v>122.38</v>
      </c>
      <c r="H98" t="n">
        <v>1.32</v>
      </c>
      <c r="I98" t="n">
        <v>12</v>
      </c>
      <c r="J98" t="n">
        <v>337.73</v>
      </c>
      <c r="K98" t="n">
        <v>61.2</v>
      </c>
      <c r="L98" t="n">
        <v>25</v>
      </c>
      <c r="M98" t="n">
        <v>9</v>
      </c>
      <c r="N98" t="n">
        <v>106.53</v>
      </c>
      <c r="O98" t="n">
        <v>41888.1</v>
      </c>
      <c r="P98" t="n">
        <v>368.33</v>
      </c>
      <c r="Q98" t="n">
        <v>1397.21</v>
      </c>
      <c r="R98" t="n">
        <v>82.59</v>
      </c>
      <c r="S98" t="n">
        <v>66.97</v>
      </c>
      <c r="T98" t="n">
        <v>5236.61</v>
      </c>
      <c r="U98" t="n">
        <v>0.8100000000000001</v>
      </c>
      <c r="V98" t="n">
        <v>0.86</v>
      </c>
      <c r="W98" t="n">
        <v>5.32</v>
      </c>
      <c r="X98" t="n">
        <v>0.31</v>
      </c>
      <c r="Y98" t="n">
        <v>1</v>
      </c>
      <c r="Z98" t="n">
        <v>10</v>
      </c>
      <c r="AA98" t="n">
        <v>397.3215907094626</v>
      </c>
      <c r="AB98" t="n">
        <v>543.6329290001639</v>
      </c>
      <c r="AC98" t="n">
        <v>491.7493652499954</v>
      </c>
      <c r="AD98" t="n">
        <v>397321.5907094625</v>
      </c>
      <c r="AE98" t="n">
        <v>543632.9290001639</v>
      </c>
      <c r="AF98" t="n">
        <v>2.566320102342859e-06</v>
      </c>
      <c r="AG98" t="n">
        <v>17</v>
      </c>
      <c r="AH98" t="n">
        <v>491749.3652499954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3.5608</v>
      </c>
      <c r="E99" t="n">
        <v>28.08</v>
      </c>
      <c r="F99" t="n">
        <v>24.49</v>
      </c>
      <c r="G99" t="n">
        <v>122.44</v>
      </c>
      <c r="H99" t="n">
        <v>1.33</v>
      </c>
      <c r="I99" t="n">
        <v>12</v>
      </c>
      <c r="J99" t="n">
        <v>338.34</v>
      </c>
      <c r="K99" t="n">
        <v>61.2</v>
      </c>
      <c r="L99" t="n">
        <v>25.25</v>
      </c>
      <c r="M99" t="n">
        <v>7</v>
      </c>
      <c r="N99" t="n">
        <v>106.89</v>
      </c>
      <c r="O99" t="n">
        <v>41962.68</v>
      </c>
      <c r="P99" t="n">
        <v>368.68</v>
      </c>
      <c r="Q99" t="n">
        <v>1397.2</v>
      </c>
      <c r="R99" t="n">
        <v>82.86</v>
      </c>
      <c r="S99" t="n">
        <v>66.97</v>
      </c>
      <c r="T99" t="n">
        <v>5370.47</v>
      </c>
      <c r="U99" t="n">
        <v>0.8100000000000001</v>
      </c>
      <c r="V99" t="n">
        <v>0.86</v>
      </c>
      <c r="W99" t="n">
        <v>5.32</v>
      </c>
      <c r="X99" t="n">
        <v>0.32</v>
      </c>
      <c r="Y99" t="n">
        <v>1</v>
      </c>
      <c r="Z99" t="n">
        <v>10</v>
      </c>
      <c r="AA99" t="n">
        <v>397.6796239611127</v>
      </c>
      <c r="AB99" t="n">
        <v>544.1228058903837</v>
      </c>
      <c r="AC99" t="n">
        <v>492.1924889773592</v>
      </c>
      <c r="AD99" t="n">
        <v>397679.6239611127</v>
      </c>
      <c r="AE99" t="n">
        <v>544122.8058903837</v>
      </c>
      <c r="AF99" t="n">
        <v>2.565311498630748e-06</v>
      </c>
      <c r="AG99" t="n">
        <v>17</v>
      </c>
      <c r="AH99" t="n">
        <v>492192.4889773592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3.5612</v>
      </c>
      <c r="E100" t="n">
        <v>28.08</v>
      </c>
      <c r="F100" t="n">
        <v>24.48</v>
      </c>
      <c r="G100" t="n">
        <v>122.42</v>
      </c>
      <c r="H100" t="n">
        <v>1.34</v>
      </c>
      <c r="I100" t="n">
        <v>12</v>
      </c>
      <c r="J100" t="n">
        <v>338.94</v>
      </c>
      <c r="K100" t="n">
        <v>61.2</v>
      </c>
      <c r="L100" t="n">
        <v>25.5</v>
      </c>
      <c r="M100" t="n">
        <v>7</v>
      </c>
      <c r="N100" t="n">
        <v>107.25</v>
      </c>
      <c r="O100" t="n">
        <v>42037.44</v>
      </c>
      <c r="P100" t="n">
        <v>366.11</v>
      </c>
      <c r="Q100" t="n">
        <v>1397.19</v>
      </c>
      <c r="R100" t="n">
        <v>82.88</v>
      </c>
      <c r="S100" t="n">
        <v>66.97</v>
      </c>
      <c r="T100" t="n">
        <v>5381.12</v>
      </c>
      <c r="U100" t="n">
        <v>0.8100000000000001</v>
      </c>
      <c r="V100" t="n">
        <v>0.86</v>
      </c>
      <c r="W100" t="n">
        <v>5.32</v>
      </c>
      <c r="X100" t="n">
        <v>0.32</v>
      </c>
      <c r="Y100" t="n">
        <v>1</v>
      </c>
      <c r="Z100" t="n">
        <v>10</v>
      </c>
      <c r="AA100" t="n">
        <v>395.8917608138943</v>
      </c>
      <c r="AB100" t="n">
        <v>541.6765726574042</v>
      </c>
      <c r="AC100" t="n">
        <v>489.9797208108254</v>
      </c>
      <c r="AD100" t="n">
        <v>395891.7608138943</v>
      </c>
      <c r="AE100" t="n">
        <v>541676.5726574042</v>
      </c>
      <c r="AF100" t="n">
        <v>2.565599671119923e-06</v>
      </c>
      <c r="AG100" t="n">
        <v>17</v>
      </c>
      <c r="AH100" t="n">
        <v>489979.7208108254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3.5622</v>
      </c>
      <c r="E101" t="n">
        <v>28.07</v>
      </c>
      <c r="F101" t="n">
        <v>24.48</v>
      </c>
      <c r="G101" t="n">
        <v>122.38</v>
      </c>
      <c r="H101" t="n">
        <v>1.35</v>
      </c>
      <c r="I101" t="n">
        <v>12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364.42</v>
      </c>
      <c r="Q101" t="n">
        <v>1397.19</v>
      </c>
      <c r="R101" t="n">
        <v>82.63</v>
      </c>
      <c r="S101" t="n">
        <v>66.97</v>
      </c>
      <c r="T101" t="n">
        <v>5256.03</v>
      </c>
      <c r="U101" t="n">
        <v>0.8100000000000001</v>
      </c>
      <c r="V101" t="n">
        <v>0.86</v>
      </c>
      <c r="W101" t="n">
        <v>5.32</v>
      </c>
      <c r="X101" t="n">
        <v>0.31</v>
      </c>
      <c r="Y101" t="n">
        <v>1</v>
      </c>
      <c r="Z101" t="n">
        <v>10</v>
      </c>
      <c r="AA101" t="n">
        <v>394.6667946100724</v>
      </c>
      <c r="AB101" t="n">
        <v>540.0005198556403</v>
      </c>
      <c r="AC101" t="n">
        <v>488.4636281361069</v>
      </c>
      <c r="AD101" t="n">
        <v>394666.7946100724</v>
      </c>
      <c r="AE101" t="n">
        <v>540000.5198556402</v>
      </c>
      <c r="AF101" t="n">
        <v>2.566320102342859e-06</v>
      </c>
      <c r="AG101" t="n">
        <v>17</v>
      </c>
      <c r="AH101" t="n">
        <v>488463.6281361069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3.56</v>
      </c>
      <c r="E102" t="n">
        <v>28.09</v>
      </c>
      <c r="F102" t="n">
        <v>24.49</v>
      </c>
      <c r="G102" t="n">
        <v>122.47</v>
      </c>
      <c r="H102" t="n">
        <v>1.36</v>
      </c>
      <c r="I102" t="n">
        <v>12</v>
      </c>
      <c r="J102" t="n">
        <v>340.16</v>
      </c>
      <c r="K102" t="n">
        <v>61.2</v>
      </c>
      <c r="L102" t="n">
        <v>26</v>
      </c>
      <c r="M102" t="n">
        <v>7</v>
      </c>
      <c r="N102" t="n">
        <v>107.96</v>
      </c>
      <c r="O102" t="n">
        <v>42187.49</v>
      </c>
      <c r="P102" t="n">
        <v>362.98</v>
      </c>
      <c r="Q102" t="n">
        <v>1397.18</v>
      </c>
      <c r="R102" t="n">
        <v>82.95</v>
      </c>
      <c r="S102" t="n">
        <v>66.97</v>
      </c>
      <c r="T102" t="n">
        <v>5416.32</v>
      </c>
      <c r="U102" t="n">
        <v>0.8100000000000001</v>
      </c>
      <c r="V102" t="n">
        <v>0.86</v>
      </c>
      <c r="W102" t="n">
        <v>5.32</v>
      </c>
      <c r="X102" t="n">
        <v>0.33</v>
      </c>
      <c r="Y102" t="n">
        <v>1</v>
      </c>
      <c r="Z102" t="n">
        <v>10</v>
      </c>
      <c r="AA102" t="n">
        <v>393.8695066876707</v>
      </c>
      <c r="AB102" t="n">
        <v>538.9096353463495</v>
      </c>
      <c r="AC102" t="n">
        <v>487.4768561133168</v>
      </c>
      <c r="AD102" t="n">
        <v>393869.5066876707</v>
      </c>
      <c r="AE102" t="n">
        <v>538909.6353463496</v>
      </c>
      <c r="AF102" t="n">
        <v>2.5647351536524e-06</v>
      </c>
      <c r="AG102" t="n">
        <v>17</v>
      </c>
      <c r="AH102" t="n">
        <v>487476.8561133168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3.572</v>
      </c>
      <c r="E103" t="n">
        <v>28</v>
      </c>
      <c r="F103" t="n">
        <v>24.45</v>
      </c>
      <c r="G103" t="n">
        <v>133.38</v>
      </c>
      <c r="H103" t="n">
        <v>1.37</v>
      </c>
      <c r="I103" t="n">
        <v>11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361.61</v>
      </c>
      <c r="Q103" t="n">
        <v>1397.17</v>
      </c>
      <c r="R103" t="n">
        <v>81.91</v>
      </c>
      <c r="S103" t="n">
        <v>66.97</v>
      </c>
      <c r="T103" t="n">
        <v>4900.32</v>
      </c>
      <c r="U103" t="n">
        <v>0.82</v>
      </c>
      <c r="V103" t="n">
        <v>0.86</v>
      </c>
      <c r="W103" t="n">
        <v>5.31</v>
      </c>
      <c r="X103" t="n">
        <v>0.29</v>
      </c>
      <c r="Y103" t="n">
        <v>1</v>
      </c>
      <c r="Z103" t="n">
        <v>10</v>
      </c>
      <c r="AA103" t="n">
        <v>391.9765941221605</v>
      </c>
      <c r="AB103" t="n">
        <v>536.31966886481</v>
      </c>
      <c r="AC103" t="n">
        <v>485.1340723977344</v>
      </c>
      <c r="AD103" t="n">
        <v>391976.5941221605</v>
      </c>
      <c r="AE103" t="n">
        <v>536319.6688648099</v>
      </c>
      <c r="AF103" t="n">
        <v>2.573380328327632e-06</v>
      </c>
      <c r="AG103" t="n">
        <v>17</v>
      </c>
      <c r="AH103" t="n">
        <v>485134.0723977344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3.5728</v>
      </c>
      <c r="E104" t="n">
        <v>27.99</v>
      </c>
      <c r="F104" t="n">
        <v>24.45</v>
      </c>
      <c r="G104" t="n">
        <v>133.35</v>
      </c>
      <c r="H104" t="n">
        <v>1.38</v>
      </c>
      <c r="I104" t="n">
        <v>11</v>
      </c>
      <c r="J104" t="n">
        <v>341.38</v>
      </c>
      <c r="K104" t="n">
        <v>61.2</v>
      </c>
      <c r="L104" t="n">
        <v>26.5</v>
      </c>
      <c r="M104" t="n">
        <v>4</v>
      </c>
      <c r="N104" t="n">
        <v>108.68</v>
      </c>
      <c r="O104" t="n">
        <v>42338.27</v>
      </c>
      <c r="P104" t="n">
        <v>361.63</v>
      </c>
      <c r="Q104" t="n">
        <v>1397.32</v>
      </c>
      <c r="R104" t="n">
        <v>81.58</v>
      </c>
      <c r="S104" t="n">
        <v>66.97</v>
      </c>
      <c r="T104" t="n">
        <v>4738.96</v>
      </c>
      <c r="U104" t="n">
        <v>0.82</v>
      </c>
      <c r="V104" t="n">
        <v>0.86</v>
      </c>
      <c r="W104" t="n">
        <v>5.32</v>
      </c>
      <c r="X104" t="n">
        <v>0.28</v>
      </c>
      <c r="Y104" t="n">
        <v>1</v>
      </c>
      <c r="Z104" t="n">
        <v>10</v>
      </c>
      <c r="AA104" t="n">
        <v>391.929196519739</v>
      </c>
      <c r="AB104" t="n">
        <v>536.2548173741422</v>
      </c>
      <c r="AC104" t="n">
        <v>485.0754102423166</v>
      </c>
      <c r="AD104" t="n">
        <v>391929.196519739</v>
      </c>
      <c r="AE104" t="n">
        <v>536254.8173741422</v>
      </c>
      <c r="AF104" t="n">
        <v>2.573956673305981e-06</v>
      </c>
      <c r="AG104" t="n">
        <v>17</v>
      </c>
      <c r="AH104" t="n">
        <v>485075.4102423166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3.5723</v>
      </c>
      <c r="E105" t="n">
        <v>27.99</v>
      </c>
      <c r="F105" t="n">
        <v>24.45</v>
      </c>
      <c r="G105" t="n">
        <v>133.37</v>
      </c>
      <c r="H105" t="n">
        <v>1.39</v>
      </c>
      <c r="I105" t="n">
        <v>11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362.07</v>
      </c>
      <c r="Q105" t="n">
        <v>1397.18</v>
      </c>
      <c r="R105" t="n">
        <v>81.63</v>
      </c>
      <c r="S105" t="n">
        <v>66.97</v>
      </c>
      <c r="T105" t="n">
        <v>4759.93</v>
      </c>
      <c r="U105" t="n">
        <v>0.82</v>
      </c>
      <c r="V105" t="n">
        <v>0.86</v>
      </c>
      <c r="W105" t="n">
        <v>5.32</v>
      </c>
      <c r="X105" t="n">
        <v>0.29</v>
      </c>
      <c r="Y105" t="n">
        <v>1</v>
      </c>
      <c r="Z105" t="n">
        <v>10</v>
      </c>
      <c r="AA105" t="n">
        <v>392.2651855132243</v>
      </c>
      <c r="AB105" t="n">
        <v>536.7145323378171</v>
      </c>
      <c r="AC105" t="n">
        <v>485.4912506550723</v>
      </c>
      <c r="AD105" t="n">
        <v>392265.1855132243</v>
      </c>
      <c r="AE105" t="n">
        <v>536714.5323378171</v>
      </c>
      <c r="AF105" t="n">
        <v>2.573596457694513e-06</v>
      </c>
      <c r="AG105" t="n">
        <v>17</v>
      </c>
      <c r="AH105" t="n">
        <v>485491.2506550723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3.5715</v>
      </c>
      <c r="E106" t="n">
        <v>28</v>
      </c>
      <c r="F106" t="n">
        <v>24.46</v>
      </c>
      <c r="G106" t="n">
        <v>133.4</v>
      </c>
      <c r="H106" t="n">
        <v>1.4</v>
      </c>
      <c r="I106" t="n">
        <v>11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362.59</v>
      </c>
      <c r="Q106" t="n">
        <v>1397.21</v>
      </c>
      <c r="R106" t="n">
        <v>81.75</v>
      </c>
      <c r="S106" t="n">
        <v>66.97</v>
      </c>
      <c r="T106" t="n">
        <v>4823.4</v>
      </c>
      <c r="U106" t="n">
        <v>0.82</v>
      </c>
      <c r="V106" t="n">
        <v>0.86</v>
      </c>
      <c r="W106" t="n">
        <v>5.32</v>
      </c>
      <c r="X106" t="n">
        <v>0.29</v>
      </c>
      <c r="Y106" t="n">
        <v>1</v>
      </c>
      <c r="Z106" t="n">
        <v>10</v>
      </c>
      <c r="AA106" t="n">
        <v>392.6895216588143</v>
      </c>
      <c r="AB106" t="n">
        <v>537.2951277726028</v>
      </c>
      <c r="AC106" t="n">
        <v>486.0164348764328</v>
      </c>
      <c r="AD106" t="n">
        <v>392689.5216588143</v>
      </c>
      <c r="AE106" t="n">
        <v>537295.1277726027</v>
      </c>
      <c r="AF106" t="n">
        <v>2.573020112716164e-06</v>
      </c>
      <c r="AG106" t="n">
        <v>17</v>
      </c>
      <c r="AH106" t="n">
        <v>486016.4348764328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3.5719</v>
      </c>
      <c r="E107" t="n">
        <v>28</v>
      </c>
      <c r="F107" t="n">
        <v>24.45</v>
      </c>
      <c r="G107" t="n">
        <v>133.39</v>
      </c>
      <c r="H107" t="n">
        <v>1.42</v>
      </c>
      <c r="I107" t="n">
        <v>11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362.95</v>
      </c>
      <c r="Q107" t="n">
        <v>1397.17</v>
      </c>
      <c r="R107" t="n">
        <v>81.81</v>
      </c>
      <c r="S107" t="n">
        <v>66.97</v>
      </c>
      <c r="T107" t="n">
        <v>4850.96</v>
      </c>
      <c r="U107" t="n">
        <v>0.82</v>
      </c>
      <c r="V107" t="n">
        <v>0.86</v>
      </c>
      <c r="W107" t="n">
        <v>5.32</v>
      </c>
      <c r="X107" t="n">
        <v>0.29</v>
      </c>
      <c r="Y107" t="n">
        <v>1</v>
      </c>
      <c r="Z107" t="n">
        <v>10</v>
      </c>
      <c r="AA107" t="n">
        <v>392.8915701986259</v>
      </c>
      <c r="AB107" t="n">
        <v>537.5715794985254</v>
      </c>
      <c r="AC107" t="n">
        <v>486.2665024376358</v>
      </c>
      <c r="AD107" t="n">
        <v>392891.5701986259</v>
      </c>
      <c r="AE107" t="n">
        <v>537571.5794985254</v>
      </c>
      <c r="AF107" t="n">
        <v>2.573308285205338e-06</v>
      </c>
      <c r="AG107" t="n">
        <v>17</v>
      </c>
      <c r="AH107" t="n">
        <v>486266.5024376358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3.5708</v>
      </c>
      <c r="E108" t="n">
        <v>28</v>
      </c>
      <c r="F108" t="n">
        <v>24.46</v>
      </c>
      <c r="G108" t="n">
        <v>133.43</v>
      </c>
      <c r="H108" t="n">
        <v>1.43</v>
      </c>
      <c r="I108" t="n">
        <v>11</v>
      </c>
      <c r="J108" t="n">
        <v>343.85</v>
      </c>
      <c r="K108" t="n">
        <v>61.2</v>
      </c>
      <c r="L108" t="n">
        <v>27.5</v>
      </c>
      <c r="M108" t="n">
        <v>1</v>
      </c>
      <c r="N108" t="n">
        <v>110.15</v>
      </c>
      <c r="O108" t="n">
        <v>42642.18</v>
      </c>
      <c r="P108" t="n">
        <v>363.01</v>
      </c>
      <c r="Q108" t="n">
        <v>1397.17</v>
      </c>
      <c r="R108" t="n">
        <v>81.90000000000001</v>
      </c>
      <c r="S108" t="n">
        <v>66.97</v>
      </c>
      <c r="T108" t="n">
        <v>4895.88</v>
      </c>
      <c r="U108" t="n">
        <v>0.82</v>
      </c>
      <c r="V108" t="n">
        <v>0.86</v>
      </c>
      <c r="W108" t="n">
        <v>5.32</v>
      </c>
      <c r="X108" t="n">
        <v>0.3</v>
      </c>
      <c r="Y108" t="n">
        <v>1</v>
      </c>
      <c r="Z108" t="n">
        <v>10</v>
      </c>
      <c r="AA108" t="n">
        <v>393.0274941143444</v>
      </c>
      <c r="AB108" t="n">
        <v>537.7575565965517</v>
      </c>
      <c r="AC108" t="n">
        <v>486.4347301424469</v>
      </c>
      <c r="AD108" t="n">
        <v>393027.4941143445</v>
      </c>
      <c r="AE108" t="n">
        <v>537757.5565965517</v>
      </c>
      <c r="AF108" t="n">
        <v>2.572515810860109e-06</v>
      </c>
      <c r="AG108" t="n">
        <v>17</v>
      </c>
      <c r="AH108" t="n">
        <v>486434.7301424469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3.5708</v>
      </c>
      <c r="E109" t="n">
        <v>28.01</v>
      </c>
      <c r="F109" t="n">
        <v>24.46</v>
      </c>
      <c r="G109" t="n">
        <v>133.44</v>
      </c>
      <c r="H109" t="n">
        <v>1.44</v>
      </c>
      <c r="I109" t="n">
        <v>11</v>
      </c>
      <c r="J109" t="n">
        <v>344.47</v>
      </c>
      <c r="K109" t="n">
        <v>61.2</v>
      </c>
      <c r="L109" t="n">
        <v>27.75</v>
      </c>
      <c r="M109" t="n">
        <v>0</v>
      </c>
      <c r="N109" t="n">
        <v>110.52</v>
      </c>
      <c r="O109" t="n">
        <v>42718.61</v>
      </c>
      <c r="P109" t="n">
        <v>363.61</v>
      </c>
      <c r="Q109" t="n">
        <v>1397.17</v>
      </c>
      <c r="R109" t="n">
        <v>81.91</v>
      </c>
      <c r="S109" t="n">
        <v>66.97</v>
      </c>
      <c r="T109" t="n">
        <v>4900.74</v>
      </c>
      <c r="U109" t="n">
        <v>0.82</v>
      </c>
      <c r="V109" t="n">
        <v>0.86</v>
      </c>
      <c r="W109" t="n">
        <v>5.32</v>
      </c>
      <c r="X109" t="n">
        <v>0.3</v>
      </c>
      <c r="Y109" t="n">
        <v>1</v>
      </c>
      <c r="Z109" t="n">
        <v>10</v>
      </c>
      <c r="AA109" t="n">
        <v>393.4338985478577</v>
      </c>
      <c r="AB109" t="n">
        <v>538.3136170717826</v>
      </c>
      <c r="AC109" t="n">
        <v>486.9377209863577</v>
      </c>
      <c r="AD109" t="n">
        <v>393433.8985478577</v>
      </c>
      <c r="AE109" t="n">
        <v>538313.6170717826</v>
      </c>
      <c r="AF109" t="n">
        <v>2.572515810860109e-06</v>
      </c>
      <c r="AG109" t="n">
        <v>17</v>
      </c>
      <c r="AH109" t="n">
        <v>486937.7209863577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31.43</v>
      </c>
      <c r="G2" t="n">
        <v>7.67</v>
      </c>
      <c r="H2" t="n">
        <v>0.13</v>
      </c>
      <c r="I2" t="n">
        <v>246</v>
      </c>
      <c r="J2" t="n">
        <v>133.21</v>
      </c>
      <c r="K2" t="n">
        <v>46.47</v>
      </c>
      <c r="L2" t="n">
        <v>1</v>
      </c>
      <c r="M2" t="n">
        <v>244</v>
      </c>
      <c r="N2" t="n">
        <v>20.75</v>
      </c>
      <c r="O2" t="n">
        <v>16663.42</v>
      </c>
      <c r="P2" t="n">
        <v>340.04</v>
      </c>
      <c r="Q2" t="n">
        <v>1397.63</v>
      </c>
      <c r="R2" t="n">
        <v>308.39</v>
      </c>
      <c r="S2" t="n">
        <v>66.97</v>
      </c>
      <c r="T2" t="n">
        <v>116966.15</v>
      </c>
      <c r="U2" t="n">
        <v>0.22</v>
      </c>
      <c r="V2" t="n">
        <v>0.67</v>
      </c>
      <c r="W2" t="n">
        <v>5.73</v>
      </c>
      <c r="X2" t="n">
        <v>7.26</v>
      </c>
      <c r="Y2" t="n">
        <v>1</v>
      </c>
      <c r="Z2" t="n">
        <v>10</v>
      </c>
      <c r="AA2" t="n">
        <v>531.6150760338443</v>
      </c>
      <c r="AB2" t="n">
        <v>727.3792002314174</v>
      </c>
      <c r="AC2" t="n">
        <v>657.9591502444493</v>
      </c>
      <c r="AD2" t="n">
        <v>531615.0760338443</v>
      </c>
      <c r="AE2" t="n">
        <v>727379.2002314173</v>
      </c>
      <c r="AF2" t="n">
        <v>1.869854681951963e-06</v>
      </c>
      <c r="AG2" t="n">
        <v>24</v>
      </c>
      <c r="AH2" t="n">
        <v>657959.1502444494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2.724</v>
      </c>
      <c r="E3" t="n">
        <v>36.71</v>
      </c>
      <c r="F3" t="n">
        <v>29.52</v>
      </c>
      <c r="G3" t="n">
        <v>9.630000000000001</v>
      </c>
      <c r="H3" t="n">
        <v>0.17</v>
      </c>
      <c r="I3" t="n">
        <v>184</v>
      </c>
      <c r="J3" t="n">
        <v>133.55</v>
      </c>
      <c r="K3" t="n">
        <v>46.47</v>
      </c>
      <c r="L3" t="n">
        <v>1.25</v>
      </c>
      <c r="M3" t="n">
        <v>182</v>
      </c>
      <c r="N3" t="n">
        <v>20.83</v>
      </c>
      <c r="O3" t="n">
        <v>16704.7</v>
      </c>
      <c r="P3" t="n">
        <v>317.17</v>
      </c>
      <c r="Q3" t="n">
        <v>1397.45</v>
      </c>
      <c r="R3" t="n">
        <v>247.58</v>
      </c>
      <c r="S3" t="n">
        <v>66.97</v>
      </c>
      <c r="T3" t="n">
        <v>86871.7</v>
      </c>
      <c r="U3" t="n">
        <v>0.27</v>
      </c>
      <c r="V3" t="n">
        <v>0.71</v>
      </c>
      <c r="W3" t="n">
        <v>5.58</v>
      </c>
      <c r="X3" t="n">
        <v>5.35</v>
      </c>
      <c r="Y3" t="n">
        <v>1</v>
      </c>
      <c r="Z3" t="n">
        <v>10</v>
      </c>
      <c r="AA3" t="n">
        <v>462.9448082276921</v>
      </c>
      <c r="AB3" t="n">
        <v>633.4215103006371</v>
      </c>
      <c r="AC3" t="n">
        <v>572.9686503702169</v>
      </c>
      <c r="AD3" t="n">
        <v>462944.8082276921</v>
      </c>
      <c r="AE3" t="n">
        <v>633421.5103006371</v>
      </c>
      <c r="AF3" t="n">
        <v>2.052996434355964e-06</v>
      </c>
      <c r="AG3" t="n">
        <v>22</v>
      </c>
      <c r="AH3" t="n">
        <v>572968.6503702169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2.8892</v>
      </c>
      <c r="E4" t="n">
        <v>34.61</v>
      </c>
      <c r="F4" t="n">
        <v>28.43</v>
      </c>
      <c r="G4" t="n">
        <v>11.6</v>
      </c>
      <c r="H4" t="n">
        <v>0.2</v>
      </c>
      <c r="I4" t="n">
        <v>147</v>
      </c>
      <c r="J4" t="n">
        <v>133.88</v>
      </c>
      <c r="K4" t="n">
        <v>46.47</v>
      </c>
      <c r="L4" t="n">
        <v>1.5</v>
      </c>
      <c r="M4" t="n">
        <v>145</v>
      </c>
      <c r="N4" t="n">
        <v>20.91</v>
      </c>
      <c r="O4" t="n">
        <v>16746.01</v>
      </c>
      <c r="P4" t="n">
        <v>303.24</v>
      </c>
      <c r="Q4" t="n">
        <v>1397.64</v>
      </c>
      <c r="R4" t="n">
        <v>211.1</v>
      </c>
      <c r="S4" t="n">
        <v>66.97</v>
      </c>
      <c r="T4" t="n">
        <v>68816.75999999999</v>
      </c>
      <c r="U4" t="n">
        <v>0.32</v>
      </c>
      <c r="V4" t="n">
        <v>0.74</v>
      </c>
      <c r="W4" t="n">
        <v>5.54</v>
      </c>
      <c r="X4" t="n">
        <v>4.26</v>
      </c>
      <c r="Y4" t="n">
        <v>1</v>
      </c>
      <c r="Z4" t="n">
        <v>10</v>
      </c>
      <c r="AA4" t="n">
        <v>425.5505373802212</v>
      </c>
      <c r="AB4" t="n">
        <v>582.2570192083289</v>
      </c>
      <c r="AC4" t="n">
        <v>526.6872264979444</v>
      </c>
      <c r="AD4" t="n">
        <v>425550.5373802212</v>
      </c>
      <c r="AE4" t="n">
        <v>582257.0192083289</v>
      </c>
      <c r="AF4" t="n">
        <v>2.177502679200166e-06</v>
      </c>
      <c r="AG4" t="n">
        <v>21</v>
      </c>
      <c r="AH4" t="n">
        <v>526687.2264979443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3.0128</v>
      </c>
      <c r="E5" t="n">
        <v>33.19</v>
      </c>
      <c r="F5" t="n">
        <v>27.69</v>
      </c>
      <c r="G5" t="n">
        <v>13.62</v>
      </c>
      <c r="H5" t="n">
        <v>0.23</v>
      </c>
      <c r="I5" t="n">
        <v>122</v>
      </c>
      <c r="J5" t="n">
        <v>134.22</v>
      </c>
      <c r="K5" t="n">
        <v>46.47</v>
      </c>
      <c r="L5" t="n">
        <v>1.75</v>
      </c>
      <c r="M5" t="n">
        <v>120</v>
      </c>
      <c r="N5" t="n">
        <v>21</v>
      </c>
      <c r="O5" t="n">
        <v>16787.35</v>
      </c>
      <c r="P5" t="n">
        <v>293.18</v>
      </c>
      <c r="Q5" t="n">
        <v>1397.66</v>
      </c>
      <c r="R5" t="n">
        <v>187.06</v>
      </c>
      <c r="S5" t="n">
        <v>66.97</v>
      </c>
      <c r="T5" t="n">
        <v>56920.84</v>
      </c>
      <c r="U5" t="n">
        <v>0.36</v>
      </c>
      <c r="V5" t="n">
        <v>0.76</v>
      </c>
      <c r="W5" t="n">
        <v>5.5</v>
      </c>
      <c r="X5" t="n">
        <v>3.52</v>
      </c>
      <c r="Y5" t="n">
        <v>1</v>
      </c>
      <c r="Z5" t="n">
        <v>10</v>
      </c>
      <c r="AA5" t="n">
        <v>398.4323274812905</v>
      </c>
      <c r="AB5" t="n">
        <v>545.1526880536269</v>
      </c>
      <c r="AC5" t="n">
        <v>493.1240806323912</v>
      </c>
      <c r="AD5" t="n">
        <v>398432.3274812906</v>
      </c>
      <c r="AE5" t="n">
        <v>545152.6880536269</v>
      </c>
      <c r="AF5" t="n">
        <v>2.270656261904423e-06</v>
      </c>
      <c r="AG5" t="n">
        <v>20</v>
      </c>
      <c r="AH5" t="n">
        <v>493124.0806323912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3.1108</v>
      </c>
      <c r="E6" t="n">
        <v>32.15</v>
      </c>
      <c r="F6" t="n">
        <v>27.13</v>
      </c>
      <c r="G6" t="n">
        <v>15.65</v>
      </c>
      <c r="H6" t="n">
        <v>0.26</v>
      </c>
      <c r="I6" t="n">
        <v>104</v>
      </c>
      <c r="J6" t="n">
        <v>134.55</v>
      </c>
      <c r="K6" t="n">
        <v>46.47</v>
      </c>
      <c r="L6" t="n">
        <v>2</v>
      </c>
      <c r="M6" t="n">
        <v>102</v>
      </c>
      <c r="N6" t="n">
        <v>21.09</v>
      </c>
      <c r="O6" t="n">
        <v>16828.84</v>
      </c>
      <c r="P6" t="n">
        <v>285.14</v>
      </c>
      <c r="Q6" t="n">
        <v>1397.39</v>
      </c>
      <c r="R6" t="n">
        <v>169.38</v>
      </c>
      <c r="S6" t="n">
        <v>66.97</v>
      </c>
      <c r="T6" t="n">
        <v>48170.5</v>
      </c>
      <c r="U6" t="n">
        <v>0.4</v>
      </c>
      <c r="V6" t="n">
        <v>0.78</v>
      </c>
      <c r="W6" t="n">
        <v>5.46</v>
      </c>
      <c r="X6" t="n">
        <v>2.97</v>
      </c>
      <c r="Y6" t="n">
        <v>1</v>
      </c>
      <c r="Z6" t="n">
        <v>10</v>
      </c>
      <c r="AA6" t="n">
        <v>376.6572800610831</v>
      </c>
      <c r="AB6" t="n">
        <v>515.3591075260059</v>
      </c>
      <c r="AC6" t="n">
        <v>466.1739576147734</v>
      </c>
      <c r="AD6" t="n">
        <v>376657.2800610831</v>
      </c>
      <c r="AE6" t="n">
        <v>515359.1075260059</v>
      </c>
      <c r="AF6" t="n">
        <v>2.344515898676407e-06</v>
      </c>
      <c r="AG6" t="n">
        <v>19</v>
      </c>
      <c r="AH6" t="n">
        <v>466173.9576147734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3.1853</v>
      </c>
      <c r="E7" t="n">
        <v>31.39</v>
      </c>
      <c r="F7" t="n">
        <v>26.76</v>
      </c>
      <c r="G7" t="n">
        <v>17.84</v>
      </c>
      <c r="H7" t="n">
        <v>0.29</v>
      </c>
      <c r="I7" t="n">
        <v>90</v>
      </c>
      <c r="J7" t="n">
        <v>134.89</v>
      </c>
      <c r="K7" t="n">
        <v>46.47</v>
      </c>
      <c r="L7" t="n">
        <v>2.25</v>
      </c>
      <c r="M7" t="n">
        <v>88</v>
      </c>
      <c r="N7" t="n">
        <v>21.17</v>
      </c>
      <c r="O7" t="n">
        <v>16870.25</v>
      </c>
      <c r="P7" t="n">
        <v>279.05</v>
      </c>
      <c r="Q7" t="n">
        <v>1397.32</v>
      </c>
      <c r="R7" t="n">
        <v>156.86</v>
      </c>
      <c r="S7" t="n">
        <v>66.97</v>
      </c>
      <c r="T7" t="n">
        <v>41982.58</v>
      </c>
      <c r="U7" t="n">
        <v>0.43</v>
      </c>
      <c r="V7" t="n">
        <v>0.79</v>
      </c>
      <c r="W7" t="n">
        <v>5.45</v>
      </c>
      <c r="X7" t="n">
        <v>2.6</v>
      </c>
      <c r="Y7" t="n">
        <v>1</v>
      </c>
      <c r="Z7" t="n">
        <v>10</v>
      </c>
      <c r="AA7" t="n">
        <v>365.9243233197963</v>
      </c>
      <c r="AB7" t="n">
        <v>500.6738026079442</v>
      </c>
      <c r="AC7" t="n">
        <v>452.8901975871365</v>
      </c>
      <c r="AD7" t="n">
        <v>365924.3233197962</v>
      </c>
      <c r="AE7" t="n">
        <v>500673.8026079442</v>
      </c>
      <c r="AF7" t="n">
        <v>2.400664296018374e-06</v>
      </c>
      <c r="AG7" t="n">
        <v>19</v>
      </c>
      <c r="AH7" t="n">
        <v>452890.1975871365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3.2471</v>
      </c>
      <c r="E8" t="n">
        <v>30.8</v>
      </c>
      <c r="F8" t="n">
        <v>26.44</v>
      </c>
      <c r="G8" t="n">
        <v>19.83</v>
      </c>
      <c r="H8" t="n">
        <v>0.33</v>
      </c>
      <c r="I8" t="n">
        <v>80</v>
      </c>
      <c r="J8" t="n">
        <v>135.22</v>
      </c>
      <c r="K8" t="n">
        <v>46.47</v>
      </c>
      <c r="L8" t="n">
        <v>2.5</v>
      </c>
      <c r="M8" t="n">
        <v>78</v>
      </c>
      <c r="N8" t="n">
        <v>21.26</v>
      </c>
      <c r="O8" t="n">
        <v>16911.68</v>
      </c>
      <c r="P8" t="n">
        <v>273.75</v>
      </c>
      <c r="Q8" t="n">
        <v>1397.46</v>
      </c>
      <c r="R8" t="n">
        <v>146.45</v>
      </c>
      <c r="S8" t="n">
        <v>66.97</v>
      </c>
      <c r="T8" t="n">
        <v>36827.6</v>
      </c>
      <c r="U8" t="n">
        <v>0.46</v>
      </c>
      <c r="V8" t="n">
        <v>0.8</v>
      </c>
      <c r="W8" t="n">
        <v>5.42</v>
      </c>
      <c r="X8" t="n">
        <v>2.27</v>
      </c>
      <c r="Y8" t="n">
        <v>1</v>
      </c>
      <c r="Z8" t="n">
        <v>10</v>
      </c>
      <c r="AA8" t="n">
        <v>350.4435642630336</v>
      </c>
      <c r="AB8" t="n">
        <v>479.4923451035929</v>
      </c>
      <c r="AC8" t="n">
        <v>433.7302686586384</v>
      </c>
      <c r="AD8" t="n">
        <v>350443.5642630336</v>
      </c>
      <c r="AE8" t="n">
        <v>479492.3451035929</v>
      </c>
      <c r="AF8" t="n">
        <v>2.447241087370503e-06</v>
      </c>
      <c r="AG8" t="n">
        <v>18</v>
      </c>
      <c r="AH8" t="n">
        <v>433730.2686586383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3.3053</v>
      </c>
      <c r="E9" t="n">
        <v>30.25</v>
      </c>
      <c r="F9" t="n">
        <v>26.14</v>
      </c>
      <c r="G9" t="n">
        <v>22.09</v>
      </c>
      <c r="H9" t="n">
        <v>0.36</v>
      </c>
      <c r="I9" t="n">
        <v>71</v>
      </c>
      <c r="J9" t="n">
        <v>135.56</v>
      </c>
      <c r="K9" t="n">
        <v>46.47</v>
      </c>
      <c r="L9" t="n">
        <v>2.75</v>
      </c>
      <c r="M9" t="n">
        <v>69</v>
      </c>
      <c r="N9" t="n">
        <v>21.34</v>
      </c>
      <c r="O9" t="n">
        <v>16953.14</v>
      </c>
      <c r="P9" t="n">
        <v>268.14</v>
      </c>
      <c r="Q9" t="n">
        <v>1397.24</v>
      </c>
      <c r="R9" t="n">
        <v>136.89</v>
      </c>
      <c r="S9" t="n">
        <v>66.97</v>
      </c>
      <c r="T9" t="n">
        <v>32093.98</v>
      </c>
      <c r="U9" t="n">
        <v>0.49</v>
      </c>
      <c r="V9" t="n">
        <v>0.8100000000000001</v>
      </c>
      <c r="W9" t="n">
        <v>5.41</v>
      </c>
      <c r="X9" t="n">
        <v>1.97</v>
      </c>
      <c r="Y9" t="n">
        <v>1</v>
      </c>
      <c r="Z9" t="n">
        <v>10</v>
      </c>
      <c r="AA9" t="n">
        <v>342.0726026410969</v>
      </c>
      <c r="AB9" t="n">
        <v>468.0388261116964</v>
      </c>
      <c r="AC9" t="n">
        <v>423.3698574442136</v>
      </c>
      <c r="AD9" t="n">
        <v>342072.6026410969</v>
      </c>
      <c r="AE9" t="n">
        <v>468038.8261116964</v>
      </c>
      <c r="AF9" t="n">
        <v>2.491104667575906e-06</v>
      </c>
      <c r="AG9" t="n">
        <v>18</v>
      </c>
      <c r="AH9" t="n">
        <v>423369.8574442136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3.3376</v>
      </c>
      <c r="E10" t="n">
        <v>29.96</v>
      </c>
      <c r="F10" t="n">
        <v>26.01</v>
      </c>
      <c r="G10" t="n">
        <v>24.01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264.74</v>
      </c>
      <c r="Q10" t="n">
        <v>1397.36</v>
      </c>
      <c r="R10" t="n">
        <v>132.75</v>
      </c>
      <c r="S10" t="n">
        <v>66.97</v>
      </c>
      <c r="T10" t="n">
        <v>30049.86</v>
      </c>
      <c r="U10" t="n">
        <v>0.5</v>
      </c>
      <c r="V10" t="n">
        <v>0.8100000000000001</v>
      </c>
      <c r="W10" t="n">
        <v>5.4</v>
      </c>
      <c r="X10" t="n">
        <v>1.85</v>
      </c>
      <c r="Y10" t="n">
        <v>1</v>
      </c>
      <c r="Z10" t="n">
        <v>10</v>
      </c>
      <c r="AA10" t="n">
        <v>337.3767265215782</v>
      </c>
      <c r="AB10" t="n">
        <v>461.6137212375377</v>
      </c>
      <c r="AC10" t="n">
        <v>417.5579555615531</v>
      </c>
      <c r="AD10" t="n">
        <v>337376.7265215782</v>
      </c>
      <c r="AE10" t="n">
        <v>461613.7212375377</v>
      </c>
      <c r="AF10" t="n">
        <v>2.515448200920141e-06</v>
      </c>
      <c r="AG10" t="n">
        <v>18</v>
      </c>
      <c r="AH10" t="n">
        <v>417557.9555615531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3.3757</v>
      </c>
      <c r="E11" t="n">
        <v>29.62</v>
      </c>
      <c r="F11" t="n">
        <v>25.84</v>
      </c>
      <c r="G11" t="n">
        <v>26.28</v>
      </c>
      <c r="H11" t="n">
        <v>0.42</v>
      </c>
      <c r="I11" t="n">
        <v>59</v>
      </c>
      <c r="J11" t="n">
        <v>136.23</v>
      </c>
      <c r="K11" t="n">
        <v>46.47</v>
      </c>
      <c r="L11" t="n">
        <v>3.25</v>
      </c>
      <c r="M11" t="n">
        <v>57</v>
      </c>
      <c r="N11" t="n">
        <v>21.52</v>
      </c>
      <c r="O11" t="n">
        <v>17036.16</v>
      </c>
      <c r="P11" t="n">
        <v>260.59</v>
      </c>
      <c r="Q11" t="n">
        <v>1397.23</v>
      </c>
      <c r="R11" t="n">
        <v>126.91</v>
      </c>
      <c r="S11" t="n">
        <v>66.97</v>
      </c>
      <c r="T11" t="n">
        <v>27163.47</v>
      </c>
      <c r="U11" t="n">
        <v>0.53</v>
      </c>
      <c r="V11" t="n">
        <v>0.8100000000000001</v>
      </c>
      <c r="W11" t="n">
        <v>5.39</v>
      </c>
      <c r="X11" t="n">
        <v>1.67</v>
      </c>
      <c r="Y11" t="n">
        <v>1</v>
      </c>
      <c r="Z11" t="n">
        <v>10</v>
      </c>
      <c r="AA11" t="n">
        <v>331.8389801815901</v>
      </c>
      <c r="AB11" t="n">
        <v>454.0367323870399</v>
      </c>
      <c r="AC11" t="n">
        <v>410.7041038925762</v>
      </c>
      <c r="AD11" t="n">
        <v>331838.9801815901</v>
      </c>
      <c r="AE11" t="n">
        <v>454036.7323870399</v>
      </c>
      <c r="AF11" t="n">
        <v>2.544163018889658e-06</v>
      </c>
      <c r="AG11" t="n">
        <v>18</v>
      </c>
      <c r="AH11" t="n">
        <v>410704.1038925762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3.4075</v>
      </c>
      <c r="E12" t="n">
        <v>29.35</v>
      </c>
      <c r="F12" t="n">
        <v>25.7</v>
      </c>
      <c r="G12" t="n">
        <v>28.55</v>
      </c>
      <c r="H12" t="n">
        <v>0.45</v>
      </c>
      <c r="I12" t="n">
        <v>54</v>
      </c>
      <c r="J12" t="n">
        <v>136.57</v>
      </c>
      <c r="K12" t="n">
        <v>46.47</v>
      </c>
      <c r="L12" t="n">
        <v>3.5</v>
      </c>
      <c r="M12" t="n">
        <v>52</v>
      </c>
      <c r="N12" t="n">
        <v>21.6</v>
      </c>
      <c r="O12" t="n">
        <v>17077.72</v>
      </c>
      <c r="P12" t="n">
        <v>257.17</v>
      </c>
      <c r="Q12" t="n">
        <v>1397.38</v>
      </c>
      <c r="R12" t="n">
        <v>122.19</v>
      </c>
      <c r="S12" t="n">
        <v>66.97</v>
      </c>
      <c r="T12" t="n">
        <v>24825</v>
      </c>
      <c r="U12" t="n">
        <v>0.55</v>
      </c>
      <c r="V12" t="n">
        <v>0.82</v>
      </c>
      <c r="W12" t="n">
        <v>5.39</v>
      </c>
      <c r="X12" t="n">
        <v>1.53</v>
      </c>
      <c r="Y12" t="n">
        <v>1</v>
      </c>
      <c r="Z12" t="n">
        <v>10</v>
      </c>
      <c r="AA12" t="n">
        <v>320.5897031690694</v>
      </c>
      <c r="AB12" t="n">
        <v>438.6449752954331</v>
      </c>
      <c r="AC12" t="n">
        <v>396.7813144953257</v>
      </c>
      <c r="AD12" t="n">
        <v>320589.7031690694</v>
      </c>
      <c r="AE12" t="n">
        <v>438644.9752954331</v>
      </c>
      <c r="AF12" t="n">
        <v>2.568129717352404e-06</v>
      </c>
      <c r="AG12" t="n">
        <v>17</v>
      </c>
      <c r="AH12" t="n">
        <v>396781.3144953257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3.4335</v>
      </c>
      <c r="E13" t="n">
        <v>29.12</v>
      </c>
      <c r="F13" t="n">
        <v>25.58</v>
      </c>
      <c r="G13" t="n">
        <v>30.7</v>
      </c>
      <c r="H13" t="n">
        <v>0.48</v>
      </c>
      <c r="I13" t="n">
        <v>50</v>
      </c>
      <c r="J13" t="n">
        <v>136.91</v>
      </c>
      <c r="K13" t="n">
        <v>46.47</v>
      </c>
      <c r="L13" t="n">
        <v>3.75</v>
      </c>
      <c r="M13" t="n">
        <v>48</v>
      </c>
      <c r="N13" t="n">
        <v>21.69</v>
      </c>
      <c r="O13" t="n">
        <v>17119.3</v>
      </c>
      <c r="P13" t="n">
        <v>253.9</v>
      </c>
      <c r="Q13" t="n">
        <v>1397.29</v>
      </c>
      <c r="R13" t="n">
        <v>118.42</v>
      </c>
      <c r="S13" t="n">
        <v>66.97</v>
      </c>
      <c r="T13" t="n">
        <v>22961.25</v>
      </c>
      <c r="U13" t="n">
        <v>0.57</v>
      </c>
      <c r="V13" t="n">
        <v>0.82</v>
      </c>
      <c r="W13" t="n">
        <v>5.38</v>
      </c>
      <c r="X13" t="n">
        <v>1.42</v>
      </c>
      <c r="Y13" t="n">
        <v>1</v>
      </c>
      <c r="Z13" t="n">
        <v>10</v>
      </c>
      <c r="AA13" t="n">
        <v>316.638373737607</v>
      </c>
      <c r="AB13" t="n">
        <v>433.2385920469547</v>
      </c>
      <c r="AC13" t="n">
        <v>391.8909088761755</v>
      </c>
      <c r="AD13" t="n">
        <v>316638.373737607</v>
      </c>
      <c r="AE13" t="n">
        <v>433238.5920469547</v>
      </c>
      <c r="AF13" t="n">
        <v>2.587725131189869e-06</v>
      </c>
      <c r="AG13" t="n">
        <v>17</v>
      </c>
      <c r="AH13" t="n">
        <v>391890.9088761755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3.4596</v>
      </c>
      <c r="E14" t="n">
        <v>28.9</v>
      </c>
      <c r="F14" t="n">
        <v>25.47</v>
      </c>
      <c r="G14" t="n">
        <v>33.22</v>
      </c>
      <c r="H14" t="n">
        <v>0.52</v>
      </c>
      <c r="I14" t="n">
        <v>46</v>
      </c>
      <c r="J14" t="n">
        <v>137.25</v>
      </c>
      <c r="K14" t="n">
        <v>46.47</v>
      </c>
      <c r="L14" t="n">
        <v>4</v>
      </c>
      <c r="M14" t="n">
        <v>44</v>
      </c>
      <c r="N14" t="n">
        <v>21.78</v>
      </c>
      <c r="O14" t="n">
        <v>17160.92</v>
      </c>
      <c r="P14" t="n">
        <v>250.06</v>
      </c>
      <c r="Q14" t="n">
        <v>1397.32</v>
      </c>
      <c r="R14" t="n">
        <v>114.98</v>
      </c>
      <c r="S14" t="n">
        <v>66.97</v>
      </c>
      <c r="T14" t="n">
        <v>21260.29</v>
      </c>
      <c r="U14" t="n">
        <v>0.58</v>
      </c>
      <c r="V14" t="n">
        <v>0.83</v>
      </c>
      <c r="W14" t="n">
        <v>5.37</v>
      </c>
      <c r="X14" t="n">
        <v>1.31</v>
      </c>
      <c r="Y14" t="n">
        <v>1</v>
      </c>
      <c r="Z14" t="n">
        <v>10</v>
      </c>
      <c r="AA14" t="n">
        <v>312.3506031741462</v>
      </c>
      <c r="AB14" t="n">
        <v>427.3718751989407</v>
      </c>
      <c r="AC14" t="n">
        <v>386.5841032501471</v>
      </c>
      <c r="AD14" t="n">
        <v>312350.6031741461</v>
      </c>
      <c r="AE14" t="n">
        <v>427371.8751989407</v>
      </c>
      <c r="AF14" t="n">
        <v>2.607395912003631e-06</v>
      </c>
      <c r="AG14" t="n">
        <v>17</v>
      </c>
      <c r="AH14" t="n">
        <v>386584.1032501471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3.4823</v>
      </c>
      <c r="E15" t="n">
        <v>28.72</v>
      </c>
      <c r="F15" t="n">
        <v>25.37</v>
      </c>
      <c r="G15" t="n">
        <v>35.39</v>
      </c>
      <c r="H15" t="n">
        <v>0.55</v>
      </c>
      <c r="I15" t="n">
        <v>43</v>
      </c>
      <c r="J15" t="n">
        <v>137.58</v>
      </c>
      <c r="K15" t="n">
        <v>46.47</v>
      </c>
      <c r="L15" t="n">
        <v>4.25</v>
      </c>
      <c r="M15" t="n">
        <v>41</v>
      </c>
      <c r="N15" t="n">
        <v>21.87</v>
      </c>
      <c r="O15" t="n">
        <v>17202.57</v>
      </c>
      <c r="P15" t="n">
        <v>247.04</v>
      </c>
      <c r="Q15" t="n">
        <v>1397.34</v>
      </c>
      <c r="R15" t="n">
        <v>111.65</v>
      </c>
      <c r="S15" t="n">
        <v>66.97</v>
      </c>
      <c r="T15" t="n">
        <v>19610.49</v>
      </c>
      <c r="U15" t="n">
        <v>0.6</v>
      </c>
      <c r="V15" t="n">
        <v>0.83</v>
      </c>
      <c r="W15" t="n">
        <v>5.36</v>
      </c>
      <c r="X15" t="n">
        <v>1.2</v>
      </c>
      <c r="Y15" t="n">
        <v>1</v>
      </c>
      <c r="Z15" t="n">
        <v>10</v>
      </c>
      <c r="AA15" t="n">
        <v>308.8921641198828</v>
      </c>
      <c r="AB15" t="n">
        <v>422.6398863093348</v>
      </c>
      <c r="AC15" t="n">
        <v>382.3037287387771</v>
      </c>
      <c r="AD15" t="n">
        <v>308892.1641198828</v>
      </c>
      <c r="AE15" t="n">
        <v>422639.8863093348</v>
      </c>
      <c r="AF15" t="n">
        <v>2.624504215623265e-06</v>
      </c>
      <c r="AG15" t="n">
        <v>17</v>
      </c>
      <c r="AH15" t="n">
        <v>382303.728738777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3.5024</v>
      </c>
      <c r="E16" t="n">
        <v>28.55</v>
      </c>
      <c r="F16" t="n">
        <v>25.28</v>
      </c>
      <c r="G16" t="n">
        <v>37.92</v>
      </c>
      <c r="H16" t="n">
        <v>0.58</v>
      </c>
      <c r="I16" t="n">
        <v>40</v>
      </c>
      <c r="J16" t="n">
        <v>137.92</v>
      </c>
      <c r="K16" t="n">
        <v>46.47</v>
      </c>
      <c r="L16" t="n">
        <v>4.5</v>
      </c>
      <c r="M16" t="n">
        <v>38</v>
      </c>
      <c r="N16" t="n">
        <v>21.95</v>
      </c>
      <c r="O16" t="n">
        <v>17244.24</v>
      </c>
      <c r="P16" t="n">
        <v>243.46</v>
      </c>
      <c r="Q16" t="n">
        <v>1397.22</v>
      </c>
      <c r="R16" t="n">
        <v>108.99</v>
      </c>
      <c r="S16" t="n">
        <v>66.97</v>
      </c>
      <c r="T16" t="n">
        <v>18294.33</v>
      </c>
      <c r="U16" t="n">
        <v>0.61</v>
      </c>
      <c r="V16" t="n">
        <v>0.83</v>
      </c>
      <c r="W16" t="n">
        <v>5.36</v>
      </c>
      <c r="X16" t="n">
        <v>1.12</v>
      </c>
      <c r="Y16" t="n">
        <v>1</v>
      </c>
      <c r="Z16" t="n">
        <v>10</v>
      </c>
      <c r="AA16" t="n">
        <v>305.2404821262841</v>
      </c>
      <c r="AB16" t="n">
        <v>417.6434939048534</v>
      </c>
      <c r="AC16" t="n">
        <v>377.7841850128986</v>
      </c>
      <c r="AD16" t="n">
        <v>305240.482126284</v>
      </c>
      <c r="AE16" t="n">
        <v>417643.4939048534</v>
      </c>
      <c r="AF16" t="n">
        <v>2.639652977859151e-06</v>
      </c>
      <c r="AG16" t="n">
        <v>17</v>
      </c>
      <c r="AH16" t="n">
        <v>377784.1850128986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3.516</v>
      </c>
      <c r="E17" t="n">
        <v>28.44</v>
      </c>
      <c r="F17" t="n">
        <v>25.23</v>
      </c>
      <c r="G17" t="n">
        <v>39.83</v>
      </c>
      <c r="H17" t="n">
        <v>0.61</v>
      </c>
      <c r="I17" t="n">
        <v>38</v>
      </c>
      <c r="J17" t="n">
        <v>138.26</v>
      </c>
      <c r="K17" t="n">
        <v>46.47</v>
      </c>
      <c r="L17" t="n">
        <v>4.75</v>
      </c>
      <c r="M17" t="n">
        <v>36</v>
      </c>
      <c r="N17" t="n">
        <v>22.04</v>
      </c>
      <c r="O17" t="n">
        <v>17285.95</v>
      </c>
      <c r="P17" t="n">
        <v>240.01</v>
      </c>
      <c r="Q17" t="n">
        <v>1397.31</v>
      </c>
      <c r="R17" t="n">
        <v>107.31</v>
      </c>
      <c r="S17" t="n">
        <v>66.97</v>
      </c>
      <c r="T17" t="n">
        <v>17467.3</v>
      </c>
      <c r="U17" t="n">
        <v>0.62</v>
      </c>
      <c r="V17" t="n">
        <v>0.83</v>
      </c>
      <c r="W17" t="n">
        <v>5.35</v>
      </c>
      <c r="X17" t="n">
        <v>1.06</v>
      </c>
      <c r="Y17" t="n">
        <v>1</v>
      </c>
      <c r="Z17" t="n">
        <v>10</v>
      </c>
      <c r="AA17" t="n">
        <v>302.095353483493</v>
      </c>
      <c r="AB17" t="n">
        <v>413.3401901425037</v>
      </c>
      <c r="AC17" t="n">
        <v>373.8915825219028</v>
      </c>
      <c r="AD17" t="n">
        <v>302095.353483493</v>
      </c>
      <c r="AE17" t="n">
        <v>413340.1901425036</v>
      </c>
      <c r="AF17" t="n">
        <v>2.649902886635671e-06</v>
      </c>
      <c r="AG17" t="n">
        <v>17</v>
      </c>
      <c r="AH17" t="n">
        <v>373891.5825219027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3.5376</v>
      </c>
      <c r="E18" t="n">
        <v>28.27</v>
      </c>
      <c r="F18" t="n">
        <v>25.14</v>
      </c>
      <c r="G18" t="n">
        <v>43.09</v>
      </c>
      <c r="H18" t="n">
        <v>0.64</v>
      </c>
      <c r="I18" t="n">
        <v>35</v>
      </c>
      <c r="J18" t="n">
        <v>138.6</v>
      </c>
      <c r="K18" t="n">
        <v>46.47</v>
      </c>
      <c r="L18" t="n">
        <v>5</v>
      </c>
      <c r="M18" t="n">
        <v>33</v>
      </c>
      <c r="N18" t="n">
        <v>22.13</v>
      </c>
      <c r="O18" t="n">
        <v>17327.69</v>
      </c>
      <c r="P18" t="n">
        <v>236.62</v>
      </c>
      <c r="Q18" t="n">
        <v>1397.29</v>
      </c>
      <c r="R18" t="n">
        <v>104.07</v>
      </c>
      <c r="S18" t="n">
        <v>66.97</v>
      </c>
      <c r="T18" t="n">
        <v>15863.73</v>
      </c>
      <c r="U18" t="n">
        <v>0.64</v>
      </c>
      <c r="V18" t="n">
        <v>0.84</v>
      </c>
      <c r="W18" t="n">
        <v>5.35</v>
      </c>
      <c r="X18" t="n">
        <v>0.97</v>
      </c>
      <c r="Y18" t="n">
        <v>1</v>
      </c>
      <c r="Z18" t="n">
        <v>10</v>
      </c>
      <c r="AA18" t="n">
        <v>298.5697438793558</v>
      </c>
      <c r="AB18" t="n">
        <v>408.5162955432048</v>
      </c>
      <c r="AC18" t="n">
        <v>369.5280736527824</v>
      </c>
      <c r="AD18" t="n">
        <v>298569.7438793558</v>
      </c>
      <c r="AE18" t="n">
        <v>408516.2955432048</v>
      </c>
      <c r="AF18" t="n">
        <v>2.666182153516027e-06</v>
      </c>
      <c r="AG18" t="n">
        <v>17</v>
      </c>
      <c r="AH18" t="n">
        <v>369528.0736527824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3.5526</v>
      </c>
      <c r="E19" t="n">
        <v>28.15</v>
      </c>
      <c r="F19" t="n">
        <v>25.07</v>
      </c>
      <c r="G19" t="n">
        <v>45.58</v>
      </c>
      <c r="H19" t="n">
        <v>0.67</v>
      </c>
      <c r="I19" t="n">
        <v>33</v>
      </c>
      <c r="J19" t="n">
        <v>138.94</v>
      </c>
      <c r="K19" t="n">
        <v>46.47</v>
      </c>
      <c r="L19" t="n">
        <v>5.25</v>
      </c>
      <c r="M19" t="n">
        <v>31</v>
      </c>
      <c r="N19" t="n">
        <v>22.22</v>
      </c>
      <c r="O19" t="n">
        <v>17369.47</v>
      </c>
      <c r="P19" t="n">
        <v>234.17</v>
      </c>
      <c r="Q19" t="n">
        <v>1397.42</v>
      </c>
      <c r="R19" t="n">
        <v>101.96</v>
      </c>
      <c r="S19" t="n">
        <v>66.97</v>
      </c>
      <c r="T19" t="n">
        <v>14815.02</v>
      </c>
      <c r="U19" t="n">
        <v>0.66</v>
      </c>
      <c r="V19" t="n">
        <v>0.84</v>
      </c>
      <c r="W19" t="n">
        <v>5.35</v>
      </c>
      <c r="X19" t="n">
        <v>0.9</v>
      </c>
      <c r="Y19" t="n">
        <v>1</v>
      </c>
      <c r="Z19" t="n">
        <v>10</v>
      </c>
      <c r="AA19" t="n">
        <v>296.0752928702626</v>
      </c>
      <c r="AB19" t="n">
        <v>405.1032776251517</v>
      </c>
      <c r="AC19" t="n">
        <v>366.4407893746276</v>
      </c>
      <c r="AD19" t="n">
        <v>296075.2928702626</v>
      </c>
      <c r="AE19" t="n">
        <v>405103.2776251517</v>
      </c>
      <c r="AF19" t="n">
        <v>2.677487199960718e-06</v>
      </c>
      <c r="AG19" t="n">
        <v>17</v>
      </c>
      <c r="AH19" t="n">
        <v>366440.7893746276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3.5561</v>
      </c>
      <c r="E20" t="n">
        <v>28.12</v>
      </c>
      <c r="F20" t="n">
        <v>25.07</v>
      </c>
      <c r="G20" t="n">
        <v>47.01</v>
      </c>
      <c r="H20" t="n">
        <v>0.7</v>
      </c>
      <c r="I20" t="n">
        <v>32</v>
      </c>
      <c r="J20" t="n">
        <v>139.28</v>
      </c>
      <c r="K20" t="n">
        <v>46.47</v>
      </c>
      <c r="L20" t="n">
        <v>5.5</v>
      </c>
      <c r="M20" t="n">
        <v>30</v>
      </c>
      <c r="N20" t="n">
        <v>22.31</v>
      </c>
      <c r="O20" t="n">
        <v>17411.27</v>
      </c>
      <c r="P20" t="n">
        <v>231.21</v>
      </c>
      <c r="Q20" t="n">
        <v>1397.21</v>
      </c>
      <c r="R20" t="n">
        <v>102.17</v>
      </c>
      <c r="S20" t="n">
        <v>66.97</v>
      </c>
      <c r="T20" t="n">
        <v>14925.19</v>
      </c>
      <c r="U20" t="n">
        <v>0.66</v>
      </c>
      <c r="V20" t="n">
        <v>0.84</v>
      </c>
      <c r="W20" t="n">
        <v>5.34</v>
      </c>
      <c r="X20" t="n">
        <v>0.9</v>
      </c>
      <c r="Y20" t="n">
        <v>1</v>
      </c>
      <c r="Z20" t="n">
        <v>10</v>
      </c>
      <c r="AA20" t="n">
        <v>293.8851296838745</v>
      </c>
      <c r="AB20" t="n">
        <v>402.1065997303551</v>
      </c>
      <c r="AC20" t="n">
        <v>363.7301102122465</v>
      </c>
      <c r="AD20" t="n">
        <v>293885.1296838745</v>
      </c>
      <c r="AE20" t="n">
        <v>402106.5997303551</v>
      </c>
      <c r="AF20" t="n">
        <v>2.680125044131147e-06</v>
      </c>
      <c r="AG20" t="n">
        <v>17</v>
      </c>
      <c r="AH20" t="n">
        <v>363730.1102122465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3.5747</v>
      </c>
      <c r="E21" t="n">
        <v>27.97</v>
      </c>
      <c r="F21" t="n">
        <v>24.98</v>
      </c>
      <c r="G21" t="n">
        <v>49.96</v>
      </c>
      <c r="H21" t="n">
        <v>0.73</v>
      </c>
      <c r="I21" t="n">
        <v>30</v>
      </c>
      <c r="J21" t="n">
        <v>139.61</v>
      </c>
      <c r="K21" t="n">
        <v>46.47</v>
      </c>
      <c r="L21" t="n">
        <v>5.75</v>
      </c>
      <c r="M21" t="n">
        <v>28</v>
      </c>
      <c r="N21" t="n">
        <v>22.4</v>
      </c>
      <c r="O21" t="n">
        <v>17453.1</v>
      </c>
      <c r="P21" t="n">
        <v>227.89</v>
      </c>
      <c r="Q21" t="n">
        <v>1397.2</v>
      </c>
      <c r="R21" t="n">
        <v>99.17</v>
      </c>
      <c r="S21" t="n">
        <v>66.97</v>
      </c>
      <c r="T21" t="n">
        <v>13435.49</v>
      </c>
      <c r="U21" t="n">
        <v>0.68</v>
      </c>
      <c r="V21" t="n">
        <v>0.84</v>
      </c>
      <c r="W21" t="n">
        <v>5.34</v>
      </c>
      <c r="X21" t="n">
        <v>0.8100000000000001</v>
      </c>
      <c r="Y21" t="n">
        <v>1</v>
      </c>
      <c r="Z21" t="n">
        <v>10</v>
      </c>
      <c r="AA21" t="n">
        <v>290.6421241646655</v>
      </c>
      <c r="AB21" t="n">
        <v>397.6693765076673</v>
      </c>
      <c r="AC21" t="n">
        <v>359.71636934625</v>
      </c>
      <c r="AD21" t="n">
        <v>290642.1241646655</v>
      </c>
      <c r="AE21" t="n">
        <v>397669.3765076672</v>
      </c>
      <c r="AF21" t="n">
        <v>2.694143301722564e-06</v>
      </c>
      <c r="AG21" t="n">
        <v>17</v>
      </c>
      <c r="AH21" t="n">
        <v>359716.36934625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3.5837</v>
      </c>
      <c r="E22" t="n">
        <v>27.9</v>
      </c>
      <c r="F22" t="n">
        <v>24.96</v>
      </c>
      <c r="G22" t="n">
        <v>53.49</v>
      </c>
      <c r="H22" t="n">
        <v>0.76</v>
      </c>
      <c r="I22" t="n">
        <v>28</v>
      </c>
      <c r="J22" t="n">
        <v>139.95</v>
      </c>
      <c r="K22" t="n">
        <v>46.47</v>
      </c>
      <c r="L22" t="n">
        <v>6</v>
      </c>
      <c r="M22" t="n">
        <v>26</v>
      </c>
      <c r="N22" t="n">
        <v>22.49</v>
      </c>
      <c r="O22" t="n">
        <v>17494.97</v>
      </c>
      <c r="P22" t="n">
        <v>225.38</v>
      </c>
      <c r="Q22" t="n">
        <v>1397.21</v>
      </c>
      <c r="R22" t="n">
        <v>98.3</v>
      </c>
      <c r="S22" t="n">
        <v>66.97</v>
      </c>
      <c r="T22" t="n">
        <v>13011.5</v>
      </c>
      <c r="U22" t="n">
        <v>0.68</v>
      </c>
      <c r="V22" t="n">
        <v>0.84</v>
      </c>
      <c r="W22" t="n">
        <v>5.35</v>
      </c>
      <c r="X22" t="n">
        <v>0.8</v>
      </c>
      <c r="Y22" t="n">
        <v>1</v>
      </c>
      <c r="Z22" t="n">
        <v>10</v>
      </c>
      <c r="AA22" t="n">
        <v>288.4941620693492</v>
      </c>
      <c r="AB22" t="n">
        <v>394.7304400074557</v>
      </c>
      <c r="AC22" t="n">
        <v>357.0579208207955</v>
      </c>
      <c r="AD22" t="n">
        <v>288494.1620693492</v>
      </c>
      <c r="AE22" t="n">
        <v>394730.4400074558</v>
      </c>
      <c r="AF22" t="n">
        <v>2.700926329589379e-06</v>
      </c>
      <c r="AG22" t="n">
        <v>17</v>
      </c>
      <c r="AH22" t="n">
        <v>357057.9208207955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3.5935</v>
      </c>
      <c r="E23" t="n">
        <v>27.83</v>
      </c>
      <c r="F23" t="n">
        <v>24.91</v>
      </c>
      <c r="G23" t="n">
        <v>55.36</v>
      </c>
      <c r="H23" t="n">
        <v>0.79</v>
      </c>
      <c r="I23" t="n">
        <v>27</v>
      </c>
      <c r="J23" t="n">
        <v>140.29</v>
      </c>
      <c r="K23" t="n">
        <v>46.47</v>
      </c>
      <c r="L23" t="n">
        <v>6.25</v>
      </c>
      <c r="M23" t="n">
        <v>23</v>
      </c>
      <c r="N23" t="n">
        <v>22.58</v>
      </c>
      <c r="O23" t="n">
        <v>17536.87</v>
      </c>
      <c r="P23" t="n">
        <v>222.01</v>
      </c>
      <c r="Q23" t="n">
        <v>1397.23</v>
      </c>
      <c r="R23" t="n">
        <v>97.06999999999999</v>
      </c>
      <c r="S23" t="n">
        <v>66.97</v>
      </c>
      <c r="T23" t="n">
        <v>12403.74</v>
      </c>
      <c r="U23" t="n">
        <v>0.6899999999999999</v>
      </c>
      <c r="V23" t="n">
        <v>0.84</v>
      </c>
      <c r="W23" t="n">
        <v>5.33</v>
      </c>
      <c r="X23" t="n">
        <v>0.75</v>
      </c>
      <c r="Y23" t="n">
        <v>1</v>
      </c>
      <c r="Z23" t="n">
        <v>10</v>
      </c>
      <c r="AA23" t="n">
        <v>285.7161842169706</v>
      </c>
      <c r="AB23" t="n">
        <v>390.9294881540981</v>
      </c>
      <c r="AC23" t="n">
        <v>353.6197264776528</v>
      </c>
      <c r="AD23" t="n">
        <v>285716.1842169706</v>
      </c>
      <c r="AE23" t="n">
        <v>390929.4881540981</v>
      </c>
      <c r="AF23" t="n">
        <v>2.708312293266577e-06</v>
      </c>
      <c r="AG23" t="n">
        <v>17</v>
      </c>
      <c r="AH23" t="n">
        <v>353619.7264776528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3.6005</v>
      </c>
      <c r="E24" t="n">
        <v>27.77</v>
      </c>
      <c r="F24" t="n">
        <v>24.89</v>
      </c>
      <c r="G24" t="n">
        <v>57.43</v>
      </c>
      <c r="H24" t="n">
        <v>0.82</v>
      </c>
      <c r="I24" t="n">
        <v>26</v>
      </c>
      <c r="J24" t="n">
        <v>140.63</v>
      </c>
      <c r="K24" t="n">
        <v>46.47</v>
      </c>
      <c r="L24" t="n">
        <v>6.5</v>
      </c>
      <c r="M24" t="n">
        <v>21</v>
      </c>
      <c r="N24" t="n">
        <v>22.67</v>
      </c>
      <c r="O24" t="n">
        <v>17578.8</v>
      </c>
      <c r="P24" t="n">
        <v>219.49</v>
      </c>
      <c r="Q24" t="n">
        <v>1397.2</v>
      </c>
      <c r="R24" t="n">
        <v>95.81999999999999</v>
      </c>
      <c r="S24" t="n">
        <v>66.97</v>
      </c>
      <c r="T24" t="n">
        <v>11782.87</v>
      </c>
      <c r="U24" t="n">
        <v>0.7</v>
      </c>
      <c r="V24" t="n">
        <v>0.85</v>
      </c>
      <c r="W24" t="n">
        <v>5.34</v>
      </c>
      <c r="X24" t="n">
        <v>0.72</v>
      </c>
      <c r="Y24" t="n">
        <v>1</v>
      </c>
      <c r="Z24" t="n">
        <v>10</v>
      </c>
      <c r="AA24" t="n">
        <v>283.6779514681866</v>
      </c>
      <c r="AB24" t="n">
        <v>388.1406881867292</v>
      </c>
      <c r="AC24" t="n">
        <v>351.0970856650643</v>
      </c>
      <c r="AD24" t="n">
        <v>283677.9514681866</v>
      </c>
      <c r="AE24" t="n">
        <v>388140.6881867292</v>
      </c>
      <c r="AF24" t="n">
        <v>2.713587981607433e-06</v>
      </c>
      <c r="AG24" t="n">
        <v>17</v>
      </c>
      <c r="AH24" t="n">
        <v>351097.0856650643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3.6075</v>
      </c>
      <c r="E25" t="n">
        <v>27.72</v>
      </c>
      <c r="F25" t="n">
        <v>24.86</v>
      </c>
      <c r="G25" t="n">
        <v>59.66</v>
      </c>
      <c r="H25" t="n">
        <v>0.85</v>
      </c>
      <c r="I25" t="n">
        <v>25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216.26</v>
      </c>
      <c r="Q25" t="n">
        <v>1397.28</v>
      </c>
      <c r="R25" t="n">
        <v>94.98</v>
      </c>
      <c r="S25" t="n">
        <v>66.97</v>
      </c>
      <c r="T25" t="n">
        <v>11364.68</v>
      </c>
      <c r="U25" t="n">
        <v>0.71</v>
      </c>
      <c r="V25" t="n">
        <v>0.85</v>
      </c>
      <c r="W25" t="n">
        <v>5.34</v>
      </c>
      <c r="X25" t="n">
        <v>0.6899999999999999</v>
      </c>
      <c r="Y25" t="n">
        <v>1</v>
      </c>
      <c r="Z25" t="n">
        <v>10</v>
      </c>
      <c r="AA25" t="n">
        <v>281.163612521769</v>
      </c>
      <c r="AB25" t="n">
        <v>384.7004587154349</v>
      </c>
      <c r="AC25" t="n">
        <v>347.985186866118</v>
      </c>
      <c r="AD25" t="n">
        <v>281163.612521769</v>
      </c>
      <c r="AE25" t="n">
        <v>384700.4587154349</v>
      </c>
      <c r="AF25" t="n">
        <v>2.718863669948289e-06</v>
      </c>
      <c r="AG25" t="n">
        <v>17</v>
      </c>
      <c r="AH25" t="n">
        <v>347985.186866118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3.6139</v>
      </c>
      <c r="E26" t="n">
        <v>27.67</v>
      </c>
      <c r="F26" t="n">
        <v>24.84</v>
      </c>
      <c r="G26" t="n">
        <v>62.09</v>
      </c>
      <c r="H26" t="n">
        <v>0.88</v>
      </c>
      <c r="I26" t="n">
        <v>24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214.93</v>
      </c>
      <c r="Q26" t="n">
        <v>1397.23</v>
      </c>
      <c r="R26" t="n">
        <v>93.93000000000001</v>
      </c>
      <c r="S26" t="n">
        <v>66.97</v>
      </c>
      <c r="T26" t="n">
        <v>10845.2</v>
      </c>
      <c r="U26" t="n">
        <v>0.71</v>
      </c>
      <c r="V26" t="n">
        <v>0.85</v>
      </c>
      <c r="W26" t="n">
        <v>5.35</v>
      </c>
      <c r="X26" t="n">
        <v>0.67</v>
      </c>
      <c r="Y26" t="n">
        <v>1</v>
      </c>
      <c r="Z26" t="n">
        <v>10</v>
      </c>
      <c r="AA26" t="n">
        <v>279.9655509257934</v>
      </c>
      <c r="AB26" t="n">
        <v>383.0612179850738</v>
      </c>
      <c r="AC26" t="n">
        <v>346.5023929703737</v>
      </c>
      <c r="AD26" t="n">
        <v>279965.5509257934</v>
      </c>
      <c r="AE26" t="n">
        <v>383061.2179850738</v>
      </c>
      <c r="AF26" t="n">
        <v>2.723687156431358e-06</v>
      </c>
      <c r="AG26" t="n">
        <v>17</v>
      </c>
      <c r="AH26" t="n">
        <v>346502.3929703737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3.619</v>
      </c>
      <c r="E27" t="n">
        <v>27.63</v>
      </c>
      <c r="F27" t="n">
        <v>24.83</v>
      </c>
      <c r="G27" t="n">
        <v>64.76000000000001</v>
      </c>
      <c r="H27" t="n">
        <v>0.91</v>
      </c>
      <c r="I27" t="n">
        <v>23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213.72</v>
      </c>
      <c r="Q27" t="n">
        <v>1397.22</v>
      </c>
      <c r="R27" t="n">
        <v>93.47</v>
      </c>
      <c r="S27" t="n">
        <v>66.97</v>
      </c>
      <c r="T27" t="n">
        <v>10623.24</v>
      </c>
      <c r="U27" t="n">
        <v>0.72</v>
      </c>
      <c r="V27" t="n">
        <v>0.85</v>
      </c>
      <c r="W27" t="n">
        <v>5.35</v>
      </c>
      <c r="X27" t="n">
        <v>0.66</v>
      </c>
      <c r="Y27" t="n">
        <v>1</v>
      </c>
      <c r="Z27" t="n">
        <v>10</v>
      </c>
      <c r="AA27" t="n">
        <v>272.1635493880929</v>
      </c>
      <c r="AB27" t="n">
        <v>372.3861752811767</v>
      </c>
      <c r="AC27" t="n">
        <v>336.84616135962</v>
      </c>
      <c r="AD27" t="n">
        <v>272163.5493880929</v>
      </c>
      <c r="AE27" t="n">
        <v>372386.1752811767</v>
      </c>
      <c r="AF27" t="n">
        <v>2.727530872222553e-06</v>
      </c>
      <c r="AG27" t="n">
        <v>16</v>
      </c>
      <c r="AH27" t="n">
        <v>336846.16135962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3.6186</v>
      </c>
      <c r="E28" t="n">
        <v>27.64</v>
      </c>
      <c r="F28" t="n">
        <v>24.83</v>
      </c>
      <c r="G28" t="n">
        <v>64.77</v>
      </c>
      <c r="H28" t="n">
        <v>0.93</v>
      </c>
      <c r="I28" t="n">
        <v>23</v>
      </c>
      <c r="J28" t="n">
        <v>142</v>
      </c>
      <c r="K28" t="n">
        <v>46.47</v>
      </c>
      <c r="L28" t="n">
        <v>7.5</v>
      </c>
      <c r="M28" t="n">
        <v>2</v>
      </c>
      <c r="N28" t="n">
        <v>23.03</v>
      </c>
      <c r="O28" t="n">
        <v>17746.83</v>
      </c>
      <c r="P28" t="n">
        <v>214.09</v>
      </c>
      <c r="Q28" t="n">
        <v>1397.23</v>
      </c>
      <c r="R28" t="n">
        <v>93.42</v>
      </c>
      <c r="S28" t="n">
        <v>66.97</v>
      </c>
      <c r="T28" t="n">
        <v>10598.23</v>
      </c>
      <c r="U28" t="n">
        <v>0.72</v>
      </c>
      <c r="V28" t="n">
        <v>0.85</v>
      </c>
      <c r="W28" t="n">
        <v>5.36</v>
      </c>
      <c r="X28" t="n">
        <v>0.66</v>
      </c>
      <c r="Y28" t="n">
        <v>1</v>
      </c>
      <c r="Z28" t="n">
        <v>10</v>
      </c>
      <c r="AA28" t="n">
        <v>272.4288316071605</v>
      </c>
      <c r="AB28" t="n">
        <v>372.7491461167305</v>
      </c>
      <c r="AC28" t="n">
        <v>337.1744907680613</v>
      </c>
      <c r="AD28" t="n">
        <v>272428.8316071605</v>
      </c>
      <c r="AE28" t="n">
        <v>372749.1461167305</v>
      </c>
      <c r="AF28" t="n">
        <v>2.727229404317361e-06</v>
      </c>
      <c r="AG28" t="n">
        <v>16</v>
      </c>
      <c r="AH28" t="n">
        <v>337174.4907680613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3.6181</v>
      </c>
      <c r="E29" t="n">
        <v>27.64</v>
      </c>
      <c r="F29" t="n">
        <v>24.83</v>
      </c>
      <c r="G29" t="n">
        <v>64.78</v>
      </c>
      <c r="H29" t="n">
        <v>0.96</v>
      </c>
      <c r="I29" t="n">
        <v>23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214.84</v>
      </c>
      <c r="Q29" t="n">
        <v>1397.23</v>
      </c>
      <c r="R29" t="n">
        <v>93.48</v>
      </c>
      <c r="S29" t="n">
        <v>66.97</v>
      </c>
      <c r="T29" t="n">
        <v>10627.74</v>
      </c>
      <c r="U29" t="n">
        <v>0.72</v>
      </c>
      <c r="V29" t="n">
        <v>0.85</v>
      </c>
      <c r="W29" t="n">
        <v>5.36</v>
      </c>
      <c r="X29" t="n">
        <v>0.67</v>
      </c>
      <c r="Y29" t="n">
        <v>1</v>
      </c>
      <c r="Z29" t="n">
        <v>10</v>
      </c>
      <c r="AA29" t="n">
        <v>272.9527065169063</v>
      </c>
      <c r="AB29" t="n">
        <v>373.4659348799745</v>
      </c>
      <c r="AC29" t="n">
        <v>337.8228702177607</v>
      </c>
      <c r="AD29" t="n">
        <v>272952.7065169063</v>
      </c>
      <c r="AE29" t="n">
        <v>373465.9348799745</v>
      </c>
      <c r="AF29" t="n">
        <v>2.726852569435871e-06</v>
      </c>
      <c r="AG29" t="n">
        <v>16</v>
      </c>
      <c r="AH29" t="n">
        <v>337822.8702177607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3.6181</v>
      </c>
      <c r="E30" t="n">
        <v>27.64</v>
      </c>
      <c r="F30" t="n">
        <v>24.83</v>
      </c>
      <c r="G30" t="n">
        <v>64.78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1</v>
      </c>
      <c r="N30" t="n">
        <v>23.21</v>
      </c>
      <c r="O30" t="n">
        <v>17831.04</v>
      </c>
      <c r="P30" t="n">
        <v>214.96</v>
      </c>
      <c r="Q30" t="n">
        <v>1397.23</v>
      </c>
      <c r="R30" t="n">
        <v>93.48</v>
      </c>
      <c r="S30" t="n">
        <v>66.97</v>
      </c>
      <c r="T30" t="n">
        <v>10624.82</v>
      </c>
      <c r="U30" t="n">
        <v>0.72</v>
      </c>
      <c r="V30" t="n">
        <v>0.85</v>
      </c>
      <c r="W30" t="n">
        <v>5.36</v>
      </c>
      <c r="X30" t="n">
        <v>0.67</v>
      </c>
      <c r="Y30" t="n">
        <v>1</v>
      </c>
      <c r="Z30" t="n">
        <v>10</v>
      </c>
      <c r="AA30" t="n">
        <v>273.0329248055766</v>
      </c>
      <c r="AB30" t="n">
        <v>373.5756930815143</v>
      </c>
      <c r="AC30" t="n">
        <v>337.9221532505921</v>
      </c>
      <c r="AD30" t="n">
        <v>273032.9248055766</v>
      </c>
      <c r="AE30" t="n">
        <v>373575.6930815143</v>
      </c>
      <c r="AF30" t="n">
        <v>2.726852569435871e-06</v>
      </c>
      <c r="AG30" t="n">
        <v>16</v>
      </c>
      <c r="AH30" t="n">
        <v>337922.1532505921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3.6182</v>
      </c>
      <c r="E31" t="n">
        <v>27.64</v>
      </c>
      <c r="F31" t="n">
        <v>24.83</v>
      </c>
      <c r="G31" t="n">
        <v>64.78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215.25</v>
      </c>
      <c r="Q31" t="n">
        <v>1397.23</v>
      </c>
      <c r="R31" t="n">
        <v>93.40000000000001</v>
      </c>
      <c r="S31" t="n">
        <v>66.97</v>
      </c>
      <c r="T31" t="n">
        <v>10588.25</v>
      </c>
      <c r="U31" t="n">
        <v>0.72</v>
      </c>
      <c r="V31" t="n">
        <v>0.85</v>
      </c>
      <c r="W31" t="n">
        <v>5.36</v>
      </c>
      <c r="X31" t="n">
        <v>0.67</v>
      </c>
      <c r="Y31" t="n">
        <v>1</v>
      </c>
      <c r="Z31" t="n">
        <v>10</v>
      </c>
      <c r="AA31" t="n">
        <v>273.2222616192856</v>
      </c>
      <c r="AB31" t="n">
        <v>373.8347520629816</v>
      </c>
      <c r="AC31" t="n">
        <v>338.1564880064597</v>
      </c>
      <c r="AD31" t="n">
        <v>273222.2616192856</v>
      </c>
      <c r="AE31" t="n">
        <v>373834.7520629817</v>
      </c>
      <c r="AF31" t="n">
        <v>2.726927936412169e-06</v>
      </c>
      <c r="AG31" t="n">
        <v>16</v>
      </c>
      <c r="AH31" t="n">
        <v>338156.4880064597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3.6182</v>
      </c>
      <c r="E32" t="n">
        <v>27.64</v>
      </c>
      <c r="F32" t="n">
        <v>24.83</v>
      </c>
      <c r="G32" t="n">
        <v>64.78</v>
      </c>
      <c r="H32" t="n">
        <v>1.05</v>
      </c>
      <c r="I32" t="n">
        <v>23</v>
      </c>
      <c r="J32" t="n">
        <v>143.36</v>
      </c>
      <c r="K32" t="n">
        <v>46.47</v>
      </c>
      <c r="L32" t="n">
        <v>8.5</v>
      </c>
      <c r="M32" t="n">
        <v>1</v>
      </c>
      <c r="N32" t="n">
        <v>23.4</v>
      </c>
      <c r="O32" t="n">
        <v>17915.37</v>
      </c>
      <c r="P32" t="n">
        <v>215.51</v>
      </c>
      <c r="Q32" t="n">
        <v>1397.23</v>
      </c>
      <c r="R32" t="n">
        <v>93.41</v>
      </c>
      <c r="S32" t="n">
        <v>66.97</v>
      </c>
      <c r="T32" t="n">
        <v>10590.95</v>
      </c>
      <c r="U32" t="n">
        <v>0.72</v>
      </c>
      <c r="V32" t="n">
        <v>0.85</v>
      </c>
      <c r="W32" t="n">
        <v>5.36</v>
      </c>
      <c r="X32" t="n">
        <v>0.67</v>
      </c>
      <c r="Y32" t="n">
        <v>1</v>
      </c>
      <c r="Z32" t="n">
        <v>10</v>
      </c>
      <c r="AA32" t="n">
        <v>273.396063107737</v>
      </c>
      <c r="AB32" t="n">
        <v>374.0725549270614</v>
      </c>
      <c r="AC32" t="n">
        <v>338.3715952989501</v>
      </c>
      <c r="AD32" t="n">
        <v>273396.063107737</v>
      </c>
      <c r="AE32" t="n">
        <v>374072.5549270614</v>
      </c>
      <c r="AF32" t="n">
        <v>2.726927936412169e-06</v>
      </c>
      <c r="AG32" t="n">
        <v>16</v>
      </c>
      <c r="AH32" t="n">
        <v>338371.5952989502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3.618</v>
      </c>
      <c r="E33" t="n">
        <v>27.64</v>
      </c>
      <c r="F33" t="n">
        <v>24.83</v>
      </c>
      <c r="G33" t="n">
        <v>64.78</v>
      </c>
      <c r="H33" t="n">
        <v>1.08</v>
      </c>
      <c r="I33" t="n">
        <v>23</v>
      </c>
      <c r="J33" t="n">
        <v>143.7</v>
      </c>
      <c r="K33" t="n">
        <v>46.47</v>
      </c>
      <c r="L33" t="n">
        <v>8.75</v>
      </c>
      <c r="M33" t="n">
        <v>0</v>
      </c>
      <c r="N33" t="n">
        <v>23.49</v>
      </c>
      <c r="O33" t="n">
        <v>17957.59</v>
      </c>
      <c r="P33" t="n">
        <v>216.01</v>
      </c>
      <c r="Q33" t="n">
        <v>1397.23</v>
      </c>
      <c r="R33" t="n">
        <v>93.40000000000001</v>
      </c>
      <c r="S33" t="n">
        <v>66.97</v>
      </c>
      <c r="T33" t="n">
        <v>10587.22</v>
      </c>
      <c r="U33" t="n">
        <v>0.72</v>
      </c>
      <c r="V33" t="n">
        <v>0.85</v>
      </c>
      <c r="W33" t="n">
        <v>5.36</v>
      </c>
      <c r="X33" t="n">
        <v>0.67</v>
      </c>
      <c r="Y33" t="n">
        <v>1</v>
      </c>
      <c r="Z33" t="n">
        <v>10</v>
      </c>
      <c r="AA33" t="n">
        <v>273.7393731743697</v>
      </c>
      <c r="AB33" t="n">
        <v>374.5422869059995</v>
      </c>
      <c r="AC33" t="n">
        <v>338.7964967170914</v>
      </c>
      <c r="AD33" t="n">
        <v>273739.3731743697</v>
      </c>
      <c r="AE33" t="n">
        <v>374542.2869059995</v>
      </c>
      <c r="AF33" t="n">
        <v>2.726777202459573e-06</v>
      </c>
      <c r="AG33" t="n">
        <v>16</v>
      </c>
      <c r="AH33" t="n">
        <v>338796.4967170914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1.5919</v>
      </c>
      <c r="E2" t="n">
        <v>62.82</v>
      </c>
      <c r="F2" t="n">
        <v>37.87</v>
      </c>
      <c r="G2" t="n">
        <v>5.02</v>
      </c>
      <c r="H2" t="n">
        <v>0.07000000000000001</v>
      </c>
      <c r="I2" t="n">
        <v>453</v>
      </c>
      <c r="J2" t="n">
        <v>252.85</v>
      </c>
      <c r="K2" t="n">
        <v>59.19</v>
      </c>
      <c r="L2" t="n">
        <v>1</v>
      </c>
      <c r="M2" t="n">
        <v>451</v>
      </c>
      <c r="N2" t="n">
        <v>62.65</v>
      </c>
      <c r="O2" t="n">
        <v>31418.63</v>
      </c>
      <c r="P2" t="n">
        <v>624.13</v>
      </c>
      <c r="Q2" t="n">
        <v>1398.16</v>
      </c>
      <c r="R2" t="n">
        <v>520.75</v>
      </c>
      <c r="S2" t="n">
        <v>66.97</v>
      </c>
      <c r="T2" t="n">
        <v>222109.56</v>
      </c>
      <c r="U2" t="n">
        <v>0.13</v>
      </c>
      <c r="V2" t="n">
        <v>0.5600000000000001</v>
      </c>
      <c r="W2" t="n">
        <v>6.03</v>
      </c>
      <c r="X2" t="n">
        <v>13.68</v>
      </c>
      <c r="Y2" t="n">
        <v>1</v>
      </c>
      <c r="Z2" t="n">
        <v>10</v>
      </c>
      <c r="AA2" t="n">
        <v>1296.929002378167</v>
      </c>
      <c r="AB2" t="n">
        <v>1774.515477523258</v>
      </c>
      <c r="AC2" t="n">
        <v>1605.158210896553</v>
      </c>
      <c r="AD2" t="n">
        <v>1296929.002378167</v>
      </c>
      <c r="AE2" t="n">
        <v>1774515.477523258</v>
      </c>
      <c r="AF2" t="n">
        <v>1.154791918837709e-06</v>
      </c>
      <c r="AG2" t="n">
        <v>37</v>
      </c>
      <c r="AH2" t="n">
        <v>1605158.210896553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1.9121</v>
      </c>
      <c r="E3" t="n">
        <v>52.3</v>
      </c>
      <c r="F3" t="n">
        <v>33.75</v>
      </c>
      <c r="G3" t="n">
        <v>6.29</v>
      </c>
      <c r="H3" t="n">
        <v>0.09</v>
      </c>
      <c r="I3" t="n">
        <v>322</v>
      </c>
      <c r="J3" t="n">
        <v>253.3</v>
      </c>
      <c r="K3" t="n">
        <v>59.19</v>
      </c>
      <c r="L3" t="n">
        <v>1.25</v>
      </c>
      <c r="M3" t="n">
        <v>320</v>
      </c>
      <c r="N3" t="n">
        <v>62.86</v>
      </c>
      <c r="O3" t="n">
        <v>31474.5</v>
      </c>
      <c r="P3" t="n">
        <v>555.29</v>
      </c>
      <c r="Q3" t="n">
        <v>1398.19</v>
      </c>
      <c r="R3" t="n">
        <v>384.85</v>
      </c>
      <c r="S3" t="n">
        <v>66.97</v>
      </c>
      <c r="T3" t="n">
        <v>154817.57</v>
      </c>
      <c r="U3" t="n">
        <v>0.17</v>
      </c>
      <c r="V3" t="n">
        <v>0.62</v>
      </c>
      <c r="W3" t="n">
        <v>5.83</v>
      </c>
      <c r="X3" t="n">
        <v>9.57</v>
      </c>
      <c r="Y3" t="n">
        <v>1</v>
      </c>
      <c r="Z3" t="n">
        <v>10</v>
      </c>
      <c r="AA3" t="n">
        <v>986.0506154185887</v>
      </c>
      <c r="AB3" t="n">
        <v>1349.157953498685</v>
      </c>
      <c r="AC3" t="n">
        <v>1220.396211971851</v>
      </c>
      <c r="AD3" t="n">
        <v>986050.6154185886</v>
      </c>
      <c r="AE3" t="n">
        <v>1349157.953498685</v>
      </c>
      <c r="AF3" t="n">
        <v>1.387070562227265e-06</v>
      </c>
      <c r="AG3" t="n">
        <v>31</v>
      </c>
      <c r="AH3" t="n">
        <v>1220396.211971851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2.1463</v>
      </c>
      <c r="E4" t="n">
        <v>46.59</v>
      </c>
      <c r="F4" t="n">
        <v>31.56</v>
      </c>
      <c r="G4" t="n">
        <v>7.58</v>
      </c>
      <c r="H4" t="n">
        <v>0.11</v>
      </c>
      <c r="I4" t="n">
        <v>250</v>
      </c>
      <c r="J4" t="n">
        <v>253.75</v>
      </c>
      <c r="K4" t="n">
        <v>59.19</v>
      </c>
      <c r="L4" t="n">
        <v>1.5</v>
      </c>
      <c r="M4" t="n">
        <v>248</v>
      </c>
      <c r="N4" t="n">
        <v>63.06</v>
      </c>
      <c r="O4" t="n">
        <v>31530.44</v>
      </c>
      <c r="P4" t="n">
        <v>518.45</v>
      </c>
      <c r="Q4" t="n">
        <v>1397.97</v>
      </c>
      <c r="R4" t="n">
        <v>312.7</v>
      </c>
      <c r="S4" t="n">
        <v>66.97</v>
      </c>
      <c r="T4" t="n">
        <v>119100.52</v>
      </c>
      <c r="U4" t="n">
        <v>0.21</v>
      </c>
      <c r="V4" t="n">
        <v>0.67</v>
      </c>
      <c r="W4" t="n">
        <v>5.73</v>
      </c>
      <c r="X4" t="n">
        <v>7.39</v>
      </c>
      <c r="Y4" t="n">
        <v>1</v>
      </c>
      <c r="Z4" t="n">
        <v>10</v>
      </c>
      <c r="AA4" t="n">
        <v>828.9278911963595</v>
      </c>
      <c r="AB4" t="n">
        <v>1134.175710452458</v>
      </c>
      <c r="AC4" t="n">
        <v>1025.931572472482</v>
      </c>
      <c r="AD4" t="n">
        <v>828927.8911963595</v>
      </c>
      <c r="AE4" t="n">
        <v>1134175.710452458</v>
      </c>
      <c r="AF4" t="n">
        <v>1.55696331138977e-06</v>
      </c>
      <c r="AG4" t="n">
        <v>27</v>
      </c>
      <c r="AH4" t="n">
        <v>1025931.572472482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2.3264</v>
      </c>
      <c r="E5" t="n">
        <v>42.99</v>
      </c>
      <c r="F5" t="n">
        <v>30.16</v>
      </c>
      <c r="G5" t="n">
        <v>8.83</v>
      </c>
      <c r="H5" t="n">
        <v>0.12</v>
      </c>
      <c r="I5" t="n">
        <v>205</v>
      </c>
      <c r="J5" t="n">
        <v>254.21</v>
      </c>
      <c r="K5" t="n">
        <v>59.19</v>
      </c>
      <c r="L5" t="n">
        <v>1.75</v>
      </c>
      <c r="M5" t="n">
        <v>203</v>
      </c>
      <c r="N5" t="n">
        <v>63.26</v>
      </c>
      <c r="O5" t="n">
        <v>31586.46</v>
      </c>
      <c r="P5" t="n">
        <v>494.35</v>
      </c>
      <c r="Q5" t="n">
        <v>1397.69</v>
      </c>
      <c r="R5" t="n">
        <v>267.78</v>
      </c>
      <c r="S5" t="n">
        <v>66.97</v>
      </c>
      <c r="T5" t="n">
        <v>96867.13</v>
      </c>
      <c r="U5" t="n">
        <v>0.25</v>
      </c>
      <c r="V5" t="n">
        <v>0.7</v>
      </c>
      <c r="W5" t="n">
        <v>5.63</v>
      </c>
      <c r="X5" t="n">
        <v>5.99</v>
      </c>
      <c r="Y5" t="n">
        <v>1</v>
      </c>
      <c r="Z5" t="n">
        <v>10</v>
      </c>
      <c r="AA5" t="n">
        <v>738.1425606490382</v>
      </c>
      <c r="AB5" t="n">
        <v>1009.9592160315</v>
      </c>
      <c r="AC5" t="n">
        <v>913.5701259401151</v>
      </c>
      <c r="AD5" t="n">
        <v>738142.5606490382</v>
      </c>
      <c r="AE5" t="n">
        <v>1009959.2160315</v>
      </c>
      <c r="AF5" t="n">
        <v>1.687610980579211e-06</v>
      </c>
      <c r="AG5" t="n">
        <v>25</v>
      </c>
      <c r="AH5" t="n">
        <v>913570.1259401151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2.4724</v>
      </c>
      <c r="E6" t="n">
        <v>40.45</v>
      </c>
      <c r="F6" t="n">
        <v>29.18</v>
      </c>
      <c r="G6" t="n">
        <v>10.12</v>
      </c>
      <c r="H6" t="n">
        <v>0.14</v>
      </c>
      <c r="I6" t="n">
        <v>173</v>
      </c>
      <c r="J6" t="n">
        <v>254.66</v>
      </c>
      <c r="K6" t="n">
        <v>59.19</v>
      </c>
      <c r="L6" t="n">
        <v>2</v>
      </c>
      <c r="M6" t="n">
        <v>171</v>
      </c>
      <c r="N6" t="n">
        <v>63.47</v>
      </c>
      <c r="O6" t="n">
        <v>31642.55</v>
      </c>
      <c r="P6" t="n">
        <v>477.48</v>
      </c>
      <c r="Q6" t="n">
        <v>1397.6</v>
      </c>
      <c r="R6" t="n">
        <v>236.47</v>
      </c>
      <c r="S6" t="n">
        <v>66.97</v>
      </c>
      <c r="T6" t="n">
        <v>81369.48</v>
      </c>
      <c r="U6" t="n">
        <v>0.28</v>
      </c>
      <c r="V6" t="n">
        <v>0.72</v>
      </c>
      <c r="W6" t="n">
        <v>5.57</v>
      </c>
      <c r="X6" t="n">
        <v>5.01</v>
      </c>
      <c r="Y6" t="n">
        <v>1</v>
      </c>
      <c r="Z6" t="n">
        <v>10</v>
      </c>
      <c r="AA6" t="n">
        <v>679.9255417450418</v>
      </c>
      <c r="AB6" t="n">
        <v>930.304122413443</v>
      </c>
      <c r="AC6" t="n">
        <v>841.5172026603398</v>
      </c>
      <c r="AD6" t="n">
        <v>679925.5417450417</v>
      </c>
      <c r="AE6" t="n">
        <v>930304.1224134431</v>
      </c>
      <c r="AF6" t="n">
        <v>1.793521917290252e-06</v>
      </c>
      <c r="AG6" t="n">
        <v>24</v>
      </c>
      <c r="AH6" t="n">
        <v>841517.2026603398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2.5868</v>
      </c>
      <c r="E7" t="n">
        <v>38.66</v>
      </c>
      <c r="F7" t="n">
        <v>28.52</v>
      </c>
      <c r="G7" t="n">
        <v>11.41</v>
      </c>
      <c r="H7" t="n">
        <v>0.16</v>
      </c>
      <c r="I7" t="n">
        <v>150</v>
      </c>
      <c r="J7" t="n">
        <v>255.12</v>
      </c>
      <c r="K7" t="n">
        <v>59.19</v>
      </c>
      <c r="L7" t="n">
        <v>2.25</v>
      </c>
      <c r="M7" t="n">
        <v>148</v>
      </c>
      <c r="N7" t="n">
        <v>63.67</v>
      </c>
      <c r="O7" t="n">
        <v>31698.72</v>
      </c>
      <c r="P7" t="n">
        <v>465.56</v>
      </c>
      <c r="Q7" t="n">
        <v>1397.61</v>
      </c>
      <c r="R7" t="n">
        <v>214.4</v>
      </c>
      <c r="S7" t="n">
        <v>66.97</v>
      </c>
      <c r="T7" t="n">
        <v>70450</v>
      </c>
      <c r="U7" t="n">
        <v>0.31</v>
      </c>
      <c r="V7" t="n">
        <v>0.74</v>
      </c>
      <c r="W7" t="n">
        <v>5.54</v>
      </c>
      <c r="X7" t="n">
        <v>4.35</v>
      </c>
      <c r="Y7" t="n">
        <v>1</v>
      </c>
      <c r="Z7" t="n">
        <v>10</v>
      </c>
      <c r="AA7" t="n">
        <v>638.2276277023312</v>
      </c>
      <c r="AB7" t="n">
        <v>873.2511968380705</v>
      </c>
      <c r="AC7" t="n">
        <v>789.9093282275967</v>
      </c>
      <c r="AD7" t="n">
        <v>638227.6277023313</v>
      </c>
      <c r="AE7" t="n">
        <v>873251.1968380705</v>
      </c>
      <c r="AF7" t="n">
        <v>1.876509664959725e-06</v>
      </c>
      <c r="AG7" t="n">
        <v>23</v>
      </c>
      <c r="AH7" t="n">
        <v>789909.3282275967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2.6846</v>
      </c>
      <c r="E8" t="n">
        <v>37.25</v>
      </c>
      <c r="F8" t="n">
        <v>27.99</v>
      </c>
      <c r="G8" t="n">
        <v>12.72</v>
      </c>
      <c r="H8" t="n">
        <v>0.17</v>
      </c>
      <c r="I8" t="n">
        <v>132</v>
      </c>
      <c r="J8" t="n">
        <v>255.57</v>
      </c>
      <c r="K8" t="n">
        <v>59.19</v>
      </c>
      <c r="L8" t="n">
        <v>2.5</v>
      </c>
      <c r="M8" t="n">
        <v>130</v>
      </c>
      <c r="N8" t="n">
        <v>63.88</v>
      </c>
      <c r="O8" t="n">
        <v>31754.97</v>
      </c>
      <c r="P8" t="n">
        <v>456.14</v>
      </c>
      <c r="Q8" t="n">
        <v>1397.47</v>
      </c>
      <c r="R8" t="n">
        <v>196.82</v>
      </c>
      <c r="S8" t="n">
        <v>66.97</v>
      </c>
      <c r="T8" t="n">
        <v>61749.87</v>
      </c>
      <c r="U8" t="n">
        <v>0.34</v>
      </c>
      <c r="V8" t="n">
        <v>0.75</v>
      </c>
      <c r="W8" t="n">
        <v>5.52</v>
      </c>
      <c r="X8" t="n">
        <v>3.82</v>
      </c>
      <c r="Y8" t="n">
        <v>1</v>
      </c>
      <c r="Z8" t="n">
        <v>10</v>
      </c>
      <c r="AA8" t="n">
        <v>604.6666862423176</v>
      </c>
      <c r="AB8" t="n">
        <v>827.3316361282384</v>
      </c>
      <c r="AC8" t="n">
        <v>748.3722659434028</v>
      </c>
      <c r="AD8" t="n">
        <v>604666.6862423177</v>
      </c>
      <c r="AE8" t="n">
        <v>827331.6361282384</v>
      </c>
      <c r="AF8" t="n">
        <v>1.947455484208627e-06</v>
      </c>
      <c r="AG8" t="n">
        <v>22</v>
      </c>
      <c r="AH8" t="n">
        <v>748372.2659434028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2.7676</v>
      </c>
      <c r="E9" t="n">
        <v>36.13</v>
      </c>
      <c r="F9" t="n">
        <v>27.56</v>
      </c>
      <c r="G9" t="n">
        <v>14.01</v>
      </c>
      <c r="H9" t="n">
        <v>0.19</v>
      </c>
      <c r="I9" t="n">
        <v>118</v>
      </c>
      <c r="J9" t="n">
        <v>256.03</v>
      </c>
      <c r="K9" t="n">
        <v>59.19</v>
      </c>
      <c r="L9" t="n">
        <v>2.75</v>
      </c>
      <c r="M9" t="n">
        <v>116</v>
      </c>
      <c r="N9" t="n">
        <v>64.09</v>
      </c>
      <c r="O9" t="n">
        <v>31811.29</v>
      </c>
      <c r="P9" t="n">
        <v>447.98</v>
      </c>
      <c r="Q9" t="n">
        <v>1397.34</v>
      </c>
      <c r="R9" t="n">
        <v>183.14</v>
      </c>
      <c r="S9" t="n">
        <v>66.97</v>
      </c>
      <c r="T9" t="n">
        <v>54984.19</v>
      </c>
      <c r="U9" t="n">
        <v>0.37</v>
      </c>
      <c r="V9" t="n">
        <v>0.76</v>
      </c>
      <c r="W9" t="n">
        <v>5.48</v>
      </c>
      <c r="X9" t="n">
        <v>3.39</v>
      </c>
      <c r="Y9" t="n">
        <v>1</v>
      </c>
      <c r="Z9" t="n">
        <v>10</v>
      </c>
      <c r="AA9" t="n">
        <v>576.4947754888059</v>
      </c>
      <c r="AB9" t="n">
        <v>788.7855849782976</v>
      </c>
      <c r="AC9" t="n">
        <v>713.5049958154896</v>
      </c>
      <c r="AD9" t="n">
        <v>576494.7754888058</v>
      </c>
      <c r="AE9" t="n">
        <v>788785.5849782976</v>
      </c>
      <c r="AF9" t="n">
        <v>2.007665126311479e-06</v>
      </c>
      <c r="AG9" t="n">
        <v>21</v>
      </c>
      <c r="AH9" t="n">
        <v>713504.9958154896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2.8333</v>
      </c>
      <c r="E10" t="n">
        <v>35.29</v>
      </c>
      <c r="F10" t="n">
        <v>27.26</v>
      </c>
      <c r="G10" t="n">
        <v>15.29</v>
      </c>
      <c r="H10" t="n">
        <v>0.21</v>
      </c>
      <c r="I10" t="n">
        <v>107</v>
      </c>
      <c r="J10" t="n">
        <v>256.49</v>
      </c>
      <c r="K10" t="n">
        <v>59.19</v>
      </c>
      <c r="L10" t="n">
        <v>3</v>
      </c>
      <c r="M10" t="n">
        <v>105</v>
      </c>
      <c r="N10" t="n">
        <v>64.29000000000001</v>
      </c>
      <c r="O10" t="n">
        <v>31867.69</v>
      </c>
      <c r="P10" t="n">
        <v>442.34</v>
      </c>
      <c r="Q10" t="n">
        <v>1397.54</v>
      </c>
      <c r="R10" t="n">
        <v>173.28</v>
      </c>
      <c r="S10" t="n">
        <v>66.97</v>
      </c>
      <c r="T10" t="n">
        <v>50105.78</v>
      </c>
      <c r="U10" t="n">
        <v>0.39</v>
      </c>
      <c r="V10" t="n">
        <v>0.77</v>
      </c>
      <c r="W10" t="n">
        <v>5.47</v>
      </c>
      <c r="X10" t="n">
        <v>3.09</v>
      </c>
      <c r="Y10" t="n">
        <v>1</v>
      </c>
      <c r="Z10" t="n">
        <v>10</v>
      </c>
      <c r="AA10" t="n">
        <v>561.316911441996</v>
      </c>
      <c r="AB10" t="n">
        <v>768.0185617893487</v>
      </c>
      <c r="AC10" t="n">
        <v>694.719948172994</v>
      </c>
      <c r="AD10" t="n">
        <v>561316.911441996</v>
      </c>
      <c r="AE10" t="n">
        <v>768018.5617893487</v>
      </c>
      <c r="AF10" t="n">
        <v>2.055325047831447e-06</v>
      </c>
      <c r="AG10" t="n">
        <v>21</v>
      </c>
      <c r="AH10" t="n">
        <v>694719.948172994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2.8931</v>
      </c>
      <c r="E11" t="n">
        <v>34.56</v>
      </c>
      <c r="F11" t="n">
        <v>26.97</v>
      </c>
      <c r="G11" t="n">
        <v>16.51</v>
      </c>
      <c r="H11" t="n">
        <v>0.23</v>
      </c>
      <c r="I11" t="n">
        <v>98</v>
      </c>
      <c r="J11" t="n">
        <v>256.95</v>
      </c>
      <c r="K11" t="n">
        <v>59.19</v>
      </c>
      <c r="L11" t="n">
        <v>3.25</v>
      </c>
      <c r="M11" t="n">
        <v>96</v>
      </c>
      <c r="N11" t="n">
        <v>64.5</v>
      </c>
      <c r="O11" t="n">
        <v>31924.29</v>
      </c>
      <c r="P11" t="n">
        <v>436.73</v>
      </c>
      <c r="Q11" t="n">
        <v>1397.42</v>
      </c>
      <c r="R11" t="n">
        <v>163.65</v>
      </c>
      <c r="S11" t="n">
        <v>66.97</v>
      </c>
      <c r="T11" t="n">
        <v>45335.56</v>
      </c>
      <c r="U11" t="n">
        <v>0.41</v>
      </c>
      <c r="V11" t="n">
        <v>0.78</v>
      </c>
      <c r="W11" t="n">
        <v>5.46</v>
      </c>
      <c r="X11" t="n">
        <v>2.8</v>
      </c>
      <c r="Y11" t="n">
        <v>1</v>
      </c>
      <c r="Z11" t="n">
        <v>10</v>
      </c>
      <c r="AA11" t="n">
        <v>547.6806425128258</v>
      </c>
      <c r="AB11" t="n">
        <v>749.3608170507308</v>
      </c>
      <c r="AC11" t="n">
        <v>677.8428724059206</v>
      </c>
      <c r="AD11" t="n">
        <v>547680.6425128258</v>
      </c>
      <c r="AE11" t="n">
        <v>749360.8170507308</v>
      </c>
      <c r="AF11" t="n">
        <v>2.09870500684049e-06</v>
      </c>
      <c r="AG11" t="n">
        <v>21</v>
      </c>
      <c r="AH11" t="n">
        <v>677842.8724059206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2.9447</v>
      </c>
      <c r="E12" t="n">
        <v>33.96</v>
      </c>
      <c r="F12" t="n">
        <v>26.75</v>
      </c>
      <c r="G12" t="n">
        <v>17.84</v>
      </c>
      <c r="H12" t="n">
        <v>0.24</v>
      </c>
      <c r="I12" t="n">
        <v>90</v>
      </c>
      <c r="J12" t="n">
        <v>257.41</v>
      </c>
      <c r="K12" t="n">
        <v>59.19</v>
      </c>
      <c r="L12" t="n">
        <v>3.5</v>
      </c>
      <c r="M12" t="n">
        <v>88</v>
      </c>
      <c r="N12" t="n">
        <v>64.70999999999999</v>
      </c>
      <c r="O12" t="n">
        <v>31980.84</v>
      </c>
      <c r="P12" t="n">
        <v>432.4</v>
      </c>
      <c r="Q12" t="n">
        <v>1397.25</v>
      </c>
      <c r="R12" t="n">
        <v>156.67</v>
      </c>
      <c r="S12" t="n">
        <v>66.97</v>
      </c>
      <c r="T12" t="n">
        <v>41885.93</v>
      </c>
      <c r="U12" t="n">
        <v>0.43</v>
      </c>
      <c r="V12" t="n">
        <v>0.79</v>
      </c>
      <c r="W12" t="n">
        <v>5.45</v>
      </c>
      <c r="X12" t="n">
        <v>2.59</v>
      </c>
      <c r="Y12" t="n">
        <v>1</v>
      </c>
      <c r="Z12" t="n">
        <v>10</v>
      </c>
      <c r="AA12" t="n">
        <v>529.8875209966099</v>
      </c>
      <c r="AB12" t="n">
        <v>725.0154832151237</v>
      </c>
      <c r="AC12" t="n">
        <v>655.8210230626931</v>
      </c>
      <c r="AD12" t="n">
        <v>529887.5209966098</v>
      </c>
      <c r="AE12" t="n">
        <v>725015.4832151238</v>
      </c>
      <c r="AF12" t="n">
        <v>2.136136543376721e-06</v>
      </c>
      <c r="AG12" t="n">
        <v>20</v>
      </c>
      <c r="AH12" t="n">
        <v>655821.0230626932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2.9934</v>
      </c>
      <c r="E13" t="n">
        <v>33.41</v>
      </c>
      <c r="F13" t="n">
        <v>26.54</v>
      </c>
      <c r="G13" t="n">
        <v>19.19</v>
      </c>
      <c r="H13" t="n">
        <v>0.26</v>
      </c>
      <c r="I13" t="n">
        <v>83</v>
      </c>
      <c r="J13" t="n">
        <v>257.86</v>
      </c>
      <c r="K13" t="n">
        <v>59.19</v>
      </c>
      <c r="L13" t="n">
        <v>3.75</v>
      </c>
      <c r="M13" t="n">
        <v>81</v>
      </c>
      <c r="N13" t="n">
        <v>64.92</v>
      </c>
      <c r="O13" t="n">
        <v>32037.48</v>
      </c>
      <c r="P13" t="n">
        <v>428.01</v>
      </c>
      <c r="Q13" t="n">
        <v>1397.32</v>
      </c>
      <c r="R13" t="n">
        <v>149.97</v>
      </c>
      <c r="S13" t="n">
        <v>66.97</v>
      </c>
      <c r="T13" t="n">
        <v>38569.44</v>
      </c>
      <c r="U13" t="n">
        <v>0.45</v>
      </c>
      <c r="V13" t="n">
        <v>0.79</v>
      </c>
      <c r="W13" t="n">
        <v>5.43</v>
      </c>
      <c r="X13" t="n">
        <v>2.38</v>
      </c>
      <c r="Y13" t="n">
        <v>1</v>
      </c>
      <c r="Z13" t="n">
        <v>10</v>
      </c>
      <c r="AA13" t="n">
        <v>519.7308037164287</v>
      </c>
      <c r="AB13" t="n">
        <v>711.1186145496376</v>
      </c>
      <c r="AC13" t="n">
        <v>643.2504520382635</v>
      </c>
      <c r="AD13" t="n">
        <v>519730.8037164287</v>
      </c>
      <c r="AE13" t="n">
        <v>711118.6145496377</v>
      </c>
      <c r="AF13" t="n">
        <v>2.171464369526225e-06</v>
      </c>
      <c r="AG13" t="n">
        <v>20</v>
      </c>
      <c r="AH13" t="n">
        <v>643250.4520382634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3.0287</v>
      </c>
      <c r="E14" t="n">
        <v>33.02</v>
      </c>
      <c r="F14" t="n">
        <v>26.4</v>
      </c>
      <c r="G14" t="n">
        <v>20.31</v>
      </c>
      <c r="H14" t="n">
        <v>0.28</v>
      </c>
      <c r="I14" t="n">
        <v>78</v>
      </c>
      <c r="J14" t="n">
        <v>258.32</v>
      </c>
      <c r="K14" t="n">
        <v>59.19</v>
      </c>
      <c r="L14" t="n">
        <v>4</v>
      </c>
      <c r="M14" t="n">
        <v>76</v>
      </c>
      <c r="N14" t="n">
        <v>65.13</v>
      </c>
      <c r="O14" t="n">
        <v>32094.19</v>
      </c>
      <c r="P14" t="n">
        <v>424.68</v>
      </c>
      <c r="Q14" t="n">
        <v>1397.34</v>
      </c>
      <c r="R14" t="n">
        <v>145.34</v>
      </c>
      <c r="S14" t="n">
        <v>66.97</v>
      </c>
      <c r="T14" t="n">
        <v>36281.18</v>
      </c>
      <c r="U14" t="n">
        <v>0.46</v>
      </c>
      <c r="V14" t="n">
        <v>0.8</v>
      </c>
      <c r="W14" t="n">
        <v>5.42</v>
      </c>
      <c r="X14" t="n">
        <v>2.23</v>
      </c>
      <c r="Y14" t="n">
        <v>1</v>
      </c>
      <c r="Z14" t="n">
        <v>10</v>
      </c>
      <c r="AA14" t="n">
        <v>512.4701934243092</v>
      </c>
      <c r="AB14" t="n">
        <v>701.1843272324403</v>
      </c>
      <c r="AC14" t="n">
        <v>634.2642791597597</v>
      </c>
      <c r="AD14" t="n">
        <v>512470.1934243091</v>
      </c>
      <c r="AE14" t="n">
        <v>701184.3272324404</v>
      </c>
      <c r="AF14" t="n">
        <v>2.197071602854306e-06</v>
      </c>
      <c r="AG14" t="n">
        <v>20</v>
      </c>
      <c r="AH14" t="n">
        <v>634264.2791597596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3.0743</v>
      </c>
      <c r="E15" t="n">
        <v>32.53</v>
      </c>
      <c r="F15" t="n">
        <v>26.2</v>
      </c>
      <c r="G15" t="n">
        <v>21.84</v>
      </c>
      <c r="H15" t="n">
        <v>0.29</v>
      </c>
      <c r="I15" t="n">
        <v>72</v>
      </c>
      <c r="J15" t="n">
        <v>258.78</v>
      </c>
      <c r="K15" t="n">
        <v>59.19</v>
      </c>
      <c r="L15" t="n">
        <v>4.25</v>
      </c>
      <c r="M15" t="n">
        <v>70</v>
      </c>
      <c r="N15" t="n">
        <v>65.34</v>
      </c>
      <c r="O15" t="n">
        <v>32150.98</v>
      </c>
      <c r="P15" t="n">
        <v>420.69</v>
      </c>
      <c r="Q15" t="n">
        <v>1397.45</v>
      </c>
      <c r="R15" t="n">
        <v>138.86</v>
      </c>
      <c r="S15" t="n">
        <v>66.97</v>
      </c>
      <c r="T15" t="n">
        <v>33072.98</v>
      </c>
      <c r="U15" t="n">
        <v>0.48</v>
      </c>
      <c r="V15" t="n">
        <v>0.8</v>
      </c>
      <c r="W15" t="n">
        <v>5.41</v>
      </c>
      <c r="X15" t="n">
        <v>2.04</v>
      </c>
      <c r="Y15" t="n">
        <v>1</v>
      </c>
      <c r="Z15" t="n">
        <v>10</v>
      </c>
      <c r="AA15" t="n">
        <v>496.62876048578</v>
      </c>
      <c r="AB15" t="n">
        <v>679.5093798112478</v>
      </c>
      <c r="AC15" t="n">
        <v>614.6579582994659</v>
      </c>
      <c r="AD15" t="n">
        <v>496628.7604857801</v>
      </c>
      <c r="AE15" t="n">
        <v>679509.3798112478</v>
      </c>
      <c r="AF15" t="n">
        <v>2.230150635142138e-06</v>
      </c>
      <c r="AG15" t="n">
        <v>19</v>
      </c>
      <c r="AH15" t="n">
        <v>614657.9582994659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3.1031</v>
      </c>
      <c r="E16" t="n">
        <v>32.23</v>
      </c>
      <c r="F16" t="n">
        <v>26.1</v>
      </c>
      <c r="G16" t="n">
        <v>23.03</v>
      </c>
      <c r="H16" t="n">
        <v>0.31</v>
      </c>
      <c r="I16" t="n">
        <v>68</v>
      </c>
      <c r="J16" t="n">
        <v>259.25</v>
      </c>
      <c r="K16" t="n">
        <v>59.19</v>
      </c>
      <c r="L16" t="n">
        <v>4.5</v>
      </c>
      <c r="M16" t="n">
        <v>66</v>
      </c>
      <c r="N16" t="n">
        <v>65.55</v>
      </c>
      <c r="O16" t="n">
        <v>32207.85</v>
      </c>
      <c r="P16" t="n">
        <v>418.04</v>
      </c>
      <c r="Q16" t="n">
        <v>1397.27</v>
      </c>
      <c r="R16" t="n">
        <v>135.33</v>
      </c>
      <c r="S16" t="n">
        <v>66.97</v>
      </c>
      <c r="T16" t="n">
        <v>31326.31</v>
      </c>
      <c r="U16" t="n">
        <v>0.49</v>
      </c>
      <c r="V16" t="n">
        <v>0.8100000000000001</v>
      </c>
      <c r="W16" t="n">
        <v>5.41</v>
      </c>
      <c r="X16" t="n">
        <v>1.93</v>
      </c>
      <c r="Y16" t="n">
        <v>1</v>
      </c>
      <c r="Z16" t="n">
        <v>10</v>
      </c>
      <c r="AA16" t="n">
        <v>491.0667774186111</v>
      </c>
      <c r="AB16" t="n">
        <v>671.8992292013721</v>
      </c>
      <c r="AC16" t="n">
        <v>607.7741097828832</v>
      </c>
      <c r="AD16" t="n">
        <v>491066.7774186111</v>
      </c>
      <c r="AE16" t="n">
        <v>671899.2292013721</v>
      </c>
      <c r="AF16" t="n">
        <v>2.251042655534452e-06</v>
      </c>
      <c r="AG16" t="n">
        <v>19</v>
      </c>
      <c r="AH16" t="n">
        <v>607774.1097828832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3.1311</v>
      </c>
      <c r="E17" t="n">
        <v>31.94</v>
      </c>
      <c r="F17" t="n">
        <v>26</v>
      </c>
      <c r="G17" t="n">
        <v>24.38</v>
      </c>
      <c r="H17" t="n">
        <v>0.33</v>
      </c>
      <c r="I17" t="n">
        <v>64</v>
      </c>
      <c r="J17" t="n">
        <v>259.71</v>
      </c>
      <c r="K17" t="n">
        <v>59.19</v>
      </c>
      <c r="L17" t="n">
        <v>4.75</v>
      </c>
      <c r="M17" t="n">
        <v>62</v>
      </c>
      <c r="N17" t="n">
        <v>65.76000000000001</v>
      </c>
      <c r="O17" t="n">
        <v>32264.79</v>
      </c>
      <c r="P17" t="n">
        <v>415.69</v>
      </c>
      <c r="Q17" t="n">
        <v>1397.35</v>
      </c>
      <c r="R17" t="n">
        <v>132.29</v>
      </c>
      <c r="S17" t="n">
        <v>66.97</v>
      </c>
      <c r="T17" t="n">
        <v>29828.21</v>
      </c>
      <c r="U17" t="n">
        <v>0.51</v>
      </c>
      <c r="V17" t="n">
        <v>0.8100000000000001</v>
      </c>
      <c r="W17" t="n">
        <v>5.4</v>
      </c>
      <c r="X17" t="n">
        <v>1.84</v>
      </c>
      <c r="Y17" t="n">
        <v>1</v>
      </c>
      <c r="Z17" t="n">
        <v>10</v>
      </c>
      <c r="AA17" t="n">
        <v>485.9288801321631</v>
      </c>
      <c r="AB17" t="n">
        <v>664.8693314660231</v>
      </c>
      <c r="AC17" t="n">
        <v>601.4151356208727</v>
      </c>
      <c r="AD17" t="n">
        <v>485928.8801321631</v>
      </c>
      <c r="AE17" t="n">
        <v>664869.3314660231</v>
      </c>
      <c r="AF17" t="n">
        <v>2.271354342026981e-06</v>
      </c>
      <c r="AG17" t="n">
        <v>19</v>
      </c>
      <c r="AH17" t="n">
        <v>601415.1356208726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3.1559</v>
      </c>
      <c r="E18" t="n">
        <v>31.69</v>
      </c>
      <c r="F18" t="n">
        <v>25.9</v>
      </c>
      <c r="G18" t="n">
        <v>25.48</v>
      </c>
      <c r="H18" t="n">
        <v>0.34</v>
      </c>
      <c r="I18" t="n">
        <v>61</v>
      </c>
      <c r="J18" t="n">
        <v>260.17</v>
      </c>
      <c r="K18" t="n">
        <v>59.19</v>
      </c>
      <c r="L18" t="n">
        <v>5</v>
      </c>
      <c r="M18" t="n">
        <v>59</v>
      </c>
      <c r="N18" t="n">
        <v>65.98</v>
      </c>
      <c r="O18" t="n">
        <v>32321.82</v>
      </c>
      <c r="P18" t="n">
        <v>413.31</v>
      </c>
      <c r="Q18" t="n">
        <v>1397.37</v>
      </c>
      <c r="R18" t="n">
        <v>128.87</v>
      </c>
      <c r="S18" t="n">
        <v>66.97</v>
      </c>
      <c r="T18" t="n">
        <v>28129.45</v>
      </c>
      <c r="U18" t="n">
        <v>0.52</v>
      </c>
      <c r="V18" t="n">
        <v>0.8100000000000001</v>
      </c>
      <c r="W18" t="n">
        <v>5.4</v>
      </c>
      <c r="X18" t="n">
        <v>1.73</v>
      </c>
      <c r="Y18" t="n">
        <v>1</v>
      </c>
      <c r="Z18" t="n">
        <v>10</v>
      </c>
      <c r="AA18" t="n">
        <v>481.2116678340458</v>
      </c>
      <c r="AB18" t="n">
        <v>658.4150334910199</v>
      </c>
      <c r="AC18" t="n">
        <v>595.5768267859396</v>
      </c>
      <c r="AD18" t="n">
        <v>481211.6678340458</v>
      </c>
      <c r="AE18" t="n">
        <v>658415.03349102</v>
      </c>
      <c r="AF18" t="n">
        <v>2.289344692920363e-06</v>
      </c>
      <c r="AG18" t="n">
        <v>19</v>
      </c>
      <c r="AH18" t="n">
        <v>595576.8267859396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3.1876</v>
      </c>
      <c r="E19" t="n">
        <v>31.37</v>
      </c>
      <c r="F19" t="n">
        <v>25.78</v>
      </c>
      <c r="G19" t="n">
        <v>27.14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410.01</v>
      </c>
      <c r="Q19" t="n">
        <v>1397.18</v>
      </c>
      <c r="R19" t="n">
        <v>125.05</v>
      </c>
      <c r="S19" t="n">
        <v>66.97</v>
      </c>
      <c r="T19" t="n">
        <v>26240.69</v>
      </c>
      <c r="U19" t="n">
        <v>0.54</v>
      </c>
      <c r="V19" t="n">
        <v>0.82</v>
      </c>
      <c r="W19" t="n">
        <v>5.39</v>
      </c>
      <c r="X19" t="n">
        <v>1.61</v>
      </c>
      <c r="Y19" t="n">
        <v>1</v>
      </c>
      <c r="Z19" t="n">
        <v>10</v>
      </c>
      <c r="AA19" t="n">
        <v>475.1026167554293</v>
      </c>
      <c r="AB19" t="n">
        <v>650.0563602929446</v>
      </c>
      <c r="AC19" t="n">
        <v>588.015893626417</v>
      </c>
      <c r="AD19" t="n">
        <v>475102.6167554293</v>
      </c>
      <c r="AE19" t="n">
        <v>650056.3602929446</v>
      </c>
      <c r="AF19" t="n">
        <v>2.312340423699404e-06</v>
      </c>
      <c r="AG19" t="n">
        <v>19</v>
      </c>
      <c r="AH19" t="n">
        <v>588015.893626417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3.2049</v>
      </c>
      <c r="E20" t="n">
        <v>31.2</v>
      </c>
      <c r="F20" t="n">
        <v>25.71</v>
      </c>
      <c r="G20" t="n">
        <v>28.05</v>
      </c>
      <c r="H20" t="n">
        <v>0.37</v>
      </c>
      <c r="I20" t="n">
        <v>55</v>
      </c>
      <c r="J20" t="n">
        <v>261.1</v>
      </c>
      <c r="K20" t="n">
        <v>59.19</v>
      </c>
      <c r="L20" t="n">
        <v>5.5</v>
      </c>
      <c r="M20" t="n">
        <v>53</v>
      </c>
      <c r="N20" t="n">
        <v>66.40000000000001</v>
      </c>
      <c r="O20" t="n">
        <v>32436.11</v>
      </c>
      <c r="P20" t="n">
        <v>408.39</v>
      </c>
      <c r="Q20" t="n">
        <v>1397.33</v>
      </c>
      <c r="R20" t="n">
        <v>122.94</v>
      </c>
      <c r="S20" t="n">
        <v>66.97</v>
      </c>
      <c r="T20" t="n">
        <v>25197.84</v>
      </c>
      <c r="U20" t="n">
        <v>0.54</v>
      </c>
      <c r="V20" t="n">
        <v>0.82</v>
      </c>
      <c r="W20" t="n">
        <v>5.38</v>
      </c>
      <c r="X20" t="n">
        <v>1.54</v>
      </c>
      <c r="Y20" t="n">
        <v>1</v>
      </c>
      <c r="Z20" t="n">
        <v>10</v>
      </c>
      <c r="AA20" t="n">
        <v>471.9508130138452</v>
      </c>
      <c r="AB20" t="n">
        <v>645.7439233659417</v>
      </c>
      <c r="AC20" t="n">
        <v>584.1150296271841</v>
      </c>
      <c r="AD20" t="n">
        <v>471950.8130138452</v>
      </c>
      <c r="AE20" t="n">
        <v>645743.9233659416</v>
      </c>
      <c r="AF20" t="n">
        <v>2.324890144282288e-06</v>
      </c>
      <c r="AG20" t="n">
        <v>19</v>
      </c>
      <c r="AH20" t="n">
        <v>584115.029627184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3.2264</v>
      </c>
      <c r="E21" t="n">
        <v>30.99</v>
      </c>
      <c r="F21" t="n">
        <v>25.65</v>
      </c>
      <c r="G21" t="n">
        <v>29.59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406.58</v>
      </c>
      <c r="Q21" t="n">
        <v>1397.37</v>
      </c>
      <c r="R21" t="n">
        <v>120.76</v>
      </c>
      <c r="S21" t="n">
        <v>66.97</v>
      </c>
      <c r="T21" t="n">
        <v>24123.25</v>
      </c>
      <c r="U21" t="n">
        <v>0.55</v>
      </c>
      <c r="V21" t="n">
        <v>0.82</v>
      </c>
      <c r="W21" t="n">
        <v>5.38</v>
      </c>
      <c r="X21" t="n">
        <v>1.48</v>
      </c>
      <c r="Y21" t="n">
        <v>1</v>
      </c>
      <c r="Z21" t="n">
        <v>10</v>
      </c>
      <c r="AA21" t="n">
        <v>461.3347465657594</v>
      </c>
      <c r="AB21" t="n">
        <v>631.2185529038733</v>
      </c>
      <c r="AC21" t="n">
        <v>570.97594013553</v>
      </c>
      <c r="AD21" t="n">
        <v>461334.7465657594</v>
      </c>
      <c r="AE21" t="n">
        <v>631218.5529038733</v>
      </c>
      <c r="AF21" t="n">
        <v>2.34048661783905e-06</v>
      </c>
      <c r="AG21" t="n">
        <v>18</v>
      </c>
      <c r="AH21" t="n">
        <v>570975.94013553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3.243</v>
      </c>
      <c r="E22" t="n">
        <v>30.84</v>
      </c>
      <c r="F22" t="n">
        <v>25.59</v>
      </c>
      <c r="G22" t="n">
        <v>30.7</v>
      </c>
      <c r="H22" t="n">
        <v>0.41</v>
      </c>
      <c r="I22" t="n">
        <v>50</v>
      </c>
      <c r="J22" t="n">
        <v>262.03</v>
      </c>
      <c r="K22" t="n">
        <v>59.19</v>
      </c>
      <c r="L22" t="n">
        <v>6</v>
      </c>
      <c r="M22" t="n">
        <v>48</v>
      </c>
      <c r="N22" t="n">
        <v>66.83</v>
      </c>
      <c r="O22" t="n">
        <v>32550.72</v>
      </c>
      <c r="P22" t="n">
        <v>404.81</v>
      </c>
      <c r="Q22" t="n">
        <v>1397.44</v>
      </c>
      <c r="R22" t="n">
        <v>118.58</v>
      </c>
      <c r="S22" t="n">
        <v>66.97</v>
      </c>
      <c r="T22" t="n">
        <v>23043.59</v>
      </c>
      <c r="U22" t="n">
        <v>0.5600000000000001</v>
      </c>
      <c r="V22" t="n">
        <v>0.82</v>
      </c>
      <c r="W22" t="n">
        <v>5.38</v>
      </c>
      <c r="X22" t="n">
        <v>1.42</v>
      </c>
      <c r="Y22" t="n">
        <v>1</v>
      </c>
      <c r="Z22" t="n">
        <v>10</v>
      </c>
      <c r="AA22" t="n">
        <v>458.2286764779695</v>
      </c>
      <c r="AB22" t="n">
        <v>626.9686907796179</v>
      </c>
      <c r="AC22" t="n">
        <v>567.1316788876946</v>
      </c>
      <c r="AD22" t="n">
        <v>458228.6764779695</v>
      </c>
      <c r="AE22" t="n">
        <v>626968.6907796179</v>
      </c>
      <c r="AF22" t="n">
        <v>2.352528546259621e-06</v>
      </c>
      <c r="AG22" t="n">
        <v>18</v>
      </c>
      <c r="AH22" t="n">
        <v>567131.6788876946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3.259</v>
      </c>
      <c r="E23" t="n">
        <v>30.68</v>
      </c>
      <c r="F23" t="n">
        <v>25.53</v>
      </c>
      <c r="G23" t="n">
        <v>31.92</v>
      </c>
      <c r="H23" t="n">
        <v>0.42</v>
      </c>
      <c r="I23" t="n">
        <v>48</v>
      </c>
      <c r="J23" t="n">
        <v>262.49</v>
      </c>
      <c r="K23" t="n">
        <v>59.19</v>
      </c>
      <c r="L23" t="n">
        <v>6.25</v>
      </c>
      <c r="M23" t="n">
        <v>46</v>
      </c>
      <c r="N23" t="n">
        <v>67.05</v>
      </c>
      <c r="O23" t="n">
        <v>32608.15</v>
      </c>
      <c r="P23" t="n">
        <v>402.79</v>
      </c>
      <c r="Q23" t="n">
        <v>1397.3</v>
      </c>
      <c r="R23" t="n">
        <v>117.01</v>
      </c>
      <c r="S23" t="n">
        <v>66.97</v>
      </c>
      <c r="T23" t="n">
        <v>22268.46</v>
      </c>
      <c r="U23" t="n">
        <v>0.57</v>
      </c>
      <c r="V23" t="n">
        <v>0.82</v>
      </c>
      <c r="W23" t="n">
        <v>5.37</v>
      </c>
      <c r="X23" t="n">
        <v>1.37</v>
      </c>
      <c r="Y23" t="n">
        <v>1</v>
      </c>
      <c r="Z23" t="n">
        <v>10</v>
      </c>
      <c r="AA23" t="n">
        <v>455.0292667687531</v>
      </c>
      <c r="AB23" t="n">
        <v>622.5911172674735</v>
      </c>
      <c r="AC23" t="n">
        <v>563.1718948475863</v>
      </c>
      <c r="AD23" t="n">
        <v>455029.2667687531</v>
      </c>
      <c r="AE23" t="n">
        <v>622591.1172674735</v>
      </c>
      <c r="AF23" t="n">
        <v>2.364135224255351e-06</v>
      </c>
      <c r="AG23" t="n">
        <v>18</v>
      </c>
      <c r="AH23" t="n">
        <v>563171.8948475863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3.2776</v>
      </c>
      <c r="E24" t="n">
        <v>30.51</v>
      </c>
      <c r="F24" t="n">
        <v>25.46</v>
      </c>
      <c r="G24" t="n">
        <v>33.2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400.76</v>
      </c>
      <c r="Q24" t="n">
        <v>1397.2</v>
      </c>
      <c r="R24" t="n">
        <v>114.46</v>
      </c>
      <c r="S24" t="n">
        <v>66.97</v>
      </c>
      <c r="T24" t="n">
        <v>21001.84</v>
      </c>
      <c r="U24" t="n">
        <v>0.59</v>
      </c>
      <c r="V24" t="n">
        <v>0.83</v>
      </c>
      <c r="W24" t="n">
        <v>5.37</v>
      </c>
      <c r="X24" t="n">
        <v>1.29</v>
      </c>
      <c r="Y24" t="n">
        <v>1</v>
      </c>
      <c r="Z24" t="n">
        <v>10</v>
      </c>
      <c r="AA24" t="n">
        <v>451.5837719911897</v>
      </c>
      <c r="AB24" t="n">
        <v>617.8768393083096</v>
      </c>
      <c r="AC24" t="n">
        <v>558.9075409603142</v>
      </c>
      <c r="AD24" t="n">
        <v>451583.7719911897</v>
      </c>
      <c r="AE24" t="n">
        <v>617876.8393083096</v>
      </c>
      <c r="AF24" t="n">
        <v>2.377627987425388e-06</v>
      </c>
      <c r="AG24" t="n">
        <v>18</v>
      </c>
      <c r="AH24" t="n">
        <v>558907.5409603142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3.2943</v>
      </c>
      <c r="E25" t="n">
        <v>30.36</v>
      </c>
      <c r="F25" t="n">
        <v>25.4</v>
      </c>
      <c r="G25" t="n">
        <v>34.64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399.17</v>
      </c>
      <c r="Q25" t="n">
        <v>1397.24</v>
      </c>
      <c r="R25" t="n">
        <v>112.86</v>
      </c>
      <c r="S25" t="n">
        <v>66.97</v>
      </c>
      <c r="T25" t="n">
        <v>20214.2</v>
      </c>
      <c r="U25" t="n">
        <v>0.59</v>
      </c>
      <c r="V25" t="n">
        <v>0.83</v>
      </c>
      <c r="W25" t="n">
        <v>5.36</v>
      </c>
      <c r="X25" t="n">
        <v>1.23</v>
      </c>
      <c r="Y25" t="n">
        <v>1</v>
      </c>
      <c r="Z25" t="n">
        <v>10</v>
      </c>
      <c r="AA25" t="n">
        <v>448.6974836548886</v>
      </c>
      <c r="AB25" t="n">
        <v>613.9276922725278</v>
      </c>
      <c r="AC25" t="n">
        <v>555.3352949749648</v>
      </c>
      <c r="AD25" t="n">
        <v>448697.4836548886</v>
      </c>
      <c r="AE25" t="n">
        <v>613927.6922725278</v>
      </c>
      <c r="AF25" t="n">
        <v>2.389742457583431e-06</v>
      </c>
      <c r="AG25" t="n">
        <v>18</v>
      </c>
      <c r="AH25" t="n">
        <v>555335.2949749648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3.3092</v>
      </c>
      <c r="E26" t="n">
        <v>30.22</v>
      </c>
      <c r="F26" t="n">
        <v>25.36</v>
      </c>
      <c r="G26" t="n">
        <v>36.23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397.61</v>
      </c>
      <c r="Q26" t="n">
        <v>1397.22</v>
      </c>
      <c r="R26" t="n">
        <v>111.16</v>
      </c>
      <c r="S26" t="n">
        <v>66.97</v>
      </c>
      <c r="T26" t="n">
        <v>19372.23</v>
      </c>
      <c r="U26" t="n">
        <v>0.6</v>
      </c>
      <c r="V26" t="n">
        <v>0.83</v>
      </c>
      <c r="W26" t="n">
        <v>5.37</v>
      </c>
      <c r="X26" t="n">
        <v>1.19</v>
      </c>
      <c r="Y26" t="n">
        <v>1</v>
      </c>
      <c r="Z26" t="n">
        <v>10</v>
      </c>
      <c r="AA26" t="n">
        <v>446.0591559460698</v>
      </c>
      <c r="AB26" t="n">
        <v>610.3178159065181</v>
      </c>
      <c r="AC26" t="n">
        <v>552.0699401428337</v>
      </c>
      <c r="AD26" t="n">
        <v>446059.1559460698</v>
      </c>
      <c r="AE26" t="n">
        <v>610317.8159065181</v>
      </c>
      <c r="AF26" t="n">
        <v>2.400551176466956e-06</v>
      </c>
      <c r="AG26" t="n">
        <v>18</v>
      </c>
      <c r="AH26" t="n">
        <v>552069.9401428337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3.3167</v>
      </c>
      <c r="E27" t="n">
        <v>30.15</v>
      </c>
      <c r="F27" t="n">
        <v>25.34</v>
      </c>
      <c r="G27" t="n">
        <v>37.08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396.11</v>
      </c>
      <c r="Q27" t="n">
        <v>1397.33</v>
      </c>
      <c r="R27" t="n">
        <v>110.61</v>
      </c>
      <c r="S27" t="n">
        <v>66.97</v>
      </c>
      <c r="T27" t="n">
        <v>19100.81</v>
      </c>
      <c r="U27" t="n">
        <v>0.61</v>
      </c>
      <c r="V27" t="n">
        <v>0.83</v>
      </c>
      <c r="W27" t="n">
        <v>5.37</v>
      </c>
      <c r="X27" t="n">
        <v>1.17</v>
      </c>
      <c r="Y27" t="n">
        <v>1</v>
      </c>
      <c r="Z27" t="n">
        <v>10</v>
      </c>
      <c r="AA27" t="n">
        <v>444.2190315411976</v>
      </c>
      <c r="AB27" t="n">
        <v>607.8000765152127</v>
      </c>
      <c r="AC27" t="n">
        <v>549.7924902653652</v>
      </c>
      <c r="AD27" t="n">
        <v>444219.0315411976</v>
      </c>
      <c r="AE27" t="n">
        <v>607800.0765152127</v>
      </c>
      <c r="AF27" t="n">
        <v>2.405991806777454e-06</v>
      </c>
      <c r="AG27" t="n">
        <v>18</v>
      </c>
      <c r="AH27" t="n">
        <v>549792.4902653652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3.3349</v>
      </c>
      <c r="E28" t="n">
        <v>29.99</v>
      </c>
      <c r="F28" t="n">
        <v>25.27</v>
      </c>
      <c r="G28" t="n">
        <v>38.88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393.93</v>
      </c>
      <c r="Q28" t="n">
        <v>1397.23</v>
      </c>
      <c r="R28" t="n">
        <v>108.53</v>
      </c>
      <c r="S28" t="n">
        <v>66.97</v>
      </c>
      <c r="T28" t="n">
        <v>18072.27</v>
      </c>
      <c r="U28" t="n">
        <v>0.62</v>
      </c>
      <c r="V28" t="n">
        <v>0.83</v>
      </c>
      <c r="W28" t="n">
        <v>5.36</v>
      </c>
      <c r="X28" t="n">
        <v>1.11</v>
      </c>
      <c r="Y28" t="n">
        <v>1</v>
      </c>
      <c r="Z28" t="n">
        <v>10</v>
      </c>
      <c r="AA28" t="n">
        <v>440.8223847145428</v>
      </c>
      <c r="AB28" t="n">
        <v>603.1526344775014</v>
      </c>
      <c r="AC28" t="n">
        <v>545.5885935730072</v>
      </c>
      <c r="AD28" t="n">
        <v>440822.3847145428</v>
      </c>
      <c r="AE28" t="n">
        <v>603152.6344775014</v>
      </c>
      <c r="AF28" t="n">
        <v>2.419194402997598e-06</v>
      </c>
      <c r="AG28" t="n">
        <v>18</v>
      </c>
      <c r="AH28" t="n">
        <v>545588.5935730072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3.3434</v>
      </c>
      <c r="E29" t="n">
        <v>29.91</v>
      </c>
      <c r="F29" t="n">
        <v>25.25</v>
      </c>
      <c r="G29" t="n">
        <v>39.86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392.34</v>
      </c>
      <c r="Q29" t="n">
        <v>1397.41</v>
      </c>
      <c r="R29" t="n">
        <v>107.46</v>
      </c>
      <c r="S29" t="n">
        <v>66.97</v>
      </c>
      <c r="T29" t="n">
        <v>17541.42</v>
      </c>
      <c r="U29" t="n">
        <v>0.62</v>
      </c>
      <c r="V29" t="n">
        <v>0.83</v>
      </c>
      <c r="W29" t="n">
        <v>5.37</v>
      </c>
      <c r="X29" t="n">
        <v>1.08</v>
      </c>
      <c r="Y29" t="n">
        <v>1</v>
      </c>
      <c r="Z29" t="n">
        <v>10</v>
      </c>
      <c r="AA29" t="n">
        <v>438.849496596611</v>
      </c>
      <c r="AB29" t="n">
        <v>600.4532419168662</v>
      </c>
      <c r="AC29" t="n">
        <v>543.1468272497377</v>
      </c>
      <c r="AD29" t="n">
        <v>438849.496596611</v>
      </c>
      <c r="AE29" t="n">
        <v>600453.2419168662</v>
      </c>
      <c r="AF29" t="n">
        <v>2.42536045068283e-06</v>
      </c>
      <c r="AG29" t="n">
        <v>18</v>
      </c>
      <c r="AH29" t="n">
        <v>543146.8272497377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3.3626</v>
      </c>
      <c r="E30" t="n">
        <v>29.74</v>
      </c>
      <c r="F30" t="n">
        <v>25.17</v>
      </c>
      <c r="G30" t="n">
        <v>41.96</v>
      </c>
      <c r="H30" t="n">
        <v>0.54</v>
      </c>
      <c r="I30" t="n">
        <v>36</v>
      </c>
      <c r="J30" t="n">
        <v>265.77</v>
      </c>
      <c r="K30" t="n">
        <v>59.19</v>
      </c>
      <c r="L30" t="n">
        <v>8</v>
      </c>
      <c r="M30" t="n">
        <v>34</v>
      </c>
      <c r="N30" t="n">
        <v>68.58</v>
      </c>
      <c r="O30" t="n">
        <v>33012.44</v>
      </c>
      <c r="P30" t="n">
        <v>390.78</v>
      </c>
      <c r="Q30" t="n">
        <v>1397.34</v>
      </c>
      <c r="R30" t="n">
        <v>105.21</v>
      </c>
      <c r="S30" t="n">
        <v>66.97</v>
      </c>
      <c r="T30" t="n">
        <v>16426.54</v>
      </c>
      <c r="U30" t="n">
        <v>0.64</v>
      </c>
      <c r="V30" t="n">
        <v>0.84</v>
      </c>
      <c r="W30" t="n">
        <v>5.36</v>
      </c>
      <c r="X30" t="n">
        <v>1.01</v>
      </c>
      <c r="Y30" t="n">
        <v>1</v>
      </c>
      <c r="Z30" t="n">
        <v>10</v>
      </c>
      <c r="AA30" t="n">
        <v>435.8515238244386</v>
      </c>
      <c r="AB30" t="n">
        <v>596.3512833087557</v>
      </c>
      <c r="AC30" t="n">
        <v>539.4363538140502</v>
      </c>
      <c r="AD30" t="n">
        <v>435851.5238244386</v>
      </c>
      <c r="AE30" t="n">
        <v>596351.2833087557</v>
      </c>
      <c r="AF30" t="n">
        <v>2.439288464277706e-06</v>
      </c>
      <c r="AG30" t="n">
        <v>18</v>
      </c>
      <c r="AH30" t="n">
        <v>539436.3538140502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3.3714</v>
      </c>
      <c r="E31" t="n">
        <v>29.66</v>
      </c>
      <c r="F31" t="n">
        <v>25.15</v>
      </c>
      <c r="G31" t="n">
        <v>43.11</v>
      </c>
      <c r="H31" t="n">
        <v>0.55</v>
      </c>
      <c r="I31" t="n">
        <v>35</v>
      </c>
      <c r="J31" t="n">
        <v>266.24</v>
      </c>
      <c r="K31" t="n">
        <v>59.19</v>
      </c>
      <c r="L31" t="n">
        <v>8.25</v>
      </c>
      <c r="M31" t="n">
        <v>33</v>
      </c>
      <c r="N31" t="n">
        <v>68.8</v>
      </c>
      <c r="O31" t="n">
        <v>33070.52</v>
      </c>
      <c r="P31" t="n">
        <v>388.96</v>
      </c>
      <c r="Q31" t="n">
        <v>1397.36</v>
      </c>
      <c r="R31" t="n">
        <v>104.38</v>
      </c>
      <c r="S31" t="n">
        <v>66.97</v>
      </c>
      <c r="T31" t="n">
        <v>16014.95</v>
      </c>
      <c r="U31" t="n">
        <v>0.64</v>
      </c>
      <c r="V31" t="n">
        <v>0.84</v>
      </c>
      <c r="W31" t="n">
        <v>5.35</v>
      </c>
      <c r="X31" t="n">
        <v>0.98</v>
      </c>
      <c r="Y31" t="n">
        <v>1</v>
      </c>
      <c r="Z31" t="n">
        <v>10</v>
      </c>
      <c r="AA31" t="n">
        <v>433.7149980653951</v>
      </c>
      <c r="AB31" t="n">
        <v>593.4279945083682</v>
      </c>
      <c r="AC31" t="n">
        <v>536.7920595939102</v>
      </c>
      <c r="AD31" t="n">
        <v>433714.9980653951</v>
      </c>
      <c r="AE31" t="n">
        <v>593427.9945083682</v>
      </c>
      <c r="AF31" t="n">
        <v>2.445672137175358e-06</v>
      </c>
      <c r="AG31" t="n">
        <v>18</v>
      </c>
      <c r="AH31" t="n">
        <v>536792.0595939101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3.3824</v>
      </c>
      <c r="E32" t="n">
        <v>29.56</v>
      </c>
      <c r="F32" t="n">
        <v>25.1</v>
      </c>
      <c r="G32" t="n">
        <v>44.29</v>
      </c>
      <c r="H32" t="n">
        <v>0.57</v>
      </c>
      <c r="I32" t="n">
        <v>34</v>
      </c>
      <c r="J32" t="n">
        <v>266.71</v>
      </c>
      <c r="K32" t="n">
        <v>59.19</v>
      </c>
      <c r="L32" t="n">
        <v>8.5</v>
      </c>
      <c r="M32" t="n">
        <v>32</v>
      </c>
      <c r="N32" t="n">
        <v>69.02</v>
      </c>
      <c r="O32" t="n">
        <v>33128.7</v>
      </c>
      <c r="P32" t="n">
        <v>387.87</v>
      </c>
      <c r="Q32" t="n">
        <v>1397.3</v>
      </c>
      <c r="R32" t="n">
        <v>102.76</v>
      </c>
      <c r="S32" t="n">
        <v>66.97</v>
      </c>
      <c r="T32" t="n">
        <v>15212.42</v>
      </c>
      <c r="U32" t="n">
        <v>0.65</v>
      </c>
      <c r="V32" t="n">
        <v>0.84</v>
      </c>
      <c r="W32" t="n">
        <v>5.35</v>
      </c>
      <c r="X32" t="n">
        <v>0.93</v>
      </c>
      <c r="Y32" t="n">
        <v>1</v>
      </c>
      <c r="Z32" t="n">
        <v>10</v>
      </c>
      <c r="AA32" t="n">
        <v>431.8791295935532</v>
      </c>
      <c r="AB32" t="n">
        <v>590.9160782723934</v>
      </c>
      <c r="AC32" t="n">
        <v>534.5198771180001</v>
      </c>
      <c r="AD32" t="n">
        <v>431879.1295935532</v>
      </c>
      <c r="AE32" t="n">
        <v>590916.0782723934</v>
      </c>
      <c r="AF32" t="n">
        <v>2.453651728297423e-06</v>
      </c>
      <c r="AG32" t="n">
        <v>18</v>
      </c>
      <c r="AH32" t="n">
        <v>534519.8771180001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3.393</v>
      </c>
      <c r="E33" t="n">
        <v>29.47</v>
      </c>
      <c r="F33" t="n">
        <v>25.05</v>
      </c>
      <c r="G33" t="n">
        <v>45.55</v>
      </c>
      <c r="H33" t="n">
        <v>0.58</v>
      </c>
      <c r="I33" t="n">
        <v>33</v>
      </c>
      <c r="J33" t="n">
        <v>267.18</v>
      </c>
      <c r="K33" t="n">
        <v>59.19</v>
      </c>
      <c r="L33" t="n">
        <v>8.75</v>
      </c>
      <c r="M33" t="n">
        <v>31</v>
      </c>
      <c r="N33" t="n">
        <v>69.23999999999999</v>
      </c>
      <c r="O33" t="n">
        <v>33186.95</v>
      </c>
      <c r="P33" t="n">
        <v>386.23</v>
      </c>
      <c r="Q33" t="n">
        <v>1397.27</v>
      </c>
      <c r="R33" t="n">
        <v>101.33</v>
      </c>
      <c r="S33" t="n">
        <v>66.97</v>
      </c>
      <c r="T33" t="n">
        <v>14502.12</v>
      </c>
      <c r="U33" t="n">
        <v>0.66</v>
      </c>
      <c r="V33" t="n">
        <v>0.84</v>
      </c>
      <c r="W33" t="n">
        <v>5.35</v>
      </c>
      <c r="X33" t="n">
        <v>0.89</v>
      </c>
      <c r="Y33" t="n">
        <v>1</v>
      </c>
      <c r="Z33" t="n">
        <v>10</v>
      </c>
      <c r="AA33" t="n">
        <v>429.6989243409623</v>
      </c>
      <c r="AB33" t="n">
        <v>587.933025261931</v>
      </c>
      <c r="AC33" t="n">
        <v>531.8215225001151</v>
      </c>
      <c r="AD33" t="n">
        <v>429698.9243409623</v>
      </c>
      <c r="AE33" t="n">
        <v>587933.025261931</v>
      </c>
      <c r="AF33" t="n">
        <v>2.461341152469594e-06</v>
      </c>
      <c r="AG33" t="n">
        <v>18</v>
      </c>
      <c r="AH33" t="n">
        <v>531821.5225001151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3.399</v>
      </c>
      <c r="E34" t="n">
        <v>29.42</v>
      </c>
      <c r="F34" t="n">
        <v>25.05</v>
      </c>
      <c r="G34" t="n">
        <v>46.97</v>
      </c>
      <c r="H34" t="n">
        <v>0.6</v>
      </c>
      <c r="I34" t="n">
        <v>32</v>
      </c>
      <c r="J34" t="n">
        <v>267.66</v>
      </c>
      <c r="K34" t="n">
        <v>59.19</v>
      </c>
      <c r="L34" t="n">
        <v>9</v>
      </c>
      <c r="M34" t="n">
        <v>30</v>
      </c>
      <c r="N34" t="n">
        <v>69.45999999999999</v>
      </c>
      <c r="O34" t="n">
        <v>33245.29</v>
      </c>
      <c r="P34" t="n">
        <v>385.04</v>
      </c>
      <c r="Q34" t="n">
        <v>1397.21</v>
      </c>
      <c r="R34" t="n">
        <v>101.33</v>
      </c>
      <c r="S34" t="n">
        <v>66.97</v>
      </c>
      <c r="T34" t="n">
        <v>14507.07</v>
      </c>
      <c r="U34" t="n">
        <v>0.66</v>
      </c>
      <c r="V34" t="n">
        <v>0.84</v>
      </c>
      <c r="W34" t="n">
        <v>5.35</v>
      </c>
      <c r="X34" t="n">
        <v>0.89</v>
      </c>
      <c r="Y34" t="n">
        <v>1</v>
      </c>
      <c r="Z34" t="n">
        <v>10</v>
      </c>
      <c r="AA34" t="n">
        <v>428.3164246569124</v>
      </c>
      <c r="AB34" t="n">
        <v>586.0414282026325</v>
      </c>
      <c r="AC34" t="n">
        <v>530.1104568092829</v>
      </c>
      <c r="AD34" t="n">
        <v>428316.4246569124</v>
      </c>
      <c r="AE34" t="n">
        <v>586041.4282026325</v>
      </c>
      <c r="AF34" t="n">
        <v>2.465693656717993e-06</v>
      </c>
      <c r="AG34" t="n">
        <v>18</v>
      </c>
      <c r="AH34" t="n">
        <v>530110.4568092829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3.406</v>
      </c>
      <c r="E35" t="n">
        <v>29.36</v>
      </c>
      <c r="F35" t="n">
        <v>25.04</v>
      </c>
      <c r="G35" t="n">
        <v>48.46</v>
      </c>
      <c r="H35" t="n">
        <v>0.61</v>
      </c>
      <c r="I35" t="n">
        <v>31</v>
      </c>
      <c r="J35" t="n">
        <v>268.13</v>
      </c>
      <c r="K35" t="n">
        <v>59.19</v>
      </c>
      <c r="L35" t="n">
        <v>9.25</v>
      </c>
      <c r="M35" t="n">
        <v>29</v>
      </c>
      <c r="N35" t="n">
        <v>69.69</v>
      </c>
      <c r="O35" t="n">
        <v>33303.72</v>
      </c>
      <c r="P35" t="n">
        <v>384.38</v>
      </c>
      <c r="Q35" t="n">
        <v>1397.2</v>
      </c>
      <c r="R35" t="n">
        <v>101.09</v>
      </c>
      <c r="S35" t="n">
        <v>66.97</v>
      </c>
      <c r="T35" t="n">
        <v>14393.7</v>
      </c>
      <c r="U35" t="n">
        <v>0.66</v>
      </c>
      <c r="V35" t="n">
        <v>0.84</v>
      </c>
      <c r="W35" t="n">
        <v>5.34</v>
      </c>
      <c r="X35" t="n">
        <v>0.87</v>
      </c>
      <c r="Y35" t="n">
        <v>1</v>
      </c>
      <c r="Z35" t="n">
        <v>10</v>
      </c>
      <c r="AA35" t="n">
        <v>420.285150534491</v>
      </c>
      <c r="AB35" t="n">
        <v>575.0526846335276</v>
      </c>
      <c r="AC35" t="n">
        <v>520.1704635036148</v>
      </c>
      <c r="AD35" t="n">
        <v>420285.150534491</v>
      </c>
      <c r="AE35" t="n">
        <v>575052.6846335276</v>
      </c>
      <c r="AF35" t="n">
        <v>2.470771578341125e-06</v>
      </c>
      <c r="AG35" t="n">
        <v>17</v>
      </c>
      <c r="AH35" t="n">
        <v>520170.4635036148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3.4164</v>
      </c>
      <c r="E36" t="n">
        <v>29.27</v>
      </c>
      <c r="F36" t="n">
        <v>25</v>
      </c>
      <c r="G36" t="n">
        <v>50</v>
      </c>
      <c r="H36" t="n">
        <v>0.63</v>
      </c>
      <c r="I36" t="n">
        <v>30</v>
      </c>
      <c r="J36" t="n">
        <v>268.61</v>
      </c>
      <c r="K36" t="n">
        <v>59.19</v>
      </c>
      <c r="L36" t="n">
        <v>9.5</v>
      </c>
      <c r="M36" t="n">
        <v>28</v>
      </c>
      <c r="N36" t="n">
        <v>69.91</v>
      </c>
      <c r="O36" t="n">
        <v>33362.23</v>
      </c>
      <c r="P36" t="n">
        <v>382.94</v>
      </c>
      <c r="Q36" t="n">
        <v>1397.23</v>
      </c>
      <c r="R36" t="n">
        <v>99.77</v>
      </c>
      <c r="S36" t="n">
        <v>66.97</v>
      </c>
      <c r="T36" t="n">
        <v>13736.05</v>
      </c>
      <c r="U36" t="n">
        <v>0.67</v>
      </c>
      <c r="V36" t="n">
        <v>0.84</v>
      </c>
      <c r="W36" t="n">
        <v>5.34</v>
      </c>
      <c r="X36" t="n">
        <v>0.83</v>
      </c>
      <c r="Y36" t="n">
        <v>1</v>
      </c>
      <c r="Z36" t="n">
        <v>10</v>
      </c>
      <c r="AA36" t="n">
        <v>418.3047272685175</v>
      </c>
      <c r="AB36" t="n">
        <v>572.3429821509144</v>
      </c>
      <c r="AC36" t="n">
        <v>517.7193712228511</v>
      </c>
      <c r="AD36" t="n">
        <v>418304.7272685175</v>
      </c>
      <c r="AE36" t="n">
        <v>572342.9821509144</v>
      </c>
      <c r="AF36" t="n">
        <v>2.47831591903835e-06</v>
      </c>
      <c r="AG36" t="n">
        <v>17</v>
      </c>
      <c r="AH36" t="n">
        <v>517719.3712228511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3.4278</v>
      </c>
      <c r="E37" t="n">
        <v>29.17</v>
      </c>
      <c r="F37" t="n">
        <v>24.95</v>
      </c>
      <c r="G37" t="n">
        <v>51.62</v>
      </c>
      <c r="H37" t="n">
        <v>0.64</v>
      </c>
      <c r="I37" t="n">
        <v>29</v>
      </c>
      <c r="J37" t="n">
        <v>269.08</v>
      </c>
      <c r="K37" t="n">
        <v>59.19</v>
      </c>
      <c r="L37" t="n">
        <v>9.75</v>
      </c>
      <c r="M37" t="n">
        <v>27</v>
      </c>
      <c r="N37" t="n">
        <v>70.14</v>
      </c>
      <c r="O37" t="n">
        <v>33420.83</v>
      </c>
      <c r="P37" t="n">
        <v>380.89</v>
      </c>
      <c r="Q37" t="n">
        <v>1397.26</v>
      </c>
      <c r="R37" t="n">
        <v>98.23999999999999</v>
      </c>
      <c r="S37" t="n">
        <v>66.97</v>
      </c>
      <c r="T37" t="n">
        <v>12977.01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415.80811836095</v>
      </c>
      <c r="AB37" t="n">
        <v>568.927011700969</v>
      </c>
      <c r="AC37" t="n">
        <v>514.6294161983038</v>
      </c>
      <c r="AD37" t="n">
        <v>415808.11836095</v>
      </c>
      <c r="AE37" t="n">
        <v>568927.0117009691</v>
      </c>
      <c r="AF37" t="n">
        <v>2.486585677110308e-06</v>
      </c>
      <c r="AG37" t="n">
        <v>17</v>
      </c>
      <c r="AH37" t="n">
        <v>514629.4161983038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3.4251</v>
      </c>
      <c r="E38" t="n">
        <v>29.2</v>
      </c>
      <c r="F38" t="n">
        <v>24.97</v>
      </c>
      <c r="G38" t="n">
        <v>51.67</v>
      </c>
      <c r="H38" t="n">
        <v>0.66</v>
      </c>
      <c r="I38" t="n">
        <v>29</v>
      </c>
      <c r="J38" t="n">
        <v>269.56</v>
      </c>
      <c r="K38" t="n">
        <v>59.19</v>
      </c>
      <c r="L38" t="n">
        <v>10</v>
      </c>
      <c r="M38" t="n">
        <v>27</v>
      </c>
      <c r="N38" t="n">
        <v>70.36</v>
      </c>
      <c r="O38" t="n">
        <v>33479.51</v>
      </c>
      <c r="P38" t="n">
        <v>380.19</v>
      </c>
      <c r="Q38" t="n">
        <v>1397.3</v>
      </c>
      <c r="R38" t="n">
        <v>98.89</v>
      </c>
      <c r="S38" t="n">
        <v>66.97</v>
      </c>
      <c r="T38" t="n">
        <v>13303.36</v>
      </c>
      <c r="U38" t="n">
        <v>0.68</v>
      </c>
      <c r="V38" t="n">
        <v>0.84</v>
      </c>
      <c r="W38" t="n">
        <v>5.34</v>
      </c>
      <c r="X38" t="n">
        <v>0.8100000000000001</v>
      </c>
      <c r="Y38" t="n">
        <v>1</v>
      </c>
      <c r="Z38" t="n">
        <v>10</v>
      </c>
      <c r="AA38" t="n">
        <v>415.5698420834049</v>
      </c>
      <c r="AB38" t="n">
        <v>568.6009915860244</v>
      </c>
      <c r="AC38" t="n">
        <v>514.3345109855574</v>
      </c>
      <c r="AD38" t="n">
        <v>415569.8420834049</v>
      </c>
      <c r="AE38" t="n">
        <v>568600.9915860244</v>
      </c>
      <c r="AF38" t="n">
        <v>2.484627050198528e-06</v>
      </c>
      <c r="AG38" t="n">
        <v>17</v>
      </c>
      <c r="AH38" t="n">
        <v>514334.5109855574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3.4354</v>
      </c>
      <c r="E39" t="n">
        <v>29.11</v>
      </c>
      <c r="F39" t="n">
        <v>24.93</v>
      </c>
      <c r="G39" t="n">
        <v>53.43</v>
      </c>
      <c r="H39" t="n">
        <v>0.68</v>
      </c>
      <c r="I39" t="n">
        <v>28</v>
      </c>
      <c r="J39" t="n">
        <v>270.03</v>
      </c>
      <c r="K39" t="n">
        <v>59.19</v>
      </c>
      <c r="L39" t="n">
        <v>10.25</v>
      </c>
      <c r="M39" t="n">
        <v>26</v>
      </c>
      <c r="N39" t="n">
        <v>70.59</v>
      </c>
      <c r="O39" t="n">
        <v>33538.28</v>
      </c>
      <c r="P39" t="n">
        <v>379.35</v>
      </c>
      <c r="Q39" t="n">
        <v>1397.19</v>
      </c>
      <c r="R39" t="n">
        <v>97.73</v>
      </c>
      <c r="S39" t="n">
        <v>66.97</v>
      </c>
      <c r="T39" t="n">
        <v>12729.11</v>
      </c>
      <c r="U39" t="n">
        <v>0.6899999999999999</v>
      </c>
      <c r="V39" t="n">
        <v>0.84</v>
      </c>
      <c r="W39" t="n">
        <v>5.33</v>
      </c>
      <c r="X39" t="n">
        <v>0.77</v>
      </c>
      <c r="Y39" t="n">
        <v>1</v>
      </c>
      <c r="Z39" t="n">
        <v>10</v>
      </c>
      <c r="AA39" t="n">
        <v>414.0456932233661</v>
      </c>
      <c r="AB39" t="n">
        <v>566.515583875017</v>
      </c>
      <c r="AC39" t="n">
        <v>512.4481316596004</v>
      </c>
      <c r="AD39" t="n">
        <v>414045.693223366</v>
      </c>
      <c r="AE39" t="n">
        <v>566515.583875017</v>
      </c>
      <c r="AF39" t="n">
        <v>2.49209884915828e-06</v>
      </c>
      <c r="AG39" t="n">
        <v>17</v>
      </c>
      <c r="AH39" t="n">
        <v>512448.1316596004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3.4438</v>
      </c>
      <c r="E40" t="n">
        <v>29.04</v>
      </c>
      <c r="F40" t="n">
        <v>24.91</v>
      </c>
      <c r="G40" t="n">
        <v>55.36</v>
      </c>
      <c r="H40" t="n">
        <v>0.6899999999999999</v>
      </c>
      <c r="I40" t="n">
        <v>27</v>
      </c>
      <c r="J40" t="n">
        <v>270.51</v>
      </c>
      <c r="K40" t="n">
        <v>59.19</v>
      </c>
      <c r="L40" t="n">
        <v>10.5</v>
      </c>
      <c r="M40" t="n">
        <v>25</v>
      </c>
      <c r="N40" t="n">
        <v>70.81999999999999</v>
      </c>
      <c r="O40" t="n">
        <v>33597.14</v>
      </c>
      <c r="P40" t="n">
        <v>377.49</v>
      </c>
      <c r="Q40" t="n">
        <v>1397.23</v>
      </c>
      <c r="R40" t="n">
        <v>96.84999999999999</v>
      </c>
      <c r="S40" t="n">
        <v>66.97</v>
      </c>
      <c r="T40" t="n">
        <v>12292.2</v>
      </c>
      <c r="U40" t="n">
        <v>0.6899999999999999</v>
      </c>
      <c r="V40" t="n">
        <v>0.84</v>
      </c>
      <c r="W40" t="n">
        <v>5.34</v>
      </c>
      <c r="X40" t="n">
        <v>0.75</v>
      </c>
      <c r="Y40" t="n">
        <v>1</v>
      </c>
      <c r="Z40" t="n">
        <v>10</v>
      </c>
      <c r="AA40" t="n">
        <v>411.9982397846452</v>
      </c>
      <c r="AB40" t="n">
        <v>563.7141677528886</v>
      </c>
      <c r="AC40" t="n">
        <v>509.9140787603556</v>
      </c>
      <c r="AD40" t="n">
        <v>411998.2397846452</v>
      </c>
      <c r="AE40" t="n">
        <v>563714.1677528885</v>
      </c>
      <c r="AF40" t="n">
        <v>2.498192355106038e-06</v>
      </c>
      <c r="AG40" t="n">
        <v>17</v>
      </c>
      <c r="AH40" t="n">
        <v>509914.0787603556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3.4527</v>
      </c>
      <c r="E41" t="n">
        <v>28.96</v>
      </c>
      <c r="F41" t="n">
        <v>24.89</v>
      </c>
      <c r="G41" t="n">
        <v>57.43</v>
      </c>
      <c r="H41" t="n">
        <v>0.71</v>
      </c>
      <c r="I41" t="n">
        <v>26</v>
      </c>
      <c r="J41" t="n">
        <v>270.99</v>
      </c>
      <c r="K41" t="n">
        <v>59.19</v>
      </c>
      <c r="L41" t="n">
        <v>10.75</v>
      </c>
      <c r="M41" t="n">
        <v>24</v>
      </c>
      <c r="N41" t="n">
        <v>71.04000000000001</v>
      </c>
      <c r="O41" t="n">
        <v>33656.08</v>
      </c>
      <c r="P41" t="n">
        <v>375.24</v>
      </c>
      <c r="Q41" t="n">
        <v>1397.21</v>
      </c>
      <c r="R41" t="n">
        <v>96.06</v>
      </c>
      <c r="S41" t="n">
        <v>66.97</v>
      </c>
      <c r="T41" t="n">
        <v>11901.6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409.6454570275062</v>
      </c>
      <c r="AB41" t="n">
        <v>560.4949865871213</v>
      </c>
      <c r="AC41" t="n">
        <v>507.0021317269001</v>
      </c>
      <c r="AD41" t="n">
        <v>409645.4570275062</v>
      </c>
      <c r="AE41" t="n">
        <v>560494.9865871213</v>
      </c>
      <c r="AF41" t="n">
        <v>2.504648569741164e-06</v>
      </c>
      <c r="AG41" t="n">
        <v>17</v>
      </c>
      <c r="AH41" t="n">
        <v>507002.1317269001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3.4528</v>
      </c>
      <c r="E42" t="n">
        <v>28.96</v>
      </c>
      <c r="F42" t="n">
        <v>24.89</v>
      </c>
      <c r="G42" t="n">
        <v>57.43</v>
      </c>
      <c r="H42" t="n">
        <v>0.72</v>
      </c>
      <c r="I42" t="n">
        <v>26</v>
      </c>
      <c r="J42" t="n">
        <v>271.47</v>
      </c>
      <c r="K42" t="n">
        <v>59.19</v>
      </c>
      <c r="L42" t="n">
        <v>11</v>
      </c>
      <c r="M42" t="n">
        <v>24</v>
      </c>
      <c r="N42" t="n">
        <v>71.27</v>
      </c>
      <c r="O42" t="n">
        <v>33715.11</v>
      </c>
      <c r="P42" t="n">
        <v>375.07</v>
      </c>
      <c r="Q42" t="n">
        <v>1397.23</v>
      </c>
      <c r="R42" t="n">
        <v>95.86</v>
      </c>
      <c r="S42" t="n">
        <v>66.97</v>
      </c>
      <c r="T42" t="n">
        <v>11803.57</v>
      </c>
      <c r="U42" t="n">
        <v>0.7</v>
      </c>
      <c r="V42" t="n">
        <v>0.85</v>
      </c>
      <c r="W42" t="n">
        <v>5.34</v>
      </c>
      <c r="X42" t="n">
        <v>0.72</v>
      </c>
      <c r="Y42" t="n">
        <v>1</v>
      </c>
      <c r="Z42" t="n">
        <v>10</v>
      </c>
      <c r="AA42" t="n">
        <v>409.5179643672463</v>
      </c>
      <c r="AB42" t="n">
        <v>560.3205455047747</v>
      </c>
      <c r="AC42" t="n">
        <v>506.8443390566229</v>
      </c>
      <c r="AD42" t="n">
        <v>409517.9643672464</v>
      </c>
      <c r="AE42" t="n">
        <v>560320.5455047747</v>
      </c>
      <c r="AF42" t="n">
        <v>2.504721111478637e-06</v>
      </c>
      <c r="AG42" t="n">
        <v>17</v>
      </c>
      <c r="AH42" t="n">
        <v>506844.3390566229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3.4621</v>
      </c>
      <c r="E43" t="n">
        <v>28.88</v>
      </c>
      <c r="F43" t="n">
        <v>24.86</v>
      </c>
      <c r="G43" t="n">
        <v>59.66</v>
      </c>
      <c r="H43" t="n">
        <v>0.74</v>
      </c>
      <c r="I43" t="n">
        <v>25</v>
      </c>
      <c r="J43" t="n">
        <v>271.95</v>
      </c>
      <c r="K43" t="n">
        <v>59.19</v>
      </c>
      <c r="L43" t="n">
        <v>11.25</v>
      </c>
      <c r="M43" t="n">
        <v>23</v>
      </c>
      <c r="N43" t="n">
        <v>71.5</v>
      </c>
      <c r="O43" t="n">
        <v>33774.23</v>
      </c>
      <c r="P43" t="n">
        <v>374.38</v>
      </c>
      <c r="Q43" t="n">
        <v>1397.21</v>
      </c>
      <c r="R43" t="n">
        <v>95.18000000000001</v>
      </c>
      <c r="S43" t="n">
        <v>66.97</v>
      </c>
      <c r="T43" t="n">
        <v>11467.93</v>
      </c>
      <c r="U43" t="n">
        <v>0.7</v>
      </c>
      <c r="V43" t="n">
        <v>0.85</v>
      </c>
      <c r="W43" t="n">
        <v>5.33</v>
      </c>
      <c r="X43" t="n">
        <v>0.6899999999999999</v>
      </c>
      <c r="Y43" t="n">
        <v>1</v>
      </c>
      <c r="Z43" t="n">
        <v>10</v>
      </c>
      <c r="AA43" t="n">
        <v>408.2232192002496</v>
      </c>
      <c r="AB43" t="n">
        <v>558.5490180471642</v>
      </c>
      <c r="AC43" t="n">
        <v>505.2418836932125</v>
      </c>
      <c r="AD43" t="n">
        <v>408223.2192002496</v>
      </c>
      <c r="AE43" t="n">
        <v>558549.0180471642</v>
      </c>
      <c r="AF43" t="n">
        <v>2.511467493063655e-06</v>
      </c>
      <c r="AG43" t="n">
        <v>17</v>
      </c>
      <c r="AH43" t="n">
        <v>505241.8836932125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3.4607</v>
      </c>
      <c r="E44" t="n">
        <v>28.9</v>
      </c>
      <c r="F44" t="n">
        <v>24.87</v>
      </c>
      <c r="G44" t="n">
        <v>59.68</v>
      </c>
      <c r="H44" t="n">
        <v>0.75</v>
      </c>
      <c r="I44" t="n">
        <v>25</v>
      </c>
      <c r="J44" t="n">
        <v>272.43</v>
      </c>
      <c r="K44" t="n">
        <v>59.19</v>
      </c>
      <c r="L44" t="n">
        <v>11.5</v>
      </c>
      <c r="M44" t="n">
        <v>23</v>
      </c>
      <c r="N44" t="n">
        <v>71.73</v>
      </c>
      <c r="O44" t="n">
        <v>33833.57</v>
      </c>
      <c r="P44" t="n">
        <v>373.19</v>
      </c>
      <c r="Q44" t="n">
        <v>1397.31</v>
      </c>
      <c r="R44" t="n">
        <v>95.25</v>
      </c>
      <c r="S44" t="n">
        <v>66.97</v>
      </c>
      <c r="T44" t="n">
        <v>11503.88</v>
      </c>
      <c r="U44" t="n">
        <v>0.7</v>
      </c>
      <c r="V44" t="n">
        <v>0.85</v>
      </c>
      <c r="W44" t="n">
        <v>5.34</v>
      </c>
      <c r="X44" t="n">
        <v>0.7</v>
      </c>
      <c r="Y44" t="n">
        <v>1</v>
      </c>
      <c r="Z44" t="n">
        <v>10</v>
      </c>
      <c r="AA44" t="n">
        <v>407.5194549128863</v>
      </c>
      <c r="AB44" t="n">
        <v>557.5860967013045</v>
      </c>
      <c r="AC44" t="n">
        <v>504.3708622091331</v>
      </c>
      <c r="AD44" t="n">
        <v>407519.4549128863</v>
      </c>
      <c r="AE44" t="n">
        <v>557586.0967013045</v>
      </c>
      <c r="AF44" t="n">
        <v>2.510451908739029e-06</v>
      </c>
      <c r="AG44" t="n">
        <v>17</v>
      </c>
      <c r="AH44" t="n">
        <v>504370.8622091331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3.473</v>
      </c>
      <c r="E45" t="n">
        <v>28.79</v>
      </c>
      <c r="F45" t="n">
        <v>24.82</v>
      </c>
      <c r="G45" t="n">
        <v>62.04</v>
      </c>
      <c r="H45" t="n">
        <v>0.77</v>
      </c>
      <c r="I45" t="n">
        <v>24</v>
      </c>
      <c r="J45" t="n">
        <v>272.91</v>
      </c>
      <c r="K45" t="n">
        <v>59.19</v>
      </c>
      <c r="L45" t="n">
        <v>11.75</v>
      </c>
      <c r="M45" t="n">
        <v>22</v>
      </c>
      <c r="N45" t="n">
        <v>71.95999999999999</v>
      </c>
      <c r="O45" t="n">
        <v>33892.87</v>
      </c>
      <c r="P45" t="n">
        <v>371.59</v>
      </c>
      <c r="Q45" t="n">
        <v>1397.18</v>
      </c>
      <c r="R45" t="n">
        <v>93.89</v>
      </c>
      <c r="S45" t="n">
        <v>66.97</v>
      </c>
      <c r="T45" t="n">
        <v>10827.13</v>
      </c>
      <c r="U45" t="n">
        <v>0.71</v>
      </c>
      <c r="V45" t="n">
        <v>0.85</v>
      </c>
      <c r="W45" t="n">
        <v>5.33</v>
      </c>
      <c r="X45" t="n">
        <v>0.65</v>
      </c>
      <c r="Y45" t="n">
        <v>1</v>
      </c>
      <c r="Z45" t="n">
        <v>10</v>
      </c>
      <c r="AA45" t="n">
        <v>405.329432775315</v>
      </c>
      <c r="AB45" t="n">
        <v>554.5896117957217</v>
      </c>
      <c r="AC45" t="n">
        <v>501.6603576173461</v>
      </c>
      <c r="AD45" t="n">
        <v>405329.432775315</v>
      </c>
      <c r="AE45" t="n">
        <v>554589.6117957217</v>
      </c>
      <c r="AF45" t="n">
        <v>2.519374542448246e-06</v>
      </c>
      <c r="AG45" t="n">
        <v>17</v>
      </c>
      <c r="AH45" t="n">
        <v>501660.3576173461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3.472</v>
      </c>
      <c r="E46" t="n">
        <v>28.8</v>
      </c>
      <c r="F46" t="n">
        <v>24.82</v>
      </c>
      <c r="G46" t="n">
        <v>62.06</v>
      </c>
      <c r="H46" t="n">
        <v>0.78</v>
      </c>
      <c r="I46" t="n">
        <v>24</v>
      </c>
      <c r="J46" t="n">
        <v>273.39</v>
      </c>
      <c r="K46" t="n">
        <v>59.19</v>
      </c>
      <c r="L46" t="n">
        <v>12</v>
      </c>
      <c r="M46" t="n">
        <v>22</v>
      </c>
      <c r="N46" t="n">
        <v>72.2</v>
      </c>
      <c r="O46" t="n">
        <v>33952.26</v>
      </c>
      <c r="P46" t="n">
        <v>370.48</v>
      </c>
      <c r="Q46" t="n">
        <v>1397.2</v>
      </c>
      <c r="R46" t="n">
        <v>94.28</v>
      </c>
      <c r="S46" t="n">
        <v>66.97</v>
      </c>
      <c r="T46" t="n">
        <v>11021.65</v>
      </c>
      <c r="U46" t="n">
        <v>0.71</v>
      </c>
      <c r="V46" t="n">
        <v>0.85</v>
      </c>
      <c r="W46" t="n">
        <v>5.32</v>
      </c>
      <c r="X46" t="n">
        <v>0.66</v>
      </c>
      <c r="Y46" t="n">
        <v>1</v>
      </c>
      <c r="Z46" t="n">
        <v>10</v>
      </c>
      <c r="AA46" t="n">
        <v>404.6385770613549</v>
      </c>
      <c r="AB46" t="n">
        <v>553.6443525294785</v>
      </c>
      <c r="AC46" t="n">
        <v>500.8053125687934</v>
      </c>
      <c r="AD46" t="n">
        <v>404638.5770613549</v>
      </c>
      <c r="AE46" t="n">
        <v>553644.3525294785</v>
      </c>
      <c r="AF46" t="n">
        <v>2.518649125073513e-06</v>
      </c>
      <c r="AG46" t="n">
        <v>17</v>
      </c>
      <c r="AH46" t="n">
        <v>500805.3125687934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3.4821</v>
      </c>
      <c r="E47" t="n">
        <v>28.72</v>
      </c>
      <c r="F47" t="n">
        <v>24.79</v>
      </c>
      <c r="G47" t="n">
        <v>64.67</v>
      </c>
      <c r="H47" t="n">
        <v>0.8</v>
      </c>
      <c r="I47" t="n">
        <v>23</v>
      </c>
      <c r="J47" t="n">
        <v>273.87</v>
      </c>
      <c r="K47" t="n">
        <v>59.19</v>
      </c>
      <c r="L47" t="n">
        <v>12.25</v>
      </c>
      <c r="M47" t="n">
        <v>21</v>
      </c>
      <c r="N47" t="n">
        <v>72.43000000000001</v>
      </c>
      <c r="O47" t="n">
        <v>34011.74</v>
      </c>
      <c r="P47" t="n">
        <v>369.23</v>
      </c>
      <c r="Q47" t="n">
        <v>1397.2</v>
      </c>
      <c r="R47" t="n">
        <v>92.95</v>
      </c>
      <c r="S47" t="n">
        <v>66.97</v>
      </c>
      <c r="T47" t="n">
        <v>10360.57</v>
      </c>
      <c r="U47" t="n">
        <v>0.72</v>
      </c>
      <c r="V47" t="n">
        <v>0.85</v>
      </c>
      <c r="W47" t="n">
        <v>5.33</v>
      </c>
      <c r="X47" t="n">
        <v>0.62</v>
      </c>
      <c r="Y47" t="n">
        <v>1</v>
      </c>
      <c r="Z47" t="n">
        <v>10</v>
      </c>
      <c r="AA47" t="n">
        <v>402.9097674080087</v>
      </c>
      <c r="AB47" t="n">
        <v>551.2789188920713</v>
      </c>
      <c r="AC47" t="n">
        <v>498.6656325978333</v>
      </c>
      <c r="AD47" t="n">
        <v>402909.7674080087</v>
      </c>
      <c r="AE47" t="n">
        <v>551278.9188920712</v>
      </c>
      <c r="AF47" t="n">
        <v>2.525975840558318e-06</v>
      </c>
      <c r="AG47" t="n">
        <v>17</v>
      </c>
      <c r="AH47" t="n">
        <v>498665.6325978333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3.482</v>
      </c>
      <c r="E48" t="n">
        <v>28.72</v>
      </c>
      <c r="F48" t="n">
        <v>24.79</v>
      </c>
      <c r="G48" t="n">
        <v>64.67</v>
      </c>
      <c r="H48" t="n">
        <v>0.8100000000000001</v>
      </c>
      <c r="I48" t="n">
        <v>23</v>
      </c>
      <c r="J48" t="n">
        <v>274.35</v>
      </c>
      <c r="K48" t="n">
        <v>59.19</v>
      </c>
      <c r="L48" t="n">
        <v>12.5</v>
      </c>
      <c r="M48" t="n">
        <v>21</v>
      </c>
      <c r="N48" t="n">
        <v>72.66</v>
      </c>
      <c r="O48" t="n">
        <v>34071.31</v>
      </c>
      <c r="P48" t="n">
        <v>368.07</v>
      </c>
      <c r="Q48" t="n">
        <v>1397.2</v>
      </c>
      <c r="R48" t="n">
        <v>92.77</v>
      </c>
      <c r="S48" t="n">
        <v>66.97</v>
      </c>
      <c r="T48" t="n">
        <v>10270.75</v>
      </c>
      <c r="U48" t="n">
        <v>0.72</v>
      </c>
      <c r="V48" t="n">
        <v>0.85</v>
      </c>
      <c r="W48" t="n">
        <v>5.33</v>
      </c>
      <c r="X48" t="n">
        <v>0.62</v>
      </c>
      <c r="Y48" t="n">
        <v>1</v>
      </c>
      <c r="Z48" t="n">
        <v>10</v>
      </c>
      <c r="AA48" t="n">
        <v>402.1121599735593</v>
      </c>
      <c r="AB48" t="n">
        <v>550.1875972123009</v>
      </c>
      <c r="AC48" t="n">
        <v>497.6784651275008</v>
      </c>
      <c r="AD48" t="n">
        <v>402112.1599735593</v>
      </c>
      <c r="AE48" t="n">
        <v>550187.597212301</v>
      </c>
      <c r="AF48" t="n">
        <v>2.525903298820845e-06</v>
      </c>
      <c r="AG48" t="n">
        <v>17</v>
      </c>
      <c r="AH48" t="n">
        <v>497678.4651275008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3.4887</v>
      </c>
      <c r="E49" t="n">
        <v>28.66</v>
      </c>
      <c r="F49" t="n">
        <v>24.78</v>
      </c>
      <c r="G49" t="n">
        <v>67.59</v>
      </c>
      <c r="H49" t="n">
        <v>0.83</v>
      </c>
      <c r="I49" t="n">
        <v>22</v>
      </c>
      <c r="J49" t="n">
        <v>274.84</v>
      </c>
      <c r="K49" t="n">
        <v>59.19</v>
      </c>
      <c r="L49" t="n">
        <v>12.75</v>
      </c>
      <c r="M49" t="n">
        <v>20</v>
      </c>
      <c r="N49" t="n">
        <v>72.89</v>
      </c>
      <c r="O49" t="n">
        <v>34130.98</v>
      </c>
      <c r="P49" t="n">
        <v>368.2</v>
      </c>
      <c r="Q49" t="n">
        <v>1397.23</v>
      </c>
      <c r="R49" t="n">
        <v>92.55</v>
      </c>
      <c r="S49" t="n">
        <v>66.97</v>
      </c>
      <c r="T49" t="n">
        <v>10168.56</v>
      </c>
      <c r="U49" t="n">
        <v>0.72</v>
      </c>
      <c r="V49" t="n">
        <v>0.85</v>
      </c>
      <c r="W49" t="n">
        <v>5.33</v>
      </c>
      <c r="X49" t="n">
        <v>0.62</v>
      </c>
      <c r="Y49" t="n">
        <v>1</v>
      </c>
      <c r="Z49" t="n">
        <v>10</v>
      </c>
      <c r="AA49" t="n">
        <v>401.6481761946577</v>
      </c>
      <c r="AB49" t="n">
        <v>549.552754136488</v>
      </c>
      <c r="AC49" t="n">
        <v>497.1042105838355</v>
      </c>
      <c r="AD49" t="n">
        <v>401648.1761946576</v>
      </c>
      <c r="AE49" t="n">
        <v>549552.7541364881</v>
      </c>
      <c r="AF49" t="n">
        <v>2.530763595231557e-06</v>
      </c>
      <c r="AG49" t="n">
        <v>17</v>
      </c>
      <c r="AH49" t="n">
        <v>497104.2105838355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3.4903</v>
      </c>
      <c r="E50" t="n">
        <v>28.65</v>
      </c>
      <c r="F50" t="n">
        <v>24.77</v>
      </c>
      <c r="G50" t="n">
        <v>67.56</v>
      </c>
      <c r="H50" t="n">
        <v>0.84</v>
      </c>
      <c r="I50" t="n">
        <v>22</v>
      </c>
      <c r="J50" t="n">
        <v>275.32</v>
      </c>
      <c r="K50" t="n">
        <v>59.19</v>
      </c>
      <c r="L50" t="n">
        <v>13</v>
      </c>
      <c r="M50" t="n">
        <v>20</v>
      </c>
      <c r="N50" t="n">
        <v>73.13</v>
      </c>
      <c r="O50" t="n">
        <v>34190.73</v>
      </c>
      <c r="P50" t="n">
        <v>365.55</v>
      </c>
      <c r="Q50" t="n">
        <v>1397.28</v>
      </c>
      <c r="R50" t="n">
        <v>92.47</v>
      </c>
      <c r="S50" t="n">
        <v>66.97</v>
      </c>
      <c r="T50" t="n">
        <v>10126.57</v>
      </c>
      <c r="U50" t="n">
        <v>0.72</v>
      </c>
      <c r="V50" t="n">
        <v>0.85</v>
      </c>
      <c r="W50" t="n">
        <v>5.32</v>
      </c>
      <c r="X50" t="n">
        <v>0.6</v>
      </c>
      <c r="Y50" t="n">
        <v>1</v>
      </c>
      <c r="Z50" t="n">
        <v>10</v>
      </c>
      <c r="AA50" t="n">
        <v>399.6714519557748</v>
      </c>
      <c r="AB50" t="n">
        <v>546.8481128259299</v>
      </c>
      <c r="AC50" t="n">
        <v>494.6576964439692</v>
      </c>
      <c r="AD50" t="n">
        <v>399671.4519557749</v>
      </c>
      <c r="AE50" t="n">
        <v>546848.1128259299</v>
      </c>
      <c r="AF50" t="n">
        <v>2.53192426303113e-06</v>
      </c>
      <c r="AG50" t="n">
        <v>17</v>
      </c>
      <c r="AH50" t="n">
        <v>494657.6964439692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3.5004</v>
      </c>
      <c r="E51" t="n">
        <v>28.57</v>
      </c>
      <c r="F51" t="n">
        <v>24.74</v>
      </c>
      <c r="G51" t="n">
        <v>70.68000000000001</v>
      </c>
      <c r="H51" t="n">
        <v>0.86</v>
      </c>
      <c r="I51" t="n">
        <v>21</v>
      </c>
      <c r="J51" t="n">
        <v>275.81</v>
      </c>
      <c r="K51" t="n">
        <v>59.19</v>
      </c>
      <c r="L51" t="n">
        <v>13.25</v>
      </c>
      <c r="M51" t="n">
        <v>19</v>
      </c>
      <c r="N51" t="n">
        <v>73.36</v>
      </c>
      <c r="O51" t="n">
        <v>34250.57</v>
      </c>
      <c r="P51" t="n">
        <v>364.43</v>
      </c>
      <c r="Q51" t="n">
        <v>1397.19</v>
      </c>
      <c r="R51" t="n">
        <v>91.15000000000001</v>
      </c>
      <c r="S51" t="n">
        <v>66.97</v>
      </c>
      <c r="T51" t="n">
        <v>9473.360000000001</v>
      </c>
      <c r="U51" t="n">
        <v>0.73</v>
      </c>
      <c r="V51" t="n">
        <v>0.85</v>
      </c>
      <c r="W51" t="n">
        <v>5.33</v>
      </c>
      <c r="X51" t="n">
        <v>0.57</v>
      </c>
      <c r="Y51" t="n">
        <v>1</v>
      </c>
      <c r="Z51" t="n">
        <v>10</v>
      </c>
      <c r="AA51" t="n">
        <v>398.0558377809397</v>
      </c>
      <c r="AB51" t="n">
        <v>544.6375582360535</v>
      </c>
      <c r="AC51" t="n">
        <v>492.6581140816176</v>
      </c>
      <c r="AD51" t="n">
        <v>398055.8377809397</v>
      </c>
      <c r="AE51" t="n">
        <v>544637.5582360534</v>
      </c>
      <c r="AF51" t="n">
        <v>2.539250978515935e-06</v>
      </c>
      <c r="AG51" t="n">
        <v>17</v>
      </c>
      <c r="AH51" t="n">
        <v>492658.1140816176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3.5006</v>
      </c>
      <c r="E52" t="n">
        <v>28.57</v>
      </c>
      <c r="F52" t="n">
        <v>24.73</v>
      </c>
      <c r="G52" t="n">
        <v>70.67</v>
      </c>
      <c r="H52" t="n">
        <v>0.87</v>
      </c>
      <c r="I52" t="n">
        <v>21</v>
      </c>
      <c r="J52" t="n">
        <v>276.29</v>
      </c>
      <c r="K52" t="n">
        <v>59.19</v>
      </c>
      <c r="L52" t="n">
        <v>13.5</v>
      </c>
      <c r="M52" t="n">
        <v>19</v>
      </c>
      <c r="N52" t="n">
        <v>73.59999999999999</v>
      </c>
      <c r="O52" t="n">
        <v>34310.51</v>
      </c>
      <c r="P52" t="n">
        <v>363.2</v>
      </c>
      <c r="Q52" t="n">
        <v>1397.21</v>
      </c>
      <c r="R52" t="n">
        <v>90.91</v>
      </c>
      <c r="S52" t="n">
        <v>66.97</v>
      </c>
      <c r="T52" t="n">
        <v>9351.68</v>
      </c>
      <c r="U52" t="n">
        <v>0.74</v>
      </c>
      <c r="V52" t="n">
        <v>0.85</v>
      </c>
      <c r="W52" t="n">
        <v>5.33</v>
      </c>
      <c r="X52" t="n">
        <v>0.57</v>
      </c>
      <c r="Y52" t="n">
        <v>1</v>
      </c>
      <c r="Z52" t="n">
        <v>10</v>
      </c>
      <c r="AA52" t="n">
        <v>397.1791745073502</v>
      </c>
      <c r="AB52" t="n">
        <v>543.4380688694744</v>
      </c>
      <c r="AC52" t="n">
        <v>491.5731022966909</v>
      </c>
      <c r="AD52" t="n">
        <v>397179.1745073502</v>
      </c>
      <c r="AE52" t="n">
        <v>543438.0688694743</v>
      </c>
      <c r="AF52" t="n">
        <v>2.539396061990881e-06</v>
      </c>
      <c r="AG52" t="n">
        <v>17</v>
      </c>
      <c r="AH52" t="n">
        <v>491573.1022966909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3.5094</v>
      </c>
      <c r="E53" t="n">
        <v>28.5</v>
      </c>
      <c r="F53" t="n">
        <v>24.71</v>
      </c>
      <c r="G53" t="n">
        <v>74.14</v>
      </c>
      <c r="H53" t="n">
        <v>0.88</v>
      </c>
      <c r="I53" t="n">
        <v>20</v>
      </c>
      <c r="J53" t="n">
        <v>276.78</v>
      </c>
      <c r="K53" t="n">
        <v>59.19</v>
      </c>
      <c r="L53" t="n">
        <v>13.75</v>
      </c>
      <c r="M53" t="n">
        <v>18</v>
      </c>
      <c r="N53" t="n">
        <v>73.84</v>
      </c>
      <c r="O53" t="n">
        <v>34370.54</v>
      </c>
      <c r="P53" t="n">
        <v>362.56</v>
      </c>
      <c r="Q53" t="n">
        <v>1397.27</v>
      </c>
      <c r="R53" t="n">
        <v>90.14</v>
      </c>
      <c r="S53" t="n">
        <v>66.97</v>
      </c>
      <c r="T53" t="n">
        <v>8973.16</v>
      </c>
      <c r="U53" t="n">
        <v>0.74</v>
      </c>
      <c r="V53" t="n">
        <v>0.85</v>
      </c>
      <c r="W53" t="n">
        <v>5.33</v>
      </c>
      <c r="X53" t="n">
        <v>0.55</v>
      </c>
      <c r="Y53" t="n">
        <v>1</v>
      </c>
      <c r="Z53" t="n">
        <v>10</v>
      </c>
      <c r="AA53" t="n">
        <v>396.019503386173</v>
      </c>
      <c r="AB53" t="n">
        <v>541.8513556804005</v>
      </c>
      <c r="AC53" t="n">
        <v>490.1378227874164</v>
      </c>
      <c r="AD53" t="n">
        <v>396019.503386173</v>
      </c>
      <c r="AE53" t="n">
        <v>541851.3556804005</v>
      </c>
      <c r="AF53" t="n">
        <v>2.545779734888533e-06</v>
      </c>
      <c r="AG53" t="n">
        <v>17</v>
      </c>
      <c r="AH53" t="n">
        <v>490137.8227874164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3.51</v>
      </c>
      <c r="E54" t="n">
        <v>28.49</v>
      </c>
      <c r="F54" t="n">
        <v>24.71</v>
      </c>
      <c r="G54" t="n">
        <v>74.12</v>
      </c>
      <c r="H54" t="n">
        <v>0.9</v>
      </c>
      <c r="I54" t="n">
        <v>20</v>
      </c>
      <c r="J54" t="n">
        <v>277.27</v>
      </c>
      <c r="K54" t="n">
        <v>59.19</v>
      </c>
      <c r="L54" t="n">
        <v>14</v>
      </c>
      <c r="M54" t="n">
        <v>18</v>
      </c>
      <c r="N54" t="n">
        <v>74.06999999999999</v>
      </c>
      <c r="O54" t="n">
        <v>34430.66</v>
      </c>
      <c r="P54" t="n">
        <v>361.69</v>
      </c>
      <c r="Q54" t="n">
        <v>1397.18</v>
      </c>
      <c r="R54" t="n">
        <v>89.98</v>
      </c>
      <c r="S54" t="n">
        <v>66.97</v>
      </c>
      <c r="T54" t="n">
        <v>8890.32</v>
      </c>
      <c r="U54" t="n">
        <v>0.74</v>
      </c>
      <c r="V54" t="n">
        <v>0.85</v>
      </c>
      <c r="W54" t="n">
        <v>5.33</v>
      </c>
      <c r="X54" t="n">
        <v>0.54</v>
      </c>
      <c r="Y54" t="n">
        <v>1</v>
      </c>
      <c r="Z54" t="n">
        <v>10</v>
      </c>
      <c r="AA54" t="n">
        <v>395.3727036328714</v>
      </c>
      <c r="AB54" t="n">
        <v>540.9663757231421</v>
      </c>
      <c r="AC54" t="n">
        <v>489.3373040752015</v>
      </c>
      <c r="AD54" t="n">
        <v>395372.7036328714</v>
      </c>
      <c r="AE54" t="n">
        <v>540966.3757231421</v>
      </c>
      <c r="AF54" t="n">
        <v>2.546214985313373e-06</v>
      </c>
      <c r="AG54" t="n">
        <v>17</v>
      </c>
      <c r="AH54" t="n">
        <v>489337.3040752015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3.5194</v>
      </c>
      <c r="E55" t="n">
        <v>28.41</v>
      </c>
      <c r="F55" t="n">
        <v>24.68</v>
      </c>
      <c r="G55" t="n">
        <v>77.94</v>
      </c>
      <c r="H55" t="n">
        <v>0.91</v>
      </c>
      <c r="I55" t="n">
        <v>19</v>
      </c>
      <c r="J55" t="n">
        <v>277.76</v>
      </c>
      <c r="K55" t="n">
        <v>59.19</v>
      </c>
      <c r="L55" t="n">
        <v>14.25</v>
      </c>
      <c r="M55" t="n">
        <v>17</v>
      </c>
      <c r="N55" t="n">
        <v>74.31</v>
      </c>
      <c r="O55" t="n">
        <v>34490.87</v>
      </c>
      <c r="P55" t="n">
        <v>358.11</v>
      </c>
      <c r="Q55" t="n">
        <v>1397.19</v>
      </c>
      <c r="R55" t="n">
        <v>89.31999999999999</v>
      </c>
      <c r="S55" t="n">
        <v>66.97</v>
      </c>
      <c r="T55" t="n">
        <v>8566.969999999999</v>
      </c>
      <c r="U55" t="n">
        <v>0.75</v>
      </c>
      <c r="V55" t="n">
        <v>0.85</v>
      </c>
      <c r="W55" t="n">
        <v>5.33</v>
      </c>
      <c r="X55" t="n">
        <v>0.51</v>
      </c>
      <c r="Y55" t="n">
        <v>1</v>
      </c>
      <c r="Z55" t="n">
        <v>10</v>
      </c>
      <c r="AA55" t="n">
        <v>392.1424686651994</v>
      </c>
      <c r="AB55" t="n">
        <v>536.546625732464</v>
      </c>
      <c r="AC55" t="n">
        <v>485.3393688204758</v>
      </c>
      <c r="AD55" t="n">
        <v>392142.4686651994</v>
      </c>
      <c r="AE55" t="n">
        <v>536546.625732464</v>
      </c>
      <c r="AF55" t="n">
        <v>2.553033908635865e-06</v>
      </c>
      <c r="AG55" t="n">
        <v>17</v>
      </c>
      <c r="AH55" t="n">
        <v>485339.3688204758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3.5189</v>
      </c>
      <c r="E56" t="n">
        <v>28.42</v>
      </c>
      <c r="F56" t="n">
        <v>24.68</v>
      </c>
      <c r="G56" t="n">
        <v>77.95</v>
      </c>
      <c r="H56" t="n">
        <v>0.93</v>
      </c>
      <c r="I56" t="n">
        <v>19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359.51</v>
      </c>
      <c r="Q56" t="n">
        <v>1397.31</v>
      </c>
      <c r="R56" t="n">
        <v>89.5</v>
      </c>
      <c r="S56" t="n">
        <v>66.97</v>
      </c>
      <c r="T56" t="n">
        <v>8656.719999999999</v>
      </c>
      <c r="U56" t="n">
        <v>0.75</v>
      </c>
      <c r="V56" t="n">
        <v>0.85</v>
      </c>
      <c r="W56" t="n">
        <v>5.32</v>
      </c>
      <c r="X56" t="n">
        <v>0.52</v>
      </c>
      <c r="Y56" t="n">
        <v>1</v>
      </c>
      <c r="Z56" t="n">
        <v>10</v>
      </c>
      <c r="AA56" t="n">
        <v>393.1435026051049</v>
      </c>
      <c r="AB56" t="n">
        <v>537.9162845315435</v>
      </c>
      <c r="AC56" t="n">
        <v>486.5783093060993</v>
      </c>
      <c r="AD56" t="n">
        <v>393143.5026051049</v>
      </c>
      <c r="AE56" t="n">
        <v>537916.2845315435</v>
      </c>
      <c r="AF56" t="n">
        <v>2.552671199948498e-06</v>
      </c>
      <c r="AG56" t="n">
        <v>17</v>
      </c>
      <c r="AH56" t="n">
        <v>486578.3093060993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3.5202</v>
      </c>
      <c r="E57" t="n">
        <v>28.41</v>
      </c>
      <c r="F57" t="n">
        <v>24.67</v>
      </c>
      <c r="G57" t="n">
        <v>77.92</v>
      </c>
      <c r="H57" t="n">
        <v>0.9399999999999999</v>
      </c>
      <c r="I57" t="n">
        <v>19</v>
      </c>
      <c r="J57" t="n">
        <v>278.74</v>
      </c>
      <c r="K57" t="n">
        <v>59.19</v>
      </c>
      <c r="L57" t="n">
        <v>14.75</v>
      </c>
      <c r="M57" t="n">
        <v>17</v>
      </c>
      <c r="N57" t="n">
        <v>74.79000000000001</v>
      </c>
      <c r="O57" t="n">
        <v>34611.59</v>
      </c>
      <c r="P57" t="n">
        <v>358.23</v>
      </c>
      <c r="Q57" t="n">
        <v>1397.17</v>
      </c>
      <c r="R57" t="n">
        <v>89.22</v>
      </c>
      <c r="S57" t="n">
        <v>66.97</v>
      </c>
      <c r="T57" t="n">
        <v>8515.74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392.152068524423</v>
      </c>
      <c r="AB57" t="n">
        <v>536.5597606833699</v>
      </c>
      <c r="AC57" t="n">
        <v>485.3512501901021</v>
      </c>
      <c r="AD57" t="n">
        <v>392152.0685244231</v>
      </c>
      <c r="AE57" t="n">
        <v>536559.7606833698</v>
      </c>
      <c r="AF57" t="n">
        <v>2.553614242535651e-06</v>
      </c>
      <c r="AG57" t="n">
        <v>17</v>
      </c>
      <c r="AH57" t="n">
        <v>485351.2501901021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3.5287</v>
      </c>
      <c r="E58" t="n">
        <v>28.34</v>
      </c>
      <c r="F58" t="n">
        <v>24.65</v>
      </c>
      <c r="G58" t="n">
        <v>82.18000000000001</v>
      </c>
      <c r="H58" t="n">
        <v>0.96</v>
      </c>
      <c r="I58" t="n">
        <v>18</v>
      </c>
      <c r="J58" t="n">
        <v>279.23</v>
      </c>
      <c r="K58" t="n">
        <v>59.19</v>
      </c>
      <c r="L58" t="n">
        <v>15</v>
      </c>
      <c r="M58" t="n">
        <v>16</v>
      </c>
      <c r="N58" t="n">
        <v>75.03</v>
      </c>
      <c r="O58" t="n">
        <v>34672.08</v>
      </c>
      <c r="P58" t="n">
        <v>355.01</v>
      </c>
      <c r="Q58" t="n">
        <v>1397.23</v>
      </c>
      <c r="R58" t="n">
        <v>88.54000000000001</v>
      </c>
      <c r="S58" t="n">
        <v>66.97</v>
      </c>
      <c r="T58" t="n">
        <v>8180.04</v>
      </c>
      <c r="U58" t="n">
        <v>0.76</v>
      </c>
      <c r="V58" t="n">
        <v>0.85</v>
      </c>
      <c r="W58" t="n">
        <v>5.32</v>
      </c>
      <c r="X58" t="n">
        <v>0.49</v>
      </c>
      <c r="Y58" t="n">
        <v>1</v>
      </c>
      <c r="Z58" t="n">
        <v>10</v>
      </c>
      <c r="AA58" t="n">
        <v>389.2660871592889</v>
      </c>
      <c r="AB58" t="n">
        <v>532.6110336590812</v>
      </c>
      <c r="AC58" t="n">
        <v>481.7793841309385</v>
      </c>
      <c r="AD58" t="n">
        <v>389266.0871592889</v>
      </c>
      <c r="AE58" t="n">
        <v>532611.0336590812</v>
      </c>
      <c r="AF58" t="n">
        <v>2.559780290220883e-06</v>
      </c>
      <c r="AG58" t="n">
        <v>17</v>
      </c>
      <c r="AH58" t="n">
        <v>481779.3841309385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3.5261</v>
      </c>
      <c r="E59" t="n">
        <v>28.36</v>
      </c>
      <c r="F59" t="n">
        <v>24.67</v>
      </c>
      <c r="G59" t="n">
        <v>82.25</v>
      </c>
      <c r="H59" t="n">
        <v>0.97</v>
      </c>
      <c r="I59" t="n">
        <v>18</v>
      </c>
      <c r="J59" t="n">
        <v>279.72</v>
      </c>
      <c r="K59" t="n">
        <v>59.19</v>
      </c>
      <c r="L59" t="n">
        <v>15.25</v>
      </c>
      <c r="M59" t="n">
        <v>16</v>
      </c>
      <c r="N59" t="n">
        <v>75.27</v>
      </c>
      <c r="O59" t="n">
        <v>34732.68</v>
      </c>
      <c r="P59" t="n">
        <v>356.15</v>
      </c>
      <c r="Q59" t="n">
        <v>1397.29</v>
      </c>
      <c r="R59" t="n">
        <v>89.22</v>
      </c>
      <c r="S59" t="n">
        <v>66.97</v>
      </c>
      <c r="T59" t="n">
        <v>8521.620000000001</v>
      </c>
      <c r="U59" t="n">
        <v>0.75</v>
      </c>
      <c r="V59" t="n">
        <v>0.85</v>
      </c>
      <c r="W59" t="n">
        <v>5.32</v>
      </c>
      <c r="X59" t="n">
        <v>0.51</v>
      </c>
      <c r="Y59" t="n">
        <v>1</v>
      </c>
      <c r="Z59" t="n">
        <v>10</v>
      </c>
      <c r="AA59" t="n">
        <v>390.268761701605</v>
      </c>
      <c r="AB59" t="n">
        <v>533.9829372027569</v>
      </c>
      <c r="AC59" t="n">
        <v>483.0203551258845</v>
      </c>
      <c r="AD59" t="n">
        <v>390268.761701605</v>
      </c>
      <c r="AE59" t="n">
        <v>533982.937202757</v>
      </c>
      <c r="AF59" t="n">
        <v>2.557894205046577e-06</v>
      </c>
      <c r="AG59" t="n">
        <v>17</v>
      </c>
      <c r="AH59" t="n">
        <v>483020.3551258845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3.5295</v>
      </c>
      <c r="E60" t="n">
        <v>28.33</v>
      </c>
      <c r="F60" t="n">
        <v>24.65</v>
      </c>
      <c r="G60" t="n">
        <v>82.16</v>
      </c>
      <c r="H60" t="n">
        <v>0.98</v>
      </c>
      <c r="I60" t="n">
        <v>18</v>
      </c>
      <c r="J60" t="n">
        <v>280.21</v>
      </c>
      <c r="K60" t="n">
        <v>59.19</v>
      </c>
      <c r="L60" t="n">
        <v>15.5</v>
      </c>
      <c r="M60" t="n">
        <v>16</v>
      </c>
      <c r="N60" t="n">
        <v>75.52</v>
      </c>
      <c r="O60" t="n">
        <v>34793.36</v>
      </c>
      <c r="P60" t="n">
        <v>354.33</v>
      </c>
      <c r="Q60" t="n">
        <v>1397.21</v>
      </c>
      <c r="R60" t="n">
        <v>88.40000000000001</v>
      </c>
      <c r="S60" t="n">
        <v>66.97</v>
      </c>
      <c r="T60" t="n">
        <v>8112.12</v>
      </c>
      <c r="U60" t="n">
        <v>0.76</v>
      </c>
      <c r="V60" t="n">
        <v>0.85</v>
      </c>
      <c r="W60" t="n">
        <v>5.32</v>
      </c>
      <c r="X60" t="n">
        <v>0.48</v>
      </c>
      <c r="Y60" t="n">
        <v>1</v>
      </c>
      <c r="Z60" t="n">
        <v>10</v>
      </c>
      <c r="AA60" t="n">
        <v>388.7389108024342</v>
      </c>
      <c r="AB60" t="n">
        <v>531.8897277102533</v>
      </c>
      <c r="AC60" t="n">
        <v>481.1269186095074</v>
      </c>
      <c r="AD60" t="n">
        <v>388738.9108024343</v>
      </c>
      <c r="AE60" t="n">
        <v>531889.7277102533</v>
      </c>
      <c r="AF60" t="n">
        <v>2.56036062412067e-06</v>
      </c>
      <c r="AG60" t="n">
        <v>17</v>
      </c>
      <c r="AH60" t="n">
        <v>481126.9186095074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3.5402</v>
      </c>
      <c r="E61" t="n">
        <v>28.25</v>
      </c>
      <c r="F61" t="n">
        <v>24.61</v>
      </c>
      <c r="G61" t="n">
        <v>86.86</v>
      </c>
      <c r="H61" t="n">
        <v>1</v>
      </c>
      <c r="I61" t="n">
        <v>17</v>
      </c>
      <c r="J61" t="n">
        <v>280.7</v>
      </c>
      <c r="K61" t="n">
        <v>59.19</v>
      </c>
      <c r="L61" t="n">
        <v>15.75</v>
      </c>
      <c r="M61" t="n">
        <v>15</v>
      </c>
      <c r="N61" t="n">
        <v>75.76000000000001</v>
      </c>
      <c r="O61" t="n">
        <v>34854.15</v>
      </c>
      <c r="P61" t="n">
        <v>351.76</v>
      </c>
      <c r="Q61" t="n">
        <v>1397.21</v>
      </c>
      <c r="R61" t="n">
        <v>86.98999999999999</v>
      </c>
      <c r="S61" t="n">
        <v>66.97</v>
      </c>
      <c r="T61" t="n">
        <v>7410.26</v>
      </c>
      <c r="U61" t="n">
        <v>0.77</v>
      </c>
      <c r="V61" t="n">
        <v>0.86</v>
      </c>
      <c r="W61" t="n">
        <v>5.32</v>
      </c>
      <c r="X61" t="n">
        <v>0.45</v>
      </c>
      <c r="Y61" t="n">
        <v>1</v>
      </c>
      <c r="Z61" t="n">
        <v>10</v>
      </c>
      <c r="AA61" t="n">
        <v>386.1255705739006</v>
      </c>
      <c r="AB61" t="n">
        <v>528.3140403171399</v>
      </c>
      <c r="AC61" t="n">
        <v>477.8924898026838</v>
      </c>
      <c r="AD61" t="n">
        <v>386125.5705739007</v>
      </c>
      <c r="AE61" t="n">
        <v>528314.0403171398</v>
      </c>
      <c r="AF61" t="n">
        <v>2.568122590030314e-06</v>
      </c>
      <c r="AG61" t="n">
        <v>17</v>
      </c>
      <c r="AH61" t="n">
        <v>477892.4898026838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3.5411</v>
      </c>
      <c r="E62" t="n">
        <v>28.24</v>
      </c>
      <c r="F62" t="n">
        <v>24.6</v>
      </c>
      <c r="G62" t="n">
        <v>86.84</v>
      </c>
      <c r="H62" t="n">
        <v>1.01</v>
      </c>
      <c r="I62" t="n">
        <v>17</v>
      </c>
      <c r="J62" t="n">
        <v>281.2</v>
      </c>
      <c r="K62" t="n">
        <v>59.19</v>
      </c>
      <c r="L62" t="n">
        <v>16</v>
      </c>
      <c r="M62" t="n">
        <v>15</v>
      </c>
      <c r="N62" t="n">
        <v>76</v>
      </c>
      <c r="O62" t="n">
        <v>34915.03</v>
      </c>
      <c r="P62" t="n">
        <v>351.04</v>
      </c>
      <c r="Q62" t="n">
        <v>1397.25</v>
      </c>
      <c r="R62" t="n">
        <v>86.91</v>
      </c>
      <c r="S62" t="n">
        <v>66.97</v>
      </c>
      <c r="T62" t="n">
        <v>7372.63</v>
      </c>
      <c r="U62" t="n">
        <v>0.77</v>
      </c>
      <c r="V62" t="n">
        <v>0.86</v>
      </c>
      <c r="W62" t="n">
        <v>5.32</v>
      </c>
      <c r="X62" t="n">
        <v>0.44</v>
      </c>
      <c r="Y62" t="n">
        <v>1</v>
      </c>
      <c r="Z62" t="n">
        <v>10</v>
      </c>
      <c r="AA62" t="n">
        <v>385.5551992049433</v>
      </c>
      <c r="AB62" t="n">
        <v>527.5336330471233</v>
      </c>
      <c r="AC62" t="n">
        <v>477.1865635072093</v>
      </c>
      <c r="AD62" t="n">
        <v>385555.1992049433</v>
      </c>
      <c r="AE62" t="n">
        <v>527533.6330471233</v>
      </c>
      <c r="AF62" t="n">
        <v>2.568775465667574e-06</v>
      </c>
      <c r="AG62" t="n">
        <v>17</v>
      </c>
      <c r="AH62" t="n">
        <v>477186.5635072093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3.5393</v>
      </c>
      <c r="E63" t="n">
        <v>28.25</v>
      </c>
      <c r="F63" t="n">
        <v>24.62</v>
      </c>
      <c r="G63" t="n">
        <v>86.89</v>
      </c>
      <c r="H63" t="n">
        <v>1.03</v>
      </c>
      <c r="I63" t="n">
        <v>17</v>
      </c>
      <c r="J63" t="n">
        <v>281.69</v>
      </c>
      <c r="K63" t="n">
        <v>59.19</v>
      </c>
      <c r="L63" t="n">
        <v>16.25</v>
      </c>
      <c r="M63" t="n">
        <v>15</v>
      </c>
      <c r="N63" t="n">
        <v>76.25</v>
      </c>
      <c r="O63" t="n">
        <v>34976</v>
      </c>
      <c r="P63" t="n">
        <v>350.76</v>
      </c>
      <c r="Q63" t="n">
        <v>1397.17</v>
      </c>
      <c r="R63" t="n">
        <v>87.37</v>
      </c>
      <c r="S63" t="n">
        <v>66.97</v>
      </c>
      <c r="T63" t="n">
        <v>7600.92</v>
      </c>
      <c r="U63" t="n">
        <v>0.77</v>
      </c>
      <c r="V63" t="n">
        <v>0.85</v>
      </c>
      <c r="W63" t="n">
        <v>5.32</v>
      </c>
      <c r="X63" t="n">
        <v>0.45</v>
      </c>
      <c r="Y63" t="n">
        <v>1</v>
      </c>
      <c r="Z63" t="n">
        <v>10</v>
      </c>
      <c r="AA63" t="n">
        <v>385.5208371693311</v>
      </c>
      <c r="AB63" t="n">
        <v>527.4866173940527</v>
      </c>
      <c r="AC63" t="n">
        <v>477.1440349620808</v>
      </c>
      <c r="AD63" t="n">
        <v>385520.837169331</v>
      </c>
      <c r="AE63" t="n">
        <v>527486.6173940527</v>
      </c>
      <c r="AF63" t="n">
        <v>2.567469714393054e-06</v>
      </c>
      <c r="AG63" t="n">
        <v>17</v>
      </c>
      <c r="AH63" t="n">
        <v>477144.0349620808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3.5377</v>
      </c>
      <c r="E64" t="n">
        <v>28.27</v>
      </c>
      <c r="F64" t="n">
        <v>24.63</v>
      </c>
      <c r="G64" t="n">
        <v>86.93000000000001</v>
      </c>
      <c r="H64" t="n">
        <v>1.04</v>
      </c>
      <c r="I64" t="n">
        <v>17</v>
      </c>
      <c r="J64" t="n">
        <v>282.19</v>
      </c>
      <c r="K64" t="n">
        <v>59.19</v>
      </c>
      <c r="L64" t="n">
        <v>16.5</v>
      </c>
      <c r="M64" t="n">
        <v>15</v>
      </c>
      <c r="N64" t="n">
        <v>76.48999999999999</v>
      </c>
      <c r="O64" t="n">
        <v>35037.08</v>
      </c>
      <c r="P64" t="n">
        <v>348.86</v>
      </c>
      <c r="Q64" t="n">
        <v>1397.24</v>
      </c>
      <c r="R64" t="n">
        <v>87.55</v>
      </c>
      <c r="S64" t="n">
        <v>66.97</v>
      </c>
      <c r="T64" t="n">
        <v>7693</v>
      </c>
      <c r="U64" t="n">
        <v>0.76</v>
      </c>
      <c r="V64" t="n">
        <v>0.85</v>
      </c>
      <c r="W64" t="n">
        <v>5.33</v>
      </c>
      <c r="X64" t="n">
        <v>0.47</v>
      </c>
      <c r="Y64" t="n">
        <v>1</v>
      </c>
      <c r="Z64" t="n">
        <v>10</v>
      </c>
      <c r="AA64" t="n">
        <v>384.35304660541</v>
      </c>
      <c r="AB64" t="n">
        <v>525.8887948252122</v>
      </c>
      <c r="AC64" t="n">
        <v>475.6987063366524</v>
      </c>
      <c r="AD64" t="n">
        <v>384353.04660541</v>
      </c>
      <c r="AE64" t="n">
        <v>525888.7948252122</v>
      </c>
      <c r="AF64" t="n">
        <v>2.566309046593482e-06</v>
      </c>
      <c r="AG64" t="n">
        <v>17</v>
      </c>
      <c r="AH64" t="n">
        <v>475698.7063366525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3.5481</v>
      </c>
      <c r="E65" t="n">
        <v>28.18</v>
      </c>
      <c r="F65" t="n">
        <v>24.6</v>
      </c>
      <c r="G65" t="n">
        <v>92.23999999999999</v>
      </c>
      <c r="H65" t="n">
        <v>1.06</v>
      </c>
      <c r="I65" t="n">
        <v>16</v>
      </c>
      <c r="J65" t="n">
        <v>282.68</v>
      </c>
      <c r="K65" t="n">
        <v>59.19</v>
      </c>
      <c r="L65" t="n">
        <v>16.75</v>
      </c>
      <c r="M65" t="n">
        <v>14</v>
      </c>
      <c r="N65" t="n">
        <v>76.73999999999999</v>
      </c>
      <c r="O65" t="n">
        <v>35098.25</v>
      </c>
      <c r="P65" t="n">
        <v>348.32</v>
      </c>
      <c r="Q65" t="n">
        <v>1397.21</v>
      </c>
      <c r="R65" t="n">
        <v>86.62</v>
      </c>
      <c r="S65" t="n">
        <v>66.97</v>
      </c>
      <c r="T65" t="n">
        <v>7232.81</v>
      </c>
      <c r="U65" t="n">
        <v>0.77</v>
      </c>
      <c r="V65" t="n">
        <v>0.86</v>
      </c>
      <c r="W65" t="n">
        <v>5.32</v>
      </c>
      <c r="X65" t="n">
        <v>0.43</v>
      </c>
      <c r="Y65" t="n">
        <v>1</v>
      </c>
      <c r="Z65" t="n">
        <v>10</v>
      </c>
      <c r="AA65" t="n">
        <v>383.1757163109415</v>
      </c>
      <c r="AB65" t="n">
        <v>524.2779195761738</v>
      </c>
      <c r="AC65" t="n">
        <v>474.2415707605046</v>
      </c>
      <c r="AD65" t="n">
        <v>383175.7163109416</v>
      </c>
      <c r="AE65" t="n">
        <v>524277.9195761738</v>
      </c>
      <c r="AF65" t="n">
        <v>2.573853387290706e-06</v>
      </c>
      <c r="AG65" t="n">
        <v>17</v>
      </c>
      <c r="AH65" t="n">
        <v>474241.5707605046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3.5477</v>
      </c>
      <c r="E66" t="n">
        <v>28.19</v>
      </c>
      <c r="F66" t="n">
        <v>24.6</v>
      </c>
      <c r="G66" t="n">
        <v>92.25</v>
      </c>
      <c r="H66" t="n">
        <v>1.07</v>
      </c>
      <c r="I66" t="n">
        <v>16</v>
      </c>
      <c r="J66" t="n">
        <v>283.18</v>
      </c>
      <c r="K66" t="n">
        <v>59.19</v>
      </c>
      <c r="L66" t="n">
        <v>17</v>
      </c>
      <c r="M66" t="n">
        <v>14</v>
      </c>
      <c r="N66" t="n">
        <v>76.98</v>
      </c>
      <c r="O66" t="n">
        <v>35159.52</v>
      </c>
      <c r="P66" t="n">
        <v>347.81</v>
      </c>
      <c r="Q66" t="n">
        <v>1397.26</v>
      </c>
      <c r="R66" t="n">
        <v>86.84</v>
      </c>
      <c r="S66" t="n">
        <v>66.97</v>
      </c>
      <c r="T66" t="n">
        <v>7343.46</v>
      </c>
      <c r="U66" t="n">
        <v>0.77</v>
      </c>
      <c r="V66" t="n">
        <v>0.86</v>
      </c>
      <c r="W66" t="n">
        <v>5.32</v>
      </c>
      <c r="X66" t="n">
        <v>0.43</v>
      </c>
      <c r="Y66" t="n">
        <v>1</v>
      </c>
      <c r="Z66" t="n">
        <v>10</v>
      </c>
      <c r="AA66" t="n">
        <v>382.8577771710018</v>
      </c>
      <c r="AB66" t="n">
        <v>523.8429012184232</v>
      </c>
      <c r="AC66" t="n">
        <v>473.8480699442656</v>
      </c>
      <c r="AD66" t="n">
        <v>382857.7771710018</v>
      </c>
      <c r="AE66" t="n">
        <v>523842.9012184232</v>
      </c>
      <c r="AF66" t="n">
        <v>2.573563220340813e-06</v>
      </c>
      <c r="AG66" t="n">
        <v>17</v>
      </c>
      <c r="AH66" t="n">
        <v>473848.0699442656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3.5467</v>
      </c>
      <c r="E67" t="n">
        <v>28.2</v>
      </c>
      <c r="F67" t="n">
        <v>24.61</v>
      </c>
      <c r="G67" t="n">
        <v>92.28</v>
      </c>
      <c r="H67" t="n">
        <v>1.08</v>
      </c>
      <c r="I67" t="n">
        <v>16</v>
      </c>
      <c r="J67" t="n">
        <v>283.68</v>
      </c>
      <c r="K67" t="n">
        <v>59.19</v>
      </c>
      <c r="L67" t="n">
        <v>17.25</v>
      </c>
      <c r="M67" t="n">
        <v>14</v>
      </c>
      <c r="N67" t="n">
        <v>77.23</v>
      </c>
      <c r="O67" t="n">
        <v>35220.89</v>
      </c>
      <c r="P67" t="n">
        <v>347.3</v>
      </c>
      <c r="Q67" t="n">
        <v>1397.21</v>
      </c>
      <c r="R67" t="n">
        <v>87.11</v>
      </c>
      <c r="S67" t="n">
        <v>66.97</v>
      </c>
      <c r="T67" t="n">
        <v>7476.1</v>
      </c>
      <c r="U67" t="n">
        <v>0.77</v>
      </c>
      <c r="V67" t="n">
        <v>0.86</v>
      </c>
      <c r="W67" t="n">
        <v>5.32</v>
      </c>
      <c r="X67" t="n">
        <v>0.44</v>
      </c>
      <c r="Y67" t="n">
        <v>1</v>
      </c>
      <c r="Z67" t="n">
        <v>10</v>
      </c>
      <c r="AA67" t="n">
        <v>382.5950601036258</v>
      </c>
      <c r="AB67" t="n">
        <v>523.4834401365803</v>
      </c>
      <c r="AC67" t="n">
        <v>473.5229153235671</v>
      </c>
      <c r="AD67" t="n">
        <v>382595.0601036258</v>
      </c>
      <c r="AE67" t="n">
        <v>523483.4401365803</v>
      </c>
      <c r="AF67" t="n">
        <v>2.572837802966079e-06</v>
      </c>
      <c r="AG67" t="n">
        <v>17</v>
      </c>
      <c r="AH67" t="n">
        <v>473522.9153235671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3.5484</v>
      </c>
      <c r="E68" t="n">
        <v>28.18</v>
      </c>
      <c r="F68" t="n">
        <v>24.59</v>
      </c>
      <c r="G68" t="n">
        <v>92.23</v>
      </c>
      <c r="H68" t="n">
        <v>1.1</v>
      </c>
      <c r="I68" t="n">
        <v>16</v>
      </c>
      <c r="J68" t="n">
        <v>284.17</v>
      </c>
      <c r="K68" t="n">
        <v>59.19</v>
      </c>
      <c r="L68" t="n">
        <v>17.5</v>
      </c>
      <c r="M68" t="n">
        <v>14</v>
      </c>
      <c r="N68" t="n">
        <v>77.48</v>
      </c>
      <c r="O68" t="n">
        <v>35282.36</v>
      </c>
      <c r="P68" t="n">
        <v>345.73</v>
      </c>
      <c r="Q68" t="n">
        <v>1397.29</v>
      </c>
      <c r="R68" t="n">
        <v>86.58</v>
      </c>
      <c r="S68" t="n">
        <v>66.97</v>
      </c>
      <c r="T68" t="n">
        <v>7212.06</v>
      </c>
      <c r="U68" t="n">
        <v>0.77</v>
      </c>
      <c r="V68" t="n">
        <v>0.86</v>
      </c>
      <c r="W68" t="n">
        <v>5.32</v>
      </c>
      <c r="X68" t="n">
        <v>0.43</v>
      </c>
      <c r="Y68" t="n">
        <v>1</v>
      </c>
      <c r="Z68" t="n">
        <v>10</v>
      </c>
      <c r="AA68" t="n">
        <v>381.3772655910778</v>
      </c>
      <c r="AB68" t="n">
        <v>521.81719995921</v>
      </c>
      <c r="AC68" t="n">
        <v>472.0156987701422</v>
      </c>
      <c r="AD68" t="n">
        <v>381377.2655910778</v>
      </c>
      <c r="AE68" t="n">
        <v>521817.1999592101</v>
      </c>
      <c r="AF68" t="n">
        <v>2.574071012503126e-06</v>
      </c>
      <c r="AG68" t="n">
        <v>17</v>
      </c>
      <c r="AH68" t="n">
        <v>472015.6987701422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3.5592</v>
      </c>
      <c r="E69" t="n">
        <v>28.1</v>
      </c>
      <c r="F69" t="n">
        <v>24.56</v>
      </c>
      <c r="G69" t="n">
        <v>98.23</v>
      </c>
      <c r="H69" t="n">
        <v>1.11</v>
      </c>
      <c r="I69" t="n">
        <v>15</v>
      </c>
      <c r="J69" t="n">
        <v>284.67</v>
      </c>
      <c r="K69" t="n">
        <v>59.19</v>
      </c>
      <c r="L69" t="n">
        <v>17.75</v>
      </c>
      <c r="M69" t="n">
        <v>13</v>
      </c>
      <c r="N69" t="n">
        <v>77.73</v>
      </c>
      <c r="O69" t="n">
        <v>35343.92</v>
      </c>
      <c r="P69" t="n">
        <v>344.24</v>
      </c>
      <c r="Q69" t="n">
        <v>1397.19</v>
      </c>
      <c r="R69" t="n">
        <v>85.41</v>
      </c>
      <c r="S69" t="n">
        <v>66.97</v>
      </c>
      <c r="T69" t="n">
        <v>6633.01</v>
      </c>
      <c r="U69" t="n">
        <v>0.78</v>
      </c>
      <c r="V69" t="n">
        <v>0.86</v>
      </c>
      <c r="W69" t="n">
        <v>5.32</v>
      </c>
      <c r="X69" t="n">
        <v>0.39</v>
      </c>
      <c r="Y69" t="n">
        <v>1</v>
      </c>
      <c r="Z69" t="n">
        <v>10</v>
      </c>
      <c r="AA69" t="n">
        <v>379.5372757405229</v>
      </c>
      <c r="AB69" t="n">
        <v>519.2996446710576</v>
      </c>
      <c r="AC69" t="n">
        <v>469.73841542528</v>
      </c>
      <c r="AD69" t="n">
        <v>379537.2757405229</v>
      </c>
      <c r="AE69" t="n">
        <v>519299.6446710576</v>
      </c>
      <c r="AF69" t="n">
        <v>2.581905520150244e-06</v>
      </c>
      <c r="AG69" t="n">
        <v>17</v>
      </c>
      <c r="AH69" t="n">
        <v>469738.4154252801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3.5588</v>
      </c>
      <c r="E70" t="n">
        <v>28.1</v>
      </c>
      <c r="F70" t="n">
        <v>24.56</v>
      </c>
      <c r="G70" t="n">
        <v>98.23999999999999</v>
      </c>
      <c r="H70" t="n">
        <v>1.12</v>
      </c>
      <c r="I70" t="n">
        <v>15</v>
      </c>
      <c r="J70" t="n">
        <v>285.17</v>
      </c>
      <c r="K70" t="n">
        <v>59.19</v>
      </c>
      <c r="L70" t="n">
        <v>18</v>
      </c>
      <c r="M70" t="n">
        <v>13</v>
      </c>
      <c r="N70" t="n">
        <v>77.98</v>
      </c>
      <c r="O70" t="n">
        <v>35405.59</v>
      </c>
      <c r="P70" t="n">
        <v>343.24</v>
      </c>
      <c r="Q70" t="n">
        <v>1397.23</v>
      </c>
      <c r="R70" t="n">
        <v>85.36</v>
      </c>
      <c r="S70" t="n">
        <v>66.97</v>
      </c>
      <c r="T70" t="n">
        <v>6608.38</v>
      </c>
      <c r="U70" t="n">
        <v>0.78</v>
      </c>
      <c r="V70" t="n">
        <v>0.86</v>
      </c>
      <c r="W70" t="n">
        <v>5.32</v>
      </c>
      <c r="X70" t="n">
        <v>0.4</v>
      </c>
      <c r="Y70" t="n">
        <v>1</v>
      </c>
      <c r="Z70" t="n">
        <v>10</v>
      </c>
      <c r="AA70" t="n">
        <v>378.8869032255001</v>
      </c>
      <c r="AB70" t="n">
        <v>518.409776303593</v>
      </c>
      <c r="AC70" t="n">
        <v>468.9334748458681</v>
      </c>
      <c r="AD70" t="n">
        <v>378886.9032255001</v>
      </c>
      <c r="AE70" t="n">
        <v>518409.776303593</v>
      </c>
      <c r="AF70" t="n">
        <v>2.581615353200351e-06</v>
      </c>
      <c r="AG70" t="n">
        <v>17</v>
      </c>
      <c r="AH70" t="n">
        <v>468933.4748458681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3.5568</v>
      </c>
      <c r="E71" t="n">
        <v>28.12</v>
      </c>
      <c r="F71" t="n">
        <v>24.58</v>
      </c>
      <c r="G71" t="n">
        <v>98.31</v>
      </c>
      <c r="H71" t="n">
        <v>1.14</v>
      </c>
      <c r="I71" t="n">
        <v>15</v>
      </c>
      <c r="J71" t="n">
        <v>285.67</v>
      </c>
      <c r="K71" t="n">
        <v>59.19</v>
      </c>
      <c r="L71" t="n">
        <v>18.25</v>
      </c>
      <c r="M71" t="n">
        <v>13</v>
      </c>
      <c r="N71" t="n">
        <v>78.23</v>
      </c>
      <c r="O71" t="n">
        <v>35467.36</v>
      </c>
      <c r="P71" t="n">
        <v>342.26</v>
      </c>
      <c r="Q71" t="n">
        <v>1397.18</v>
      </c>
      <c r="R71" t="n">
        <v>85.97</v>
      </c>
      <c r="S71" t="n">
        <v>66.97</v>
      </c>
      <c r="T71" t="n">
        <v>6911.24</v>
      </c>
      <c r="U71" t="n">
        <v>0.78</v>
      </c>
      <c r="V71" t="n">
        <v>0.86</v>
      </c>
      <c r="W71" t="n">
        <v>5.32</v>
      </c>
      <c r="X71" t="n">
        <v>0.41</v>
      </c>
      <c r="Y71" t="n">
        <v>1</v>
      </c>
      <c r="Z71" t="n">
        <v>10</v>
      </c>
      <c r="AA71" t="n">
        <v>378.3879285675107</v>
      </c>
      <c r="AB71" t="n">
        <v>517.7270571633237</v>
      </c>
      <c r="AC71" t="n">
        <v>468.3159134621437</v>
      </c>
      <c r="AD71" t="n">
        <v>378387.9285675107</v>
      </c>
      <c r="AE71" t="n">
        <v>517727.0571633237</v>
      </c>
      <c r="AF71" t="n">
        <v>2.580164518450885e-06</v>
      </c>
      <c r="AG71" t="n">
        <v>17</v>
      </c>
      <c r="AH71" t="n">
        <v>468315.9134621437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3.5582</v>
      </c>
      <c r="E72" t="n">
        <v>28.1</v>
      </c>
      <c r="F72" t="n">
        <v>24.57</v>
      </c>
      <c r="G72" t="n">
        <v>98.26000000000001</v>
      </c>
      <c r="H72" t="n">
        <v>1.15</v>
      </c>
      <c r="I72" t="n">
        <v>15</v>
      </c>
      <c r="J72" t="n">
        <v>286.18</v>
      </c>
      <c r="K72" t="n">
        <v>59.19</v>
      </c>
      <c r="L72" t="n">
        <v>18.5</v>
      </c>
      <c r="M72" t="n">
        <v>13</v>
      </c>
      <c r="N72" t="n">
        <v>78.48</v>
      </c>
      <c r="O72" t="n">
        <v>35529.23</v>
      </c>
      <c r="P72" t="n">
        <v>339.45</v>
      </c>
      <c r="Q72" t="n">
        <v>1397.17</v>
      </c>
      <c r="R72" t="n">
        <v>85.53</v>
      </c>
      <c r="S72" t="n">
        <v>66.97</v>
      </c>
      <c r="T72" t="n">
        <v>6691.55</v>
      </c>
      <c r="U72" t="n">
        <v>0.78</v>
      </c>
      <c r="V72" t="n">
        <v>0.86</v>
      </c>
      <c r="W72" t="n">
        <v>5.32</v>
      </c>
      <c r="X72" t="n">
        <v>0.4</v>
      </c>
      <c r="Y72" t="n">
        <v>1</v>
      </c>
      <c r="Z72" t="n">
        <v>10</v>
      </c>
      <c r="AA72" t="n">
        <v>376.3651905168779</v>
      </c>
      <c r="AB72" t="n">
        <v>514.9594577255431</v>
      </c>
      <c r="AC72" t="n">
        <v>465.8124498303548</v>
      </c>
      <c r="AD72" t="n">
        <v>376365.1905168779</v>
      </c>
      <c r="AE72" t="n">
        <v>514959.4577255431</v>
      </c>
      <c r="AF72" t="n">
        <v>2.581180102775511e-06</v>
      </c>
      <c r="AG72" t="n">
        <v>17</v>
      </c>
      <c r="AH72" t="n">
        <v>465812.4498303548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3.5691</v>
      </c>
      <c r="E73" t="n">
        <v>28.02</v>
      </c>
      <c r="F73" t="n">
        <v>24.53</v>
      </c>
      <c r="G73" t="n">
        <v>105.12</v>
      </c>
      <c r="H73" t="n">
        <v>1.16</v>
      </c>
      <c r="I73" t="n">
        <v>14</v>
      </c>
      <c r="J73" t="n">
        <v>286.68</v>
      </c>
      <c r="K73" t="n">
        <v>59.19</v>
      </c>
      <c r="L73" t="n">
        <v>18.75</v>
      </c>
      <c r="M73" t="n">
        <v>12</v>
      </c>
      <c r="N73" t="n">
        <v>78.73999999999999</v>
      </c>
      <c r="O73" t="n">
        <v>35591.33</v>
      </c>
      <c r="P73" t="n">
        <v>337.81</v>
      </c>
      <c r="Q73" t="n">
        <v>1397.24</v>
      </c>
      <c r="R73" t="n">
        <v>84.54000000000001</v>
      </c>
      <c r="S73" t="n">
        <v>66.97</v>
      </c>
      <c r="T73" t="n">
        <v>6200.75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374.4259278872595</v>
      </c>
      <c r="AB73" t="n">
        <v>512.3060730414702</v>
      </c>
      <c r="AC73" t="n">
        <v>463.412300456481</v>
      </c>
      <c r="AD73" t="n">
        <v>374425.9278872596</v>
      </c>
      <c r="AE73" t="n">
        <v>512306.0730414702</v>
      </c>
      <c r="AF73" t="n">
        <v>2.589087152160103e-06</v>
      </c>
      <c r="AG73" t="n">
        <v>17</v>
      </c>
      <c r="AH73" t="n">
        <v>463412.3004564811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3.5698</v>
      </c>
      <c r="E74" t="n">
        <v>28.01</v>
      </c>
      <c r="F74" t="n">
        <v>24.52</v>
      </c>
      <c r="G74" t="n">
        <v>105.1</v>
      </c>
      <c r="H74" t="n">
        <v>1.18</v>
      </c>
      <c r="I74" t="n">
        <v>14</v>
      </c>
      <c r="J74" t="n">
        <v>287.18</v>
      </c>
      <c r="K74" t="n">
        <v>59.19</v>
      </c>
      <c r="L74" t="n">
        <v>19</v>
      </c>
      <c r="M74" t="n">
        <v>12</v>
      </c>
      <c r="N74" t="n">
        <v>78.98999999999999</v>
      </c>
      <c r="O74" t="n">
        <v>35653.4</v>
      </c>
      <c r="P74" t="n">
        <v>337.65</v>
      </c>
      <c r="Q74" t="n">
        <v>1397.17</v>
      </c>
      <c r="R74" t="n">
        <v>84.28</v>
      </c>
      <c r="S74" t="n">
        <v>66.97</v>
      </c>
      <c r="T74" t="n">
        <v>6069.3</v>
      </c>
      <c r="U74" t="n">
        <v>0.79</v>
      </c>
      <c r="V74" t="n">
        <v>0.86</v>
      </c>
      <c r="W74" t="n">
        <v>5.31</v>
      </c>
      <c r="X74" t="n">
        <v>0.36</v>
      </c>
      <c r="Y74" t="n">
        <v>1</v>
      </c>
      <c r="Z74" t="n">
        <v>10</v>
      </c>
      <c r="AA74" t="n">
        <v>374.2568034679927</v>
      </c>
      <c r="AB74" t="n">
        <v>512.0746695497864</v>
      </c>
      <c r="AC74" t="n">
        <v>463.2029817892667</v>
      </c>
      <c r="AD74" t="n">
        <v>374256.8034679927</v>
      </c>
      <c r="AE74" t="n">
        <v>512074.6695497864</v>
      </c>
      <c r="AF74" t="n">
        <v>2.589594944322415e-06</v>
      </c>
      <c r="AG74" t="n">
        <v>17</v>
      </c>
      <c r="AH74" t="n">
        <v>463202.9817892667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3.5679</v>
      </c>
      <c r="E75" t="n">
        <v>28.03</v>
      </c>
      <c r="F75" t="n">
        <v>24.54</v>
      </c>
      <c r="G75" t="n">
        <v>105.16</v>
      </c>
      <c r="H75" t="n">
        <v>1.19</v>
      </c>
      <c r="I75" t="n">
        <v>14</v>
      </c>
      <c r="J75" t="n">
        <v>287.69</v>
      </c>
      <c r="K75" t="n">
        <v>59.19</v>
      </c>
      <c r="L75" t="n">
        <v>19.25</v>
      </c>
      <c r="M75" t="n">
        <v>12</v>
      </c>
      <c r="N75" t="n">
        <v>79.23999999999999</v>
      </c>
      <c r="O75" t="n">
        <v>35715.58</v>
      </c>
      <c r="P75" t="n">
        <v>336.37</v>
      </c>
      <c r="Q75" t="n">
        <v>1397.18</v>
      </c>
      <c r="R75" t="n">
        <v>84.73</v>
      </c>
      <c r="S75" t="n">
        <v>66.97</v>
      </c>
      <c r="T75" t="n">
        <v>6296.09</v>
      </c>
      <c r="U75" t="n">
        <v>0.79</v>
      </c>
      <c r="V75" t="n">
        <v>0.86</v>
      </c>
      <c r="W75" t="n">
        <v>5.32</v>
      </c>
      <c r="X75" t="n">
        <v>0.37</v>
      </c>
      <c r="Y75" t="n">
        <v>1</v>
      </c>
      <c r="Z75" t="n">
        <v>10</v>
      </c>
      <c r="AA75" t="n">
        <v>373.5462719710902</v>
      </c>
      <c r="AB75" t="n">
        <v>511.1024890092872</v>
      </c>
      <c r="AC75" t="n">
        <v>462.3235847950888</v>
      </c>
      <c r="AD75" t="n">
        <v>373546.2719710902</v>
      </c>
      <c r="AE75" t="n">
        <v>511102.4890092873</v>
      </c>
      <c r="AF75" t="n">
        <v>2.588216651310423e-06</v>
      </c>
      <c r="AG75" t="n">
        <v>17</v>
      </c>
      <c r="AH75" t="n">
        <v>462323.5847950888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3.568</v>
      </c>
      <c r="E76" t="n">
        <v>28.03</v>
      </c>
      <c r="F76" t="n">
        <v>24.54</v>
      </c>
      <c r="G76" t="n">
        <v>105.16</v>
      </c>
      <c r="H76" t="n">
        <v>1.2</v>
      </c>
      <c r="I76" t="n">
        <v>14</v>
      </c>
      <c r="J76" t="n">
        <v>288.19</v>
      </c>
      <c r="K76" t="n">
        <v>59.19</v>
      </c>
      <c r="L76" t="n">
        <v>19.5</v>
      </c>
      <c r="M76" t="n">
        <v>12</v>
      </c>
      <c r="N76" t="n">
        <v>79.5</v>
      </c>
      <c r="O76" t="n">
        <v>35777.86</v>
      </c>
      <c r="P76" t="n">
        <v>332.53</v>
      </c>
      <c r="Q76" t="n">
        <v>1397.23</v>
      </c>
      <c r="R76" t="n">
        <v>84.56999999999999</v>
      </c>
      <c r="S76" t="n">
        <v>66.97</v>
      </c>
      <c r="T76" t="n">
        <v>6218.95</v>
      </c>
      <c r="U76" t="n">
        <v>0.79</v>
      </c>
      <c r="V76" t="n">
        <v>0.86</v>
      </c>
      <c r="W76" t="n">
        <v>5.32</v>
      </c>
      <c r="X76" t="n">
        <v>0.37</v>
      </c>
      <c r="Y76" t="n">
        <v>1</v>
      </c>
      <c r="Z76" t="n">
        <v>10</v>
      </c>
      <c r="AA76" t="n">
        <v>370.93611619093</v>
      </c>
      <c r="AB76" t="n">
        <v>507.531158718926</v>
      </c>
      <c r="AC76" t="n">
        <v>459.093097255246</v>
      </c>
      <c r="AD76" t="n">
        <v>370936.11619093</v>
      </c>
      <c r="AE76" t="n">
        <v>507531.158718926</v>
      </c>
      <c r="AF76" t="n">
        <v>2.588289193047896e-06</v>
      </c>
      <c r="AG76" t="n">
        <v>17</v>
      </c>
      <c r="AH76" t="n">
        <v>459093.097255246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3.5786</v>
      </c>
      <c r="E77" t="n">
        <v>27.94</v>
      </c>
      <c r="F77" t="n">
        <v>24.5</v>
      </c>
      <c r="G77" t="n">
        <v>113.09</v>
      </c>
      <c r="H77" t="n">
        <v>1.22</v>
      </c>
      <c r="I77" t="n">
        <v>13</v>
      </c>
      <c r="J77" t="n">
        <v>288.7</v>
      </c>
      <c r="K77" t="n">
        <v>59.19</v>
      </c>
      <c r="L77" t="n">
        <v>19.75</v>
      </c>
      <c r="M77" t="n">
        <v>11</v>
      </c>
      <c r="N77" t="n">
        <v>79.75</v>
      </c>
      <c r="O77" t="n">
        <v>35840.25</v>
      </c>
      <c r="P77" t="n">
        <v>330.97</v>
      </c>
      <c r="Q77" t="n">
        <v>1397.18</v>
      </c>
      <c r="R77" t="n">
        <v>83.59999999999999</v>
      </c>
      <c r="S77" t="n">
        <v>66.97</v>
      </c>
      <c r="T77" t="n">
        <v>5737.84</v>
      </c>
      <c r="U77" t="n">
        <v>0.8</v>
      </c>
      <c r="V77" t="n">
        <v>0.86</v>
      </c>
      <c r="W77" t="n">
        <v>5.31</v>
      </c>
      <c r="X77" t="n">
        <v>0.34</v>
      </c>
      <c r="Y77" t="n">
        <v>1</v>
      </c>
      <c r="Z77" t="n">
        <v>10</v>
      </c>
      <c r="AA77" t="n">
        <v>369.0937038174361</v>
      </c>
      <c r="AB77" t="n">
        <v>505.0102888280143</v>
      </c>
      <c r="AC77" t="n">
        <v>456.8128156486598</v>
      </c>
      <c r="AD77" t="n">
        <v>369093.7038174361</v>
      </c>
      <c r="AE77" t="n">
        <v>505010.2888280143</v>
      </c>
      <c r="AF77" t="n">
        <v>2.595978617220067e-06</v>
      </c>
      <c r="AG77" t="n">
        <v>17</v>
      </c>
      <c r="AH77" t="n">
        <v>456812.8156486598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3.5766</v>
      </c>
      <c r="E78" t="n">
        <v>27.96</v>
      </c>
      <c r="F78" t="n">
        <v>24.52</v>
      </c>
      <c r="G78" t="n">
        <v>113.16</v>
      </c>
      <c r="H78" t="n">
        <v>1.23</v>
      </c>
      <c r="I78" t="n">
        <v>13</v>
      </c>
      <c r="J78" t="n">
        <v>289.2</v>
      </c>
      <c r="K78" t="n">
        <v>59.19</v>
      </c>
      <c r="L78" t="n">
        <v>20</v>
      </c>
      <c r="M78" t="n">
        <v>11</v>
      </c>
      <c r="N78" t="n">
        <v>80.01000000000001</v>
      </c>
      <c r="O78" t="n">
        <v>35902.74</v>
      </c>
      <c r="P78" t="n">
        <v>332.35</v>
      </c>
      <c r="Q78" t="n">
        <v>1397.18</v>
      </c>
      <c r="R78" t="n">
        <v>83.98999999999999</v>
      </c>
      <c r="S78" t="n">
        <v>66.97</v>
      </c>
      <c r="T78" t="n">
        <v>5932.13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370.1879470686591</v>
      </c>
      <c r="AB78" t="n">
        <v>506.5074807189427</v>
      </c>
      <c r="AC78" t="n">
        <v>458.1671176468401</v>
      </c>
      <c r="AD78" t="n">
        <v>370187.9470686591</v>
      </c>
      <c r="AE78" t="n">
        <v>506507.4807189427</v>
      </c>
      <c r="AF78" t="n">
        <v>2.594527782470601e-06</v>
      </c>
      <c r="AG78" t="n">
        <v>17</v>
      </c>
      <c r="AH78" t="n">
        <v>458167.1176468401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3.5764</v>
      </c>
      <c r="E79" t="n">
        <v>27.96</v>
      </c>
      <c r="F79" t="n">
        <v>24.52</v>
      </c>
      <c r="G79" t="n">
        <v>113.17</v>
      </c>
      <c r="H79" t="n">
        <v>1.24</v>
      </c>
      <c r="I79" t="n">
        <v>13</v>
      </c>
      <c r="J79" t="n">
        <v>289.71</v>
      </c>
      <c r="K79" t="n">
        <v>59.19</v>
      </c>
      <c r="L79" t="n">
        <v>20.25</v>
      </c>
      <c r="M79" t="n">
        <v>10</v>
      </c>
      <c r="N79" t="n">
        <v>80.27</v>
      </c>
      <c r="O79" t="n">
        <v>35965.33</v>
      </c>
      <c r="P79" t="n">
        <v>332.17</v>
      </c>
      <c r="Q79" t="n">
        <v>1397.22</v>
      </c>
      <c r="R79" t="n">
        <v>84.16</v>
      </c>
      <c r="S79" t="n">
        <v>66.97</v>
      </c>
      <c r="T79" t="n">
        <v>6015.56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370.0802479079578</v>
      </c>
      <c r="AB79" t="n">
        <v>506.3601219759195</v>
      </c>
      <c r="AC79" t="n">
        <v>458.0338226154318</v>
      </c>
      <c r="AD79" t="n">
        <v>370080.2479079578</v>
      </c>
      <c r="AE79" t="n">
        <v>506360.1219759195</v>
      </c>
      <c r="AF79" t="n">
        <v>2.594382698995655e-06</v>
      </c>
      <c r="AG79" t="n">
        <v>17</v>
      </c>
      <c r="AH79" t="n">
        <v>458033.8226154318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3.5768</v>
      </c>
      <c r="E80" t="n">
        <v>27.96</v>
      </c>
      <c r="F80" t="n">
        <v>24.52</v>
      </c>
      <c r="G80" t="n">
        <v>113.16</v>
      </c>
      <c r="H80" t="n">
        <v>1.26</v>
      </c>
      <c r="I80" t="n">
        <v>13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332.41</v>
      </c>
      <c r="Q80" t="n">
        <v>1397.19</v>
      </c>
      <c r="R80" t="n">
        <v>84.06999999999999</v>
      </c>
      <c r="S80" t="n">
        <v>66.97</v>
      </c>
      <c r="T80" t="n">
        <v>5973.51</v>
      </c>
      <c r="U80" t="n">
        <v>0.8</v>
      </c>
      <c r="V80" t="n">
        <v>0.86</v>
      </c>
      <c r="W80" t="n">
        <v>5.32</v>
      </c>
      <c r="X80" t="n">
        <v>0.35</v>
      </c>
      <c r="Y80" t="n">
        <v>1</v>
      </c>
      <c r="Z80" t="n">
        <v>10</v>
      </c>
      <c r="AA80" t="n">
        <v>370.2144896452901</v>
      </c>
      <c r="AB80" t="n">
        <v>506.5437974432652</v>
      </c>
      <c r="AC80" t="n">
        <v>458.199968353964</v>
      </c>
      <c r="AD80" t="n">
        <v>370214.4896452901</v>
      </c>
      <c r="AE80" t="n">
        <v>506543.7974432652</v>
      </c>
      <c r="AF80" t="n">
        <v>2.594672865945548e-06</v>
      </c>
      <c r="AG80" t="n">
        <v>17</v>
      </c>
      <c r="AH80" t="n">
        <v>458199.968353964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3.5771</v>
      </c>
      <c r="E81" t="n">
        <v>27.96</v>
      </c>
      <c r="F81" t="n">
        <v>24.52</v>
      </c>
      <c r="G81" t="n">
        <v>113.15</v>
      </c>
      <c r="H81" t="n">
        <v>1.27</v>
      </c>
      <c r="I81" t="n">
        <v>13</v>
      </c>
      <c r="J81" t="n">
        <v>290.73</v>
      </c>
      <c r="K81" t="n">
        <v>59.19</v>
      </c>
      <c r="L81" t="n">
        <v>20.75</v>
      </c>
      <c r="M81" t="n">
        <v>8</v>
      </c>
      <c r="N81" t="n">
        <v>80.79000000000001</v>
      </c>
      <c r="O81" t="n">
        <v>36090.84</v>
      </c>
      <c r="P81" t="n">
        <v>329.98</v>
      </c>
      <c r="Q81" t="n">
        <v>1397.18</v>
      </c>
      <c r="R81" t="n">
        <v>83.90000000000001</v>
      </c>
      <c r="S81" t="n">
        <v>66.97</v>
      </c>
      <c r="T81" t="n">
        <v>5886.97</v>
      </c>
      <c r="U81" t="n">
        <v>0.8</v>
      </c>
      <c r="V81" t="n">
        <v>0.86</v>
      </c>
      <c r="W81" t="n">
        <v>5.32</v>
      </c>
      <c r="X81" t="n">
        <v>0.35</v>
      </c>
      <c r="Y81" t="n">
        <v>1</v>
      </c>
      <c r="Z81" t="n">
        <v>10</v>
      </c>
      <c r="AA81" t="n">
        <v>368.5504055197064</v>
      </c>
      <c r="AB81" t="n">
        <v>504.2669241284313</v>
      </c>
      <c r="AC81" t="n">
        <v>456.1403966326861</v>
      </c>
      <c r="AD81" t="n">
        <v>368550.4055197064</v>
      </c>
      <c r="AE81" t="n">
        <v>504266.9241284313</v>
      </c>
      <c r="AF81" t="n">
        <v>2.594890491157968e-06</v>
      </c>
      <c r="AG81" t="n">
        <v>17</v>
      </c>
      <c r="AH81" t="n">
        <v>456140.3966326861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3.5771</v>
      </c>
      <c r="E82" t="n">
        <v>27.96</v>
      </c>
      <c r="F82" t="n">
        <v>24.51</v>
      </c>
      <c r="G82" t="n">
        <v>113.14</v>
      </c>
      <c r="H82" t="n">
        <v>1.28</v>
      </c>
      <c r="I82" t="n">
        <v>13</v>
      </c>
      <c r="J82" t="n">
        <v>291.24</v>
      </c>
      <c r="K82" t="n">
        <v>59.19</v>
      </c>
      <c r="L82" t="n">
        <v>21</v>
      </c>
      <c r="M82" t="n">
        <v>8</v>
      </c>
      <c r="N82" t="n">
        <v>81.05</v>
      </c>
      <c r="O82" t="n">
        <v>36153.75</v>
      </c>
      <c r="P82" t="n">
        <v>328.79</v>
      </c>
      <c r="Q82" t="n">
        <v>1397.17</v>
      </c>
      <c r="R82" t="n">
        <v>83.88</v>
      </c>
      <c r="S82" t="n">
        <v>66.97</v>
      </c>
      <c r="T82" t="n">
        <v>5875.34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367.7351231568202</v>
      </c>
      <c r="AB82" t="n">
        <v>503.1514188318109</v>
      </c>
      <c r="AC82" t="n">
        <v>455.1313535959536</v>
      </c>
      <c r="AD82" t="n">
        <v>367735.1231568202</v>
      </c>
      <c r="AE82" t="n">
        <v>503151.4188318109</v>
      </c>
      <c r="AF82" t="n">
        <v>2.594890491157968e-06</v>
      </c>
      <c r="AG82" t="n">
        <v>17</v>
      </c>
      <c r="AH82" t="n">
        <v>455131.3535959536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3.5766</v>
      </c>
      <c r="E83" t="n">
        <v>27.96</v>
      </c>
      <c r="F83" t="n">
        <v>24.52</v>
      </c>
      <c r="G83" t="n">
        <v>113.17</v>
      </c>
      <c r="H83" t="n">
        <v>1.3</v>
      </c>
      <c r="I83" t="n">
        <v>13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328.59</v>
      </c>
      <c r="Q83" t="n">
        <v>1397.26</v>
      </c>
      <c r="R83" t="n">
        <v>83.97</v>
      </c>
      <c r="S83" t="n">
        <v>66.97</v>
      </c>
      <c r="T83" t="n">
        <v>5924.04</v>
      </c>
      <c r="U83" t="n">
        <v>0.8</v>
      </c>
      <c r="V83" t="n">
        <v>0.86</v>
      </c>
      <c r="W83" t="n">
        <v>5.32</v>
      </c>
      <c r="X83" t="n">
        <v>0.35</v>
      </c>
      <c r="Y83" t="n">
        <v>1</v>
      </c>
      <c r="Z83" t="n">
        <v>10</v>
      </c>
      <c r="AA83" t="n">
        <v>367.6452759767139</v>
      </c>
      <c r="AB83" t="n">
        <v>503.0284859562117</v>
      </c>
      <c r="AC83" t="n">
        <v>455.0201532614643</v>
      </c>
      <c r="AD83" t="n">
        <v>367645.2759767139</v>
      </c>
      <c r="AE83" t="n">
        <v>503028.4859562117</v>
      </c>
      <c r="AF83" t="n">
        <v>2.594527782470601e-06</v>
      </c>
      <c r="AG83" t="n">
        <v>17</v>
      </c>
      <c r="AH83" t="n">
        <v>455020.1532614643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3.5865</v>
      </c>
      <c r="E84" t="n">
        <v>27.88</v>
      </c>
      <c r="F84" t="n">
        <v>24.49</v>
      </c>
      <c r="G84" t="n">
        <v>122.45</v>
      </c>
      <c r="H84" t="n">
        <v>1.31</v>
      </c>
      <c r="I84" t="n">
        <v>12</v>
      </c>
      <c r="J84" t="n">
        <v>292.26</v>
      </c>
      <c r="K84" t="n">
        <v>59.19</v>
      </c>
      <c r="L84" t="n">
        <v>21.5</v>
      </c>
      <c r="M84" t="n">
        <v>4</v>
      </c>
      <c r="N84" t="n">
        <v>81.56999999999999</v>
      </c>
      <c r="O84" t="n">
        <v>36279.9</v>
      </c>
      <c r="P84" t="n">
        <v>325.92</v>
      </c>
      <c r="Q84" t="n">
        <v>1397.22</v>
      </c>
      <c r="R84" t="n">
        <v>83.03</v>
      </c>
      <c r="S84" t="n">
        <v>66.97</v>
      </c>
      <c r="T84" t="n">
        <v>5455.05</v>
      </c>
      <c r="U84" t="n">
        <v>0.8100000000000001</v>
      </c>
      <c r="V84" t="n">
        <v>0.86</v>
      </c>
      <c r="W84" t="n">
        <v>5.32</v>
      </c>
      <c r="X84" t="n">
        <v>0.33</v>
      </c>
      <c r="Y84" t="n">
        <v>1</v>
      </c>
      <c r="Z84" t="n">
        <v>10</v>
      </c>
      <c r="AA84" t="n">
        <v>365.1272044869692</v>
      </c>
      <c r="AB84" t="n">
        <v>499.583149454469</v>
      </c>
      <c r="AC84" t="n">
        <v>451.9036348398878</v>
      </c>
      <c r="AD84" t="n">
        <v>365127.2044869692</v>
      </c>
      <c r="AE84" t="n">
        <v>499583.149454469</v>
      </c>
      <c r="AF84" t="n">
        <v>2.60170941448046e-06</v>
      </c>
      <c r="AG84" t="n">
        <v>17</v>
      </c>
      <c r="AH84" t="n">
        <v>451903.6348398878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3.5871</v>
      </c>
      <c r="E85" t="n">
        <v>27.88</v>
      </c>
      <c r="F85" t="n">
        <v>24.49</v>
      </c>
      <c r="G85" t="n">
        <v>122.43</v>
      </c>
      <c r="H85" t="n">
        <v>1.32</v>
      </c>
      <c r="I85" t="n">
        <v>12</v>
      </c>
      <c r="J85" t="n">
        <v>292.77</v>
      </c>
      <c r="K85" t="n">
        <v>59.19</v>
      </c>
      <c r="L85" t="n">
        <v>21.75</v>
      </c>
      <c r="M85" t="n">
        <v>4</v>
      </c>
      <c r="N85" t="n">
        <v>81.83</v>
      </c>
      <c r="O85" t="n">
        <v>36343.13</v>
      </c>
      <c r="P85" t="n">
        <v>326.27</v>
      </c>
      <c r="Q85" t="n">
        <v>1397.21</v>
      </c>
      <c r="R85" t="n">
        <v>82.70999999999999</v>
      </c>
      <c r="S85" t="n">
        <v>66.97</v>
      </c>
      <c r="T85" t="n">
        <v>5295.82</v>
      </c>
      <c r="U85" t="n">
        <v>0.8100000000000001</v>
      </c>
      <c r="V85" t="n">
        <v>0.86</v>
      </c>
      <c r="W85" t="n">
        <v>5.32</v>
      </c>
      <c r="X85" t="n">
        <v>0.32</v>
      </c>
      <c r="Y85" t="n">
        <v>1</v>
      </c>
      <c r="Z85" t="n">
        <v>10</v>
      </c>
      <c r="AA85" t="n">
        <v>365.3220747478118</v>
      </c>
      <c r="AB85" t="n">
        <v>499.8497795424232</v>
      </c>
      <c r="AC85" t="n">
        <v>452.1448181264652</v>
      </c>
      <c r="AD85" t="n">
        <v>365322.0747478118</v>
      </c>
      <c r="AE85" t="n">
        <v>499849.7795424231</v>
      </c>
      <c r="AF85" t="n">
        <v>2.602144664905299e-06</v>
      </c>
      <c r="AG85" t="n">
        <v>17</v>
      </c>
      <c r="AH85" t="n">
        <v>452144.8181264652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3.5864</v>
      </c>
      <c r="E86" t="n">
        <v>27.88</v>
      </c>
      <c r="F86" t="n">
        <v>24.49</v>
      </c>
      <c r="G86" t="n">
        <v>122.46</v>
      </c>
      <c r="H86" t="n">
        <v>1.34</v>
      </c>
      <c r="I86" t="n">
        <v>12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326.73</v>
      </c>
      <c r="Q86" t="n">
        <v>1397.26</v>
      </c>
      <c r="R86" t="n">
        <v>82.84999999999999</v>
      </c>
      <c r="S86" t="n">
        <v>66.97</v>
      </c>
      <c r="T86" t="n">
        <v>5366.54</v>
      </c>
      <c r="U86" t="n">
        <v>0.8100000000000001</v>
      </c>
      <c r="V86" t="n">
        <v>0.86</v>
      </c>
      <c r="W86" t="n">
        <v>5.32</v>
      </c>
      <c r="X86" t="n">
        <v>0.33</v>
      </c>
      <c r="Y86" t="n">
        <v>1</v>
      </c>
      <c r="Z86" t="n">
        <v>10</v>
      </c>
      <c r="AA86" t="n">
        <v>365.6803189508771</v>
      </c>
      <c r="AB86" t="n">
        <v>500.3399450656758</v>
      </c>
      <c r="AC86" t="n">
        <v>452.5882029401303</v>
      </c>
      <c r="AD86" t="n">
        <v>365680.3189508771</v>
      </c>
      <c r="AE86" t="n">
        <v>500339.9450656758</v>
      </c>
      <c r="AF86" t="n">
        <v>2.601636872742986e-06</v>
      </c>
      <c r="AG86" t="n">
        <v>17</v>
      </c>
      <c r="AH86" t="n">
        <v>452588.2029401303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3.5854</v>
      </c>
      <c r="E87" t="n">
        <v>27.89</v>
      </c>
      <c r="F87" t="n">
        <v>24.5</v>
      </c>
      <c r="G87" t="n">
        <v>122.49</v>
      </c>
      <c r="H87" t="n">
        <v>1.35</v>
      </c>
      <c r="I87" t="n">
        <v>12</v>
      </c>
      <c r="J87" t="n">
        <v>293.8</v>
      </c>
      <c r="K87" t="n">
        <v>59.19</v>
      </c>
      <c r="L87" t="n">
        <v>22.25</v>
      </c>
      <c r="M87" t="n">
        <v>1</v>
      </c>
      <c r="N87" t="n">
        <v>82.36</v>
      </c>
      <c r="O87" t="n">
        <v>36469.92</v>
      </c>
      <c r="P87" t="n">
        <v>327.28</v>
      </c>
      <c r="Q87" t="n">
        <v>1397.17</v>
      </c>
      <c r="R87" t="n">
        <v>82.97</v>
      </c>
      <c r="S87" t="n">
        <v>66.97</v>
      </c>
      <c r="T87" t="n">
        <v>5425.64</v>
      </c>
      <c r="U87" t="n">
        <v>0.8100000000000001</v>
      </c>
      <c r="V87" t="n">
        <v>0.86</v>
      </c>
      <c r="W87" t="n">
        <v>5.33</v>
      </c>
      <c r="X87" t="n">
        <v>0.33</v>
      </c>
      <c r="Y87" t="n">
        <v>1</v>
      </c>
      <c r="Z87" t="n">
        <v>10</v>
      </c>
      <c r="AA87" t="n">
        <v>366.1307041424925</v>
      </c>
      <c r="AB87" t="n">
        <v>500.9561819544364</v>
      </c>
      <c r="AC87" t="n">
        <v>453.1456270451214</v>
      </c>
      <c r="AD87" t="n">
        <v>366130.7041424925</v>
      </c>
      <c r="AE87" t="n">
        <v>500956.1819544364</v>
      </c>
      <c r="AF87" t="n">
        <v>2.600911455368253e-06</v>
      </c>
      <c r="AG87" t="n">
        <v>17</v>
      </c>
      <c r="AH87" t="n">
        <v>453145.6270451215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3.5858</v>
      </c>
      <c r="E88" t="n">
        <v>27.89</v>
      </c>
      <c r="F88" t="n">
        <v>24.5</v>
      </c>
      <c r="G88" t="n">
        <v>122.48</v>
      </c>
      <c r="H88" t="n">
        <v>1.36</v>
      </c>
      <c r="I88" t="n">
        <v>12</v>
      </c>
      <c r="J88" t="n">
        <v>294.32</v>
      </c>
      <c r="K88" t="n">
        <v>59.19</v>
      </c>
      <c r="L88" t="n">
        <v>22.5</v>
      </c>
      <c r="M88" t="n">
        <v>1</v>
      </c>
      <c r="N88" t="n">
        <v>82.62</v>
      </c>
      <c r="O88" t="n">
        <v>36533.49</v>
      </c>
      <c r="P88" t="n">
        <v>327.78</v>
      </c>
      <c r="Q88" t="n">
        <v>1397.17</v>
      </c>
      <c r="R88" t="n">
        <v>83.03</v>
      </c>
      <c r="S88" t="n">
        <v>66.97</v>
      </c>
      <c r="T88" t="n">
        <v>5458.53</v>
      </c>
      <c r="U88" t="n">
        <v>0.8100000000000001</v>
      </c>
      <c r="V88" t="n">
        <v>0.86</v>
      </c>
      <c r="W88" t="n">
        <v>5.32</v>
      </c>
      <c r="X88" t="n">
        <v>0.33</v>
      </c>
      <c r="Y88" t="n">
        <v>1</v>
      </c>
      <c r="Z88" t="n">
        <v>10</v>
      </c>
      <c r="AA88" t="n">
        <v>366.4404214187243</v>
      </c>
      <c r="AB88" t="n">
        <v>501.3799507955387</v>
      </c>
      <c r="AC88" t="n">
        <v>453.5289519827923</v>
      </c>
      <c r="AD88" t="n">
        <v>366440.4214187243</v>
      </c>
      <c r="AE88" t="n">
        <v>501379.9507955387</v>
      </c>
      <c r="AF88" t="n">
        <v>2.601201622318146e-06</v>
      </c>
      <c r="AG88" t="n">
        <v>17</v>
      </c>
      <c r="AH88" t="n">
        <v>453528.9519827922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3.5861</v>
      </c>
      <c r="E89" t="n">
        <v>27.89</v>
      </c>
      <c r="F89" t="n">
        <v>24.49</v>
      </c>
      <c r="G89" t="n">
        <v>122.47</v>
      </c>
      <c r="H89" t="n">
        <v>1.37</v>
      </c>
      <c r="I89" t="n">
        <v>12</v>
      </c>
      <c r="J89" t="n">
        <v>294.83</v>
      </c>
      <c r="K89" t="n">
        <v>59.19</v>
      </c>
      <c r="L89" t="n">
        <v>22.75</v>
      </c>
      <c r="M89" t="n">
        <v>1</v>
      </c>
      <c r="N89" t="n">
        <v>82.89</v>
      </c>
      <c r="O89" t="n">
        <v>36597.16</v>
      </c>
      <c r="P89" t="n">
        <v>328.03</v>
      </c>
      <c r="Q89" t="n">
        <v>1397.17</v>
      </c>
      <c r="R89" t="n">
        <v>82.94</v>
      </c>
      <c r="S89" t="n">
        <v>66.97</v>
      </c>
      <c r="T89" t="n">
        <v>5412.26</v>
      </c>
      <c r="U89" t="n">
        <v>0.8100000000000001</v>
      </c>
      <c r="V89" t="n">
        <v>0.86</v>
      </c>
      <c r="W89" t="n">
        <v>5.32</v>
      </c>
      <c r="X89" t="n">
        <v>0.33</v>
      </c>
      <c r="Y89" t="n">
        <v>1</v>
      </c>
      <c r="Z89" t="n">
        <v>10</v>
      </c>
      <c r="AA89" t="n">
        <v>366.5777179496996</v>
      </c>
      <c r="AB89" t="n">
        <v>501.5678059663145</v>
      </c>
      <c r="AC89" t="n">
        <v>453.6988785197258</v>
      </c>
      <c r="AD89" t="n">
        <v>366577.7179496996</v>
      </c>
      <c r="AE89" t="n">
        <v>501567.8059663145</v>
      </c>
      <c r="AF89" t="n">
        <v>2.601419247530566e-06</v>
      </c>
      <c r="AG89" t="n">
        <v>17</v>
      </c>
      <c r="AH89" t="n">
        <v>453698.8785197258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3.5862</v>
      </c>
      <c r="E90" t="n">
        <v>27.88</v>
      </c>
      <c r="F90" t="n">
        <v>24.49</v>
      </c>
      <c r="G90" t="n">
        <v>122.47</v>
      </c>
      <c r="H90" t="n">
        <v>1.39</v>
      </c>
      <c r="I90" t="n">
        <v>12</v>
      </c>
      <c r="J90" t="n">
        <v>295.35</v>
      </c>
      <c r="K90" t="n">
        <v>59.19</v>
      </c>
      <c r="L90" t="n">
        <v>23</v>
      </c>
      <c r="M90" t="n">
        <v>1</v>
      </c>
      <c r="N90" t="n">
        <v>83.16</v>
      </c>
      <c r="O90" t="n">
        <v>36660.94</v>
      </c>
      <c r="P90" t="n">
        <v>328.42</v>
      </c>
      <c r="Q90" t="n">
        <v>1397.17</v>
      </c>
      <c r="R90" t="n">
        <v>82.90000000000001</v>
      </c>
      <c r="S90" t="n">
        <v>66.97</v>
      </c>
      <c r="T90" t="n">
        <v>5392.32</v>
      </c>
      <c r="U90" t="n">
        <v>0.8100000000000001</v>
      </c>
      <c r="V90" t="n">
        <v>0.86</v>
      </c>
      <c r="W90" t="n">
        <v>5.32</v>
      </c>
      <c r="X90" t="n">
        <v>0.33</v>
      </c>
      <c r="Y90" t="n">
        <v>1</v>
      </c>
      <c r="Z90" t="n">
        <v>10</v>
      </c>
      <c r="AA90" t="n">
        <v>366.8338506633443</v>
      </c>
      <c r="AB90" t="n">
        <v>501.918258044901</v>
      </c>
      <c r="AC90" t="n">
        <v>454.0158839437944</v>
      </c>
      <c r="AD90" t="n">
        <v>366833.8506633443</v>
      </c>
      <c r="AE90" t="n">
        <v>501918.258044901</v>
      </c>
      <c r="AF90" t="n">
        <v>2.60149178926804e-06</v>
      </c>
      <c r="AG90" t="n">
        <v>17</v>
      </c>
      <c r="AH90" t="n">
        <v>454015.8839437944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3.5861</v>
      </c>
      <c r="E91" t="n">
        <v>27.89</v>
      </c>
      <c r="F91" t="n">
        <v>24.49</v>
      </c>
      <c r="G91" t="n">
        <v>122.47</v>
      </c>
      <c r="H91" t="n">
        <v>1.4</v>
      </c>
      <c r="I91" t="n">
        <v>12</v>
      </c>
      <c r="J91" t="n">
        <v>295.87</v>
      </c>
      <c r="K91" t="n">
        <v>59.19</v>
      </c>
      <c r="L91" t="n">
        <v>23.25</v>
      </c>
      <c r="M91" t="n">
        <v>0</v>
      </c>
      <c r="N91" t="n">
        <v>83.43000000000001</v>
      </c>
      <c r="O91" t="n">
        <v>36724.83</v>
      </c>
      <c r="P91" t="n">
        <v>328.94</v>
      </c>
      <c r="Q91" t="n">
        <v>1397.18</v>
      </c>
      <c r="R91" t="n">
        <v>82.89</v>
      </c>
      <c r="S91" t="n">
        <v>66.97</v>
      </c>
      <c r="T91" t="n">
        <v>5387.94</v>
      </c>
      <c r="U91" t="n">
        <v>0.8100000000000001</v>
      </c>
      <c r="V91" t="n">
        <v>0.86</v>
      </c>
      <c r="W91" t="n">
        <v>5.33</v>
      </c>
      <c r="X91" t="n">
        <v>0.33</v>
      </c>
      <c r="Y91" t="n">
        <v>1</v>
      </c>
      <c r="Z91" t="n">
        <v>10</v>
      </c>
      <c r="AA91" t="n">
        <v>367.1914682381197</v>
      </c>
      <c r="AB91" t="n">
        <v>502.4075661876826</v>
      </c>
      <c r="AC91" t="n">
        <v>454.4584932041773</v>
      </c>
      <c r="AD91" t="n">
        <v>367191.4682381197</v>
      </c>
      <c r="AE91" t="n">
        <v>502407.5661876826</v>
      </c>
      <c r="AF91" t="n">
        <v>2.601419247530566e-06</v>
      </c>
      <c r="AG91" t="n">
        <v>17</v>
      </c>
      <c r="AH91" t="n">
        <v>454458.4932041773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2.3269</v>
      </c>
      <c r="E2" t="n">
        <v>42.97</v>
      </c>
      <c r="F2" t="n">
        <v>32.3</v>
      </c>
      <c r="G2" t="n">
        <v>7.05</v>
      </c>
      <c r="H2" t="n">
        <v>0.12</v>
      </c>
      <c r="I2" t="n">
        <v>275</v>
      </c>
      <c r="J2" t="n">
        <v>150.44</v>
      </c>
      <c r="K2" t="n">
        <v>49.1</v>
      </c>
      <c r="L2" t="n">
        <v>1</v>
      </c>
      <c r="M2" t="n">
        <v>273</v>
      </c>
      <c r="N2" t="n">
        <v>25.34</v>
      </c>
      <c r="O2" t="n">
        <v>18787.76</v>
      </c>
      <c r="P2" t="n">
        <v>379.57</v>
      </c>
      <c r="Q2" t="n">
        <v>1397.77</v>
      </c>
      <c r="R2" t="n">
        <v>337.05</v>
      </c>
      <c r="S2" t="n">
        <v>66.97</v>
      </c>
      <c r="T2" t="n">
        <v>131152.32</v>
      </c>
      <c r="U2" t="n">
        <v>0.2</v>
      </c>
      <c r="V2" t="n">
        <v>0.65</v>
      </c>
      <c r="W2" t="n">
        <v>5.76</v>
      </c>
      <c r="X2" t="n">
        <v>8.119999999999999</v>
      </c>
      <c r="Y2" t="n">
        <v>1</v>
      </c>
      <c r="Z2" t="n">
        <v>10</v>
      </c>
      <c r="AA2" t="n">
        <v>608.099838846104</v>
      </c>
      <c r="AB2" t="n">
        <v>832.0290269807422</v>
      </c>
      <c r="AC2" t="n">
        <v>752.6213444057731</v>
      </c>
      <c r="AD2" t="n">
        <v>608099.838846104</v>
      </c>
      <c r="AE2" t="n">
        <v>832029.0269807422</v>
      </c>
      <c r="AF2" t="n">
        <v>1.741223026522087e-06</v>
      </c>
      <c r="AG2" t="n">
        <v>25</v>
      </c>
      <c r="AH2" t="n">
        <v>752621.3444057731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2.588</v>
      </c>
      <c r="E3" t="n">
        <v>38.64</v>
      </c>
      <c r="F3" t="n">
        <v>30.13</v>
      </c>
      <c r="G3" t="n">
        <v>8.859999999999999</v>
      </c>
      <c r="H3" t="n">
        <v>0.15</v>
      </c>
      <c r="I3" t="n">
        <v>204</v>
      </c>
      <c r="J3" t="n">
        <v>150.78</v>
      </c>
      <c r="K3" t="n">
        <v>49.1</v>
      </c>
      <c r="L3" t="n">
        <v>1.25</v>
      </c>
      <c r="M3" t="n">
        <v>202</v>
      </c>
      <c r="N3" t="n">
        <v>25.44</v>
      </c>
      <c r="O3" t="n">
        <v>18830.65</v>
      </c>
      <c r="P3" t="n">
        <v>352.19</v>
      </c>
      <c r="Q3" t="n">
        <v>1397.42</v>
      </c>
      <c r="R3" t="n">
        <v>266.88</v>
      </c>
      <c r="S3" t="n">
        <v>66.97</v>
      </c>
      <c r="T3" t="n">
        <v>96421.59</v>
      </c>
      <c r="U3" t="n">
        <v>0.25</v>
      </c>
      <c r="V3" t="n">
        <v>0.7</v>
      </c>
      <c r="W3" t="n">
        <v>5.63</v>
      </c>
      <c r="X3" t="n">
        <v>5.96</v>
      </c>
      <c r="Y3" t="n">
        <v>1</v>
      </c>
      <c r="Z3" t="n">
        <v>10</v>
      </c>
      <c r="AA3" t="n">
        <v>522.2903479953798</v>
      </c>
      <c r="AB3" t="n">
        <v>714.6206959512227</v>
      </c>
      <c r="AC3" t="n">
        <v>646.4182997060833</v>
      </c>
      <c r="AD3" t="n">
        <v>522290.3479953797</v>
      </c>
      <c r="AE3" t="n">
        <v>714620.6959512227</v>
      </c>
      <c r="AF3" t="n">
        <v>1.936604578039091e-06</v>
      </c>
      <c r="AG3" t="n">
        <v>23</v>
      </c>
      <c r="AH3" t="n">
        <v>646418.2997060833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2.7688</v>
      </c>
      <c r="E4" t="n">
        <v>36.12</v>
      </c>
      <c r="F4" t="n">
        <v>28.89</v>
      </c>
      <c r="G4" t="n">
        <v>10.7</v>
      </c>
      <c r="H4" t="n">
        <v>0.18</v>
      </c>
      <c r="I4" t="n">
        <v>162</v>
      </c>
      <c r="J4" t="n">
        <v>151.13</v>
      </c>
      <c r="K4" t="n">
        <v>49.1</v>
      </c>
      <c r="L4" t="n">
        <v>1.5</v>
      </c>
      <c r="M4" t="n">
        <v>160</v>
      </c>
      <c r="N4" t="n">
        <v>25.54</v>
      </c>
      <c r="O4" t="n">
        <v>18873.58</v>
      </c>
      <c r="P4" t="n">
        <v>335.81</v>
      </c>
      <c r="Q4" t="n">
        <v>1397.81</v>
      </c>
      <c r="R4" t="n">
        <v>226.03</v>
      </c>
      <c r="S4" t="n">
        <v>66.97</v>
      </c>
      <c r="T4" t="n">
        <v>76205.75999999999</v>
      </c>
      <c r="U4" t="n">
        <v>0.3</v>
      </c>
      <c r="V4" t="n">
        <v>0.73</v>
      </c>
      <c r="W4" t="n">
        <v>5.57</v>
      </c>
      <c r="X4" t="n">
        <v>4.72</v>
      </c>
      <c r="Y4" t="n">
        <v>1</v>
      </c>
      <c r="Z4" t="n">
        <v>10</v>
      </c>
      <c r="AA4" t="n">
        <v>469.2227076850729</v>
      </c>
      <c r="AB4" t="n">
        <v>642.0112092996026</v>
      </c>
      <c r="AC4" t="n">
        <v>580.7385605524391</v>
      </c>
      <c r="AD4" t="n">
        <v>469222.7076850729</v>
      </c>
      <c r="AE4" t="n">
        <v>642011.2092996025</v>
      </c>
      <c r="AF4" t="n">
        <v>2.071897509920647e-06</v>
      </c>
      <c r="AG4" t="n">
        <v>21</v>
      </c>
      <c r="AH4" t="n">
        <v>580738.5605524392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2.9068</v>
      </c>
      <c r="E5" t="n">
        <v>34.4</v>
      </c>
      <c r="F5" t="n">
        <v>28.03</v>
      </c>
      <c r="G5" t="n">
        <v>12.55</v>
      </c>
      <c r="H5" t="n">
        <v>0.2</v>
      </c>
      <c r="I5" t="n">
        <v>134</v>
      </c>
      <c r="J5" t="n">
        <v>151.48</v>
      </c>
      <c r="K5" t="n">
        <v>49.1</v>
      </c>
      <c r="L5" t="n">
        <v>1.75</v>
      </c>
      <c r="M5" t="n">
        <v>132</v>
      </c>
      <c r="N5" t="n">
        <v>25.64</v>
      </c>
      <c r="O5" t="n">
        <v>18916.54</v>
      </c>
      <c r="P5" t="n">
        <v>323.93</v>
      </c>
      <c r="Q5" t="n">
        <v>1397.29</v>
      </c>
      <c r="R5" t="n">
        <v>198.7</v>
      </c>
      <c r="S5" t="n">
        <v>66.97</v>
      </c>
      <c r="T5" t="n">
        <v>62679.81</v>
      </c>
      <c r="U5" t="n">
        <v>0.34</v>
      </c>
      <c r="V5" t="n">
        <v>0.75</v>
      </c>
      <c r="W5" t="n">
        <v>5.51</v>
      </c>
      <c r="X5" t="n">
        <v>3.86</v>
      </c>
      <c r="Y5" t="n">
        <v>1</v>
      </c>
      <c r="Z5" t="n">
        <v>10</v>
      </c>
      <c r="AA5" t="n">
        <v>436.2061315351983</v>
      </c>
      <c r="AB5" t="n">
        <v>596.8364732228052</v>
      </c>
      <c r="AC5" t="n">
        <v>539.8752378836712</v>
      </c>
      <c r="AD5" t="n">
        <v>436206.1315351982</v>
      </c>
      <c r="AE5" t="n">
        <v>596836.4732228052</v>
      </c>
      <c r="AF5" t="n">
        <v>2.175163132706348e-06</v>
      </c>
      <c r="AG5" t="n">
        <v>20</v>
      </c>
      <c r="AH5" t="n">
        <v>539875.2378836712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3.0066</v>
      </c>
      <c r="E6" t="n">
        <v>33.26</v>
      </c>
      <c r="F6" t="n">
        <v>27.47</v>
      </c>
      <c r="G6" t="n">
        <v>14.33</v>
      </c>
      <c r="H6" t="n">
        <v>0.23</v>
      </c>
      <c r="I6" t="n">
        <v>115</v>
      </c>
      <c r="J6" t="n">
        <v>151.83</v>
      </c>
      <c r="K6" t="n">
        <v>49.1</v>
      </c>
      <c r="L6" t="n">
        <v>2</v>
      </c>
      <c r="M6" t="n">
        <v>113</v>
      </c>
      <c r="N6" t="n">
        <v>25.73</v>
      </c>
      <c r="O6" t="n">
        <v>18959.54</v>
      </c>
      <c r="P6" t="n">
        <v>315.78</v>
      </c>
      <c r="Q6" t="n">
        <v>1397.4</v>
      </c>
      <c r="R6" t="n">
        <v>180.23</v>
      </c>
      <c r="S6" t="n">
        <v>66.97</v>
      </c>
      <c r="T6" t="n">
        <v>53541.15</v>
      </c>
      <c r="U6" t="n">
        <v>0.37</v>
      </c>
      <c r="V6" t="n">
        <v>0.77</v>
      </c>
      <c r="W6" t="n">
        <v>5.48</v>
      </c>
      <c r="X6" t="n">
        <v>3.3</v>
      </c>
      <c r="Y6" t="n">
        <v>1</v>
      </c>
      <c r="Z6" t="n">
        <v>10</v>
      </c>
      <c r="AA6" t="n">
        <v>419.1556808388646</v>
      </c>
      <c r="AB6" t="n">
        <v>573.5072943672853</v>
      </c>
      <c r="AC6" t="n">
        <v>518.7725631154138</v>
      </c>
      <c r="AD6" t="n">
        <v>419155.6808388646</v>
      </c>
      <c r="AE6" t="n">
        <v>573507.2943672853</v>
      </c>
      <c r="AF6" t="n">
        <v>2.249843633822384e-06</v>
      </c>
      <c r="AG6" t="n">
        <v>20</v>
      </c>
      <c r="AH6" t="n">
        <v>518772.5631154138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3.0878</v>
      </c>
      <c r="E7" t="n">
        <v>32.39</v>
      </c>
      <c r="F7" t="n">
        <v>27.05</v>
      </c>
      <c r="G7" t="n">
        <v>16.23</v>
      </c>
      <c r="H7" t="n">
        <v>0.26</v>
      </c>
      <c r="I7" t="n">
        <v>100</v>
      </c>
      <c r="J7" t="n">
        <v>152.18</v>
      </c>
      <c r="K7" t="n">
        <v>49.1</v>
      </c>
      <c r="L7" t="n">
        <v>2.25</v>
      </c>
      <c r="M7" t="n">
        <v>98</v>
      </c>
      <c r="N7" t="n">
        <v>25.83</v>
      </c>
      <c r="O7" t="n">
        <v>19002.56</v>
      </c>
      <c r="P7" t="n">
        <v>308.85</v>
      </c>
      <c r="Q7" t="n">
        <v>1397.45</v>
      </c>
      <c r="R7" t="n">
        <v>166.05</v>
      </c>
      <c r="S7" t="n">
        <v>66.97</v>
      </c>
      <c r="T7" t="n">
        <v>46528.14</v>
      </c>
      <c r="U7" t="n">
        <v>0.4</v>
      </c>
      <c r="V7" t="n">
        <v>0.78</v>
      </c>
      <c r="W7" t="n">
        <v>5.48</v>
      </c>
      <c r="X7" t="n">
        <v>2.89</v>
      </c>
      <c r="Y7" t="n">
        <v>1</v>
      </c>
      <c r="Z7" t="n">
        <v>10</v>
      </c>
      <c r="AA7" t="n">
        <v>399.1101762277397</v>
      </c>
      <c r="AB7" t="n">
        <v>546.0801506130948</v>
      </c>
      <c r="AC7" t="n">
        <v>493.9630274668853</v>
      </c>
      <c r="AD7" t="n">
        <v>399110.1762277397</v>
      </c>
      <c r="AE7" t="n">
        <v>546080.1506130948</v>
      </c>
      <c r="AF7" t="n">
        <v>2.310605724910782e-06</v>
      </c>
      <c r="AG7" t="n">
        <v>19</v>
      </c>
      <c r="AH7" t="n">
        <v>493963.0274668853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3.1582</v>
      </c>
      <c r="E8" t="n">
        <v>31.66</v>
      </c>
      <c r="F8" t="n">
        <v>26.7</v>
      </c>
      <c r="G8" t="n">
        <v>18.2</v>
      </c>
      <c r="H8" t="n">
        <v>0.29</v>
      </c>
      <c r="I8" t="n">
        <v>88</v>
      </c>
      <c r="J8" t="n">
        <v>152.53</v>
      </c>
      <c r="K8" t="n">
        <v>49.1</v>
      </c>
      <c r="L8" t="n">
        <v>2.5</v>
      </c>
      <c r="M8" t="n">
        <v>86</v>
      </c>
      <c r="N8" t="n">
        <v>25.93</v>
      </c>
      <c r="O8" t="n">
        <v>19045.63</v>
      </c>
      <c r="P8" t="n">
        <v>302.81</v>
      </c>
      <c r="Q8" t="n">
        <v>1397.47</v>
      </c>
      <c r="R8" t="n">
        <v>155.11</v>
      </c>
      <c r="S8" t="n">
        <v>66.97</v>
      </c>
      <c r="T8" t="n">
        <v>41117.66</v>
      </c>
      <c r="U8" t="n">
        <v>0.43</v>
      </c>
      <c r="V8" t="n">
        <v>0.79</v>
      </c>
      <c r="W8" t="n">
        <v>5.44</v>
      </c>
      <c r="X8" t="n">
        <v>2.53</v>
      </c>
      <c r="Y8" t="n">
        <v>1</v>
      </c>
      <c r="Z8" t="n">
        <v>10</v>
      </c>
      <c r="AA8" t="n">
        <v>388.1563665594209</v>
      </c>
      <c r="AB8" t="n">
        <v>531.0926649769243</v>
      </c>
      <c r="AC8" t="n">
        <v>480.4059264247627</v>
      </c>
      <c r="AD8" t="n">
        <v>388156.3665594209</v>
      </c>
      <c r="AE8" t="n">
        <v>531092.6649769243</v>
      </c>
      <c r="AF8" t="n">
        <v>2.363286158563777e-06</v>
      </c>
      <c r="AG8" t="n">
        <v>19</v>
      </c>
      <c r="AH8" t="n">
        <v>480405.9264247627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3.2174</v>
      </c>
      <c r="E9" t="n">
        <v>31.08</v>
      </c>
      <c r="F9" t="n">
        <v>26.39</v>
      </c>
      <c r="G9" t="n">
        <v>20.04</v>
      </c>
      <c r="H9" t="n">
        <v>0.32</v>
      </c>
      <c r="I9" t="n">
        <v>79</v>
      </c>
      <c r="J9" t="n">
        <v>152.88</v>
      </c>
      <c r="K9" t="n">
        <v>49.1</v>
      </c>
      <c r="L9" t="n">
        <v>2.75</v>
      </c>
      <c r="M9" t="n">
        <v>77</v>
      </c>
      <c r="N9" t="n">
        <v>26.03</v>
      </c>
      <c r="O9" t="n">
        <v>19088.72</v>
      </c>
      <c r="P9" t="n">
        <v>297.63</v>
      </c>
      <c r="Q9" t="n">
        <v>1397.45</v>
      </c>
      <c r="R9" t="n">
        <v>145.21</v>
      </c>
      <c r="S9" t="n">
        <v>66.97</v>
      </c>
      <c r="T9" t="n">
        <v>36211.15</v>
      </c>
      <c r="U9" t="n">
        <v>0.46</v>
      </c>
      <c r="V9" t="n">
        <v>0.8</v>
      </c>
      <c r="W9" t="n">
        <v>5.41</v>
      </c>
      <c r="X9" t="n">
        <v>2.22</v>
      </c>
      <c r="Y9" t="n">
        <v>1</v>
      </c>
      <c r="Z9" t="n">
        <v>10</v>
      </c>
      <c r="AA9" t="n">
        <v>372.4383967202042</v>
      </c>
      <c r="AB9" t="n">
        <v>509.5866452150184</v>
      </c>
      <c r="AC9" t="n">
        <v>460.952411005045</v>
      </c>
      <c r="AD9" t="n">
        <v>372438.3967202042</v>
      </c>
      <c r="AE9" t="n">
        <v>509586.6452150184</v>
      </c>
      <c r="AF9" t="n">
        <v>2.407585614135614e-06</v>
      </c>
      <c r="AG9" t="n">
        <v>18</v>
      </c>
      <c r="AH9" t="n">
        <v>460952.4110050449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3.2693</v>
      </c>
      <c r="E10" t="n">
        <v>30.59</v>
      </c>
      <c r="F10" t="n">
        <v>26.14</v>
      </c>
      <c r="G10" t="n">
        <v>22.09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292.8</v>
      </c>
      <c r="Q10" t="n">
        <v>1397.36</v>
      </c>
      <c r="R10" t="n">
        <v>137.08</v>
      </c>
      <c r="S10" t="n">
        <v>66.97</v>
      </c>
      <c r="T10" t="n">
        <v>32184.92</v>
      </c>
      <c r="U10" t="n">
        <v>0.49</v>
      </c>
      <c r="V10" t="n">
        <v>0.8100000000000001</v>
      </c>
      <c r="W10" t="n">
        <v>5.4</v>
      </c>
      <c r="X10" t="n">
        <v>1.97</v>
      </c>
      <c r="Y10" t="n">
        <v>1</v>
      </c>
      <c r="Z10" t="n">
        <v>10</v>
      </c>
      <c r="AA10" t="n">
        <v>364.6816005945927</v>
      </c>
      <c r="AB10" t="n">
        <v>498.9734545502633</v>
      </c>
      <c r="AC10" t="n">
        <v>451.3521283616273</v>
      </c>
      <c r="AD10" t="n">
        <v>364681.6005945927</v>
      </c>
      <c r="AE10" t="n">
        <v>498973.4545502634</v>
      </c>
      <c r="AF10" t="n">
        <v>2.446422467922411e-06</v>
      </c>
      <c r="AG10" t="n">
        <v>18</v>
      </c>
      <c r="AH10" t="n">
        <v>451352.1283616272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3.3058</v>
      </c>
      <c r="E11" t="n">
        <v>30.25</v>
      </c>
      <c r="F11" t="n">
        <v>25.99</v>
      </c>
      <c r="G11" t="n">
        <v>23.99</v>
      </c>
      <c r="H11" t="n">
        <v>0.37</v>
      </c>
      <c r="I11" t="n">
        <v>65</v>
      </c>
      <c r="J11" t="n">
        <v>153.58</v>
      </c>
      <c r="K11" t="n">
        <v>49.1</v>
      </c>
      <c r="L11" t="n">
        <v>3.25</v>
      </c>
      <c r="M11" t="n">
        <v>63</v>
      </c>
      <c r="N11" t="n">
        <v>26.23</v>
      </c>
      <c r="O11" t="n">
        <v>19175.02</v>
      </c>
      <c r="P11" t="n">
        <v>289.29</v>
      </c>
      <c r="Q11" t="n">
        <v>1397.32</v>
      </c>
      <c r="R11" t="n">
        <v>131.95</v>
      </c>
      <c r="S11" t="n">
        <v>66.97</v>
      </c>
      <c r="T11" t="n">
        <v>29651.07</v>
      </c>
      <c r="U11" t="n">
        <v>0.51</v>
      </c>
      <c r="V11" t="n">
        <v>0.8100000000000001</v>
      </c>
      <c r="W11" t="n">
        <v>5.39</v>
      </c>
      <c r="X11" t="n">
        <v>1.82</v>
      </c>
      <c r="Y11" t="n">
        <v>1</v>
      </c>
      <c r="Z11" t="n">
        <v>10</v>
      </c>
      <c r="AA11" t="n">
        <v>359.313375216371</v>
      </c>
      <c r="AB11" t="n">
        <v>491.6284117583914</v>
      </c>
      <c r="AC11" t="n">
        <v>444.7080861449792</v>
      </c>
      <c r="AD11" t="n">
        <v>359313.375216371</v>
      </c>
      <c r="AE11" t="n">
        <v>491628.4117583914</v>
      </c>
      <c r="AF11" t="n">
        <v>2.473735476847615e-06</v>
      </c>
      <c r="AG11" t="n">
        <v>18</v>
      </c>
      <c r="AH11" t="n">
        <v>444708.0861449792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3.3377</v>
      </c>
      <c r="E12" t="n">
        <v>29.96</v>
      </c>
      <c r="F12" t="n">
        <v>25.85</v>
      </c>
      <c r="G12" t="n">
        <v>25.85</v>
      </c>
      <c r="H12" t="n">
        <v>0.4</v>
      </c>
      <c r="I12" t="n">
        <v>60</v>
      </c>
      <c r="J12" t="n">
        <v>153.93</v>
      </c>
      <c r="K12" t="n">
        <v>49.1</v>
      </c>
      <c r="L12" t="n">
        <v>3.5</v>
      </c>
      <c r="M12" t="n">
        <v>58</v>
      </c>
      <c r="N12" t="n">
        <v>26.33</v>
      </c>
      <c r="O12" t="n">
        <v>19218.22</v>
      </c>
      <c r="P12" t="n">
        <v>285.97</v>
      </c>
      <c r="Q12" t="n">
        <v>1397.4</v>
      </c>
      <c r="R12" t="n">
        <v>127.46</v>
      </c>
      <c r="S12" t="n">
        <v>66.97</v>
      </c>
      <c r="T12" t="n">
        <v>27431.4</v>
      </c>
      <c r="U12" t="n">
        <v>0.53</v>
      </c>
      <c r="V12" t="n">
        <v>0.8100000000000001</v>
      </c>
      <c r="W12" t="n">
        <v>5.39</v>
      </c>
      <c r="X12" t="n">
        <v>1.68</v>
      </c>
      <c r="Y12" t="n">
        <v>1</v>
      </c>
      <c r="Z12" t="n">
        <v>10</v>
      </c>
      <c r="AA12" t="n">
        <v>354.5268187349877</v>
      </c>
      <c r="AB12" t="n">
        <v>485.0792340125943</v>
      </c>
      <c r="AC12" t="n">
        <v>438.7839527314123</v>
      </c>
      <c r="AD12" t="n">
        <v>354526.8187349878</v>
      </c>
      <c r="AE12" t="n">
        <v>485079.2340125943</v>
      </c>
      <c r="AF12" t="n">
        <v>2.497606298346628e-06</v>
      </c>
      <c r="AG12" t="n">
        <v>18</v>
      </c>
      <c r="AH12" t="n">
        <v>438783.9527314124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3.3704</v>
      </c>
      <c r="E13" t="n">
        <v>29.67</v>
      </c>
      <c r="F13" t="n">
        <v>25.71</v>
      </c>
      <c r="G13" t="n">
        <v>28.05</v>
      </c>
      <c r="H13" t="n">
        <v>0.43</v>
      </c>
      <c r="I13" t="n">
        <v>55</v>
      </c>
      <c r="J13" t="n">
        <v>154.28</v>
      </c>
      <c r="K13" t="n">
        <v>49.1</v>
      </c>
      <c r="L13" t="n">
        <v>3.75</v>
      </c>
      <c r="M13" t="n">
        <v>53</v>
      </c>
      <c r="N13" t="n">
        <v>26.43</v>
      </c>
      <c r="O13" t="n">
        <v>19261.45</v>
      </c>
      <c r="P13" t="n">
        <v>282.48</v>
      </c>
      <c r="Q13" t="n">
        <v>1397.27</v>
      </c>
      <c r="R13" t="n">
        <v>123.33</v>
      </c>
      <c r="S13" t="n">
        <v>66.97</v>
      </c>
      <c r="T13" t="n">
        <v>25389.79</v>
      </c>
      <c r="U13" t="n">
        <v>0.54</v>
      </c>
      <c r="V13" t="n">
        <v>0.82</v>
      </c>
      <c r="W13" t="n">
        <v>5.37</v>
      </c>
      <c r="X13" t="n">
        <v>1.55</v>
      </c>
      <c r="Y13" t="n">
        <v>1</v>
      </c>
      <c r="Z13" t="n">
        <v>10</v>
      </c>
      <c r="AA13" t="n">
        <v>349.6552052266537</v>
      </c>
      <c r="AB13" t="n">
        <v>478.413677490072</v>
      </c>
      <c r="AC13" t="n">
        <v>432.7545475682323</v>
      </c>
      <c r="AD13" t="n">
        <v>349655.2052266537</v>
      </c>
      <c r="AE13" t="n">
        <v>478413.677490072</v>
      </c>
      <c r="AF13" t="n">
        <v>2.522075761137153e-06</v>
      </c>
      <c r="AG13" t="n">
        <v>18</v>
      </c>
      <c r="AH13" t="n">
        <v>432754.5475682323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3.3882</v>
      </c>
      <c r="E14" t="n">
        <v>29.51</v>
      </c>
      <c r="F14" t="n">
        <v>25.65</v>
      </c>
      <c r="G14" t="n">
        <v>29.59</v>
      </c>
      <c r="H14" t="n">
        <v>0.46</v>
      </c>
      <c r="I14" t="n">
        <v>52</v>
      </c>
      <c r="J14" t="n">
        <v>154.63</v>
      </c>
      <c r="K14" t="n">
        <v>49.1</v>
      </c>
      <c r="L14" t="n">
        <v>4</v>
      </c>
      <c r="M14" t="n">
        <v>50</v>
      </c>
      <c r="N14" t="n">
        <v>26.53</v>
      </c>
      <c r="O14" t="n">
        <v>19304.72</v>
      </c>
      <c r="P14" t="n">
        <v>279.84</v>
      </c>
      <c r="Q14" t="n">
        <v>1397.46</v>
      </c>
      <c r="R14" t="n">
        <v>120.71</v>
      </c>
      <c r="S14" t="n">
        <v>66.97</v>
      </c>
      <c r="T14" t="n">
        <v>24094.21</v>
      </c>
      <c r="U14" t="n">
        <v>0.55</v>
      </c>
      <c r="V14" t="n">
        <v>0.82</v>
      </c>
      <c r="W14" t="n">
        <v>5.38</v>
      </c>
      <c r="X14" t="n">
        <v>1.48</v>
      </c>
      <c r="Y14" t="n">
        <v>1</v>
      </c>
      <c r="Z14" t="n">
        <v>10</v>
      </c>
      <c r="AA14" t="n">
        <v>346.5291038501228</v>
      </c>
      <c r="AB14" t="n">
        <v>474.1364076728431</v>
      </c>
      <c r="AC14" t="n">
        <v>428.8854943791737</v>
      </c>
      <c r="AD14" t="n">
        <v>346529.1038501228</v>
      </c>
      <c r="AE14" t="n">
        <v>474136.4076728431</v>
      </c>
      <c r="AF14" t="n">
        <v>2.535395529873279e-06</v>
      </c>
      <c r="AG14" t="n">
        <v>18</v>
      </c>
      <c r="AH14" t="n">
        <v>428885.4943791737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3.4158</v>
      </c>
      <c r="E15" t="n">
        <v>29.28</v>
      </c>
      <c r="F15" t="n">
        <v>25.53</v>
      </c>
      <c r="G15" t="n">
        <v>31.92</v>
      </c>
      <c r="H15" t="n">
        <v>0.49</v>
      </c>
      <c r="I15" t="n">
        <v>48</v>
      </c>
      <c r="J15" t="n">
        <v>154.98</v>
      </c>
      <c r="K15" t="n">
        <v>49.1</v>
      </c>
      <c r="L15" t="n">
        <v>4.25</v>
      </c>
      <c r="M15" t="n">
        <v>46</v>
      </c>
      <c r="N15" t="n">
        <v>26.63</v>
      </c>
      <c r="O15" t="n">
        <v>19348.03</v>
      </c>
      <c r="P15" t="n">
        <v>276.78</v>
      </c>
      <c r="Q15" t="n">
        <v>1397.32</v>
      </c>
      <c r="R15" t="n">
        <v>116.85</v>
      </c>
      <c r="S15" t="n">
        <v>66.97</v>
      </c>
      <c r="T15" t="n">
        <v>22185.05</v>
      </c>
      <c r="U15" t="n">
        <v>0.57</v>
      </c>
      <c r="V15" t="n">
        <v>0.82</v>
      </c>
      <c r="W15" t="n">
        <v>5.38</v>
      </c>
      <c r="X15" t="n">
        <v>1.37</v>
      </c>
      <c r="Y15" t="n">
        <v>1</v>
      </c>
      <c r="Z15" t="n">
        <v>10</v>
      </c>
      <c r="AA15" t="n">
        <v>335.6668808141463</v>
      </c>
      <c r="AB15" t="n">
        <v>459.2742349075606</v>
      </c>
      <c r="AC15" t="n">
        <v>415.4417465234194</v>
      </c>
      <c r="AD15" t="n">
        <v>335666.8808141464</v>
      </c>
      <c r="AE15" t="n">
        <v>459274.2349075606</v>
      </c>
      <c r="AF15" t="n">
        <v>2.55604865443042e-06</v>
      </c>
      <c r="AG15" t="n">
        <v>17</v>
      </c>
      <c r="AH15" t="n">
        <v>415441.7465234194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3.4391</v>
      </c>
      <c r="E16" t="n">
        <v>29.08</v>
      </c>
      <c r="F16" t="n">
        <v>25.43</v>
      </c>
      <c r="G16" t="n">
        <v>33.9</v>
      </c>
      <c r="H16" t="n">
        <v>0.51</v>
      </c>
      <c r="I16" t="n">
        <v>45</v>
      </c>
      <c r="J16" t="n">
        <v>155.33</v>
      </c>
      <c r="K16" t="n">
        <v>49.1</v>
      </c>
      <c r="L16" t="n">
        <v>4.5</v>
      </c>
      <c r="M16" t="n">
        <v>43</v>
      </c>
      <c r="N16" t="n">
        <v>26.74</v>
      </c>
      <c r="O16" t="n">
        <v>19391.36</v>
      </c>
      <c r="P16" t="n">
        <v>273.88</v>
      </c>
      <c r="Q16" t="n">
        <v>1397.26</v>
      </c>
      <c r="R16" t="n">
        <v>113.56</v>
      </c>
      <c r="S16" t="n">
        <v>66.97</v>
      </c>
      <c r="T16" t="n">
        <v>20555</v>
      </c>
      <c r="U16" t="n">
        <v>0.59</v>
      </c>
      <c r="V16" t="n">
        <v>0.83</v>
      </c>
      <c r="W16" t="n">
        <v>5.37</v>
      </c>
      <c r="X16" t="n">
        <v>1.26</v>
      </c>
      <c r="Y16" t="n">
        <v>1</v>
      </c>
      <c r="Z16" t="n">
        <v>10</v>
      </c>
      <c r="AA16" t="n">
        <v>332.055963569202</v>
      </c>
      <c r="AB16" t="n">
        <v>454.333618630602</v>
      </c>
      <c r="AC16" t="n">
        <v>410.9726557297352</v>
      </c>
      <c r="AD16" t="n">
        <v>332055.9635692021</v>
      </c>
      <c r="AE16" t="n">
        <v>454333.618630602</v>
      </c>
      <c r="AF16" t="n">
        <v>2.573484082045686e-06</v>
      </c>
      <c r="AG16" t="n">
        <v>17</v>
      </c>
      <c r="AH16" t="n">
        <v>410972.6557297352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3.4607</v>
      </c>
      <c r="E17" t="n">
        <v>28.9</v>
      </c>
      <c r="F17" t="n">
        <v>25.34</v>
      </c>
      <c r="G17" t="n">
        <v>36.19</v>
      </c>
      <c r="H17" t="n">
        <v>0.54</v>
      </c>
      <c r="I17" t="n">
        <v>42</v>
      </c>
      <c r="J17" t="n">
        <v>155.68</v>
      </c>
      <c r="K17" t="n">
        <v>49.1</v>
      </c>
      <c r="L17" t="n">
        <v>4.75</v>
      </c>
      <c r="M17" t="n">
        <v>40</v>
      </c>
      <c r="N17" t="n">
        <v>26.84</v>
      </c>
      <c r="O17" t="n">
        <v>19434.74</v>
      </c>
      <c r="P17" t="n">
        <v>270.67</v>
      </c>
      <c r="Q17" t="n">
        <v>1397.21</v>
      </c>
      <c r="R17" t="n">
        <v>110.8</v>
      </c>
      <c r="S17" t="n">
        <v>66.97</v>
      </c>
      <c r="T17" t="n">
        <v>19191.5</v>
      </c>
      <c r="U17" t="n">
        <v>0.6</v>
      </c>
      <c r="V17" t="n">
        <v>0.83</v>
      </c>
      <c r="W17" t="n">
        <v>5.36</v>
      </c>
      <c r="X17" t="n">
        <v>1.17</v>
      </c>
      <c r="Y17" t="n">
        <v>1</v>
      </c>
      <c r="Z17" t="n">
        <v>10</v>
      </c>
      <c r="AA17" t="n">
        <v>328.3897898865309</v>
      </c>
      <c r="AB17" t="n">
        <v>449.3173980578036</v>
      </c>
      <c r="AC17" t="n">
        <v>406.4351762080949</v>
      </c>
      <c r="AD17" t="n">
        <v>328389.789886531</v>
      </c>
      <c r="AE17" t="n">
        <v>449317.3980578036</v>
      </c>
      <c r="AF17" t="n">
        <v>2.589647396916492e-06</v>
      </c>
      <c r="AG17" t="n">
        <v>17</v>
      </c>
      <c r="AH17" t="n">
        <v>406435.1762080949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3.4721</v>
      </c>
      <c r="E18" t="n">
        <v>28.8</v>
      </c>
      <c r="F18" t="n">
        <v>25.3</v>
      </c>
      <c r="G18" t="n">
        <v>37.95</v>
      </c>
      <c r="H18" t="n">
        <v>0.57</v>
      </c>
      <c r="I18" t="n">
        <v>40</v>
      </c>
      <c r="J18" t="n">
        <v>156.03</v>
      </c>
      <c r="K18" t="n">
        <v>49.1</v>
      </c>
      <c r="L18" t="n">
        <v>5</v>
      </c>
      <c r="M18" t="n">
        <v>38</v>
      </c>
      <c r="N18" t="n">
        <v>26.94</v>
      </c>
      <c r="O18" t="n">
        <v>19478.15</v>
      </c>
      <c r="P18" t="n">
        <v>268.18</v>
      </c>
      <c r="Q18" t="n">
        <v>1397.26</v>
      </c>
      <c r="R18" t="n">
        <v>109.4</v>
      </c>
      <c r="S18" t="n">
        <v>66.97</v>
      </c>
      <c r="T18" t="n">
        <v>18501.71</v>
      </c>
      <c r="U18" t="n">
        <v>0.61</v>
      </c>
      <c r="V18" t="n">
        <v>0.83</v>
      </c>
      <c r="W18" t="n">
        <v>5.37</v>
      </c>
      <c r="X18" t="n">
        <v>1.14</v>
      </c>
      <c r="Y18" t="n">
        <v>1</v>
      </c>
      <c r="Z18" t="n">
        <v>10</v>
      </c>
      <c r="AA18" t="n">
        <v>325.9254830844868</v>
      </c>
      <c r="AB18" t="n">
        <v>445.9456247737035</v>
      </c>
      <c r="AC18" t="n">
        <v>403.3852002339158</v>
      </c>
      <c r="AD18" t="n">
        <v>325925.4830844868</v>
      </c>
      <c r="AE18" t="n">
        <v>445945.6247737035</v>
      </c>
      <c r="AF18" t="n">
        <v>2.598178035320528e-06</v>
      </c>
      <c r="AG18" t="n">
        <v>17</v>
      </c>
      <c r="AH18" t="n">
        <v>403385.2002339158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3.4875</v>
      </c>
      <c r="E19" t="n">
        <v>28.67</v>
      </c>
      <c r="F19" t="n">
        <v>25.24</v>
      </c>
      <c r="G19" t="n">
        <v>39.85</v>
      </c>
      <c r="H19" t="n">
        <v>0.59</v>
      </c>
      <c r="I19" t="n">
        <v>38</v>
      </c>
      <c r="J19" t="n">
        <v>156.39</v>
      </c>
      <c r="K19" t="n">
        <v>49.1</v>
      </c>
      <c r="L19" t="n">
        <v>5.25</v>
      </c>
      <c r="M19" t="n">
        <v>36</v>
      </c>
      <c r="N19" t="n">
        <v>27.04</v>
      </c>
      <c r="O19" t="n">
        <v>19521.59</v>
      </c>
      <c r="P19" t="n">
        <v>264.92</v>
      </c>
      <c r="Q19" t="n">
        <v>1397.41</v>
      </c>
      <c r="R19" t="n">
        <v>107.34</v>
      </c>
      <c r="S19" t="n">
        <v>66.97</v>
      </c>
      <c r="T19" t="n">
        <v>17479.74</v>
      </c>
      <c r="U19" t="n">
        <v>0.62</v>
      </c>
      <c r="V19" t="n">
        <v>0.83</v>
      </c>
      <c r="W19" t="n">
        <v>5.36</v>
      </c>
      <c r="X19" t="n">
        <v>1.07</v>
      </c>
      <c r="Y19" t="n">
        <v>1</v>
      </c>
      <c r="Z19" t="n">
        <v>10</v>
      </c>
      <c r="AA19" t="n">
        <v>322.688768725798</v>
      </c>
      <c r="AB19" t="n">
        <v>441.5170093943859</v>
      </c>
      <c r="AC19" t="n">
        <v>399.3792456907995</v>
      </c>
      <c r="AD19" t="n">
        <v>322688.7687257979</v>
      </c>
      <c r="AE19" t="n">
        <v>441517.0093943859</v>
      </c>
      <c r="AF19" t="n">
        <v>2.609701880182121e-06</v>
      </c>
      <c r="AG19" t="n">
        <v>17</v>
      </c>
      <c r="AH19" t="n">
        <v>399379.2456907995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3.5008</v>
      </c>
      <c r="E20" t="n">
        <v>28.56</v>
      </c>
      <c r="F20" t="n">
        <v>25.19</v>
      </c>
      <c r="G20" t="n">
        <v>41.98</v>
      </c>
      <c r="H20" t="n">
        <v>0.62</v>
      </c>
      <c r="I20" t="n">
        <v>36</v>
      </c>
      <c r="J20" t="n">
        <v>156.74</v>
      </c>
      <c r="K20" t="n">
        <v>49.1</v>
      </c>
      <c r="L20" t="n">
        <v>5.5</v>
      </c>
      <c r="M20" t="n">
        <v>34</v>
      </c>
      <c r="N20" t="n">
        <v>27.14</v>
      </c>
      <c r="O20" t="n">
        <v>19565.07</v>
      </c>
      <c r="P20" t="n">
        <v>262.99</v>
      </c>
      <c r="Q20" t="n">
        <v>1397.33</v>
      </c>
      <c r="R20" t="n">
        <v>105.89</v>
      </c>
      <c r="S20" t="n">
        <v>66.97</v>
      </c>
      <c r="T20" t="n">
        <v>16767.12</v>
      </c>
      <c r="U20" t="n">
        <v>0.63</v>
      </c>
      <c r="V20" t="n">
        <v>0.84</v>
      </c>
      <c r="W20" t="n">
        <v>5.35</v>
      </c>
      <c r="X20" t="n">
        <v>1.02</v>
      </c>
      <c r="Y20" t="n">
        <v>1</v>
      </c>
      <c r="Z20" t="n">
        <v>10</v>
      </c>
      <c r="AA20" t="n">
        <v>320.5296751559206</v>
      </c>
      <c r="AB20" t="n">
        <v>438.5628423195939</v>
      </c>
      <c r="AC20" t="n">
        <v>396.7070201754261</v>
      </c>
      <c r="AD20" t="n">
        <v>320529.6751559206</v>
      </c>
      <c r="AE20" t="n">
        <v>438562.8423195939</v>
      </c>
      <c r="AF20" t="n">
        <v>2.619654291653496e-06</v>
      </c>
      <c r="AG20" t="n">
        <v>17</v>
      </c>
      <c r="AH20" t="n">
        <v>396707.0201754262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3.5184</v>
      </c>
      <c r="E21" t="n">
        <v>28.42</v>
      </c>
      <c r="F21" t="n">
        <v>25.11</v>
      </c>
      <c r="G21" t="n">
        <v>44.31</v>
      </c>
      <c r="H21" t="n">
        <v>0.65</v>
      </c>
      <c r="I21" t="n">
        <v>34</v>
      </c>
      <c r="J21" t="n">
        <v>157.09</v>
      </c>
      <c r="K21" t="n">
        <v>49.1</v>
      </c>
      <c r="L21" t="n">
        <v>5.75</v>
      </c>
      <c r="M21" t="n">
        <v>32</v>
      </c>
      <c r="N21" t="n">
        <v>27.25</v>
      </c>
      <c r="O21" t="n">
        <v>19608.58</v>
      </c>
      <c r="P21" t="n">
        <v>259.96</v>
      </c>
      <c r="Q21" t="n">
        <v>1397.2</v>
      </c>
      <c r="R21" t="n">
        <v>103.18</v>
      </c>
      <c r="S21" t="n">
        <v>66.97</v>
      </c>
      <c r="T21" t="n">
        <v>15421.58</v>
      </c>
      <c r="U21" t="n">
        <v>0.65</v>
      </c>
      <c r="V21" t="n">
        <v>0.84</v>
      </c>
      <c r="W21" t="n">
        <v>5.35</v>
      </c>
      <c r="X21" t="n">
        <v>0.9399999999999999</v>
      </c>
      <c r="Y21" t="n">
        <v>1</v>
      </c>
      <c r="Z21" t="n">
        <v>10</v>
      </c>
      <c r="AA21" t="n">
        <v>317.3583777531234</v>
      </c>
      <c r="AB21" t="n">
        <v>434.2237333053196</v>
      </c>
      <c r="AC21" t="n">
        <v>392.7820296354963</v>
      </c>
      <c r="AD21" t="n">
        <v>317358.3777531234</v>
      </c>
      <c r="AE21" t="n">
        <v>434223.7333053196</v>
      </c>
      <c r="AF21" t="n">
        <v>2.632824400066745e-06</v>
      </c>
      <c r="AG21" t="n">
        <v>17</v>
      </c>
      <c r="AH21" t="n">
        <v>392782.0296354963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3.5319</v>
      </c>
      <c r="E22" t="n">
        <v>28.31</v>
      </c>
      <c r="F22" t="n">
        <v>25.06</v>
      </c>
      <c r="G22" t="n">
        <v>46.99</v>
      </c>
      <c r="H22" t="n">
        <v>0.67</v>
      </c>
      <c r="I22" t="n">
        <v>32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257.07</v>
      </c>
      <c r="Q22" t="n">
        <v>1397.36</v>
      </c>
      <c r="R22" t="n">
        <v>101.24</v>
      </c>
      <c r="S22" t="n">
        <v>66.97</v>
      </c>
      <c r="T22" t="n">
        <v>14461.28</v>
      </c>
      <c r="U22" t="n">
        <v>0.66</v>
      </c>
      <c r="V22" t="n">
        <v>0.84</v>
      </c>
      <c r="W22" t="n">
        <v>5.36</v>
      </c>
      <c r="X22" t="n">
        <v>0.89</v>
      </c>
      <c r="Y22" t="n">
        <v>1</v>
      </c>
      <c r="Z22" t="n">
        <v>10</v>
      </c>
      <c r="AA22" t="n">
        <v>314.5696051352554</v>
      </c>
      <c r="AB22" t="n">
        <v>430.4080115775878</v>
      </c>
      <c r="AC22" t="n">
        <v>389.3304750340603</v>
      </c>
      <c r="AD22" t="n">
        <v>314569.6051352554</v>
      </c>
      <c r="AE22" t="n">
        <v>430408.0115775878</v>
      </c>
      <c r="AF22" t="n">
        <v>2.642926471860999e-06</v>
      </c>
      <c r="AG22" t="n">
        <v>17</v>
      </c>
      <c r="AH22" t="n">
        <v>389330.4750340603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3.5393</v>
      </c>
      <c r="E23" t="n">
        <v>28.25</v>
      </c>
      <c r="F23" t="n">
        <v>25.03</v>
      </c>
      <c r="G23" t="n">
        <v>48.45</v>
      </c>
      <c r="H23" t="n">
        <v>0.7</v>
      </c>
      <c r="I23" t="n">
        <v>31</v>
      </c>
      <c r="J23" t="n">
        <v>157.8</v>
      </c>
      <c r="K23" t="n">
        <v>49.1</v>
      </c>
      <c r="L23" t="n">
        <v>6.25</v>
      </c>
      <c r="M23" t="n">
        <v>29</v>
      </c>
      <c r="N23" t="n">
        <v>27.45</v>
      </c>
      <c r="O23" t="n">
        <v>19695.71</v>
      </c>
      <c r="P23" t="n">
        <v>254.65</v>
      </c>
      <c r="Q23" t="n">
        <v>1397.18</v>
      </c>
      <c r="R23" t="n">
        <v>100.64</v>
      </c>
      <c r="S23" t="n">
        <v>66.97</v>
      </c>
      <c r="T23" t="n">
        <v>14164.41</v>
      </c>
      <c r="U23" t="n">
        <v>0.67</v>
      </c>
      <c r="V23" t="n">
        <v>0.84</v>
      </c>
      <c r="W23" t="n">
        <v>5.35</v>
      </c>
      <c r="X23" t="n">
        <v>0.86</v>
      </c>
      <c r="Y23" t="n">
        <v>1</v>
      </c>
      <c r="Z23" t="n">
        <v>10</v>
      </c>
      <c r="AA23" t="n">
        <v>312.476537444717</v>
      </c>
      <c r="AB23" t="n">
        <v>427.5441840237638</v>
      </c>
      <c r="AC23" t="n">
        <v>386.739967162566</v>
      </c>
      <c r="AD23" t="n">
        <v>312476.537444717</v>
      </c>
      <c r="AE23" t="n">
        <v>427544.1840237638</v>
      </c>
      <c r="AF23" t="n">
        <v>2.648463903807478e-06</v>
      </c>
      <c r="AG23" t="n">
        <v>17</v>
      </c>
      <c r="AH23" t="n">
        <v>386739.967162566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3.5567</v>
      </c>
      <c r="E24" t="n">
        <v>28.12</v>
      </c>
      <c r="F24" t="n">
        <v>24.95</v>
      </c>
      <c r="G24" t="n">
        <v>51.63</v>
      </c>
      <c r="H24" t="n">
        <v>0.73</v>
      </c>
      <c r="I24" t="n">
        <v>29</v>
      </c>
      <c r="J24" t="n">
        <v>158.15</v>
      </c>
      <c r="K24" t="n">
        <v>49.1</v>
      </c>
      <c r="L24" t="n">
        <v>6.5</v>
      </c>
      <c r="M24" t="n">
        <v>27</v>
      </c>
      <c r="N24" t="n">
        <v>27.56</v>
      </c>
      <c r="O24" t="n">
        <v>19739.33</v>
      </c>
      <c r="P24" t="n">
        <v>251.79</v>
      </c>
      <c r="Q24" t="n">
        <v>1397.24</v>
      </c>
      <c r="R24" t="n">
        <v>98.44</v>
      </c>
      <c r="S24" t="n">
        <v>66.97</v>
      </c>
      <c r="T24" t="n">
        <v>13078.58</v>
      </c>
      <c r="U24" t="n">
        <v>0.68</v>
      </c>
      <c r="V24" t="n">
        <v>0.84</v>
      </c>
      <c r="W24" t="n">
        <v>5.33</v>
      </c>
      <c r="X24" t="n">
        <v>0.79</v>
      </c>
      <c r="Y24" t="n">
        <v>1</v>
      </c>
      <c r="Z24" t="n">
        <v>10</v>
      </c>
      <c r="AA24" t="n">
        <v>309.5058453408415</v>
      </c>
      <c r="AB24" t="n">
        <v>423.4795520295552</v>
      </c>
      <c r="AC24" t="n">
        <v>383.0632579411379</v>
      </c>
      <c r="AD24" t="n">
        <v>309505.8453408415</v>
      </c>
      <c r="AE24" t="n">
        <v>423479.5520295552</v>
      </c>
      <c r="AF24" t="n">
        <v>2.66148435189785e-06</v>
      </c>
      <c r="AG24" t="n">
        <v>17</v>
      </c>
      <c r="AH24" t="n">
        <v>383063.2579411379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3.5625</v>
      </c>
      <c r="E25" t="n">
        <v>28.07</v>
      </c>
      <c r="F25" t="n">
        <v>24.94</v>
      </c>
      <c r="G25" t="n">
        <v>53.44</v>
      </c>
      <c r="H25" t="n">
        <v>0.75</v>
      </c>
      <c r="I25" t="n">
        <v>28</v>
      </c>
      <c r="J25" t="n">
        <v>158.51</v>
      </c>
      <c r="K25" t="n">
        <v>49.1</v>
      </c>
      <c r="L25" t="n">
        <v>6.75</v>
      </c>
      <c r="M25" t="n">
        <v>26</v>
      </c>
      <c r="N25" t="n">
        <v>27.66</v>
      </c>
      <c r="O25" t="n">
        <v>19782.99</v>
      </c>
      <c r="P25" t="n">
        <v>250.14</v>
      </c>
      <c r="Q25" t="n">
        <v>1397.22</v>
      </c>
      <c r="R25" t="n">
        <v>97.76000000000001</v>
      </c>
      <c r="S25" t="n">
        <v>66.97</v>
      </c>
      <c r="T25" t="n">
        <v>12739.27</v>
      </c>
      <c r="U25" t="n">
        <v>0.6899999999999999</v>
      </c>
      <c r="V25" t="n">
        <v>0.84</v>
      </c>
      <c r="W25" t="n">
        <v>5.34</v>
      </c>
      <c r="X25" t="n">
        <v>0.77</v>
      </c>
      <c r="Y25" t="n">
        <v>1</v>
      </c>
      <c r="Z25" t="n">
        <v>10</v>
      </c>
      <c r="AA25" t="n">
        <v>308.0633814071996</v>
      </c>
      <c r="AB25" t="n">
        <v>421.5059092385289</v>
      </c>
      <c r="AC25" t="n">
        <v>381.2779768480621</v>
      </c>
      <c r="AD25" t="n">
        <v>308063.3814071996</v>
      </c>
      <c r="AE25" t="n">
        <v>421505.9092385289</v>
      </c>
      <c r="AF25" t="n">
        <v>2.665824501261306e-06</v>
      </c>
      <c r="AG25" t="n">
        <v>17</v>
      </c>
      <c r="AH25" t="n">
        <v>381277.9768480621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3.568</v>
      </c>
      <c r="E26" t="n">
        <v>28.03</v>
      </c>
      <c r="F26" t="n">
        <v>24.93</v>
      </c>
      <c r="G26" t="n">
        <v>55.39</v>
      </c>
      <c r="H26" t="n">
        <v>0.78</v>
      </c>
      <c r="I26" t="n">
        <v>27</v>
      </c>
      <c r="J26" t="n">
        <v>158.86</v>
      </c>
      <c r="K26" t="n">
        <v>49.1</v>
      </c>
      <c r="L26" t="n">
        <v>7</v>
      </c>
      <c r="M26" t="n">
        <v>25</v>
      </c>
      <c r="N26" t="n">
        <v>27.77</v>
      </c>
      <c r="O26" t="n">
        <v>19826.68</v>
      </c>
      <c r="P26" t="n">
        <v>245.36</v>
      </c>
      <c r="Q26" t="n">
        <v>1397.2</v>
      </c>
      <c r="R26" t="n">
        <v>97.25</v>
      </c>
      <c r="S26" t="n">
        <v>66.97</v>
      </c>
      <c r="T26" t="n">
        <v>12492.75</v>
      </c>
      <c r="U26" t="n">
        <v>0.6899999999999999</v>
      </c>
      <c r="V26" t="n">
        <v>0.84</v>
      </c>
      <c r="W26" t="n">
        <v>5.34</v>
      </c>
      <c r="X26" t="n">
        <v>0.76</v>
      </c>
      <c r="Y26" t="n">
        <v>1</v>
      </c>
      <c r="Z26" t="n">
        <v>10</v>
      </c>
      <c r="AA26" t="n">
        <v>304.5198235809923</v>
      </c>
      <c r="AB26" t="n">
        <v>416.6574570899741</v>
      </c>
      <c r="AC26" t="n">
        <v>376.89225416772</v>
      </c>
      <c r="AD26" t="n">
        <v>304519.8235809923</v>
      </c>
      <c r="AE26" t="n">
        <v>416657.4570899741</v>
      </c>
      <c r="AF26" t="n">
        <v>2.669940160140447e-06</v>
      </c>
      <c r="AG26" t="n">
        <v>17</v>
      </c>
      <c r="AH26" t="n">
        <v>376892.25416772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3.5775</v>
      </c>
      <c r="E27" t="n">
        <v>27.95</v>
      </c>
      <c r="F27" t="n">
        <v>24.88</v>
      </c>
      <c r="G27" t="n">
        <v>57.42</v>
      </c>
      <c r="H27" t="n">
        <v>0.8100000000000001</v>
      </c>
      <c r="I27" t="n">
        <v>26</v>
      </c>
      <c r="J27" t="n">
        <v>159.22</v>
      </c>
      <c r="K27" t="n">
        <v>49.1</v>
      </c>
      <c r="L27" t="n">
        <v>7.25</v>
      </c>
      <c r="M27" t="n">
        <v>24</v>
      </c>
      <c r="N27" t="n">
        <v>27.87</v>
      </c>
      <c r="O27" t="n">
        <v>19870.53</v>
      </c>
      <c r="P27" t="n">
        <v>243.98</v>
      </c>
      <c r="Q27" t="n">
        <v>1397.23</v>
      </c>
      <c r="R27" t="n">
        <v>95.70999999999999</v>
      </c>
      <c r="S27" t="n">
        <v>66.97</v>
      </c>
      <c r="T27" t="n">
        <v>11725.03</v>
      </c>
      <c r="U27" t="n">
        <v>0.7</v>
      </c>
      <c r="V27" t="n">
        <v>0.85</v>
      </c>
      <c r="W27" t="n">
        <v>5.34</v>
      </c>
      <c r="X27" t="n">
        <v>0.72</v>
      </c>
      <c r="Y27" t="n">
        <v>1</v>
      </c>
      <c r="Z27" t="n">
        <v>10</v>
      </c>
      <c r="AA27" t="n">
        <v>303.0457555080881</v>
      </c>
      <c r="AB27" t="n">
        <v>414.6405721213328</v>
      </c>
      <c r="AC27" t="n">
        <v>375.06785786977</v>
      </c>
      <c r="AD27" t="n">
        <v>303045.7555080881</v>
      </c>
      <c r="AE27" t="n">
        <v>414640.5721213327</v>
      </c>
      <c r="AF27" t="n">
        <v>2.677049025477144e-06</v>
      </c>
      <c r="AG27" t="n">
        <v>17</v>
      </c>
      <c r="AH27" t="n">
        <v>375067.85786977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3.5939</v>
      </c>
      <c r="E28" t="n">
        <v>27.83</v>
      </c>
      <c r="F28" t="n">
        <v>24.82</v>
      </c>
      <c r="G28" t="n">
        <v>62.04</v>
      </c>
      <c r="H28" t="n">
        <v>0.83</v>
      </c>
      <c r="I28" t="n">
        <v>24</v>
      </c>
      <c r="J28" t="n">
        <v>159.57</v>
      </c>
      <c r="K28" t="n">
        <v>49.1</v>
      </c>
      <c r="L28" t="n">
        <v>7.5</v>
      </c>
      <c r="M28" t="n">
        <v>22</v>
      </c>
      <c r="N28" t="n">
        <v>27.98</v>
      </c>
      <c r="O28" t="n">
        <v>19914.3</v>
      </c>
      <c r="P28" t="n">
        <v>240.63</v>
      </c>
      <c r="Q28" t="n">
        <v>1397.18</v>
      </c>
      <c r="R28" t="n">
        <v>93.81</v>
      </c>
      <c r="S28" t="n">
        <v>66.97</v>
      </c>
      <c r="T28" t="n">
        <v>10784.83</v>
      </c>
      <c r="U28" t="n">
        <v>0.71</v>
      </c>
      <c r="V28" t="n">
        <v>0.85</v>
      </c>
      <c r="W28" t="n">
        <v>5.33</v>
      </c>
      <c r="X28" t="n">
        <v>0.65</v>
      </c>
      <c r="Y28" t="n">
        <v>1</v>
      </c>
      <c r="Z28" t="n">
        <v>10</v>
      </c>
      <c r="AA28" t="n">
        <v>299.8905272518872</v>
      </c>
      <c r="AB28" t="n">
        <v>410.3234496223523</v>
      </c>
      <c r="AC28" t="n">
        <v>371.1627554829727</v>
      </c>
      <c r="AD28" t="n">
        <v>299890.5272518872</v>
      </c>
      <c r="AE28" t="n">
        <v>410323.4496223523</v>
      </c>
      <c r="AF28" t="n">
        <v>2.689321171953125e-06</v>
      </c>
      <c r="AG28" t="n">
        <v>17</v>
      </c>
      <c r="AH28" t="n">
        <v>371162.7554829727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3.6</v>
      </c>
      <c r="E29" t="n">
        <v>27.78</v>
      </c>
      <c r="F29" t="n">
        <v>24.8</v>
      </c>
      <c r="G29" t="n">
        <v>64.69</v>
      </c>
      <c r="H29" t="n">
        <v>0.86</v>
      </c>
      <c r="I29" t="n">
        <v>23</v>
      </c>
      <c r="J29" t="n">
        <v>159.92</v>
      </c>
      <c r="K29" t="n">
        <v>49.1</v>
      </c>
      <c r="L29" t="n">
        <v>7.75</v>
      </c>
      <c r="M29" t="n">
        <v>20</v>
      </c>
      <c r="N29" t="n">
        <v>28.08</v>
      </c>
      <c r="O29" t="n">
        <v>19958.1</v>
      </c>
      <c r="P29" t="n">
        <v>238.12</v>
      </c>
      <c r="Q29" t="n">
        <v>1397.22</v>
      </c>
      <c r="R29" t="n">
        <v>93.22</v>
      </c>
      <c r="S29" t="n">
        <v>66.97</v>
      </c>
      <c r="T29" t="n">
        <v>10494.23</v>
      </c>
      <c r="U29" t="n">
        <v>0.72</v>
      </c>
      <c r="V29" t="n">
        <v>0.85</v>
      </c>
      <c r="W29" t="n">
        <v>5.33</v>
      </c>
      <c r="X29" t="n">
        <v>0.63</v>
      </c>
      <c r="Y29" t="n">
        <v>1</v>
      </c>
      <c r="Z29" t="n">
        <v>10</v>
      </c>
      <c r="AA29" t="n">
        <v>297.8770485961821</v>
      </c>
      <c r="AB29" t="n">
        <v>407.5685192972074</v>
      </c>
      <c r="AC29" t="n">
        <v>368.6707518414908</v>
      </c>
      <c r="AD29" t="n">
        <v>297877.0485961821</v>
      </c>
      <c r="AE29" t="n">
        <v>407568.5192972075</v>
      </c>
      <c r="AF29" t="n">
        <v>2.693885811800899e-06</v>
      </c>
      <c r="AG29" t="n">
        <v>17</v>
      </c>
      <c r="AH29" t="n">
        <v>368670.7518414907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3.6014</v>
      </c>
      <c r="E30" t="n">
        <v>27.77</v>
      </c>
      <c r="F30" t="n">
        <v>24.79</v>
      </c>
      <c r="G30" t="n">
        <v>64.66</v>
      </c>
      <c r="H30" t="n">
        <v>0.88</v>
      </c>
      <c r="I30" t="n">
        <v>23</v>
      </c>
      <c r="J30" t="n">
        <v>160.28</v>
      </c>
      <c r="K30" t="n">
        <v>49.1</v>
      </c>
      <c r="L30" t="n">
        <v>8</v>
      </c>
      <c r="M30" t="n">
        <v>20</v>
      </c>
      <c r="N30" t="n">
        <v>28.19</v>
      </c>
      <c r="O30" t="n">
        <v>20001.93</v>
      </c>
      <c r="P30" t="n">
        <v>236.24</v>
      </c>
      <c r="Q30" t="n">
        <v>1397.18</v>
      </c>
      <c r="R30" t="n">
        <v>92.65000000000001</v>
      </c>
      <c r="S30" t="n">
        <v>66.97</v>
      </c>
      <c r="T30" t="n">
        <v>10212.3</v>
      </c>
      <c r="U30" t="n">
        <v>0.72</v>
      </c>
      <c r="V30" t="n">
        <v>0.85</v>
      </c>
      <c r="W30" t="n">
        <v>5.33</v>
      </c>
      <c r="X30" t="n">
        <v>0.62</v>
      </c>
      <c r="Y30" t="n">
        <v>1</v>
      </c>
      <c r="Z30" t="n">
        <v>10</v>
      </c>
      <c r="AA30" t="n">
        <v>296.5356066290831</v>
      </c>
      <c r="AB30" t="n">
        <v>405.7330992175797</v>
      </c>
      <c r="AC30" t="n">
        <v>367.0105016782344</v>
      </c>
      <c r="AD30" t="n">
        <v>296535.6066290831</v>
      </c>
      <c r="AE30" t="n">
        <v>405733.0992175797</v>
      </c>
      <c r="AF30" t="n">
        <v>2.694933434061044e-06</v>
      </c>
      <c r="AG30" t="n">
        <v>17</v>
      </c>
      <c r="AH30" t="n">
        <v>367010.5016782344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3.607</v>
      </c>
      <c r="E31" t="n">
        <v>27.72</v>
      </c>
      <c r="F31" t="n">
        <v>24.78</v>
      </c>
      <c r="G31" t="n">
        <v>67.56999999999999</v>
      </c>
      <c r="H31" t="n">
        <v>0.91</v>
      </c>
      <c r="I31" t="n">
        <v>22</v>
      </c>
      <c r="J31" t="n">
        <v>160.64</v>
      </c>
      <c r="K31" t="n">
        <v>49.1</v>
      </c>
      <c r="L31" t="n">
        <v>8.25</v>
      </c>
      <c r="M31" t="n">
        <v>18</v>
      </c>
      <c r="N31" t="n">
        <v>28.29</v>
      </c>
      <c r="O31" t="n">
        <v>20045.81</v>
      </c>
      <c r="P31" t="n">
        <v>234.31</v>
      </c>
      <c r="Q31" t="n">
        <v>1397.19</v>
      </c>
      <c r="R31" t="n">
        <v>92.16</v>
      </c>
      <c r="S31" t="n">
        <v>66.97</v>
      </c>
      <c r="T31" t="n">
        <v>9970.940000000001</v>
      </c>
      <c r="U31" t="n">
        <v>0.73</v>
      </c>
      <c r="V31" t="n">
        <v>0.85</v>
      </c>
      <c r="W31" t="n">
        <v>5.34</v>
      </c>
      <c r="X31" t="n">
        <v>0.61</v>
      </c>
      <c r="Y31" t="n">
        <v>1</v>
      </c>
      <c r="Z31" t="n">
        <v>10</v>
      </c>
      <c r="AA31" t="n">
        <v>294.9540060396193</v>
      </c>
      <c r="AB31" t="n">
        <v>403.5690835157819</v>
      </c>
      <c r="AC31" t="n">
        <v>365.053016597801</v>
      </c>
      <c r="AD31" t="n">
        <v>294954.0060396193</v>
      </c>
      <c r="AE31" t="n">
        <v>403569.0835157819</v>
      </c>
      <c r="AF31" t="n">
        <v>2.699123923101623e-06</v>
      </c>
      <c r="AG31" t="n">
        <v>17</v>
      </c>
      <c r="AH31" t="n">
        <v>365053.016597801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3.6136</v>
      </c>
      <c r="E32" t="n">
        <v>27.67</v>
      </c>
      <c r="F32" t="n">
        <v>24.76</v>
      </c>
      <c r="G32" t="n">
        <v>70.73</v>
      </c>
      <c r="H32" t="n">
        <v>0.9399999999999999</v>
      </c>
      <c r="I32" t="n">
        <v>21</v>
      </c>
      <c r="J32" t="n">
        <v>160.99</v>
      </c>
      <c r="K32" t="n">
        <v>49.1</v>
      </c>
      <c r="L32" t="n">
        <v>8.5</v>
      </c>
      <c r="M32" t="n">
        <v>14</v>
      </c>
      <c r="N32" t="n">
        <v>28.4</v>
      </c>
      <c r="O32" t="n">
        <v>20089.72</v>
      </c>
      <c r="P32" t="n">
        <v>231.32</v>
      </c>
      <c r="Q32" t="n">
        <v>1397.24</v>
      </c>
      <c r="R32" t="n">
        <v>91.51000000000001</v>
      </c>
      <c r="S32" t="n">
        <v>66.97</v>
      </c>
      <c r="T32" t="n">
        <v>9654.02</v>
      </c>
      <c r="U32" t="n">
        <v>0.73</v>
      </c>
      <c r="V32" t="n">
        <v>0.85</v>
      </c>
      <c r="W32" t="n">
        <v>5.34</v>
      </c>
      <c r="X32" t="n">
        <v>0.59</v>
      </c>
      <c r="Y32" t="n">
        <v>1</v>
      </c>
      <c r="Z32" t="n">
        <v>10</v>
      </c>
      <c r="AA32" t="n">
        <v>292.6105211075915</v>
      </c>
      <c r="AB32" t="n">
        <v>400.3626240445229</v>
      </c>
      <c r="AC32" t="n">
        <v>362.1525771181849</v>
      </c>
      <c r="AD32" t="n">
        <v>292610.5211075915</v>
      </c>
      <c r="AE32" t="n">
        <v>400362.6240445229</v>
      </c>
      <c r="AF32" t="n">
        <v>2.704062713756591e-06</v>
      </c>
      <c r="AG32" t="n">
        <v>17</v>
      </c>
      <c r="AH32" t="n">
        <v>362152.5771181849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3.6236</v>
      </c>
      <c r="E33" t="n">
        <v>27.6</v>
      </c>
      <c r="F33" t="n">
        <v>24.71</v>
      </c>
      <c r="G33" t="n">
        <v>74.13</v>
      </c>
      <c r="H33" t="n">
        <v>0.96</v>
      </c>
      <c r="I33" t="n">
        <v>20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228.47</v>
      </c>
      <c r="Q33" t="n">
        <v>1397.29</v>
      </c>
      <c r="R33" t="n">
        <v>89.73</v>
      </c>
      <c r="S33" t="n">
        <v>66.97</v>
      </c>
      <c r="T33" t="n">
        <v>8769.17</v>
      </c>
      <c r="U33" t="n">
        <v>0.75</v>
      </c>
      <c r="V33" t="n">
        <v>0.85</v>
      </c>
      <c r="W33" t="n">
        <v>5.34</v>
      </c>
      <c r="X33" t="n">
        <v>0.54</v>
      </c>
      <c r="Y33" t="n">
        <v>1</v>
      </c>
      <c r="Z33" t="n">
        <v>10</v>
      </c>
      <c r="AA33" t="n">
        <v>283.3939009136847</v>
      </c>
      <c r="AB33" t="n">
        <v>387.7520376866338</v>
      </c>
      <c r="AC33" t="n">
        <v>350.7455274232236</v>
      </c>
      <c r="AD33" t="n">
        <v>283393.9009136847</v>
      </c>
      <c r="AE33" t="n">
        <v>387752.0376866338</v>
      </c>
      <c r="AF33" t="n">
        <v>2.711545729900483e-06</v>
      </c>
      <c r="AG33" t="n">
        <v>16</v>
      </c>
      <c r="AH33" t="n">
        <v>350745.5274232235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3.6218</v>
      </c>
      <c r="E34" t="n">
        <v>27.61</v>
      </c>
      <c r="F34" t="n">
        <v>24.72</v>
      </c>
      <c r="G34" t="n">
        <v>74.17</v>
      </c>
      <c r="H34" t="n">
        <v>0.99</v>
      </c>
      <c r="I34" t="n">
        <v>20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229.23</v>
      </c>
      <c r="Q34" t="n">
        <v>1397.39</v>
      </c>
      <c r="R34" t="n">
        <v>90.01000000000001</v>
      </c>
      <c r="S34" t="n">
        <v>66.97</v>
      </c>
      <c r="T34" t="n">
        <v>8907.209999999999</v>
      </c>
      <c r="U34" t="n">
        <v>0.74</v>
      </c>
      <c r="V34" t="n">
        <v>0.85</v>
      </c>
      <c r="W34" t="n">
        <v>5.34</v>
      </c>
      <c r="X34" t="n">
        <v>0.5600000000000001</v>
      </c>
      <c r="Y34" t="n">
        <v>1</v>
      </c>
      <c r="Z34" t="n">
        <v>10</v>
      </c>
      <c r="AA34" t="n">
        <v>283.9960169505203</v>
      </c>
      <c r="AB34" t="n">
        <v>388.5758794117169</v>
      </c>
      <c r="AC34" t="n">
        <v>351.4907428503338</v>
      </c>
      <c r="AD34" t="n">
        <v>283996.0169505203</v>
      </c>
      <c r="AE34" t="n">
        <v>388575.8794117169</v>
      </c>
      <c r="AF34" t="n">
        <v>2.710198786994582e-06</v>
      </c>
      <c r="AG34" t="n">
        <v>16</v>
      </c>
      <c r="AH34" t="n">
        <v>351490.7428503339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3.6207</v>
      </c>
      <c r="E35" t="n">
        <v>27.62</v>
      </c>
      <c r="F35" t="n">
        <v>24.73</v>
      </c>
      <c r="G35" t="n">
        <v>74.19</v>
      </c>
      <c r="H35" t="n">
        <v>1.01</v>
      </c>
      <c r="I35" t="n">
        <v>20</v>
      </c>
      <c r="J35" t="n">
        <v>162.06</v>
      </c>
      <c r="K35" t="n">
        <v>49.1</v>
      </c>
      <c r="L35" t="n">
        <v>9.25</v>
      </c>
      <c r="M35" t="n">
        <v>2</v>
      </c>
      <c r="N35" t="n">
        <v>28.72</v>
      </c>
      <c r="O35" t="n">
        <v>20221.66</v>
      </c>
      <c r="P35" t="n">
        <v>229.39</v>
      </c>
      <c r="Q35" t="n">
        <v>1397.38</v>
      </c>
      <c r="R35" t="n">
        <v>90.34</v>
      </c>
      <c r="S35" t="n">
        <v>66.97</v>
      </c>
      <c r="T35" t="n">
        <v>9073.18</v>
      </c>
      <c r="U35" t="n">
        <v>0.74</v>
      </c>
      <c r="V35" t="n">
        <v>0.85</v>
      </c>
      <c r="W35" t="n">
        <v>5.34</v>
      </c>
      <c r="X35" t="n">
        <v>0.5600000000000001</v>
      </c>
      <c r="Y35" t="n">
        <v>1</v>
      </c>
      <c r="Z35" t="n">
        <v>10</v>
      </c>
      <c r="AA35" t="n">
        <v>284.1641834641734</v>
      </c>
      <c r="AB35" t="n">
        <v>388.8059722546802</v>
      </c>
      <c r="AC35" t="n">
        <v>351.6988759553021</v>
      </c>
      <c r="AD35" t="n">
        <v>284164.1834641735</v>
      </c>
      <c r="AE35" t="n">
        <v>388805.9722546802</v>
      </c>
      <c r="AF35" t="n">
        <v>2.709375655218754e-06</v>
      </c>
      <c r="AG35" t="n">
        <v>16</v>
      </c>
      <c r="AH35" t="n">
        <v>351698.8759553021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3.6201</v>
      </c>
      <c r="E36" t="n">
        <v>27.62</v>
      </c>
      <c r="F36" t="n">
        <v>24.74</v>
      </c>
      <c r="G36" t="n">
        <v>74.20999999999999</v>
      </c>
      <c r="H36" t="n">
        <v>1.04</v>
      </c>
      <c r="I36" t="n">
        <v>20</v>
      </c>
      <c r="J36" t="n">
        <v>162.42</v>
      </c>
      <c r="K36" t="n">
        <v>49.1</v>
      </c>
      <c r="L36" t="n">
        <v>9.5</v>
      </c>
      <c r="M36" t="n">
        <v>0</v>
      </c>
      <c r="N36" t="n">
        <v>28.82</v>
      </c>
      <c r="O36" t="n">
        <v>20265.72</v>
      </c>
      <c r="P36" t="n">
        <v>229.91</v>
      </c>
      <c r="Q36" t="n">
        <v>1397.38</v>
      </c>
      <c r="R36" t="n">
        <v>90.36</v>
      </c>
      <c r="S36" t="n">
        <v>66.97</v>
      </c>
      <c r="T36" t="n">
        <v>9083.09</v>
      </c>
      <c r="U36" t="n">
        <v>0.74</v>
      </c>
      <c r="V36" t="n">
        <v>0.85</v>
      </c>
      <c r="W36" t="n">
        <v>5.35</v>
      </c>
      <c r="X36" t="n">
        <v>0.57</v>
      </c>
      <c r="Y36" t="n">
        <v>1</v>
      </c>
      <c r="Z36" t="n">
        <v>10</v>
      </c>
      <c r="AA36" t="n">
        <v>284.5489033908811</v>
      </c>
      <c r="AB36" t="n">
        <v>389.3323630310469</v>
      </c>
      <c r="AC36" t="n">
        <v>352.1750287347664</v>
      </c>
      <c r="AD36" t="n">
        <v>284548.9033908811</v>
      </c>
      <c r="AE36" t="n">
        <v>389332.3630310469</v>
      </c>
      <c r="AF36" t="n">
        <v>2.70892667425012e-06</v>
      </c>
      <c r="AG36" t="n">
        <v>16</v>
      </c>
      <c r="AH36" t="n">
        <v>352175.0287347664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2.0404</v>
      </c>
      <c r="E2" t="n">
        <v>49.01</v>
      </c>
      <c r="F2" t="n">
        <v>34.11</v>
      </c>
      <c r="G2" t="n">
        <v>6.13</v>
      </c>
      <c r="H2" t="n">
        <v>0.1</v>
      </c>
      <c r="I2" t="n">
        <v>334</v>
      </c>
      <c r="J2" t="n">
        <v>185.69</v>
      </c>
      <c r="K2" t="n">
        <v>53.44</v>
      </c>
      <c r="L2" t="n">
        <v>1</v>
      </c>
      <c r="M2" t="n">
        <v>332</v>
      </c>
      <c r="N2" t="n">
        <v>36.26</v>
      </c>
      <c r="O2" t="n">
        <v>23136.14</v>
      </c>
      <c r="P2" t="n">
        <v>460.95</v>
      </c>
      <c r="Q2" t="n">
        <v>1398.12</v>
      </c>
      <c r="R2" t="n">
        <v>397.19</v>
      </c>
      <c r="S2" t="n">
        <v>66.97</v>
      </c>
      <c r="T2" t="n">
        <v>160927.28</v>
      </c>
      <c r="U2" t="n">
        <v>0.17</v>
      </c>
      <c r="V2" t="n">
        <v>0.62</v>
      </c>
      <c r="W2" t="n">
        <v>5.84</v>
      </c>
      <c r="X2" t="n">
        <v>9.93</v>
      </c>
      <c r="Y2" t="n">
        <v>1</v>
      </c>
      <c r="Z2" t="n">
        <v>10</v>
      </c>
      <c r="AA2" t="n">
        <v>802.5677461278494</v>
      </c>
      <c r="AB2" t="n">
        <v>1098.108597042198</v>
      </c>
      <c r="AC2" t="n">
        <v>993.3066537455852</v>
      </c>
      <c r="AD2" t="n">
        <v>802567.7461278494</v>
      </c>
      <c r="AE2" t="n">
        <v>1098108.597042198</v>
      </c>
      <c r="AF2" t="n">
        <v>1.507679549996105e-06</v>
      </c>
      <c r="AG2" t="n">
        <v>29</v>
      </c>
      <c r="AH2" t="n">
        <v>993306.6537455852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2.326</v>
      </c>
      <c r="E3" t="n">
        <v>42.99</v>
      </c>
      <c r="F3" t="n">
        <v>31.4</v>
      </c>
      <c r="G3" t="n">
        <v>7.69</v>
      </c>
      <c r="H3" t="n">
        <v>0.12</v>
      </c>
      <c r="I3" t="n">
        <v>245</v>
      </c>
      <c r="J3" t="n">
        <v>186.07</v>
      </c>
      <c r="K3" t="n">
        <v>53.44</v>
      </c>
      <c r="L3" t="n">
        <v>1.25</v>
      </c>
      <c r="M3" t="n">
        <v>243</v>
      </c>
      <c r="N3" t="n">
        <v>36.39</v>
      </c>
      <c r="O3" t="n">
        <v>23182.76</v>
      </c>
      <c r="P3" t="n">
        <v>422.94</v>
      </c>
      <c r="Q3" t="n">
        <v>1397.68</v>
      </c>
      <c r="R3" t="n">
        <v>307.64</v>
      </c>
      <c r="S3" t="n">
        <v>66.97</v>
      </c>
      <c r="T3" t="n">
        <v>116597.86</v>
      </c>
      <c r="U3" t="n">
        <v>0.22</v>
      </c>
      <c r="V3" t="n">
        <v>0.67</v>
      </c>
      <c r="W3" t="n">
        <v>5.72</v>
      </c>
      <c r="X3" t="n">
        <v>7.23</v>
      </c>
      <c r="Y3" t="n">
        <v>1</v>
      </c>
      <c r="Z3" t="n">
        <v>10</v>
      </c>
      <c r="AA3" t="n">
        <v>657.7558948624314</v>
      </c>
      <c r="AB3" t="n">
        <v>899.970633492863</v>
      </c>
      <c r="AC3" t="n">
        <v>814.0786993490209</v>
      </c>
      <c r="AD3" t="n">
        <v>657755.8948624315</v>
      </c>
      <c r="AE3" t="n">
        <v>899970.633492863</v>
      </c>
      <c r="AF3" t="n">
        <v>1.718713307827357e-06</v>
      </c>
      <c r="AG3" t="n">
        <v>25</v>
      </c>
      <c r="AH3" t="n">
        <v>814078.6993490208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2.5325</v>
      </c>
      <c r="E4" t="n">
        <v>39.49</v>
      </c>
      <c r="F4" t="n">
        <v>29.83</v>
      </c>
      <c r="G4" t="n">
        <v>9.279999999999999</v>
      </c>
      <c r="H4" t="n">
        <v>0.14</v>
      </c>
      <c r="I4" t="n">
        <v>193</v>
      </c>
      <c r="J4" t="n">
        <v>186.45</v>
      </c>
      <c r="K4" t="n">
        <v>53.44</v>
      </c>
      <c r="L4" t="n">
        <v>1.5</v>
      </c>
      <c r="M4" t="n">
        <v>191</v>
      </c>
      <c r="N4" t="n">
        <v>36.51</v>
      </c>
      <c r="O4" t="n">
        <v>23229.42</v>
      </c>
      <c r="P4" t="n">
        <v>400.3</v>
      </c>
      <c r="Q4" t="n">
        <v>1397.54</v>
      </c>
      <c r="R4" t="n">
        <v>256.77</v>
      </c>
      <c r="S4" t="n">
        <v>66.97</v>
      </c>
      <c r="T4" t="n">
        <v>91423.7</v>
      </c>
      <c r="U4" t="n">
        <v>0.26</v>
      </c>
      <c r="V4" t="n">
        <v>0.71</v>
      </c>
      <c r="W4" t="n">
        <v>5.63</v>
      </c>
      <c r="X4" t="n">
        <v>5.66</v>
      </c>
      <c r="Y4" t="n">
        <v>1</v>
      </c>
      <c r="Z4" t="n">
        <v>10</v>
      </c>
      <c r="AA4" t="n">
        <v>580.798794428208</v>
      </c>
      <c r="AB4" t="n">
        <v>794.6745335711022</v>
      </c>
      <c r="AC4" t="n">
        <v>718.8319114197883</v>
      </c>
      <c r="AD4" t="n">
        <v>580798.794428208</v>
      </c>
      <c r="AE4" t="n">
        <v>794674.5335711022</v>
      </c>
      <c r="AF4" t="n">
        <v>1.871298990572993e-06</v>
      </c>
      <c r="AG4" t="n">
        <v>23</v>
      </c>
      <c r="AH4" t="n">
        <v>718831.9114197883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2.6912</v>
      </c>
      <c r="E5" t="n">
        <v>37.16</v>
      </c>
      <c r="F5" t="n">
        <v>28.77</v>
      </c>
      <c r="G5" t="n">
        <v>10.86</v>
      </c>
      <c r="H5" t="n">
        <v>0.17</v>
      </c>
      <c r="I5" t="n">
        <v>159</v>
      </c>
      <c r="J5" t="n">
        <v>186.83</v>
      </c>
      <c r="K5" t="n">
        <v>53.44</v>
      </c>
      <c r="L5" t="n">
        <v>1.75</v>
      </c>
      <c r="M5" t="n">
        <v>157</v>
      </c>
      <c r="N5" t="n">
        <v>36.64</v>
      </c>
      <c r="O5" t="n">
        <v>23276.13</v>
      </c>
      <c r="P5" t="n">
        <v>384.54</v>
      </c>
      <c r="Q5" t="n">
        <v>1397.56</v>
      </c>
      <c r="R5" t="n">
        <v>222.6</v>
      </c>
      <c r="S5" t="n">
        <v>66.97</v>
      </c>
      <c r="T5" t="n">
        <v>74507.95</v>
      </c>
      <c r="U5" t="n">
        <v>0.3</v>
      </c>
      <c r="V5" t="n">
        <v>0.73</v>
      </c>
      <c r="W5" t="n">
        <v>5.55</v>
      </c>
      <c r="X5" t="n">
        <v>4.6</v>
      </c>
      <c r="Y5" t="n">
        <v>1</v>
      </c>
      <c r="Z5" t="n">
        <v>10</v>
      </c>
      <c r="AA5" t="n">
        <v>533.586088285785</v>
      </c>
      <c r="AB5" t="n">
        <v>730.076026149446</v>
      </c>
      <c r="AC5" t="n">
        <v>660.3985948818803</v>
      </c>
      <c r="AD5" t="n">
        <v>533586.0882857849</v>
      </c>
      <c r="AE5" t="n">
        <v>730076.0261494459</v>
      </c>
      <c r="AF5" t="n">
        <v>1.988564597603174e-06</v>
      </c>
      <c r="AG5" t="n">
        <v>22</v>
      </c>
      <c r="AH5" t="n">
        <v>660398.5948818803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2.8063</v>
      </c>
      <c r="E6" t="n">
        <v>35.63</v>
      </c>
      <c r="F6" t="n">
        <v>28.1</v>
      </c>
      <c r="G6" t="n">
        <v>12.4</v>
      </c>
      <c r="H6" t="n">
        <v>0.19</v>
      </c>
      <c r="I6" t="n">
        <v>136</v>
      </c>
      <c r="J6" t="n">
        <v>187.21</v>
      </c>
      <c r="K6" t="n">
        <v>53.44</v>
      </c>
      <c r="L6" t="n">
        <v>2</v>
      </c>
      <c r="M6" t="n">
        <v>134</v>
      </c>
      <c r="N6" t="n">
        <v>36.77</v>
      </c>
      <c r="O6" t="n">
        <v>23322.88</v>
      </c>
      <c r="P6" t="n">
        <v>374.26</v>
      </c>
      <c r="Q6" t="n">
        <v>1397.4</v>
      </c>
      <c r="R6" t="n">
        <v>200.97</v>
      </c>
      <c r="S6" t="n">
        <v>66.97</v>
      </c>
      <c r="T6" t="n">
        <v>63806.77</v>
      </c>
      <c r="U6" t="n">
        <v>0.33</v>
      </c>
      <c r="V6" t="n">
        <v>0.75</v>
      </c>
      <c r="W6" t="n">
        <v>5.51</v>
      </c>
      <c r="X6" t="n">
        <v>3.93</v>
      </c>
      <c r="Y6" t="n">
        <v>1</v>
      </c>
      <c r="Z6" t="n">
        <v>10</v>
      </c>
      <c r="AA6" t="n">
        <v>501.4299051381029</v>
      </c>
      <c r="AB6" t="n">
        <v>686.0785177361091</v>
      </c>
      <c r="AC6" t="n">
        <v>620.6001469206215</v>
      </c>
      <c r="AD6" t="n">
        <v>501429.9051381029</v>
      </c>
      <c r="AE6" t="n">
        <v>686078.5177361091</v>
      </c>
      <c r="AF6" t="n">
        <v>2.073613566533066e-06</v>
      </c>
      <c r="AG6" t="n">
        <v>21</v>
      </c>
      <c r="AH6" t="n">
        <v>620600.1469206215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2.9063</v>
      </c>
      <c r="E7" t="n">
        <v>34.41</v>
      </c>
      <c r="F7" t="n">
        <v>27.55</v>
      </c>
      <c r="G7" t="n">
        <v>14.01</v>
      </c>
      <c r="H7" t="n">
        <v>0.21</v>
      </c>
      <c r="I7" t="n">
        <v>118</v>
      </c>
      <c r="J7" t="n">
        <v>187.59</v>
      </c>
      <c r="K7" t="n">
        <v>53.44</v>
      </c>
      <c r="L7" t="n">
        <v>2.25</v>
      </c>
      <c r="M7" t="n">
        <v>116</v>
      </c>
      <c r="N7" t="n">
        <v>36.9</v>
      </c>
      <c r="O7" t="n">
        <v>23369.68</v>
      </c>
      <c r="P7" t="n">
        <v>365.38</v>
      </c>
      <c r="Q7" t="n">
        <v>1397.49</v>
      </c>
      <c r="R7" t="n">
        <v>182.45</v>
      </c>
      <c r="S7" t="n">
        <v>66.97</v>
      </c>
      <c r="T7" t="n">
        <v>54636.68</v>
      </c>
      <c r="U7" t="n">
        <v>0.37</v>
      </c>
      <c r="V7" t="n">
        <v>0.76</v>
      </c>
      <c r="W7" t="n">
        <v>5.49</v>
      </c>
      <c r="X7" t="n">
        <v>3.38</v>
      </c>
      <c r="Y7" t="n">
        <v>1</v>
      </c>
      <c r="Z7" t="n">
        <v>10</v>
      </c>
      <c r="AA7" t="n">
        <v>474.3017740043974</v>
      </c>
      <c r="AB7" t="n">
        <v>648.960611910294</v>
      </c>
      <c r="AC7" t="n">
        <v>587.0247219315143</v>
      </c>
      <c r="AD7" t="n">
        <v>474301.7740043974</v>
      </c>
      <c r="AE7" t="n">
        <v>648960.611910294</v>
      </c>
      <c r="AF7" t="n">
        <v>2.147504938322721e-06</v>
      </c>
      <c r="AG7" t="n">
        <v>20</v>
      </c>
      <c r="AH7" t="n">
        <v>587024.7219315142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2.9866</v>
      </c>
      <c r="E8" t="n">
        <v>33.48</v>
      </c>
      <c r="F8" t="n">
        <v>27.14</v>
      </c>
      <c r="G8" t="n">
        <v>15.66</v>
      </c>
      <c r="H8" t="n">
        <v>0.24</v>
      </c>
      <c r="I8" t="n">
        <v>104</v>
      </c>
      <c r="J8" t="n">
        <v>187.97</v>
      </c>
      <c r="K8" t="n">
        <v>53.44</v>
      </c>
      <c r="L8" t="n">
        <v>2.5</v>
      </c>
      <c r="M8" t="n">
        <v>102</v>
      </c>
      <c r="N8" t="n">
        <v>37.03</v>
      </c>
      <c r="O8" t="n">
        <v>23416.52</v>
      </c>
      <c r="P8" t="n">
        <v>358.42</v>
      </c>
      <c r="Q8" t="n">
        <v>1397.45</v>
      </c>
      <c r="R8" t="n">
        <v>169.79</v>
      </c>
      <c r="S8" t="n">
        <v>66.97</v>
      </c>
      <c r="T8" t="n">
        <v>48376.91</v>
      </c>
      <c r="U8" t="n">
        <v>0.39</v>
      </c>
      <c r="V8" t="n">
        <v>0.78</v>
      </c>
      <c r="W8" t="n">
        <v>5.46</v>
      </c>
      <c r="X8" t="n">
        <v>2.97</v>
      </c>
      <c r="Y8" t="n">
        <v>1</v>
      </c>
      <c r="Z8" t="n">
        <v>10</v>
      </c>
      <c r="AA8" t="n">
        <v>459.1713893054034</v>
      </c>
      <c r="AB8" t="n">
        <v>628.2585520596676</v>
      </c>
      <c r="AC8" t="n">
        <v>568.2984376175081</v>
      </c>
      <c r="AD8" t="n">
        <v>459171.3893054034</v>
      </c>
      <c r="AE8" t="n">
        <v>628258.5520596677</v>
      </c>
      <c r="AF8" t="n">
        <v>2.206839709869813e-06</v>
      </c>
      <c r="AG8" t="n">
        <v>20</v>
      </c>
      <c r="AH8" t="n">
        <v>568298.4376175081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3.0479</v>
      </c>
      <c r="E9" t="n">
        <v>32.81</v>
      </c>
      <c r="F9" t="n">
        <v>26.84</v>
      </c>
      <c r="G9" t="n">
        <v>17.13</v>
      </c>
      <c r="H9" t="n">
        <v>0.26</v>
      </c>
      <c r="I9" t="n">
        <v>94</v>
      </c>
      <c r="J9" t="n">
        <v>188.35</v>
      </c>
      <c r="K9" t="n">
        <v>53.44</v>
      </c>
      <c r="L9" t="n">
        <v>2.75</v>
      </c>
      <c r="M9" t="n">
        <v>92</v>
      </c>
      <c r="N9" t="n">
        <v>37.16</v>
      </c>
      <c r="O9" t="n">
        <v>23463.4</v>
      </c>
      <c r="P9" t="n">
        <v>353.21</v>
      </c>
      <c r="Q9" t="n">
        <v>1397.28</v>
      </c>
      <c r="R9" t="n">
        <v>160.28</v>
      </c>
      <c r="S9" t="n">
        <v>66.97</v>
      </c>
      <c r="T9" t="n">
        <v>43672.12</v>
      </c>
      <c r="U9" t="n">
        <v>0.42</v>
      </c>
      <c r="V9" t="n">
        <v>0.78</v>
      </c>
      <c r="W9" t="n">
        <v>5.43</v>
      </c>
      <c r="X9" t="n">
        <v>2.68</v>
      </c>
      <c r="Y9" t="n">
        <v>1</v>
      </c>
      <c r="Z9" t="n">
        <v>10</v>
      </c>
      <c r="AA9" t="n">
        <v>441.4090031092589</v>
      </c>
      <c r="AB9" t="n">
        <v>603.9552716449292</v>
      </c>
      <c r="AC9" t="n">
        <v>546.314628175684</v>
      </c>
      <c r="AD9" t="n">
        <v>441409.0031092589</v>
      </c>
      <c r="AE9" t="n">
        <v>603955.2716449292</v>
      </c>
      <c r="AF9" t="n">
        <v>2.252135120776871e-06</v>
      </c>
      <c r="AG9" t="n">
        <v>19</v>
      </c>
      <c r="AH9" t="n">
        <v>546314.628175684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3.1029</v>
      </c>
      <c r="E10" t="n">
        <v>32.23</v>
      </c>
      <c r="F10" t="n">
        <v>26.59</v>
      </c>
      <c r="G10" t="n">
        <v>18.77</v>
      </c>
      <c r="H10" t="n">
        <v>0.28</v>
      </c>
      <c r="I10" t="n">
        <v>85</v>
      </c>
      <c r="J10" t="n">
        <v>188.73</v>
      </c>
      <c r="K10" t="n">
        <v>53.44</v>
      </c>
      <c r="L10" t="n">
        <v>3</v>
      </c>
      <c r="M10" t="n">
        <v>83</v>
      </c>
      <c r="N10" t="n">
        <v>37.29</v>
      </c>
      <c r="O10" t="n">
        <v>23510.33</v>
      </c>
      <c r="P10" t="n">
        <v>348.49</v>
      </c>
      <c r="Q10" t="n">
        <v>1397.38</v>
      </c>
      <c r="R10" t="n">
        <v>151.61</v>
      </c>
      <c r="S10" t="n">
        <v>66.97</v>
      </c>
      <c r="T10" t="n">
        <v>39381.38</v>
      </c>
      <c r="U10" t="n">
        <v>0.44</v>
      </c>
      <c r="V10" t="n">
        <v>0.79</v>
      </c>
      <c r="W10" t="n">
        <v>5.43</v>
      </c>
      <c r="X10" t="n">
        <v>2.43</v>
      </c>
      <c r="Y10" t="n">
        <v>1</v>
      </c>
      <c r="Z10" t="n">
        <v>10</v>
      </c>
      <c r="AA10" t="n">
        <v>431.9659887472442</v>
      </c>
      <c r="AB10" t="n">
        <v>591.0349227984289</v>
      </c>
      <c r="AC10" t="n">
        <v>534.62737928927</v>
      </c>
      <c r="AD10" t="n">
        <v>431965.9887472442</v>
      </c>
      <c r="AE10" t="n">
        <v>591034.9227984288</v>
      </c>
      <c r="AF10" t="n">
        <v>2.292775375261181e-06</v>
      </c>
      <c r="AG10" t="n">
        <v>19</v>
      </c>
      <c r="AH10" t="n">
        <v>534627.37928927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3.1552</v>
      </c>
      <c r="E11" t="n">
        <v>31.69</v>
      </c>
      <c r="F11" t="n">
        <v>26.36</v>
      </c>
      <c r="G11" t="n">
        <v>20.54</v>
      </c>
      <c r="H11" t="n">
        <v>0.3</v>
      </c>
      <c r="I11" t="n">
        <v>77</v>
      </c>
      <c r="J11" t="n">
        <v>189.11</v>
      </c>
      <c r="K11" t="n">
        <v>53.44</v>
      </c>
      <c r="L11" t="n">
        <v>3.25</v>
      </c>
      <c r="M11" t="n">
        <v>75</v>
      </c>
      <c r="N11" t="n">
        <v>37.42</v>
      </c>
      <c r="O11" t="n">
        <v>23557.3</v>
      </c>
      <c r="P11" t="n">
        <v>343.82</v>
      </c>
      <c r="Q11" t="n">
        <v>1397.23</v>
      </c>
      <c r="R11" t="n">
        <v>144.17</v>
      </c>
      <c r="S11" t="n">
        <v>66.97</v>
      </c>
      <c r="T11" t="n">
        <v>35699.87</v>
      </c>
      <c r="U11" t="n">
        <v>0.46</v>
      </c>
      <c r="V11" t="n">
        <v>0.8</v>
      </c>
      <c r="W11" t="n">
        <v>5.41</v>
      </c>
      <c r="X11" t="n">
        <v>2.19</v>
      </c>
      <c r="Y11" t="n">
        <v>1</v>
      </c>
      <c r="Z11" t="n">
        <v>10</v>
      </c>
      <c r="AA11" t="n">
        <v>423.1608508109224</v>
      </c>
      <c r="AB11" t="n">
        <v>578.9873446186833</v>
      </c>
      <c r="AC11" t="n">
        <v>523.7296050621173</v>
      </c>
      <c r="AD11" t="n">
        <v>423160.8508109224</v>
      </c>
      <c r="AE11" t="n">
        <v>578987.3446186833</v>
      </c>
      <c r="AF11" t="n">
        <v>2.33142056270717e-06</v>
      </c>
      <c r="AG11" t="n">
        <v>19</v>
      </c>
      <c r="AH11" t="n">
        <v>523729.6050621173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3.1968</v>
      </c>
      <c r="E12" t="n">
        <v>31.28</v>
      </c>
      <c r="F12" t="n">
        <v>26.17</v>
      </c>
      <c r="G12" t="n">
        <v>22.12</v>
      </c>
      <c r="H12" t="n">
        <v>0.33</v>
      </c>
      <c r="I12" t="n">
        <v>71</v>
      </c>
      <c r="J12" t="n">
        <v>189.49</v>
      </c>
      <c r="K12" t="n">
        <v>53.44</v>
      </c>
      <c r="L12" t="n">
        <v>3.5</v>
      </c>
      <c r="M12" t="n">
        <v>69</v>
      </c>
      <c r="N12" t="n">
        <v>37.55</v>
      </c>
      <c r="O12" t="n">
        <v>23604.32</v>
      </c>
      <c r="P12" t="n">
        <v>340.12</v>
      </c>
      <c r="Q12" t="n">
        <v>1397.34</v>
      </c>
      <c r="R12" t="n">
        <v>137.35</v>
      </c>
      <c r="S12" t="n">
        <v>66.97</v>
      </c>
      <c r="T12" t="n">
        <v>32320.37</v>
      </c>
      <c r="U12" t="n">
        <v>0.49</v>
      </c>
      <c r="V12" t="n">
        <v>0.8</v>
      </c>
      <c r="W12" t="n">
        <v>5.42</v>
      </c>
      <c r="X12" t="n">
        <v>2</v>
      </c>
      <c r="Y12" t="n">
        <v>1</v>
      </c>
      <c r="Z12" t="n">
        <v>10</v>
      </c>
      <c r="AA12" t="n">
        <v>416.3664702701466</v>
      </c>
      <c r="AB12" t="n">
        <v>569.6909734158795</v>
      </c>
      <c r="AC12" t="n">
        <v>515.3204664793701</v>
      </c>
      <c r="AD12" t="n">
        <v>416366.4702701466</v>
      </c>
      <c r="AE12" t="n">
        <v>569690.9734158795</v>
      </c>
      <c r="AF12" t="n">
        <v>2.362159373371667e-06</v>
      </c>
      <c r="AG12" t="n">
        <v>19</v>
      </c>
      <c r="AH12" t="n">
        <v>515320.4664793701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3.2287</v>
      </c>
      <c r="E13" t="n">
        <v>30.97</v>
      </c>
      <c r="F13" t="n">
        <v>26.05</v>
      </c>
      <c r="G13" t="n">
        <v>23.68</v>
      </c>
      <c r="H13" t="n">
        <v>0.35</v>
      </c>
      <c r="I13" t="n">
        <v>66</v>
      </c>
      <c r="J13" t="n">
        <v>189.87</v>
      </c>
      <c r="K13" t="n">
        <v>53.44</v>
      </c>
      <c r="L13" t="n">
        <v>3.75</v>
      </c>
      <c r="M13" t="n">
        <v>64</v>
      </c>
      <c r="N13" t="n">
        <v>37.69</v>
      </c>
      <c r="O13" t="n">
        <v>23651.38</v>
      </c>
      <c r="P13" t="n">
        <v>337.01</v>
      </c>
      <c r="Q13" t="n">
        <v>1397.39</v>
      </c>
      <c r="R13" t="n">
        <v>133.84</v>
      </c>
      <c r="S13" t="n">
        <v>66.97</v>
      </c>
      <c r="T13" t="n">
        <v>30591.57</v>
      </c>
      <c r="U13" t="n">
        <v>0.5</v>
      </c>
      <c r="V13" t="n">
        <v>0.8100000000000001</v>
      </c>
      <c r="W13" t="n">
        <v>5.4</v>
      </c>
      <c r="X13" t="n">
        <v>1.88</v>
      </c>
      <c r="Y13" t="n">
        <v>1</v>
      </c>
      <c r="Z13" t="n">
        <v>10</v>
      </c>
      <c r="AA13" t="n">
        <v>404.2525553072005</v>
      </c>
      <c r="AB13" t="n">
        <v>553.1161805353665</v>
      </c>
      <c r="AC13" t="n">
        <v>500.3275485685054</v>
      </c>
      <c r="AD13" t="n">
        <v>404252.5553072005</v>
      </c>
      <c r="AE13" t="n">
        <v>553116.1805353665</v>
      </c>
      <c r="AF13" t="n">
        <v>2.385730720972566e-06</v>
      </c>
      <c r="AG13" t="n">
        <v>18</v>
      </c>
      <c r="AH13" t="n">
        <v>500327.5485685054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3.2657</v>
      </c>
      <c r="E14" t="n">
        <v>30.62</v>
      </c>
      <c r="F14" t="n">
        <v>25.88</v>
      </c>
      <c r="G14" t="n">
        <v>25.46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333.58</v>
      </c>
      <c r="Q14" t="n">
        <v>1397.29</v>
      </c>
      <c r="R14" t="n">
        <v>128.29</v>
      </c>
      <c r="S14" t="n">
        <v>66.97</v>
      </c>
      <c r="T14" t="n">
        <v>27840.92</v>
      </c>
      <c r="U14" t="n">
        <v>0.52</v>
      </c>
      <c r="V14" t="n">
        <v>0.8100000000000001</v>
      </c>
      <c r="W14" t="n">
        <v>5.4</v>
      </c>
      <c r="X14" t="n">
        <v>1.72</v>
      </c>
      <c r="Y14" t="n">
        <v>1</v>
      </c>
      <c r="Z14" t="n">
        <v>10</v>
      </c>
      <c r="AA14" t="n">
        <v>398.369565706002</v>
      </c>
      <c r="AB14" t="n">
        <v>545.066814623823</v>
      </c>
      <c r="AC14" t="n">
        <v>493.0464028422036</v>
      </c>
      <c r="AD14" t="n">
        <v>398369.5657060021</v>
      </c>
      <c r="AE14" t="n">
        <v>545066.814623823</v>
      </c>
      <c r="AF14" t="n">
        <v>2.413070528534738e-06</v>
      </c>
      <c r="AG14" t="n">
        <v>18</v>
      </c>
      <c r="AH14" t="n">
        <v>493046.4028422036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3.2928</v>
      </c>
      <c r="E15" t="n">
        <v>30.37</v>
      </c>
      <c r="F15" t="n">
        <v>25.78</v>
      </c>
      <c r="G15" t="n">
        <v>27.14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330.34</v>
      </c>
      <c r="Q15" t="n">
        <v>1397.21</v>
      </c>
      <c r="R15" t="n">
        <v>125.16</v>
      </c>
      <c r="S15" t="n">
        <v>66.97</v>
      </c>
      <c r="T15" t="n">
        <v>26296.8</v>
      </c>
      <c r="U15" t="n">
        <v>0.54</v>
      </c>
      <c r="V15" t="n">
        <v>0.82</v>
      </c>
      <c r="W15" t="n">
        <v>5.39</v>
      </c>
      <c r="X15" t="n">
        <v>1.61</v>
      </c>
      <c r="Y15" t="n">
        <v>1</v>
      </c>
      <c r="Z15" t="n">
        <v>10</v>
      </c>
      <c r="AA15" t="n">
        <v>393.6350257275618</v>
      </c>
      <c r="AB15" t="n">
        <v>538.5888081521585</v>
      </c>
      <c r="AC15" t="n">
        <v>487.1866482162556</v>
      </c>
      <c r="AD15" t="n">
        <v>393635.0257275617</v>
      </c>
      <c r="AE15" t="n">
        <v>538588.8081521585</v>
      </c>
      <c r="AF15" t="n">
        <v>2.433095090289734e-06</v>
      </c>
      <c r="AG15" t="n">
        <v>18</v>
      </c>
      <c r="AH15" t="n">
        <v>487186.6482162556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3.3163</v>
      </c>
      <c r="E16" t="n">
        <v>30.15</v>
      </c>
      <c r="F16" t="n">
        <v>25.68</v>
      </c>
      <c r="G16" t="n">
        <v>28.53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328.08</v>
      </c>
      <c r="Q16" t="n">
        <v>1397.38</v>
      </c>
      <c r="R16" t="n">
        <v>121.76</v>
      </c>
      <c r="S16" t="n">
        <v>66.97</v>
      </c>
      <c r="T16" t="n">
        <v>24609.32</v>
      </c>
      <c r="U16" t="n">
        <v>0.55</v>
      </c>
      <c r="V16" t="n">
        <v>0.82</v>
      </c>
      <c r="W16" t="n">
        <v>5.38</v>
      </c>
      <c r="X16" t="n">
        <v>1.51</v>
      </c>
      <c r="Y16" t="n">
        <v>1</v>
      </c>
      <c r="Z16" t="n">
        <v>10</v>
      </c>
      <c r="AA16" t="n">
        <v>389.9794347684708</v>
      </c>
      <c r="AB16" t="n">
        <v>533.5870673286395</v>
      </c>
      <c r="AC16" t="n">
        <v>482.6622665169458</v>
      </c>
      <c r="AD16" t="n">
        <v>389979.4347684708</v>
      </c>
      <c r="AE16" t="n">
        <v>533587.0673286394</v>
      </c>
      <c r="AF16" t="n">
        <v>2.450459562660303e-06</v>
      </c>
      <c r="AG16" t="n">
        <v>18</v>
      </c>
      <c r="AH16" t="n">
        <v>482662.2665169458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3.3418</v>
      </c>
      <c r="E17" t="n">
        <v>29.92</v>
      </c>
      <c r="F17" t="n">
        <v>25.59</v>
      </c>
      <c r="G17" t="n">
        <v>30.71</v>
      </c>
      <c r="H17" t="n">
        <v>0.44</v>
      </c>
      <c r="I17" t="n">
        <v>50</v>
      </c>
      <c r="J17" t="n">
        <v>191.4</v>
      </c>
      <c r="K17" t="n">
        <v>53.44</v>
      </c>
      <c r="L17" t="n">
        <v>4.75</v>
      </c>
      <c r="M17" t="n">
        <v>48</v>
      </c>
      <c r="N17" t="n">
        <v>38.22</v>
      </c>
      <c r="O17" t="n">
        <v>23840.07</v>
      </c>
      <c r="P17" t="n">
        <v>325.07</v>
      </c>
      <c r="Q17" t="n">
        <v>1397.21</v>
      </c>
      <c r="R17" t="n">
        <v>118.72</v>
      </c>
      <c r="S17" t="n">
        <v>66.97</v>
      </c>
      <c r="T17" t="n">
        <v>23112.89</v>
      </c>
      <c r="U17" t="n">
        <v>0.5600000000000001</v>
      </c>
      <c r="V17" t="n">
        <v>0.82</v>
      </c>
      <c r="W17" t="n">
        <v>5.38</v>
      </c>
      <c r="X17" t="n">
        <v>1.43</v>
      </c>
      <c r="Y17" t="n">
        <v>1</v>
      </c>
      <c r="Z17" t="n">
        <v>10</v>
      </c>
      <c r="AA17" t="n">
        <v>385.6859056813042</v>
      </c>
      <c r="AB17" t="n">
        <v>527.7124714144431</v>
      </c>
      <c r="AC17" t="n">
        <v>477.3483337917533</v>
      </c>
      <c r="AD17" t="n">
        <v>385685.9056813042</v>
      </c>
      <c r="AE17" t="n">
        <v>527712.4714144431</v>
      </c>
      <c r="AF17" t="n">
        <v>2.469301862466665e-06</v>
      </c>
      <c r="AG17" t="n">
        <v>18</v>
      </c>
      <c r="AH17" t="n">
        <v>477348.3337917533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3.3577</v>
      </c>
      <c r="E18" t="n">
        <v>29.78</v>
      </c>
      <c r="F18" t="n">
        <v>25.53</v>
      </c>
      <c r="G18" t="n">
        <v>31.91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323.08</v>
      </c>
      <c r="Q18" t="n">
        <v>1397.38</v>
      </c>
      <c r="R18" t="n">
        <v>116.6</v>
      </c>
      <c r="S18" t="n">
        <v>66.97</v>
      </c>
      <c r="T18" t="n">
        <v>22063.36</v>
      </c>
      <c r="U18" t="n">
        <v>0.57</v>
      </c>
      <c r="V18" t="n">
        <v>0.82</v>
      </c>
      <c r="W18" t="n">
        <v>5.38</v>
      </c>
      <c r="X18" t="n">
        <v>1.36</v>
      </c>
      <c r="Y18" t="n">
        <v>1</v>
      </c>
      <c r="Z18" t="n">
        <v>10</v>
      </c>
      <c r="AA18" t="n">
        <v>382.9563611796781</v>
      </c>
      <c r="AB18" t="n">
        <v>523.9777882083137</v>
      </c>
      <c r="AC18" t="n">
        <v>473.970083509156</v>
      </c>
      <c r="AD18" t="n">
        <v>382956.3611796781</v>
      </c>
      <c r="AE18" t="n">
        <v>523977.7882083137</v>
      </c>
      <c r="AF18" t="n">
        <v>2.48105059058122e-06</v>
      </c>
      <c r="AG18" t="n">
        <v>18</v>
      </c>
      <c r="AH18" t="n">
        <v>473970.083509156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3.3811</v>
      </c>
      <c r="E19" t="n">
        <v>29.58</v>
      </c>
      <c r="F19" t="n">
        <v>25.43</v>
      </c>
      <c r="G19" t="n">
        <v>33.91</v>
      </c>
      <c r="H19" t="n">
        <v>0.48</v>
      </c>
      <c r="I19" t="n">
        <v>45</v>
      </c>
      <c r="J19" t="n">
        <v>192.17</v>
      </c>
      <c r="K19" t="n">
        <v>53.44</v>
      </c>
      <c r="L19" t="n">
        <v>5.25</v>
      </c>
      <c r="M19" t="n">
        <v>43</v>
      </c>
      <c r="N19" t="n">
        <v>38.48</v>
      </c>
      <c r="O19" t="n">
        <v>23934.69</v>
      </c>
      <c r="P19" t="n">
        <v>320.62</v>
      </c>
      <c r="Q19" t="n">
        <v>1397.35</v>
      </c>
      <c r="R19" t="n">
        <v>113.67</v>
      </c>
      <c r="S19" t="n">
        <v>66.97</v>
      </c>
      <c r="T19" t="n">
        <v>20611.47</v>
      </c>
      <c r="U19" t="n">
        <v>0.59</v>
      </c>
      <c r="V19" t="n">
        <v>0.83</v>
      </c>
      <c r="W19" t="n">
        <v>5.37</v>
      </c>
      <c r="X19" t="n">
        <v>1.27</v>
      </c>
      <c r="Y19" t="n">
        <v>1</v>
      </c>
      <c r="Z19" t="n">
        <v>10</v>
      </c>
      <c r="AA19" t="n">
        <v>379.3096223513309</v>
      </c>
      <c r="AB19" t="n">
        <v>518.9881592606065</v>
      </c>
      <c r="AC19" t="n">
        <v>469.4566577452297</v>
      </c>
      <c r="AD19" t="n">
        <v>379309.6223513309</v>
      </c>
      <c r="AE19" t="n">
        <v>518988.1592606065</v>
      </c>
      <c r="AF19" t="n">
        <v>2.498341171579999e-06</v>
      </c>
      <c r="AG19" t="n">
        <v>18</v>
      </c>
      <c r="AH19" t="n">
        <v>469456.6577452297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3.3965</v>
      </c>
      <c r="E20" t="n">
        <v>29.44</v>
      </c>
      <c r="F20" t="n">
        <v>25.37</v>
      </c>
      <c r="G20" t="n">
        <v>35.4</v>
      </c>
      <c r="H20" t="n">
        <v>0.51</v>
      </c>
      <c r="I20" t="n">
        <v>43</v>
      </c>
      <c r="J20" t="n">
        <v>192.55</v>
      </c>
      <c r="K20" t="n">
        <v>53.44</v>
      </c>
      <c r="L20" t="n">
        <v>5.5</v>
      </c>
      <c r="M20" t="n">
        <v>41</v>
      </c>
      <c r="N20" t="n">
        <v>38.62</v>
      </c>
      <c r="O20" t="n">
        <v>23982.06</v>
      </c>
      <c r="P20" t="n">
        <v>318.44</v>
      </c>
      <c r="Q20" t="n">
        <v>1397.37</v>
      </c>
      <c r="R20" t="n">
        <v>111.7</v>
      </c>
      <c r="S20" t="n">
        <v>66.97</v>
      </c>
      <c r="T20" t="n">
        <v>19637.97</v>
      </c>
      <c r="U20" t="n">
        <v>0.6</v>
      </c>
      <c r="V20" t="n">
        <v>0.83</v>
      </c>
      <c r="W20" t="n">
        <v>5.37</v>
      </c>
      <c r="X20" t="n">
        <v>1.2</v>
      </c>
      <c r="Y20" t="n">
        <v>1</v>
      </c>
      <c r="Z20" t="n">
        <v>10</v>
      </c>
      <c r="AA20" t="n">
        <v>376.5432947163217</v>
      </c>
      <c r="AB20" t="n">
        <v>515.2031477486249</v>
      </c>
      <c r="AC20" t="n">
        <v>466.0328824196548</v>
      </c>
      <c r="AD20" t="n">
        <v>376543.2947163217</v>
      </c>
      <c r="AE20" t="n">
        <v>515203.147748625</v>
      </c>
      <c r="AF20" t="n">
        <v>2.509720442835606e-06</v>
      </c>
      <c r="AG20" t="n">
        <v>18</v>
      </c>
      <c r="AH20" t="n">
        <v>466032.8824196548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3.4113</v>
      </c>
      <c r="E21" t="n">
        <v>29.31</v>
      </c>
      <c r="F21" t="n">
        <v>25.32</v>
      </c>
      <c r="G21" t="n">
        <v>37.05</v>
      </c>
      <c r="H21" t="n">
        <v>0.53</v>
      </c>
      <c r="I21" t="n">
        <v>41</v>
      </c>
      <c r="J21" t="n">
        <v>192.94</v>
      </c>
      <c r="K21" t="n">
        <v>53.44</v>
      </c>
      <c r="L21" t="n">
        <v>5.75</v>
      </c>
      <c r="M21" t="n">
        <v>39</v>
      </c>
      <c r="N21" t="n">
        <v>38.75</v>
      </c>
      <c r="O21" t="n">
        <v>24029.48</v>
      </c>
      <c r="P21" t="n">
        <v>316.1</v>
      </c>
      <c r="Q21" t="n">
        <v>1397.35</v>
      </c>
      <c r="R21" t="n">
        <v>109.9</v>
      </c>
      <c r="S21" t="n">
        <v>66.97</v>
      </c>
      <c r="T21" t="n">
        <v>18746.41</v>
      </c>
      <c r="U21" t="n">
        <v>0.61</v>
      </c>
      <c r="V21" t="n">
        <v>0.83</v>
      </c>
      <c r="W21" t="n">
        <v>5.37</v>
      </c>
      <c r="X21" t="n">
        <v>1.15</v>
      </c>
      <c r="Y21" t="n">
        <v>1</v>
      </c>
      <c r="Z21" t="n">
        <v>10</v>
      </c>
      <c r="AA21" t="n">
        <v>366.897318999479</v>
      </c>
      <c r="AB21" t="n">
        <v>502.0050982224258</v>
      </c>
      <c r="AC21" t="n">
        <v>454.0944362166572</v>
      </c>
      <c r="AD21" t="n">
        <v>366897.3189994789</v>
      </c>
      <c r="AE21" t="n">
        <v>502005.0982224258</v>
      </c>
      <c r="AF21" t="n">
        <v>2.520656365860474e-06</v>
      </c>
      <c r="AG21" t="n">
        <v>17</v>
      </c>
      <c r="AH21" t="n">
        <v>454094.4362166572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3.4259</v>
      </c>
      <c r="E22" t="n">
        <v>29.19</v>
      </c>
      <c r="F22" t="n">
        <v>25.27</v>
      </c>
      <c r="G22" t="n">
        <v>38.88</v>
      </c>
      <c r="H22" t="n">
        <v>0.55</v>
      </c>
      <c r="I22" t="n">
        <v>39</v>
      </c>
      <c r="J22" t="n">
        <v>193.32</v>
      </c>
      <c r="K22" t="n">
        <v>53.44</v>
      </c>
      <c r="L22" t="n">
        <v>6</v>
      </c>
      <c r="M22" t="n">
        <v>37</v>
      </c>
      <c r="N22" t="n">
        <v>38.89</v>
      </c>
      <c r="O22" t="n">
        <v>24076.95</v>
      </c>
      <c r="P22" t="n">
        <v>313.85</v>
      </c>
      <c r="Q22" t="n">
        <v>1397.25</v>
      </c>
      <c r="R22" t="n">
        <v>108.68</v>
      </c>
      <c r="S22" t="n">
        <v>66.97</v>
      </c>
      <c r="T22" t="n">
        <v>18144.86</v>
      </c>
      <c r="U22" t="n">
        <v>0.62</v>
      </c>
      <c r="V22" t="n">
        <v>0.83</v>
      </c>
      <c r="W22" t="n">
        <v>5.35</v>
      </c>
      <c r="X22" t="n">
        <v>1.1</v>
      </c>
      <c r="Y22" t="n">
        <v>1</v>
      </c>
      <c r="Z22" t="n">
        <v>10</v>
      </c>
      <c r="AA22" t="n">
        <v>364.1983143399326</v>
      </c>
      <c r="AB22" t="n">
        <v>498.3122009755528</v>
      </c>
      <c r="AC22" t="n">
        <v>450.753983900012</v>
      </c>
      <c r="AD22" t="n">
        <v>364198.3143399326</v>
      </c>
      <c r="AE22" t="n">
        <v>498312.2009755528</v>
      </c>
      <c r="AF22" t="n">
        <v>2.531444506141764e-06</v>
      </c>
      <c r="AG22" t="n">
        <v>17</v>
      </c>
      <c r="AH22" t="n">
        <v>450753.983900012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3.443</v>
      </c>
      <c r="E23" t="n">
        <v>29.04</v>
      </c>
      <c r="F23" t="n">
        <v>25.2</v>
      </c>
      <c r="G23" t="n">
        <v>40.86</v>
      </c>
      <c r="H23" t="n">
        <v>0.57</v>
      </c>
      <c r="I23" t="n">
        <v>37</v>
      </c>
      <c r="J23" t="n">
        <v>193.71</v>
      </c>
      <c r="K23" t="n">
        <v>53.44</v>
      </c>
      <c r="L23" t="n">
        <v>6.25</v>
      </c>
      <c r="M23" t="n">
        <v>35</v>
      </c>
      <c r="N23" t="n">
        <v>39.02</v>
      </c>
      <c r="O23" t="n">
        <v>24124.47</v>
      </c>
      <c r="P23" t="n">
        <v>312.01</v>
      </c>
      <c r="Q23" t="n">
        <v>1397.24</v>
      </c>
      <c r="R23" t="n">
        <v>106.32</v>
      </c>
      <c r="S23" t="n">
        <v>66.97</v>
      </c>
      <c r="T23" t="n">
        <v>16977.14</v>
      </c>
      <c r="U23" t="n">
        <v>0.63</v>
      </c>
      <c r="V23" t="n">
        <v>0.84</v>
      </c>
      <c r="W23" t="n">
        <v>5.35</v>
      </c>
      <c r="X23" t="n">
        <v>1.03</v>
      </c>
      <c r="Y23" t="n">
        <v>1</v>
      </c>
      <c r="Z23" t="n">
        <v>10</v>
      </c>
      <c r="AA23" t="n">
        <v>361.6137533687168</v>
      </c>
      <c r="AB23" t="n">
        <v>494.7758906319524</v>
      </c>
      <c r="AC23" t="n">
        <v>447.555174052362</v>
      </c>
      <c r="AD23" t="n">
        <v>361613.7533687168</v>
      </c>
      <c r="AE23" t="n">
        <v>494775.8906319524</v>
      </c>
      <c r="AF23" t="n">
        <v>2.544079930717795e-06</v>
      </c>
      <c r="AG23" t="n">
        <v>17</v>
      </c>
      <c r="AH23" t="n">
        <v>447555.174052362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3.4477</v>
      </c>
      <c r="E24" t="n">
        <v>29</v>
      </c>
      <c r="F24" t="n">
        <v>25.2</v>
      </c>
      <c r="G24" t="n">
        <v>41.99</v>
      </c>
      <c r="H24" t="n">
        <v>0.59</v>
      </c>
      <c r="I24" t="n">
        <v>36</v>
      </c>
      <c r="J24" t="n">
        <v>194.09</v>
      </c>
      <c r="K24" t="n">
        <v>53.44</v>
      </c>
      <c r="L24" t="n">
        <v>6.5</v>
      </c>
      <c r="M24" t="n">
        <v>34</v>
      </c>
      <c r="N24" t="n">
        <v>39.16</v>
      </c>
      <c r="O24" t="n">
        <v>24172.03</v>
      </c>
      <c r="P24" t="n">
        <v>309.95</v>
      </c>
      <c r="Q24" t="n">
        <v>1397.25</v>
      </c>
      <c r="R24" t="n">
        <v>106.09</v>
      </c>
      <c r="S24" t="n">
        <v>66.97</v>
      </c>
      <c r="T24" t="n">
        <v>16864.34</v>
      </c>
      <c r="U24" t="n">
        <v>0.63</v>
      </c>
      <c r="V24" t="n">
        <v>0.84</v>
      </c>
      <c r="W24" t="n">
        <v>5.36</v>
      </c>
      <c r="X24" t="n">
        <v>1.03</v>
      </c>
      <c r="Y24" t="n">
        <v>1</v>
      </c>
      <c r="Z24" t="n">
        <v>10</v>
      </c>
      <c r="AA24" t="n">
        <v>359.8362716134699</v>
      </c>
      <c r="AB24" t="n">
        <v>492.3438616774629</v>
      </c>
      <c r="AC24" t="n">
        <v>445.3552545279149</v>
      </c>
      <c r="AD24" t="n">
        <v>359836.2716134699</v>
      </c>
      <c r="AE24" t="n">
        <v>492343.8616774629</v>
      </c>
      <c r="AF24" t="n">
        <v>2.547552825191909e-06</v>
      </c>
      <c r="AG24" t="n">
        <v>17</v>
      </c>
      <c r="AH24" t="n">
        <v>445355.2545279149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3.4681</v>
      </c>
      <c r="E25" t="n">
        <v>28.83</v>
      </c>
      <c r="F25" t="n">
        <v>25.1</v>
      </c>
      <c r="G25" t="n">
        <v>44.29</v>
      </c>
      <c r="H25" t="n">
        <v>0.62</v>
      </c>
      <c r="I25" t="n">
        <v>34</v>
      </c>
      <c r="J25" t="n">
        <v>194.48</v>
      </c>
      <c r="K25" t="n">
        <v>53.44</v>
      </c>
      <c r="L25" t="n">
        <v>6.75</v>
      </c>
      <c r="M25" t="n">
        <v>32</v>
      </c>
      <c r="N25" t="n">
        <v>39.29</v>
      </c>
      <c r="O25" t="n">
        <v>24219.63</v>
      </c>
      <c r="P25" t="n">
        <v>307.22</v>
      </c>
      <c r="Q25" t="n">
        <v>1397.3</v>
      </c>
      <c r="R25" t="n">
        <v>102.87</v>
      </c>
      <c r="S25" t="n">
        <v>66.97</v>
      </c>
      <c r="T25" t="n">
        <v>15266.42</v>
      </c>
      <c r="U25" t="n">
        <v>0.65</v>
      </c>
      <c r="V25" t="n">
        <v>0.84</v>
      </c>
      <c r="W25" t="n">
        <v>5.35</v>
      </c>
      <c r="X25" t="n">
        <v>0.93</v>
      </c>
      <c r="Y25" t="n">
        <v>1</v>
      </c>
      <c r="Z25" t="n">
        <v>10</v>
      </c>
      <c r="AA25" t="n">
        <v>356.4118754028544</v>
      </c>
      <c r="AB25" t="n">
        <v>487.6584517084003</v>
      </c>
      <c r="AC25" t="n">
        <v>441.1170135102855</v>
      </c>
      <c r="AD25" t="n">
        <v>356411.8754028544</v>
      </c>
      <c r="AE25" t="n">
        <v>487658.4517084003</v>
      </c>
      <c r="AF25" t="n">
        <v>2.562626665036998e-06</v>
      </c>
      <c r="AG25" t="n">
        <v>17</v>
      </c>
      <c r="AH25" t="n">
        <v>441117.0135102855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3.4749</v>
      </c>
      <c r="E26" t="n">
        <v>28.78</v>
      </c>
      <c r="F26" t="n">
        <v>25.08</v>
      </c>
      <c r="G26" t="n">
        <v>45.6</v>
      </c>
      <c r="H26" t="n">
        <v>0.64</v>
      </c>
      <c r="I26" t="n">
        <v>33</v>
      </c>
      <c r="J26" t="n">
        <v>194.86</v>
      </c>
      <c r="K26" t="n">
        <v>53.44</v>
      </c>
      <c r="L26" t="n">
        <v>7</v>
      </c>
      <c r="M26" t="n">
        <v>31</v>
      </c>
      <c r="N26" t="n">
        <v>39.43</v>
      </c>
      <c r="O26" t="n">
        <v>24267.28</v>
      </c>
      <c r="P26" t="n">
        <v>305.83</v>
      </c>
      <c r="Q26" t="n">
        <v>1397.19</v>
      </c>
      <c r="R26" t="n">
        <v>102.24</v>
      </c>
      <c r="S26" t="n">
        <v>66.97</v>
      </c>
      <c r="T26" t="n">
        <v>14955.88</v>
      </c>
      <c r="U26" t="n">
        <v>0.66</v>
      </c>
      <c r="V26" t="n">
        <v>0.84</v>
      </c>
      <c r="W26" t="n">
        <v>5.35</v>
      </c>
      <c r="X26" t="n">
        <v>0.92</v>
      </c>
      <c r="Y26" t="n">
        <v>1</v>
      </c>
      <c r="Z26" t="n">
        <v>10</v>
      </c>
      <c r="AA26" t="n">
        <v>354.9581488652263</v>
      </c>
      <c r="AB26" t="n">
        <v>485.6693989257291</v>
      </c>
      <c r="AC26" t="n">
        <v>439.3177931335393</v>
      </c>
      <c r="AD26" t="n">
        <v>354958.1488652263</v>
      </c>
      <c r="AE26" t="n">
        <v>485669.3989257291</v>
      </c>
      <c r="AF26" t="n">
        <v>2.567651278318695e-06</v>
      </c>
      <c r="AG26" t="n">
        <v>17</v>
      </c>
      <c r="AH26" t="n">
        <v>439317.7931335393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3.4894</v>
      </c>
      <c r="E27" t="n">
        <v>28.66</v>
      </c>
      <c r="F27" t="n">
        <v>25.04</v>
      </c>
      <c r="G27" t="n">
        <v>48.46</v>
      </c>
      <c r="H27" t="n">
        <v>0.66</v>
      </c>
      <c r="I27" t="n">
        <v>31</v>
      </c>
      <c r="J27" t="n">
        <v>195.25</v>
      </c>
      <c r="K27" t="n">
        <v>53.44</v>
      </c>
      <c r="L27" t="n">
        <v>7.25</v>
      </c>
      <c r="M27" t="n">
        <v>29</v>
      </c>
      <c r="N27" t="n">
        <v>39.57</v>
      </c>
      <c r="O27" t="n">
        <v>24314.98</v>
      </c>
      <c r="P27" t="n">
        <v>303.43</v>
      </c>
      <c r="Q27" t="n">
        <v>1397.28</v>
      </c>
      <c r="R27" t="n">
        <v>100.99</v>
      </c>
      <c r="S27" t="n">
        <v>66.97</v>
      </c>
      <c r="T27" t="n">
        <v>14342.41</v>
      </c>
      <c r="U27" t="n">
        <v>0.66</v>
      </c>
      <c r="V27" t="n">
        <v>0.84</v>
      </c>
      <c r="W27" t="n">
        <v>5.34</v>
      </c>
      <c r="X27" t="n">
        <v>0.87</v>
      </c>
      <c r="Y27" t="n">
        <v>1</v>
      </c>
      <c r="Z27" t="n">
        <v>10</v>
      </c>
      <c r="AA27" t="n">
        <v>352.270674870006</v>
      </c>
      <c r="AB27" t="n">
        <v>481.9922784424837</v>
      </c>
      <c r="AC27" t="n">
        <v>435.9916118683438</v>
      </c>
      <c r="AD27" t="n">
        <v>352270.674870006</v>
      </c>
      <c r="AE27" t="n">
        <v>481992.2784424837</v>
      </c>
      <c r="AF27" t="n">
        <v>2.578365527228195e-06</v>
      </c>
      <c r="AG27" t="n">
        <v>17</v>
      </c>
      <c r="AH27" t="n">
        <v>435991.6118683438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3.4989</v>
      </c>
      <c r="E28" t="n">
        <v>28.58</v>
      </c>
      <c r="F28" t="n">
        <v>25</v>
      </c>
      <c r="G28" t="n">
        <v>49.99</v>
      </c>
      <c r="H28" t="n">
        <v>0.68</v>
      </c>
      <c r="I28" t="n">
        <v>30</v>
      </c>
      <c r="J28" t="n">
        <v>195.64</v>
      </c>
      <c r="K28" t="n">
        <v>53.44</v>
      </c>
      <c r="L28" t="n">
        <v>7.5</v>
      </c>
      <c r="M28" t="n">
        <v>28</v>
      </c>
      <c r="N28" t="n">
        <v>39.7</v>
      </c>
      <c r="O28" t="n">
        <v>24362.73</v>
      </c>
      <c r="P28" t="n">
        <v>301.82</v>
      </c>
      <c r="Q28" t="n">
        <v>1397.21</v>
      </c>
      <c r="R28" t="n">
        <v>99.73999999999999</v>
      </c>
      <c r="S28" t="n">
        <v>66.97</v>
      </c>
      <c r="T28" t="n">
        <v>13719.58</v>
      </c>
      <c r="U28" t="n">
        <v>0.67</v>
      </c>
      <c r="V28" t="n">
        <v>0.84</v>
      </c>
      <c r="W28" t="n">
        <v>5.34</v>
      </c>
      <c r="X28" t="n">
        <v>0.83</v>
      </c>
      <c r="Y28" t="n">
        <v>1</v>
      </c>
      <c r="Z28" t="n">
        <v>10</v>
      </c>
      <c r="AA28" t="n">
        <v>350.4827582386478</v>
      </c>
      <c r="AB28" t="n">
        <v>479.5459720301446</v>
      </c>
      <c r="AC28" t="n">
        <v>433.7787775065857</v>
      </c>
      <c r="AD28" t="n">
        <v>350482.7582386478</v>
      </c>
      <c r="AE28" t="n">
        <v>479545.9720301447</v>
      </c>
      <c r="AF28" t="n">
        <v>2.585385207548212e-06</v>
      </c>
      <c r="AG28" t="n">
        <v>17</v>
      </c>
      <c r="AH28" t="n">
        <v>433778.7775065857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3.5073</v>
      </c>
      <c r="E29" t="n">
        <v>28.51</v>
      </c>
      <c r="F29" t="n">
        <v>24.96</v>
      </c>
      <c r="G29" t="n">
        <v>51.65</v>
      </c>
      <c r="H29" t="n">
        <v>0.7</v>
      </c>
      <c r="I29" t="n">
        <v>29</v>
      </c>
      <c r="J29" t="n">
        <v>196.03</v>
      </c>
      <c r="K29" t="n">
        <v>53.44</v>
      </c>
      <c r="L29" t="n">
        <v>7.75</v>
      </c>
      <c r="M29" t="n">
        <v>27</v>
      </c>
      <c r="N29" t="n">
        <v>39.84</v>
      </c>
      <c r="O29" t="n">
        <v>24410.52</v>
      </c>
      <c r="P29" t="n">
        <v>299.73</v>
      </c>
      <c r="Q29" t="n">
        <v>1397.2</v>
      </c>
      <c r="R29" t="n">
        <v>98.55</v>
      </c>
      <c r="S29" t="n">
        <v>66.97</v>
      </c>
      <c r="T29" t="n">
        <v>13129.54</v>
      </c>
      <c r="U29" t="n">
        <v>0.68</v>
      </c>
      <c r="V29" t="n">
        <v>0.84</v>
      </c>
      <c r="W29" t="n">
        <v>5.34</v>
      </c>
      <c r="X29" t="n">
        <v>0.8</v>
      </c>
      <c r="Y29" t="n">
        <v>1</v>
      </c>
      <c r="Z29" t="n">
        <v>10</v>
      </c>
      <c r="AA29" t="n">
        <v>348.4459254572193</v>
      </c>
      <c r="AB29" t="n">
        <v>476.7590875598738</v>
      </c>
      <c r="AC29" t="n">
        <v>431.2578693787407</v>
      </c>
      <c r="AD29" t="n">
        <v>348445.9254572194</v>
      </c>
      <c r="AE29" t="n">
        <v>476759.0875598738</v>
      </c>
      <c r="AF29" t="n">
        <v>2.591592082778542e-06</v>
      </c>
      <c r="AG29" t="n">
        <v>17</v>
      </c>
      <c r="AH29" t="n">
        <v>431257.8693787407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3.5158</v>
      </c>
      <c r="E30" t="n">
        <v>28.44</v>
      </c>
      <c r="F30" t="n">
        <v>24.93</v>
      </c>
      <c r="G30" t="n">
        <v>53.43</v>
      </c>
      <c r="H30" t="n">
        <v>0.72</v>
      </c>
      <c r="I30" t="n">
        <v>28</v>
      </c>
      <c r="J30" t="n">
        <v>196.41</v>
      </c>
      <c r="K30" t="n">
        <v>53.44</v>
      </c>
      <c r="L30" t="n">
        <v>8</v>
      </c>
      <c r="M30" t="n">
        <v>26</v>
      </c>
      <c r="N30" t="n">
        <v>39.98</v>
      </c>
      <c r="O30" t="n">
        <v>24458.36</v>
      </c>
      <c r="P30" t="n">
        <v>298.07</v>
      </c>
      <c r="Q30" t="n">
        <v>1397.23</v>
      </c>
      <c r="R30" t="n">
        <v>97.34999999999999</v>
      </c>
      <c r="S30" t="n">
        <v>66.97</v>
      </c>
      <c r="T30" t="n">
        <v>12535.67</v>
      </c>
      <c r="U30" t="n">
        <v>0.6899999999999999</v>
      </c>
      <c r="V30" t="n">
        <v>0.84</v>
      </c>
      <c r="W30" t="n">
        <v>5.34</v>
      </c>
      <c r="X30" t="n">
        <v>0.77</v>
      </c>
      <c r="Y30" t="n">
        <v>1</v>
      </c>
      <c r="Z30" t="n">
        <v>10</v>
      </c>
      <c r="AA30" t="n">
        <v>346.717699370522</v>
      </c>
      <c r="AB30" t="n">
        <v>474.3944523841004</v>
      </c>
      <c r="AC30" t="n">
        <v>429.1189116653568</v>
      </c>
      <c r="AD30" t="n">
        <v>346717.699370522</v>
      </c>
      <c r="AE30" t="n">
        <v>474394.4523841004</v>
      </c>
      <c r="AF30" t="n">
        <v>2.597872849380663e-06</v>
      </c>
      <c r="AG30" t="n">
        <v>17</v>
      </c>
      <c r="AH30" t="n">
        <v>429118.9116653568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3.5231</v>
      </c>
      <c r="E31" t="n">
        <v>28.38</v>
      </c>
      <c r="F31" t="n">
        <v>24.91</v>
      </c>
      <c r="G31" t="n">
        <v>55.36</v>
      </c>
      <c r="H31" t="n">
        <v>0.74</v>
      </c>
      <c r="I31" t="n">
        <v>27</v>
      </c>
      <c r="J31" t="n">
        <v>196.8</v>
      </c>
      <c r="K31" t="n">
        <v>53.44</v>
      </c>
      <c r="L31" t="n">
        <v>8.25</v>
      </c>
      <c r="M31" t="n">
        <v>25</v>
      </c>
      <c r="N31" t="n">
        <v>40.12</v>
      </c>
      <c r="O31" t="n">
        <v>24506.24</v>
      </c>
      <c r="P31" t="n">
        <v>295.51</v>
      </c>
      <c r="Q31" t="n">
        <v>1397.25</v>
      </c>
      <c r="R31" t="n">
        <v>96.59</v>
      </c>
      <c r="S31" t="n">
        <v>66.97</v>
      </c>
      <c r="T31" t="n">
        <v>12160.77</v>
      </c>
      <c r="U31" t="n">
        <v>0.6899999999999999</v>
      </c>
      <c r="V31" t="n">
        <v>0.84</v>
      </c>
      <c r="W31" t="n">
        <v>5.34</v>
      </c>
      <c r="X31" t="n">
        <v>0.74</v>
      </c>
      <c r="Y31" t="n">
        <v>1</v>
      </c>
      <c r="Z31" t="n">
        <v>10</v>
      </c>
      <c r="AA31" t="n">
        <v>344.4668694502248</v>
      </c>
      <c r="AB31" t="n">
        <v>471.3147675875419</v>
      </c>
      <c r="AC31" t="n">
        <v>426.333147663417</v>
      </c>
      <c r="AD31" t="n">
        <v>344466.8694502248</v>
      </c>
      <c r="AE31" t="n">
        <v>471314.7675875419</v>
      </c>
      <c r="AF31" t="n">
        <v>2.603266919521308e-06</v>
      </c>
      <c r="AG31" t="n">
        <v>17</v>
      </c>
      <c r="AH31" t="n">
        <v>426333.147663417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3.5325</v>
      </c>
      <c r="E32" t="n">
        <v>28.31</v>
      </c>
      <c r="F32" t="n">
        <v>24.87</v>
      </c>
      <c r="G32" t="n">
        <v>57.4</v>
      </c>
      <c r="H32" t="n">
        <v>0.77</v>
      </c>
      <c r="I32" t="n">
        <v>26</v>
      </c>
      <c r="J32" t="n">
        <v>197.19</v>
      </c>
      <c r="K32" t="n">
        <v>53.44</v>
      </c>
      <c r="L32" t="n">
        <v>8.5</v>
      </c>
      <c r="M32" t="n">
        <v>24</v>
      </c>
      <c r="N32" t="n">
        <v>40.26</v>
      </c>
      <c r="O32" t="n">
        <v>24554.18</v>
      </c>
      <c r="P32" t="n">
        <v>292.81</v>
      </c>
      <c r="Q32" t="n">
        <v>1397.28</v>
      </c>
      <c r="R32" t="n">
        <v>95.66</v>
      </c>
      <c r="S32" t="n">
        <v>66.97</v>
      </c>
      <c r="T32" t="n">
        <v>11701.69</v>
      </c>
      <c r="U32" t="n">
        <v>0.7</v>
      </c>
      <c r="V32" t="n">
        <v>0.85</v>
      </c>
      <c r="W32" t="n">
        <v>5.33</v>
      </c>
      <c r="X32" t="n">
        <v>0.71</v>
      </c>
      <c r="Y32" t="n">
        <v>1</v>
      </c>
      <c r="Z32" t="n">
        <v>10</v>
      </c>
      <c r="AA32" t="n">
        <v>341.9770555139576</v>
      </c>
      <c r="AB32" t="n">
        <v>467.9080943171027</v>
      </c>
      <c r="AC32" t="n">
        <v>423.2516025086126</v>
      </c>
      <c r="AD32" t="n">
        <v>341977.0555139576</v>
      </c>
      <c r="AE32" t="n">
        <v>467908.0943171027</v>
      </c>
      <c r="AF32" t="n">
        <v>2.610212708469536e-06</v>
      </c>
      <c r="AG32" t="n">
        <v>17</v>
      </c>
      <c r="AH32" t="n">
        <v>423251.6025086126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3.539</v>
      </c>
      <c r="E33" t="n">
        <v>28.26</v>
      </c>
      <c r="F33" t="n">
        <v>24.86</v>
      </c>
      <c r="G33" t="n">
        <v>59.66</v>
      </c>
      <c r="H33" t="n">
        <v>0.79</v>
      </c>
      <c r="I33" t="n">
        <v>25</v>
      </c>
      <c r="J33" t="n">
        <v>197.58</v>
      </c>
      <c r="K33" t="n">
        <v>53.44</v>
      </c>
      <c r="L33" t="n">
        <v>8.75</v>
      </c>
      <c r="M33" t="n">
        <v>23</v>
      </c>
      <c r="N33" t="n">
        <v>40.39</v>
      </c>
      <c r="O33" t="n">
        <v>24602.15</v>
      </c>
      <c r="P33" t="n">
        <v>292.15</v>
      </c>
      <c r="Q33" t="n">
        <v>1397.22</v>
      </c>
      <c r="R33" t="n">
        <v>95.16</v>
      </c>
      <c r="S33" t="n">
        <v>66.97</v>
      </c>
      <c r="T33" t="n">
        <v>11458.69</v>
      </c>
      <c r="U33" t="n">
        <v>0.7</v>
      </c>
      <c r="V33" t="n">
        <v>0.85</v>
      </c>
      <c r="W33" t="n">
        <v>5.33</v>
      </c>
      <c r="X33" t="n">
        <v>0.6899999999999999</v>
      </c>
      <c r="Y33" t="n">
        <v>1</v>
      </c>
      <c r="Z33" t="n">
        <v>10</v>
      </c>
      <c r="AA33" t="n">
        <v>341.1047982856598</v>
      </c>
      <c r="AB33" t="n">
        <v>466.7146334960726</v>
      </c>
      <c r="AC33" t="n">
        <v>422.1720439133089</v>
      </c>
      <c r="AD33" t="n">
        <v>341104.7982856598</v>
      </c>
      <c r="AE33" t="n">
        <v>466714.6334960726</v>
      </c>
      <c r="AF33" t="n">
        <v>2.615015647635863e-06</v>
      </c>
      <c r="AG33" t="n">
        <v>17</v>
      </c>
      <c r="AH33" t="n">
        <v>422172.0439133089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3.5476</v>
      </c>
      <c r="E34" t="n">
        <v>28.19</v>
      </c>
      <c r="F34" t="n">
        <v>24.83</v>
      </c>
      <c r="G34" t="n">
        <v>62.06</v>
      </c>
      <c r="H34" t="n">
        <v>0.8100000000000001</v>
      </c>
      <c r="I34" t="n">
        <v>24</v>
      </c>
      <c r="J34" t="n">
        <v>197.97</v>
      </c>
      <c r="K34" t="n">
        <v>53.44</v>
      </c>
      <c r="L34" t="n">
        <v>9</v>
      </c>
      <c r="M34" t="n">
        <v>22</v>
      </c>
      <c r="N34" t="n">
        <v>40.53</v>
      </c>
      <c r="O34" t="n">
        <v>24650.18</v>
      </c>
      <c r="P34" t="n">
        <v>289.24</v>
      </c>
      <c r="Q34" t="n">
        <v>1397.26</v>
      </c>
      <c r="R34" t="n">
        <v>94.04000000000001</v>
      </c>
      <c r="S34" t="n">
        <v>66.97</v>
      </c>
      <c r="T34" t="n">
        <v>10903.51</v>
      </c>
      <c r="U34" t="n">
        <v>0.71</v>
      </c>
      <c r="V34" t="n">
        <v>0.85</v>
      </c>
      <c r="W34" t="n">
        <v>5.33</v>
      </c>
      <c r="X34" t="n">
        <v>0.66</v>
      </c>
      <c r="Y34" t="n">
        <v>1</v>
      </c>
      <c r="Z34" t="n">
        <v>10</v>
      </c>
      <c r="AA34" t="n">
        <v>338.5511462343349</v>
      </c>
      <c r="AB34" t="n">
        <v>463.2206141002724</v>
      </c>
      <c r="AC34" t="n">
        <v>419.0114888247567</v>
      </c>
      <c r="AD34" t="n">
        <v>338551.1462343349</v>
      </c>
      <c r="AE34" t="n">
        <v>463220.6141002724</v>
      </c>
      <c r="AF34" t="n">
        <v>2.621370305609773e-06</v>
      </c>
      <c r="AG34" t="n">
        <v>17</v>
      </c>
      <c r="AH34" t="n">
        <v>419011.4888247567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3.5473</v>
      </c>
      <c r="E35" t="n">
        <v>28.19</v>
      </c>
      <c r="F35" t="n">
        <v>24.83</v>
      </c>
      <c r="G35" t="n">
        <v>62.07</v>
      </c>
      <c r="H35" t="n">
        <v>0.83</v>
      </c>
      <c r="I35" t="n">
        <v>24</v>
      </c>
      <c r="J35" t="n">
        <v>198.36</v>
      </c>
      <c r="K35" t="n">
        <v>53.44</v>
      </c>
      <c r="L35" t="n">
        <v>9.25</v>
      </c>
      <c r="M35" t="n">
        <v>22</v>
      </c>
      <c r="N35" t="n">
        <v>40.67</v>
      </c>
      <c r="O35" t="n">
        <v>24698.26</v>
      </c>
      <c r="P35" t="n">
        <v>288.25</v>
      </c>
      <c r="Q35" t="n">
        <v>1397.28</v>
      </c>
      <c r="R35" t="n">
        <v>94.09999999999999</v>
      </c>
      <c r="S35" t="n">
        <v>66.97</v>
      </c>
      <c r="T35" t="n">
        <v>10929.89</v>
      </c>
      <c r="U35" t="n">
        <v>0.71</v>
      </c>
      <c r="V35" t="n">
        <v>0.85</v>
      </c>
      <c r="W35" t="n">
        <v>5.33</v>
      </c>
      <c r="X35" t="n">
        <v>0.66</v>
      </c>
      <c r="Y35" t="n">
        <v>1</v>
      </c>
      <c r="Z35" t="n">
        <v>10</v>
      </c>
      <c r="AA35" t="n">
        <v>337.8948037084351</v>
      </c>
      <c r="AB35" t="n">
        <v>462.3225773005477</v>
      </c>
      <c r="AC35" t="n">
        <v>418.1991593967952</v>
      </c>
      <c r="AD35" t="n">
        <v>337894.803708435</v>
      </c>
      <c r="AE35" t="n">
        <v>462322.5773005477</v>
      </c>
      <c r="AF35" t="n">
        <v>2.621148631494404e-06</v>
      </c>
      <c r="AG35" t="n">
        <v>17</v>
      </c>
      <c r="AH35" t="n">
        <v>418199.1593967952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3.5575</v>
      </c>
      <c r="E36" t="n">
        <v>28.11</v>
      </c>
      <c r="F36" t="n">
        <v>24.79</v>
      </c>
      <c r="G36" t="n">
        <v>64.66</v>
      </c>
      <c r="H36" t="n">
        <v>0.85</v>
      </c>
      <c r="I36" t="n">
        <v>23</v>
      </c>
      <c r="J36" t="n">
        <v>198.75</v>
      </c>
      <c r="K36" t="n">
        <v>53.44</v>
      </c>
      <c r="L36" t="n">
        <v>9.5</v>
      </c>
      <c r="M36" t="n">
        <v>21</v>
      </c>
      <c r="N36" t="n">
        <v>40.81</v>
      </c>
      <c r="O36" t="n">
        <v>24746.38</v>
      </c>
      <c r="P36" t="n">
        <v>286.12</v>
      </c>
      <c r="Q36" t="n">
        <v>1397.22</v>
      </c>
      <c r="R36" t="n">
        <v>92.81</v>
      </c>
      <c r="S36" t="n">
        <v>66.97</v>
      </c>
      <c r="T36" t="n">
        <v>10289.5</v>
      </c>
      <c r="U36" t="n">
        <v>0.72</v>
      </c>
      <c r="V36" t="n">
        <v>0.85</v>
      </c>
      <c r="W36" t="n">
        <v>5.33</v>
      </c>
      <c r="X36" t="n">
        <v>0.62</v>
      </c>
      <c r="Y36" t="n">
        <v>1</v>
      </c>
      <c r="Z36" t="n">
        <v>10</v>
      </c>
      <c r="AA36" t="n">
        <v>335.7778910243011</v>
      </c>
      <c r="AB36" t="n">
        <v>459.4261239745192</v>
      </c>
      <c r="AC36" t="n">
        <v>415.579139511005</v>
      </c>
      <c r="AD36" t="n">
        <v>335777.8910243011</v>
      </c>
      <c r="AE36" t="n">
        <v>459426.1239745191</v>
      </c>
      <c r="AF36" t="n">
        <v>2.628685551416949e-06</v>
      </c>
      <c r="AG36" t="n">
        <v>17</v>
      </c>
      <c r="AH36" t="n">
        <v>415579.139511005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3.5644</v>
      </c>
      <c r="E37" t="n">
        <v>28.06</v>
      </c>
      <c r="F37" t="n">
        <v>24.77</v>
      </c>
      <c r="G37" t="n">
        <v>67.55</v>
      </c>
      <c r="H37" t="n">
        <v>0.87</v>
      </c>
      <c r="I37" t="n">
        <v>22</v>
      </c>
      <c r="J37" t="n">
        <v>199.14</v>
      </c>
      <c r="K37" t="n">
        <v>53.44</v>
      </c>
      <c r="L37" t="n">
        <v>9.75</v>
      </c>
      <c r="M37" t="n">
        <v>20</v>
      </c>
      <c r="N37" t="n">
        <v>40.95</v>
      </c>
      <c r="O37" t="n">
        <v>24794.55</v>
      </c>
      <c r="P37" t="n">
        <v>284.32</v>
      </c>
      <c r="Q37" t="n">
        <v>1397.22</v>
      </c>
      <c r="R37" t="n">
        <v>92.25</v>
      </c>
      <c r="S37" t="n">
        <v>66.97</v>
      </c>
      <c r="T37" t="n">
        <v>10018.65</v>
      </c>
      <c r="U37" t="n">
        <v>0.73</v>
      </c>
      <c r="V37" t="n">
        <v>0.85</v>
      </c>
      <c r="W37" t="n">
        <v>5.33</v>
      </c>
      <c r="X37" t="n">
        <v>0.6</v>
      </c>
      <c r="Y37" t="n">
        <v>1</v>
      </c>
      <c r="Z37" t="n">
        <v>10</v>
      </c>
      <c r="AA37" t="n">
        <v>334.1157082299832</v>
      </c>
      <c r="AB37" t="n">
        <v>457.1518521450039</v>
      </c>
      <c r="AC37" t="n">
        <v>413.5219209929382</v>
      </c>
      <c r="AD37" t="n">
        <v>334115.7082299832</v>
      </c>
      <c r="AE37" t="n">
        <v>457151.8521450039</v>
      </c>
      <c r="AF37" t="n">
        <v>2.633784056070435e-06</v>
      </c>
      <c r="AG37" t="n">
        <v>17</v>
      </c>
      <c r="AH37" t="n">
        <v>413521.9209929382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3.5643</v>
      </c>
      <c r="E38" t="n">
        <v>28.06</v>
      </c>
      <c r="F38" t="n">
        <v>24.77</v>
      </c>
      <c r="G38" t="n">
        <v>67.55</v>
      </c>
      <c r="H38" t="n">
        <v>0.89</v>
      </c>
      <c r="I38" t="n">
        <v>22</v>
      </c>
      <c r="J38" t="n">
        <v>199.53</v>
      </c>
      <c r="K38" t="n">
        <v>53.44</v>
      </c>
      <c r="L38" t="n">
        <v>10</v>
      </c>
      <c r="M38" t="n">
        <v>20</v>
      </c>
      <c r="N38" t="n">
        <v>41.1</v>
      </c>
      <c r="O38" t="n">
        <v>24842.77</v>
      </c>
      <c r="P38" t="n">
        <v>281.49</v>
      </c>
      <c r="Q38" t="n">
        <v>1397.22</v>
      </c>
      <c r="R38" t="n">
        <v>92.31999999999999</v>
      </c>
      <c r="S38" t="n">
        <v>66.97</v>
      </c>
      <c r="T38" t="n">
        <v>10050.48</v>
      </c>
      <c r="U38" t="n">
        <v>0.73</v>
      </c>
      <c r="V38" t="n">
        <v>0.85</v>
      </c>
      <c r="W38" t="n">
        <v>5.33</v>
      </c>
      <c r="X38" t="n">
        <v>0.6</v>
      </c>
      <c r="Y38" t="n">
        <v>1</v>
      </c>
      <c r="Z38" t="n">
        <v>10</v>
      </c>
      <c r="AA38" t="n">
        <v>332.2014065565936</v>
      </c>
      <c r="AB38" t="n">
        <v>454.5326201424427</v>
      </c>
      <c r="AC38" t="n">
        <v>411.1526648165863</v>
      </c>
      <c r="AD38" t="n">
        <v>332201.4065565935</v>
      </c>
      <c r="AE38" t="n">
        <v>454532.6201424428</v>
      </c>
      <c r="AF38" t="n">
        <v>2.633710164698645e-06</v>
      </c>
      <c r="AG38" t="n">
        <v>17</v>
      </c>
      <c r="AH38" t="n">
        <v>411152.6648165863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3.5721</v>
      </c>
      <c r="E39" t="n">
        <v>28</v>
      </c>
      <c r="F39" t="n">
        <v>24.74</v>
      </c>
      <c r="G39" t="n">
        <v>70.7</v>
      </c>
      <c r="H39" t="n">
        <v>0.91</v>
      </c>
      <c r="I39" t="n">
        <v>21</v>
      </c>
      <c r="J39" t="n">
        <v>199.92</v>
      </c>
      <c r="K39" t="n">
        <v>53.44</v>
      </c>
      <c r="L39" t="n">
        <v>10.25</v>
      </c>
      <c r="M39" t="n">
        <v>19</v>
      </c>
      <c r="N39" t="n">
        <v>41.24</v>
      </c>
      <c r="O39" t="n">
        <v>24891.03</v>
      </c>
      <c r="P39" t="n">
        <v>279.45</v>
      </c>
      <c r="Q39" t="n">
        <v>1397.17</v>
      </c>
      <c r="R39" t="n">
        <v>91.55</v>
      </c>
      <c r="S39" t="n">
        <v>66.97</v>
      </c>
      <c r="T39" t="n">
        <v>9672.540000000001</v>
      </c>
      <c r="U39" t="n">
        <v>0.73</v>
      </c>
      <c r="V39" t="n">
        <v>0.85</v>
      </c>
      <c r="W39" t="n">
        <v>5.33</v>
      </c>
      <c r="X39" t="n">
        <v>0.58</v>
      </c>
      <c r="Y39" t="n">
        <v>1</v>
      </c>
      <c r="Z39" t="n">
        <v>10</v>
      </c>
      <c r="AA39" t="n">
        <v>330.3237879229152</v>
      </c>
      <c r="AB39" t="n">
        <v>451.9635794931562</v>
      </c>
      <c r="AC39" t="n">
        <v>408.8288098011964</v>
      </c>
      <c r="AD39" t="n">
        <v>330323.7879229152</v>
      </c>
      <c r="AE39" t="n">
        <v>451963.5794931562</v>
      </c>
      <c r="AF39" t="n">
        <v>2.639473691698238e-06</v>
      </c>
      <c r="AG39" t="n">
        <v>17</v>
      </c>
      <c r="AH39" t="n">
        <v>408828.8098011964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3.5818</v>
      </c>
      <c r="E40" t="n">
        <v>27.92</v>
      </c>
      <c r="F40" t="n">
        <v>24.71</v>
      </c>
      <c r="G40" t="n">
        <v>74.12</v>
      </c>
      <c r="H40" t="n">
        <v>0.93</v>
      </c>
      <c r="I40" t="n">
        <v>20</v>
      </c>
      <c r="J40" t="n">
        <v>200.31</v>
      </c>
      <c r="K40" t="n">
        <v>53.44</v>
      </c>
      <c r="L40" t="n">
        <v>10.5</v>
      </c>
      <c r="M40" t="n">
        <v>18</v>
      </c>
      <c r="N40" t="n">
        <v>41.38</v>
      </c>
      <c r="O40" t="n">
        <v>24939.35</v>
      </c>
      <c r="P40" t="n">
        <v>277.55</v>
      </c>
      <c r="Q40" t="n">
        <v>1397.28</v>
      </c>
      <c r="R40" t="n">
        <v>90.06999999999999</v>
      </c>
      <c r="S40" t="n">
        <v>66.97</v>
      </c>
      <c r="T40" t="n">
        <v>8937.360000000001</v>
      </c>
      <c r="U40" t="n">
        <v>0.74</v>
      </c>
      <c r="V40" t="n">
        <v>0.85</v>
      </c>
      <c r="W40" t="n">
        <v>5.33</v>
      </c>
      <c r="X40" t="n">
        <v>0.54</v>
      </c>
      <c r="Y40" t="n">
        <v>1</v>
      </c>
      <c r="Z40" t="n">
        <v>10</v>
      </c>
      <c r="AA40" t="n">
        <v>328.4371572996476</v>
      </c>
      <c r="AB40" t="n">
        <v>449.3822082421325</v>
      </c>
      <c r="AC40" t="n">
        <v>406.4938009993932</v>
      </c>
      <c r="AD40" t="n">
        <v>328437.1572996476</v>
      </c>
      <c r="AE40" t="n">
        <v>449382.2082421326</v>
      </c>
      <c r="AF40" t="n">
        <v>2.646641154761835e-06</v>
      </c>
      <c r="AG40" t="n">
        <v>17</v>
      </c>
      <c r="AH40" t="n">
        <v>406493.8009993932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3.5837</v>
      </c>
      <c r="E41" t="n">
        <v>27.9</v>
      </c>
      <c r="F41" t="n">
        <v>24.69</v>
      </c>
      <c r="G41" t="n">
        <v>74.06999999999999</v>
      </c>
      <c r="H41" t="n">
        <v>0.95</v>
      </c>
      <c r="I41" t="n">
        <v>20</v>
      </c>
      <c r="J41" t="n">
        <v>200.71</v>
      </c>
      <c r="K41" t="n">
        <v>53.44</v>
      </c>
      <c r="L41" t="n">
        <v>10.75</v>
      </c>
      <c r="M41" t="n">
        <v>18</v>
      </c>
      <c r="N41" t="n">
        <v>41.52</v>
      </c>
      <c r="O41" t="n">
        <v>24987.71</v>
      </c>
      <c r="P41" t="n">
        <v>275.39</v>
      </c>
      <c r="Q41" t="n">
        <v>1397.23</v>
      </c>
      <c r="R41" t="n">
        <v>89.73</v>
      </c>
      <c r="S41" t="n">
        <v>66.97</v>
      </c>
      <c r="T41" t="n">
        <v>8768.76</v>
      </c>
      <c r="U41" t="n">
        <v>0.75</v>
      </c>
      <c r="V41" t="n">
        <v>0.85</v>
      </c>
      <c r="W41" t="n">
        <v>5.32</v>
      </c>
      <c r="X41" t="n">
        <v>0.53</v>
      </c>
      <c r="Y41" t="n">
        <v>1</v>
      </c>
      <c r="Z41" t="n">
        <v>10</v>
      </c>
      <c r="AA41" t="n">
        <v>326.8489427497508</v>
      </c>
      <c r="AB41" t="n">
        <v>447.2091430278829</v>
      </c>
      <c r="AC41" t="n">
        <v>404.5281300792753</v>
      </c>
      <c r="AD41" t="n">
        <v>326848.9427497508</v>
      </c>
      <c r="AE41" t="n">
        <v>447209.1430278829</v>
      </c>
      <c r="AF41" t="n">
        <v>2.648045090825838e-06</v>
      </c>
      <c r="AG41" t="n">
        <v>17</v>
      </c>
      <c r="AH41" t="n">
        <v>404528.1300792753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3.5882</v>
      </c>
      <c r="E42" t="n">
        <v>27.87</v>
      </c>
      <c r="F42" t="n">
        <v>24.69</v>
      </c>
      <c r="G42" t="n">
        <v>77.98</v>
      </c>
      <c r="H42" t="n">
        <v>0.97</v>
      </c>
      <c r="I42" t="n">
        <v>19</v>
      </c>
      <c r="J42" t="n">
        <v>201.1</v>
      </c>
      <c r="K42" t="n">
        <v>53.44</v>
      </c>
      <c r="L42" t="n">
        <v>11</v>
      </c>
      <c r="M42" t="n">
        <v>17</v>
      </c>
      <c r="N42" t="n">
        <v>41.66</v>
      </c>
      <c r="O42" t="n">
        <v>25036.12</v>
      </c>
      <c r="P42" t="n">
        <v>274.19</v>
      </c>
      <c r="Q42" t="n">
        <v>1397.18</v>
      </c>
      <c r="R42" t="n">
        <v>89.61</v>
      </c>
      <c r="S42" t="n">
        <v>66.97</v>
      </c>
      <c r="T42" t="n">
        <v>8712.790000000001</v>
      </c>
      <c r="U42" t="n">
        <v>0.75</v>
      </c>
      <c r="V42" t="n">
        <v>0.85</v>
      </c>
      <c r="W42" t="n">
        <v>5.33</v>
      </c>
      <c r="X42" t="n">
        <v>0.53</v>
      </c>
      <c r="Y42" t="n">
        <v>1</v>
      </c>
      <c r="Z42" t="n">
        <v>10</v>
      </c>
      <c r="AA42" t="n">
        <v>325.7779358669804</v>
      </c>
      <c r="AB42" t="n">
        <v>445.7437441613874</v>
      </c>
      <c r="AC42" t="n">
        <v>403.202586823898</v>
      </c>
      <c r="AD42" t="n">
        <v>325777.9358669804</v>
      </c>
      <c r="AE42" t="n">
        <v>445743.7441613874</v>
      </c>
      <c r="AF42" t="n">
        <v>2.651370202556373e-06</v>
      </c>
      <c r="AG42" t="n">
        <v>17</v>
      </c>
      <c r="AH42" t="n">
        <v>403202.586823898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3.5891</v>
      </c>
      <c r="E43" t="n">
        <v>27.86</v>
      </c>
      <c r="F43" t="n">
        <v>24.69</v>
      </c>
      <c r="G43" t="n">
        <v>77.95999999999999</v>
      </c>
      <c r="H43" t="n">
        <v>0.99</v>
      </c>
      <c r="I43" t="n">
        <v>19</v>
      </c>
      <c r="J43" t="n">
        <v>201.49</v>
      </c>
      <c r="K43" t="n">
        <v>53.44</v>
      </c>
      <c r="L43" t="n">
        <v>11.25</v>
      </c>
      <c r="M43" t="n">
        <v>17</v>
      </c>
      <c r="N43" t="n">
        <v>41.81</v>
      </c>
      <c r="O43" t="n">
        <v>25084.58</v>
      </c>
      <c r="P43" t="n">
        <v>271.88</v>
      </c>
      <c r="Q43" t="n">
        <v>1397.19</v>
      </c>
      <c r="R43" t="n">
        <v>89.43000000000001</v>
      </c>
      <c r="S43" t="n">
        <v>66.97</v>
      </c>
      <c r="T43" t="n">
        <v>8620.24</v>
      </c>
      <c r="U43" t="n">
        <v>0.75</v>
      </c>
      <c r="V43" t="n">
        <v>0.85</v>
      </c>
      <c r="W43" t="n">
        <v>5.33</v>
      </c>
      <c r="X43" t="n">
        <v>0.52</v>
      </c>
      <c r="Y43" t="n">
        <v>1</v>
      </c>
      <c r="Z43" t="n">
        <v>10</v>
      </c>
      <c r="AA43" t="n">
        <v>324.169110435881</v>
      </c>
      <c r="AB43" t="n">
        <v>443.5424782301885</v>
      </c>
      <c r="AC43" t="n">
        <v>401.2114066236765</v>
      </c>
      <c r="AD43" t="n">
        <v>324169.110435881</v>
      </c>
      <c r="AE43" t="n">
        <v>443542.4782301885</v>
      </c>
      <c r="AF43" t="n">
        <v>2.65203522490248e-06</v>
      </c>
      <c r="AG43" t="n">
        <v>17</v>
      </c>
      <c r="AH43" t="n">
        <v>401211.4066236765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3.5961</v>
      </c>
      <c r="E44" t="n">
        <v>27.81</v>
      </c>
      <c r="F44" t="n">
        <v>24.67</v>
      </c>
      <c r="G44" t="n">
        <v>82.23</v>
      </c>
      <c r="H44" t="n">
        <v>1.01</v>
      </c>
      <c r="I44" t="n">
        <v>18</v>
      </c>
      <c r="J44" t="n">
        <v>201.88</v>
      </c>
      <c r="K44" t="n">
        <v>53.44</v>
      </c>
      <c r="L44" t="n">
        <v>11.5</v>
      </c>
      <c r="M44" t="n">
        <v>16</v>
      </c>
      <c r="N44" t="n">
        <v>41.95</v>
      </c>
      <c r="O44" t="n">
        <v>25133.09</v>
      </c>
      <c r="P44" t="n">
        <v>270.22</v>
      </c>
      <c r="Q44" t="n">
        <v>1397.24</v>
      </c>
      <c r="R44" t="n">
        <v>88.98</v>
      </c>
      <c r="S44" t="n">
        <v>66.97</v>
      </c>
      <c r="T44" t="n">
        <v>8399.73</v>
      </c>
      <c r="U44" t="n">
        <v>0.75</v>
      </c>
      <c r="V44" t="n">
        <v>0.85</v>
      </c>
      <c r="W44" t="n">
        <v>5.32</v>
      </c>
      <c r="X44" t="n">
        <v>0.5</v>
      </c>
      <c r="Y44" t="n">
        <v>1</v>
      </c>
      <c r="Z44" t="n">
        <v>10</v>
      </c>
      <c r="AA44" t="n">
        <v>322.6322767967735</v>
      </c>
      <c r="AB44" t="n">
        <v>441.4397146448465</v>
      </c>
      <c r="AC44" t="n">
        <v>399.3093278436723</v>
      </c>
      <c r="AD44" t="n">
        <v>322632.2767967734</v>
      </c>
      <c r="AE44" t="n">
        <v>441439.7146448465</v>
      </c>
      <c r="AF44" t="n">
        <v>2.657207620927755e-06</v>
      </c>
      <c r="AG44" t="n">
        <v>17</v>
      </c>
      <c r="AH44" t="n">
        <v>399309.3278436724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3.5965</v>
      </c>
      <c r="E45" t="n">
        <v>27.8</v>
      </c>
      <c r="F45" t="n">
        <v>24.67</v>
      </c>
      <c r="G45" t="n">
        <v>82.22</v>
      </c>
      <c r="H45" t="n">
        <v>1.03</v>
      </c>
      <c r="I45" t="n">
        <v>18</v>
      </c>
      <c r="J45" t="n">
        <v>202.28</v>
      </c>
      <c r="K45" t="n">
        <v>53.44</v>
      </c>
      <c r="L45" t="n">
        <v>11.75</v>
      </c>
      <c r="M45" t="n">
        <v>14</v>
      </c>
      <c r="N45" t="n">
        <v>42.09</v>
      </c>
      <c r="O45" t="n">
        <v>25181.64</v>
      </c>
      <c r="P45" t="n">
        <v>267.74</v>
      </c>
      <c r="Q45" t="n">
        <v>1397.22</v>
      </c>
      <c r="R45" t="n">
        <v>88.61</v>
      </c>
      <c r="S45" t="n">
        <v>66.97</v>
      </c>
      <c r="T45" t="n">
        <v>8218.68</v>
      </c>
      <c r="U45" t="n">
        <v>0.76</v>
      </c>
      <c r="V45" t="n">
        <v>0.85</v>
      </c>
      <c r="W45" t="n">
        <v>5.33</v>
      </c>
      <c r="X45" t="n">
        <v>0.5</v>
      </c>
      <c r="Y45" t="n">
        <v>1</v>
      </c>
      <c r="Z45" t="n">
        <v>10</v>
      </c>
      <c r="AA45" t="n">
        <v>320.9416968754827</v>
      </c>
      <c r="AB45" t="n">
        <v>439.1265886134142</v>
      </c>
      <c r="AC45" t="n">
        <v>397.2169633141871</v>
      </c>
      <c r="AD45" t="n">
        <v>320941.6968754827</v>
      </c>
      <c r="AE45" t="n">
        <v>439126.5886134142</v>
      </c>
      <c r="AF45" t="n">
        <v>2.657503186414914e-06</v>
      </c>
      <c r="AG45" t="n">
        <v>17</v>
      </c>
      <c r="AH45" t="n">
        <v>397216.9633141871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3.61</v>
      </c>
      <c r="E46" t="n">
        <v>27.7</v>
      </c>
      <c r="F46" t="n">
        <v>24.6</v>
      </c>
      <c r="G46" t="n">
        <v>86.81999999999999</v>
      </c>
      <c r="H46" t="n">
        <v>1.05</v>
      </c>
      <c r="I46" t="n">
        <v>17</v>
      </c>
      <c r="J46" t="n">
        <v>202.67</v>
      </c>
      <c r="K46" t="n">
        <v>53.44</v>
      </c>
      <c r="L46" t="n">
        <v>12</v>
      </c>
      <c r="M46" t="n">
        <v>11</v>
      </c>
      <c r="N46" t="n">
        <v>42.24</v>
      </c>
      <c r="O46" t="n">
        <v>25230.25</v>
      </c>
      <c r="P46" t="n">
        <v>263.98</v>
      </c>
      <c r="Q46" t="n">
        <v>1397.27</v>
      </c>
      <c r="R46" t="n">
        <v>86.61</v>
      </c>
      <c r="S46" t="n">
        <v>66.97</v>
      </c>
      <c r="T46" t="n">
        <v>7223.85</v>
      </c>
      <c r="U46" t="n">
        <v>0.77</v>
      </c>
      <c r="V46" t="n">
        <v>0.86</v>
      </c>
      <c r="W46" t="n">
        <v>5.32</v>
      </c>
      <c r="X46" t="n">
        <v>0.43</v>
      </c>
      <c r="Y46" t="n">
        <v>1</v>
      </c>
      <c r="Z46" t="n">
        <v>10</v>
      </c>
      <c r="AA46" t="n">
        <v>317.5977803107449</v>
      </c>
      <c r="AB46" t="n">
        <v>434.5512944463528</v>
      </c>
      <c r="AC46" t="n">
        <v>393.0783288009643</v>
      </c>
      <c r="AD46" t="n">
        <v>317597.7803107449</v>
      </c>
      <c r="AE46" t="n">
        <v>434551.2944463528</v>
      </c>
      <c r="AF46" t="n">
        <v>2.667478521606517e-06</v>
      </c>
      <c r="AG46" t="n">
        <v>17</v>
      </c>
      <c r="AH46" t="n">
        <v>393078.3288009643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3.608</v>
      </c>
      <c r="E47" t="n">
        <v>27.72</v>
      </c>
      <c r="F47" t="n">
        <v>24.61</v>
      </c>
      <c r="G47" t="n">
        <v>86.88</v>
      </c>
      <c r="H47" t="n">
        <v>1.07</v>
      </c>
      <c r="I47" t="n">
        <v>17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265.17</v>
      </c>
      <c r="Q47" t="n">
        <v>1397.23</v>
      </c>
      <c r="R47" t="n">
        <v>87.12</v>
      </c>
      <c r="S47" t="n">
        <v>66.97</v>
      </c>
      <c r="T47" t="n">
        <v>7474.45</v>
      </c>
      <c r="U47" t="n">
        <v>0.77</v>
      </c>
      <c r="V47" t="n">
        <v>0.86</v>
      </c>
      <c r="W47" t="n">
        <v>5.32</v>
      </c>
      <c r="X47" t="n">
        <v>0.45</v>
      </c>
      <c r="Y47" t="n">
        <v>1</v>
      </c>
      <c r="Z47" t="n">
        <v>10</v>
      </c>
      <c r="AA47" t="n">
        <v>318.5155624205763</v>
      </c>
      <c r="AB47" t="n">
        <v>435.8070444187131</v>
      </c>
      <c r="AC47" t="n">
        <v>394.2142317584189</v>
      </c>
      <c r="AD47" t="n">
        <v>318515.5624205763</v>
      </c>
      <c r="AE47" t="n">
        <v>435807.0444187131</v>
      </c>
      <c r="AF47" t="n">
        <v>2.666000694170724e-06</v>
      </c>
      <c r="AG47" t="n">
        <v>17</v>
      </c>
      <c r="AH47" t="n">
        <v>394214.2317584188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3.6063</v>
      </c>
      <c r="E48" t="n">
        <v>27.73</v>
      </c>
      <c r="F48" t="n">
        <v>24.63</v>
      </c>
      <c r="G48" t="n">
        <v>86.92</v>
      </c>
      <c r="H48" t="n">
        <v>1.09</v>
      </c>
      <c r="I48" t="n">
        <v>17</v>
      </c>
      <c r="J48" t="n">
        <v>203.46</v>
      </c>
      <c r="K48" t="n">
        <v>53.44</v>
      </c>
      <c r="L48" t="n">
        <v>12.5</v>
      </c>
      <c r="M48" t="n">
        <v>9</v>
      </c>
      <c r="N48" t="n">
        <v>42.53</v>
      </c>
      <c r="O48" t="n">
        <v>25327.74</v>
      </c>
      <c r="P48" t="n">
        <v>262.2</v>
      </c>
      <c r="Q48" t="n">
        <v>1397.25</v>
      </c>
      <c r="R48" t="n">
        <v>87.3</v>
      </c>
      <c r="S48" t="n">
        <v>66.97</v>
      </c>
      <c r="T48" t="n">
        <v>7564.28</v>
      </c>
      <c r="U48" t="n">
        <v>0.77</v>
      </c>
      <c r="V48" t="n">
        <v>0.85</v>
      </c>
      <c r="W48" t="n">
        <v>5.33</v>
      </c>
      <c r="X48" t="n">
        <v>0.46</v>
      </c>
      <c r="Y48" t="n">
        <v>1</v>
      </c>
      <c r="Z48" t="n">
        <v>10</v>
      </c>
      <c r="AA48" t="n">
        <v>316.6369138753639</v>
      </c>
      <c r="AB48" t="n">
        <v>433.236594599029</v>
      </c>
      <c r="AC48" t="n">
        <v>391.8891020618764</v>
      </c>
      <c r="AD48" t="n">
        <v>316636.9138753639</v>
      </c>
      <c r="AE48" t="n">
        <v>433236.594599029</v>
      </c>
      <c r="AF48" t="n">
        <v>2.6647445408503e-06</v>
      </c>
      <c r="AG48" t="n">
        <v>17</v>
      </c>
      <c r="AH48" t="n">
        <v>391889.1020618764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24.64</v>
      </c>
      <c r="G49" t="n">
        <v>86.97</v>
      </c>
      <c r="H49" t="n">
        <v>1.11</v>
      </c>
      <c r="I49" t="n">
        <v>17</v>
      </c>
      <c r="J49" t="n">
        <v>203.86</v>
      </c>
      <c r="K49" t="n">
        <v>53.44</v>
      </c>
      <c r="L49" t="n">
        <v>12.75</v>
      </c>
      <c r="M49" t="n">
        <v>6</v>
      </c>
      <c r="N49" t="n">
        <v>42.67</v>
      </c>
      <c r="O49" t="n">
        <v>25376.49</v>
      </c>
      <c r="P49" t="n">
        <v>261.68</v>
      </c>
      <c r="Q49" t="n">
        <v>1397.25</v>
      </c>
      <c r="R49" t="n">
        <v>87.68000000000001</v>
      </c>
      <c r="S49" t="n">
        <v>66.97</v>
      </c>
      <c r="T49" t="n">
        <v>7758.12</v>
      </c>
      <c r="U49" t="n">
        <v>0.76</v>
      </c>
      <c r="V49" t="n">
        <v>0.85</v>
      </c>
      <c r="W49" t="n">
        <v>5.33</v>
      </c>
      <c r="X49" t="n">
        <v>0.48</v>
      </c>
      <c r="Y49" t="n">
        <v>1</v>
      </c>
      <c r="Z49" t="n">
        <v>10</v>
      </c>
      <c r="AA49" t="n">
        <v>316.3965990383803</v>
      </c>
      <c r="AB49" t="n">
        <v>432.9077852371258</v>
      </c>
      <c r="AC49" t="n">
        <v>391.5916738039864</v>
      </c>
      <c r="AD49" t="n">
        <v>316396.5990383803</v>
      </c>
      <c r="AE49" t="n">
        <v>432907.7852371258</v>
      </c>
      <c r="AF49" t="n">
        <v>2.663414496158087e-06</v>
      </c>
      <c r="AG49" t="n">
        <v>17</v>
      </c>
      <c r="AH49" t="n">
        <v>391591.6738039864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3.6134</v>
      </c>
      <c r="E50" t="n">
        <v>27.67</v>
      </c>
      <c r="F50" t="n">
        <v>24.61</v>
      </c>
      <c r="G50" t="n">
        <v>92.29000000000001</v>
      </c>
      <c r="H50" t="n">
        <v>1.13</v>
      </c>
      <c r="I50" t="n">
        <v>16</v>
      </c>
      <c r="J50" t="n">
        <v>204.25</v>
      </c>
      <c r="K50" t="n">
        <v>53.44</v>
      </c>
      <c r="L50" t="n">
        <v>13</v>
      </c>
      <c r="M50" t="n">
        <v>2</v>
      </c>
      <c r="N50" t="n">
        <v>42.82</v>
      </c>
      <c r="O50" t="n">
        <v>25425.3</v>
      </c>
      <c r="P50" t="n">
        <v>261.96</v>
      </c>
      <c r="Q50" t="n">
        <v>1397.4</v>
      </c>
      <c r="R50" t="n">
        <v>86.5</v>
      </c>
      <c r="S50" t="n">
        <v>66.97</v>
      </c>
      <c r="T50" t="n">
        <v>7169.49</v>
      </c>
      <c r="U50" t="n">
        <v>0.77</v>
      </c>
      <c r="V50" t="n">
        <v>0.86</v>
      </c>
      <c r="W50" t="n">
        <v>5.34</v>
      </c>
      <c r="X50" t="n">
        <v>0.44</v>
      </c>
      <c r="Y50" t="n">
        <v>1</v>
      </c>
      <c r="Z50" t="n">
        <v>10</v>
      </c>
      <c r="AA50" t="n">
        <v>316.0670121830333</v>
      </c>
      <c r="AB50" t="n">
        <v>432.4568299612941</v>
      </c>
      <c r="AC50" t="n">
        <v>391.1837570667603</v>
      </c>
      <c r="AD50" t="n">
        <v>316067.0121830333</v>
      </c>
      <c r="AE50" t="n">
        <v>432456.8299612941</v>
      </c>
      <c r="AF50" t="n">
        <v>2.669990828247366e-06</v>
      </c>
      <c r="AG50" t="n">
        <v>17</v>
      </c>
      <c r="AH50" t="n">
        <v>391183.7570667603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3.6135</v>
      </c>
      <c r="E51" t="n">
        <v>27.67</v>
      </c>
      <c r="F51" t="n">
        <v>24.61</v>
      </c>
      <c r="G51" t="n">
        <v>92.29000000000001</v>
      </c>
      <c r="H51" t="n">
        <v>1.15</v>
      </c>
      <c r="I51" t="n">
        <v>16</v>
      </c>
      <c r="J51" t="n">
        <v>204.65</v>
      </c>
      <c r="K51" t="n">
        <v>53.44</v>
      </c>
      <c r="L51" t="n">
        <v>13.25</v>
      </c>
      <c r="M51" t="n">
        <v>2</v>
      </c>
      <c r="N51" t="n">
        <v>42.96</v>
      </c>
      <c r="O51" t="n">
        <v>25474.16</v>
      </c>
      <c r="P51" t="n">
        <v>262.48</v>
      </c>
      <c r="Q51" t="n">
        <v>1397.35</v>
      </c>
      <c r="R51" t="n">
        <v>86.45999999999999</v>
      </c>
      <c r="S51" t="n">
        <v>66.97</v>
      </c>
      <c r="T51" t="n">
        <v>7154.01</v>
      </c>
      <c r="U51" t="n">
        <v>0.77</v>
      </c>
      <c r="V51" t="n">
        <v>0.86</v>
      </c>
      <c r="W51" t="n">
        <v>5.34</v>
      </c>
      <c r="X51" t="n">
        <v>0.44</v>
      </c>
      <c r="Y51" t="n">
        <v>1</v>
      </c>
      <c r="Z51" t="n">
        <v>10</v>
      </c>
      <c r="AA51" t="n">
        <v>316.4095811222861</v>
      </c>
      <c r="AB51" t="n">
        <v>432.9255478970547</v>
      </c>
      <c r="AC51" t="n">
        <v>391.6077412205817</v>
      </c>
      <c r="AD51" t="n">
        <v>316409.581122286</v>
      </c>
      <c r="AE51" t="n">
        <v>432925.5478970548</v>
      </c>
      <c r="AF51" t="n">
        <v>2.670064719619155e-06</v>
      </c>
      <c r="AG51" t="n">
        <v>17</v>
      </c>
      <c r="AH51" t="n">
        <v>391607.7412205817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3.6142</v>
      </c>
      <c r="E52" t="n">
        <v>27.67</v>
      </c>
      <c r="F52" t="n">
        <v>24.6</v>
      </c>
      <c r="G52" t="n">
        <v>92.27</v>
      </c>
      <c r="H52" t="n">
        <v>1.17</v>
      </c>
      <c r="I52" t="n">
        <v>16</v>
      </c>
      <c r="J52" t="n">
        <v>205.05</v>
      </c>
      <c r="K52" t="n">
        <v>53.44</v>
      </c>
      <c r="L52" t="n">
        <v>13.5</v>
      </c>
      <c r="M52" t="n">
        <v>2</v>
      </c>
      <c r="N52" t="n">
        <v>43.11</v>
      </c>
      <c r="O52" t="n">
        <v>25523.06</v>
      </c>
      <c r="P52" t="n">
        <v>262.71</v>
      </c>
      <c r="Q52" t="n">
        <v>1397.32</v>
      </c>
      <c r="R52" t="n">
        <v>86.45</v>
      </c>
      <c r="S52" t="n">
        <v>66.97</v>
      </c>
      <c r="T52" t="n">
        <v>7148.14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  <c r="AA52" t="n">
        <v>316.5157344566528</v>
      </c>
      <c r="AB52" t="n">
        <v>433.0707915722899</v>
      </c>
      <c r="AC52" t="n">
        <v>391.7391230433033</v>
      </c>
      <c r="AD52" t="n">
        <v>316515.7344566528</v>
      </c>
      <c r="AE52" t="n">
        <v>433070.7915722899</v>
      </c>
      <c r="AF52" t="n">
        <v>2.670581959221683e-06</v>
      </c>
      <c r="AG52" t="n">
        <v>17</v>
      </c>
      <c r="AH52" t="n">
        <v>391739.1230433033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3.6132</v>
      </c>
      <c r="E53" t="n">
        <v>27.68</v>
      </c>
      <c r="F53" t="n">
        <v>24.61</v>
      </c>
      <c r="G53" t="n">
        <v>92.29000000000001</v>
      </c>
      <c r="H53" t="n">
        <v>1.19</v>
      </c>
      <c r="I53" t="n">
        <v>16</v>
      </c>
      <c r="J53" t="n">
        <v>205.44</v>
      </c>
      <c r="K53" t="n">
        <v>53.44</v>
      </c>
      <c r="L53" t="n">
        <v>13.75</v>
      </c>
      <c r="M53" t="n">
        <v>1</v>
      </c>
      <c r="N53" t="n">
        <v>43.26</v>
      </c>
      <c r="O53" t="n">
        <v>25572.02</v>
      </c>
      <c r="P53" t="n">
        <v>263.28</v>
      </c>
      <c r="Q53" t="n">
        <v>1397.36</v>
      </c>
      <c r="R53" t="n">
        <v>86.45999999999999</v>
      </c>
      <c r="S53" t="n">
        <v>66.97</v>
      </c>
      <c r="T53" t="n">
        <v>7149.62</v>
      </c>
      <c r="U53" t="n">
        <v>0.77</v>
      </c>
      <c r="V53" t="n">
        <v>0.86</v>
      </c>
      <c r="W53" t="n">
        <v>5.34</v>
      </c>
      <c r="X53" t="n">
        <v>0.45</v>
      </c>
      <c r="Y53" t="n">
        <v>1</v>
      </c>
      <c r="Z53" t="n">
        <v>10</v>
      </c>
      <c r="AA53" t="n">
        <v>316.9615832421213</v>
      </c>
      <c r="AB53" t="n">
        <v>433.6808215500281</v>
      </c>
      <c r="AC53" t="n">
        <v>392.2909326161485</v>
      </c>
      <c r="AD53" t="n">
        <v>316961.5832421213</v>
      </c>
      <c r="AE53" t="n">
        <v>433680.8215500281</v>
      </c>
      <c r="AF53" t="n">
        <v>2.669843045503786e-06</v>
      </c>
      <c r="AG53" t="n">
        <v>17</v>
      </c>
      <c r="AH53" t="n">
        <v>392290.9326161485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3.6131</v>
      </c>
      <c r="E54" t="n">
        <v>27.68</v>
      </c>
      <c r="F54" t="n">
        <v>24.61</v>
      </c>
      <c r="G54" t="n">
        <v>92.3</v>
      </c>
      <c r="H54" t="n">
        <v>1.21</v>
      </c>
      <c r="I54" t="n">
        <v>16</v>
      </c>
      <c r="J54" t="n">
        <v>205.84</v>
      </c>
      <c r="K54" t="n">
        <v>53.44</v>
      </c>
      <c r="L54" t="n">
        <v>14</v>
      </c>
      <c r="M54" t="n">
        <v>1</v>
      </c>
      <c r="N54" t="n">
        <v>43.4</v>
      </c>
      <c r="O54" t="n">
        <v>25621.03</v>
      </c>
      <c r="P54" t="n">
        <v>263.69</v>
      </c>
      <c r="Q54" t="n">
        <v>1397.37</v>
      </c>
      <c r="R54" t="n">
        <v>86.51000000000001</v>
      </c>
      <c r="S54" t="n">
        <v>66.97</v>
      </c>
      <c r="T54" t="n">
        <v>7177.23</v>
      </c>
      <c r="U54" t="n">
        <v>0.77</v>
      </c>
      <c r="V54" t="n">
        <v>0.86</v>
      </c>
      <c r="W54" t="n">
        <v>5.34</v>
      </c>
      <c r="X54" t="n">
        <v>0.45</v>
      </c>
      <c r="Y54" t="n">
        <v>1</v>
      </c>
      <c r="Z54" t="n">
        <v>10</v>
      </c>
      <c r="AA54" t="n">
        <v>317.241553204054</v>
      </c>
      <c r="AB54" t="n">
        <v>434.0638888033475</v>
      </c>
      <c r="AC54" t="n">
        <v>392.6374404684494</v>
      </c>
      <c r="AD54" t="n">
        <v>317241.553204054</v>
      </c>
      <c r="AE54" t="n">
        <v>434063.8888033475</v>
      </c>
      <c r="AF54" t="n">
        <v>2.669769154131997e-06</v>
      </c>
      <c r="AG54" t="n">
        <v>17</v>
      </c>
      <c r="AH54" t="n">
        <v>392637.4404684494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3.6132</v>
      </c>
      <c r="E55" t="n">
        <v>27.68</v>
      </c>
      <c r="F55" t="n">
        <v>24.61</v>
      </c>
      <c r="G55" t="n">
        <v>92.29000000000001</v>
      </c>
      <c r="H55" t="n">
        <v>1.23</v>
      </c>
      <c r="I55" t="n">
        <v>16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264.08</v>
      </c>
      <c r="Q55" t="n">
        <v>1397.38</v>
      </c>
      <c r="R55" t="n">
        <v>86.47</v>
      </c>
      <c r="S55" t="n">
        <v>66.97</v>
      </c>
      <c r="T55" t="n">
        <v>7157.09</v>
      </c>
      <c r="U55" t="n">
        <v>0.77</v>
      </c>
      <c r="V55" t="n">
        <v>0.86</v>
      </c>
      <c r="W55" t="n">
        <v>5.34</v>
      </c>
      <c r="X55" t="n">
        <v>0.45</v>
      </c>
      <c r="Y55" t="n">
        <v>1</v>
      </c>
      <c r="Z55" t="n">
        <v>10</v>
      </c>
      <c r="AA55" t="n">
        <v>317.4970970807091</v>
      </c>
      <c r="AB55" t="n">
        <v>434.413535209187</v>
      </c>
      <c r="AC55" t="n">
        <v>392.9537171120475</v>
      </c>
      <c r="AD55" t="n">
        <v>317497.0970807091</v>
      </c>
      <c r="AE55" t="n">
        <v>434413.5352091871</v>
      </c>
      <c r="AF55" t="n">
        <v>2.669843045503786e-06</v>
      </c>
      <c r="AG55" t="n">
        <v>17</v>
      </c>
      <c r="AH55" t="n">
        <v>392953.7171120475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3.6134</v>
      </c>
      <c r="E56" t="n">
        <v>27.67</v>
      </c>
      <c r="F56" t="n">
        <v>24.61</v>
      </c>
      <c r="G56" t="n">
        <v>92.29000000000001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264.43</v>
      </c>
      <c r="Q56" t="n">
        <v>1397.36</v>
      </c>
      <c r="R56" t="n">
        <v>86.45</v>
      </c>
      <c r="S56" t="n">
        <v>66.97</v>
      </c>
      <c r="T56" t="n">
        <v>7144.58</v>
      </c>
      <c r="U56" t="n">
        <v>0.77</v>
      </c>
      <c r="V56" t="n">
        <v>0.86</v>
      </c>
      <c r="W56" t="n">
        <v>5.34</v>
      </c>
      <c r="X56" t="n">
        <v>0.44</v>
      </c>
      <c r="Y56" t="n">
        <v>1</v>
      </c>
      <c r="Z56" t="n">
        <v>10</v>
      </c>
      <c r="AA56" t="n">
        <v>317.7203196448129</v>
      </c>
      <c r="AB56" t="n">
        <v>434.7189581692784</v>
      </c>
      <c r="AC56" t="n">
        <v>393.2299909334915</v>
      </c>
      <c r="AD56" t="n">
        <v>317720.3196448129</v>
      </c>
      <c r="AE56" t="n">
        <v>434718.9581692785</v>
      </c>
      <c r="AF56" t="n">
        <v>2.669990828247366e-06</v>
      </c>
      <c r="AG56" t="n">
        <v>17</v>
      </c>
      <c r="AH56" t="n">
        <v>393229.9909334915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3.6131</v>
      </c>
      <c r="E57" t="n">
        <v>27.68</v>
      </c>
      <c r="F57" t="n">
        <v>24.61</v>
      </c>
      <c r="G57" t="n">
        <v>92.3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264.83</v>
      </c>
      <c r="Q57" t="n">
        <v>1397.37</v>
      </c>
      <c r="R57" t="n">
        <v>86.47</v>
      </c>
      <c r="S57" t="n">
        <v>66.97</v>
      </c>
      <c r="T57" t="n">
        <v>7157.03</v>
      </c>
      <c r="U57" t="n">
        <v>0.77</v>
      </c>
      <c r="V57" t="n">
        <v>0.86</v>
      </c>
      <c r="W57" t="n">
        <v>5.34</v>
      </c>
      <c r="X57" t="n">
        <v>0.45</v>
      </c>
      <c r="Y57" t="n">
        <v>1</v>
      </c>
      <c r="Z57" t="n">
        <v>10</v>
      </c>
      <c r="AA57" t="n">
        <v>318.004681544609</v>
      </c>
      <c r="AB57" t="n">
        <v>435.1080346657411</v>
      </c>
      <c r="AC57" t="n">
        <v>393.5819345152041</v>
      </c>
      <c r="AD57" t="n">
        <v>318004.681544609</v>
      </c>
      <c r="AE57" t="n">
        <v>435108.0346657411</v>
      </c>
      <c r="AF57" t="n">
        <v>2.669769154131997e-06</v>
      </c>
      <c r="AG57" t="n">
        <v>17</v>
      </c>
      <c r="AH57" t="n">
        <v>393581.934515204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2.6461</v>
      </c>
      <c r="E2" t="n">
        <v>37.79</v>
      </c>
      <c r="F2" t="n">
        <v>30.52</v>
      </c>
      <c r="G2" t="n">
        <v>8.44</v>
      </c>
      <c r="H2" t="n">
        <v>0.15</v>
      </c>
      <c r="I2" t="n">
        <v>217</v>
      </c>
      <c r="J2" t="n">
        <v>116.05</v>
      </c>
      <c r="K2" t="n">
        <v>43.4</v>
      </c>
      <c r="L2" t="n">
        <v>1</v>
      </c>
      <c r="M2" t="n">
        <v>215</v>
      </c>
      <c r="N2" t="n">
        <v>16.65</v>
      </c>
      <c r="O2" t="n">
        <v>14546.17</v>
      </c>
      <c r="P2" t="n">
        <v>299.82</v>
      </c>
      <c r="Q2" t="n">
        <v>1397.62</v>
      </c>
      <c r="R2" t="n">
        <v>279.69</v>
      </c>
      <c r="S2" t="n">
        <v>66.97</v>
      </c>
      <c r="T2" t="n">
        <v>102763.48</v>
      </c>
      <c r="U2" t="n">
        <v>0.24</v>
      </c>
      <c r="V2" t="n">
        <v>0.6899999999999999</v>
      </c>
      <c r="W2" t="n">
        <v>5.65</v>
      </c>
      <c r="X2" t="n">
        <v>6.35</v>
      </c>
      <c r="Y2" t="n">
        <v>1</v>
      </c>
      <c r="Z2" t="n">
        <v>10</v>
      </c>
      <c r="AA2" t="n">
        <v>454.4377535294205</v>
      </c>
      <c r="AB2" t="n">
        <v>621.7817827576962</v>
      </c>
      <c r="AC2" t="n">
        <v>562.439802087514</v>
      </c>
      <c r="AD2" t="n">
        <v>454437.7535294205</v>
      </c>
      <c r="AE2" t="n">
        <v>621781.7827576962</v>
      </c>
      <c r="AF2" t="n">
        <v>2.010099257349212e-06</v>
      </c>
      <c r="AG2" t="n">
        <v>22</v>
      </c>
      <c r="AH2" t="n">
        <v>562439.802087514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2.8657</v>
      </c>
      <c r="E3" t="n">
        <v>34.9</v>
      </c>
      <c r="F3" t="n">
        <v>28.92</v>
      </c>
      <c r="G3" t="n">
        <v>10.64</v>
      </c>
      <c r="H3" t="n">
        <v>0.19</v>
      </c>
      <c r="I3" t="n">
        <v>163</v>
      </c>
      <c r="J3" t="n">
        <v>116.37</v>
      </c>
      <c r="K3" t="n">
        <v>43.4</v>
      </c>
      <c r="L3" t="n">
        <v>1.25</v>
      </c>
      <c r="M3" t="n">
        <v>161</v>
      </c>
      <c r="N3" t="n">
        <v>16.72</v>
      </c>
      <c r="O3" t="n">
        <v>14585.96</v>
      </c>
      <c r="P3" t="n">
        <v>281.43</v>
      </c>
      <c r="Q3" t="n">
        <v>1397.6</v>
      </c>
      <c r="R3" t="n">
        <v>226.76</v>
      </c>
      <c r="S3" t="n">
        <v>66.97</v>
      </c>
      <c r="T3" t="n">
        <v>76568.21000000001</v>
      </c>
      <c r="U3" t="n">
        <v>0.3</v>
      </c>
      <c r="V3" t="n">
        <v>0.73</v>
      </c>
      <c r="W3" t="n">
        <v>5.58</v>
      </c>
      <c r="X3" t="n">
        <v>4.75</v>
      </c>
      <c r="Y3" t="n">
        <v>1</v>
      </c>
      <c r="Z3" t="n">
        <v>10</v>
      </c>
      <c r="AA3" t="n">
        <v>407.3076702993202</v>
      </c>
      <c r="AB3" t="n">
        <v>557.2963236497459</v>
      </c>
      <c r="AC3" t="n">
        <v>504.1087446909161</v>
      </c>
      <c r="AD3" t="n">
        <v>407307.6702993202</v>
      </c>
      <c r="AE3" t="n">
        <v>557296.3236497459</v>
      </c>
      <c r="AF3" t="n">
        <v>2.176917517019627e-06</v>
      </c>
      <c r="AG3" t="n">
        <v>21</v>
      </c>
      <c r="AH3" t="n">
        <v>504108.7446909161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3.0126</v>
      </c>
      <c r="E4" t="n">
        <v>33.19</v>
      </c>
      <c r="F4" t="n">
        <v>27.98</v>
      </c>
      <c r="G4" t="n">
        <v>12.82</v>
      </c>
      <c r="H4" t="n">
        <v>0.23</v>
      </c>
      <c r="I4" t="n">
        <v>131</v>
      </c>
      <c r="J4" t="n">
        <v>116.69</v>
      </c>
      <c r="K4" t="n">
        <v>43.4</v>
      </c>
      <c r="L4" t="n">
        <v>1.5</v>
      </c>
      <c r="M4" t="n">
        <v>129</v>
      </c>
      <c r="N4" t="n">
        <v>16.79</v>
      </c>
      <c r="O4" t="n">
        <v>14625.77</v>
      </c>
      <c r="P4" t="n">
        <v>270.03</v>
      </c>
      <c r="Q4" t="n">
        <v>1397.38</v>
      </c>
      <c r="R4" t="n">
        <v>196.31</v>
      </c>
      <c r="S4" t="n">
        <v>66.97</v>
      </c>
      <c r="T4" t="n">
        <v>61501.05</v>
      </c>
      <c r="U4" t="n">
        <v>0.34</v>
      </c>
      <c r="V4" t="n">
        <v>0.75</v>
      </c>
      <c r="W4" t="n">
        <v>5.52</v>
      </c>
      <c r="X4" t="n">
        <v>3.81</v>
      </c>
      <c r="Y4" t="n">
        <v>1</v>
      </c>
      <c r="Z4" t="n">
        <v>10</v>
      </c>
      <c r="AA4" t="n">
        <v>377.685254303187</v>
      </c>
      <c r="AB4" t="n">
        <v>516.7656272350754</v>
      </c>
      <c r="AC4" t="n">
        <v>467.4462410568721</v>
      </c>
      <c r="AD4" t="n">
        <v>377685.254303187</v>
      </c>
      <c r="AE4" t="n">
        <v>516765.6272350754</v>
      </c>
      <c r="AF4" t="n">
        <v>2.288509513128844e-06</v>
      </c>
      <c r="AG4" t="n">
        <v>20</v>
      </c>
      <c r="AH4" t="n">
        <v>467446.2410568721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3.1322</v>
      </c>
      <c r="E5" t="n">
        <v>31.93</v>
      </c>
      <c r="F5" t="n">
        <v>27.26</v>
      </c>
      <c r="G5" t="n">
        <v>15.15</v>
      </c>
      <c r="H5" t="n">
        <v>0.26</v>
      </c>
      <c r="I5" t="n">
        <v>108</v>
      </c>
      <c r="J5" t="n">
        <v>117.01</v>
      </c>
      <c r="K5" t="n">
        <v>43.4</v>
      </c>
      <c r="L5" t="n">
        <v>1.75</v>
      </c>
      <c r="M5" t="n">
        <v>106</v>
      </c>
      <c r="N5" t="n">
        <v>16.86</v>
      </c>
      <c r="O5" t="n">
        <v>14665.62</v>
      </c>
      <c r="P5" t="n">
        <v>260.5</v>
      </c>
      <c r="Q5" t="n">
        <v>1397.34</v>
      </c>
      <c r="R5" t="n">
        <v>173.48</v>
      </c>
      <c r="S5" t="n">
        <v>66.97</v>
      </c>
      <c r="T5" t="n">
        <v>50199.84</v>
      </c>
      <c r="U5" t="n">
        <v>0.39</v>
      </c>
      <c r="V5" t="n">
        <v>0.77</v>
      </c>
      <c r="W5" t="n">
        <v>5.47</v>
      </c>
      <c r="X5" t="n">
        <v>3.09</v>
      </c>
      <c r="Y5" t="n">
        <v>1</v>
      </c>
      <c r="Z5" t="n">
        <v>10</v>
      </c>
      <c r="AA5" t="n">
        <v>353.7527955331785</v>
      </c>
      <c r="AB5" t="n">
        <v>484.0201813203852</v>
      </c>
      <c r="AC5" t="n">
        <v>437.8259745417579</v>
      </c>
      <c r="AD5" t="n">
        <v>353752.7955331785</v>
      </c>
      <c r="AE5" t="n">
        <v>484020.1813203852</v>
      </c>
      <c r="AF5" t="n">
        <v>2.379363173677941e-06</v>
      </c>
      <c r="AG5" t="n">
        <v>19</v>
      </c>
      <c r="AH5" t="n">
        <v>437825.9745417579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3.2187</v>
      </c>
      <c r="E6" t="n">
        <v>31.07</v>
      </c>
      <c r="F6" t="n">
        <v>26.79</v>
      </c>
      <c r="G6" t="n">
        <v>17.47</v>
      </c>
      <c r="H6" t="n">
        <v>0.3</v>
      </c>
      <c r="I6" t="n">
        <v>92</v>
      </c>
      <c r="J6" t="n">
        <v>117.34</v>
      </c>
      <c r="K6" t="n">
        <v>43.4</v>
      </c>
      <c r="L6" t="n">
        <v>2</v>
      </c>
      <c r="M6" t="n">
        <v>90</v>
      </c>
      <c r="N6" t="n">
        <v>16.94</v>
      </c>
      <c r="O6" t="n">
        <v>14705.49</v>
      </c>
      <c r="P6" t="n">
        <v>253.05</v>
      </c>
      <c r="Q6" t="n">
        <v>1397.31</v>
      </c>
      <c r="R6" t="n">
        <v>157.87</v>
      </c>
      <c r="S6" t="n">
        <v>66.97</v>
      </c>
      <c r="T6" t="n">
        <v>42474.86</v>
      </c>
      <c r="U6" t="n">
        <v>0.42</v>
      </c>
      <c r="V6" t="n">
        <v>0.79</v>
      </c>
      <c r="W6" t="n">
        <v>5.44</v>
      </c>
      <c r="X6" t="n">
        <v>2.62</v>
      </c>
      <c r="Y6" t="n">
        <v>1</v>
      </c>
      <c r="Z6" t="n">
        <v>10</v>
      </c>
      <c r="AA6" t="n">
        <v>335.004963350328</v>
      </c>
      <c r="AB6" t="n">
        <v>458.368570231827</v>
      </c>
      <c r="AC6" t="n">
        <v>414.6225172132293</v>
      </c>
      <c r="AD6" t="n">
        <v>335004.963350328</v>
      </c>
      <c r="AE6" t="n">
        <v>458368.570231827</v>
      </c>
      <c r="AF6" t="n">
        <v>2.445072551917882e-06</v>
      </c>
      <c r="AG6" t="n">
        <v>18</v>
      </c>
      <c r="AH6" t="n">
        <v>414622.5172132293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3.287</v>
      </c>
      <c r="E7" t="n">
        <v>30.42</v>
      </c>
      <c r="F7" t="n">
        <v>26.43</v>
      </c>
      <c r="G7" t="n">
        <v>19.82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247.3</v>
      </c>
      <c r="Q7" t="n">
        <v>1397.24</v>
      </c>
      <c r="R7" t="n">
        <v>145.91</v>
      </c>
      <c r="S7" t="n">
        <v>66.97</v>
      </c>
      <c r="T7" t="n">
        <v>36558.87</v>
      </c>
      <c r="U7" t="n">
        <v>0.46</v>
      </c>
      <c r="V7" t="n">
        <v>0.8</v>
      </c>
      <c r="W7" t="n">
        <v>5.43</v>
      </c>
      <c r="X7" t="n">
        <v>2.26</v>
      </c>
      <c r="Y7" t="n">
        <v>1</v>
      </c>
      <c r="Z7" t="n">
        <v>10</v>
      </c>
      <c r="AA7" t="n">
        <v>326.0611041083819</v>
      </c>
      <c r="AB7" t="n">
        <v>446.131187441774</v>
      </c>
      <c r="AC7" t="n">
        <v>403.5530530613846</v>
      </c>
      <c r="AD7" t="n">
        <v>326061.1041083819</v>
      </c>
      <c r="AE7" t="n">
        <v>446131.1874417741</v>
      </c>
      <c r="AF7" t="n">
        <v>2.496956373117742e-06</v>
      </c>
      <c r="AG7" t="n">
        <v>18</v>
      </c>
      <c r="AH7" t="n">
        <v>403553.0530613846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3.3391</v>
      </c>
      <c r="E8" t="n">
        <v>29.95</v>
      </c>
      <c r="F8" t="n">
        <v>26.17</v>
      </c>
      <c r="G8" t="n">
        <v>22.11</v>
      </c>
      <c r="H8" t="n">
        <v>0.37</v>
      </c>
      <c r="I8" t="n">
        <v>71</v>
      </c>
      <c r="J8" t="n">
        <v>117.98</v>
      </c>
      <c r="K8" t="n">
        <v>43.4</v>
      </c>
      <c r="L8" t="n">
        <v>2.5</v>
      </c>
      <c r="M8" t="n">
        <v>69</v>
      </c>
      <c r="N8" t="n">
        <v>17.08</v>
      </c>
      <c r="O8" t="n">
        <v>14785.31</v>
      </c>
      <c r="P8" t="n">
        <v>242.17</v>
      </c>
      <c r="Q8" t="n">
        <v>1397.49</v>
      </c>
      <c r="R8" t="n">
        <v>137.64</v>
      </c>
      <c r="S8" t="n">
        <v>66.97</v>
      </c>
      <c r="T8" t="n">
        <v>32468.25</v>
      </c>
      <c r="U8" t="n">
        <v>0.49</v>
      </c>
      <c r="V8" t="n">
        <v>0.8</v>
      </c>
      <c r="W8" t="n">
        <v>5.41</v>
      </c>
      <c r="X8" t="n">
        <v>2</v>
      </c>
      <c r="Y8" t="n">
        <v>1</v>
      </c>
      <c r="Z8" t="n">
        <v>10</v>
      </c>
      <c r="AA8" t="n">
        <v>318.9576411122592</v>
      </c>
      <c r="AB8" t="n">
        <v>436.4119159878092</v>
      </c>
      <c r="AC8" t="n">
        <v>394.7613752339028</v>
      </c>
      <c r="AD8" t="n">
        <v>318957.6411122592</v>
      </c>
      <c r="AE8" t="n">
        <v>436411.9159878092</v>
      </c>
      <c r="AF8" t="n">
        <v>2.536533929259949e-06</v>
      </c>
      <c r="AG8" t="n">
        <v>18</v>
      </c>
      <c r="AH8" t="n">
        <v>394761.3752339028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3.3847</v>
      </c>
      <c r="E9" t="n">
        <v>29.54</v>
      </c>
      <c r="F9" t="n">
        <v>25.96</v>
      </c>
      <c r="G9" t="n">
        <v>24.72</v>
      </c>
      <c r="H9" t="n">
        <v>0.41</v>
      </c>
      <c r="I9" t="n">
        <v>63</v>
      </c>
      <c r="J9" t="n">
        <v>118.31</v>
      </c>
      <c r="K9" t="n">
        <v>43.4</v>
      </c>
      <c r="L9" t="n">
        <v>2.75</v>
      </c>
      <c r="M9" t="n">
        <v>61</v>
      </c>
      <c r="N9" t="n">
        <v>17.16</v>
      </c>
      <c r="O9" t="n">
        <v>14825.26</v>
      </c>
      <c r="P9" t="n">
        <v>237.5</v>
      </c>
      <c r="Q9" t="n">
        <v>1397.29</v>
      </c>
      <c r="R9" t="n">
        <v>130.83</v>
      </c>
      <c r="S9" t="n">
        <v>66.97</v>
      </c>
      <c r="T9" t="n">
        <v>29099.49</v>
      </c>
      <c r="U9" t="n">
        <v>0.51</v>
      </c>
      <c r="V9" t="n">
        <v>0.8100000000000001</v>
      </c>
      <c r="W9" t="n">
        <v>5.4</v>
      </c>
      <c r="X9" t="n">
        <v>1.79</v>
      </c>
      <c r="Y9" t="n">
        <v>1</v>
      </c>
      <c r="Z9" t="n">
        <v>10</v>
      </c>
      <c r="AA9" t="n">
        <v>312.8052228184289</v>
      </c>
      <c r="AB9" t="n">
        <v>427.9939058526516</v>
      </c>
      <c r="AC9" t="n">
        <v>387.1467681712933</v>
      </c>
      <c r="AD9" t="n">
        <v>312805.2228184289</v>
      </c>
      <c r="AE9" t="n">
        <v>427993.9058526516</v>
      </c>
      <c r="AF9" t="n">
        <v>2.57117378645927e-06</v>
      </c>
      <c r="AG9" t="n">
        <v>18</v>
      </c>
      <c r="AH9" t="n">
        <v>387146.7681712933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3.4235</v>
      </c>
      <c r="E10" t="n">
        <v>29.21</v>
      </c>
      <c r="F10" t="n">
        <v>25.76</v>
      </c>
      <c r="G10" t="n">
        <v>27.12</v>
      </c>
      <c r="H10" t="n">
        <v>0.45</v>
      </c>
      <c r="I10" t="n">
        <v>57</v>
      </c>
      <c r="J10" t="n">
        <v>118.63</v>
      </c>
      <c r="K10" t="n">
        <v>43.4</v>
      </c>
      <c r="L10" t="n">
        <v>3</v>
      </c>
      <c r="M10" t="n">
        <v>55</v>
      </c>
      <c r="N10" t="n">
        <v>17.23</v>
      </c>
      <c r="O10" t="n">
        <v>14865.24</v>
      </c>
      <c r="P10" t="n">
        <v>232.89</v>
      </c>
      <c r="Q10" t="n">
        <v>1397.34</v>
      </c>
      <c r="R10" t="n">
        <v>124.28</v>
      </c>
      <c r="S10" t="n">
        <v>66.97</v>
      </c>
      <c r="T10" t="n">
        <v>25858.27</v>
      </c>
      <c r="U10" t="n">
        <v>0.54</v>
      </c>
      <c r="V10" t="n">
        <v>0.82</v>
      </c>
      <c r="W10" t="n">
        <v>5.39</v>
      </c>
      <c r="X10" t="n">
        <v>1.6</v>
      </c>
      <c r="Y10" t="n">
        <v>1</v>
      </c>
      <c r="Z10" t="n">
        <v>10</v>
      </c>
      <c r="AA10" t="n">
        <v>300.5137292437319</v>
      </c>
      <c r="AB10" t="n">
        <v>411.1761420813257</v>
      </c>
      <c r="AC10" t="n">
        <v>371.9340681704231</v>
      </c>
      <c r="AD10" t="n">
        <v>300513.7292437319</v>
      </c>
      <c r="AE10" t="n">
        <v>411176.1420813258</v>
      </c>
      <c r="AF10" t="n">
        <v>2.600648050918342e-06</v>
      </c>
      <c r="AG10" t="n">
        <v>17</v>
      </c>
      <c r="AH10" t="n">
        <v>371934.0681704232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3.4526</v>
      </c>
      <c r="E11" t="n">
        <v>28.96</v>
      </c>
      <c r="F11" t="n">
        <v>25.64</v>
      </c>
      <c r="G11" t="n">
        <v>29.58</v>
      </c>
      <c r="H11" t="n">
        <v>0.48</v>
      </c>
      <c r="I11" t="n">
        <v>52</v>
      </c>
      <c r="J11" t="n">
        <v>118.96</v>
      </c>
      <c r="K11" t="n">
        <v>43.4</v>
      </c>
      <c r="L11" t="n">
        <v>3.25</v>
      </c>
      <c r="M11" t="n">
        <v>50</v>
      </c>
      <c r="N11" t="n">
        <v>17.31</v>
      </c>
      <c r="O11" t="n">
        <v>14905.25</v>
      </c>
      <c r="P11" t="n">
        <v>229.68</v>
      </c>
      <c r="Q11" t="n">
        <v>1397.27</v>
      </c>
      <c r="R11" t="n">
        <v>120.69</v>
      </c>
      <c r="S11" t="n">
        <v>66.97</v>
      </c>
      <c r="T11" t="n">
        <v>24088.16</v>
      </c>
      <c r="U11" t="n">
        <v>0.55</v>
      </c>
      <c r="V11" t="n">
        <v>0.82</v>
      </c>
      <c r="W11" t="n">
        <v>5.37</v>
      </c>
      <c r="X11" t="n">
        <v>1.47</v>
      </c>
      <c r="Y11" t="n">
        <v>1</v>
      </c>
      <c r="Z11" t="n">
        <v>10</v>
      </c>
      <c r="AA11" t="n">
        <v>296.6135122124018</v>
      </c>
      <c r="AB11" t="n">
        <v>405.8396930736282</v>
      </c>
      <c r="AC11" t="n">
        <v>367.106922366267</v>
      </c>
      <c r="AD11" t="n">
        <v>296613.5122124018</v>
      </c>
      <c r="AE11" t="n">
        <v>405839.6930736282</v>
      </c>
      <c r="AF11" t="n">
        <v>2.622753749262645e-06</v>
      </c>
      <c r="AG11" t="n">
        <v>17</v>
      </c>
      <c r="AH11" t="n">
        <v>367106.922366267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3.4759</v>
      </c>
      <c r="E12" t="n">
        <v>28.77</v>
      </c>
      <c r="F12" t="n">
        <v>25.54</v>
      </c>
      <c r="G12" t="n">
        <v>31.92</v>
      </c>
      <c r="H12" t="n">
        <v>0.52</v>
      </c>
      <c r="I12" t="n">
        <v>48</v>
      </c>
      <c r="J12" t="n">
        <v>119.28</v>
      </c>
      <c r="K12" t="n">
        <v>43.4</v>
      </c>
      <c r="L12" t="n">
        <v>3.5</v>
      </c>
      <c r="M12" t="n">
        <v>46</v>
      </c>
      <c r="N12" t="n">
        <v>17.38</v>
      </c>
      <c r="O12" t="n">
        <v>14945.29</v>
      </c>
      <c r="P12" t="n">
        <v>225.56</v>
      </c>
      <c r="Q12" t="n">
        <v>1397.23</v>
      </c>
      <c r="R12" t="n">
        <v>117.18</v>
      </c>
      <c r="S12" t="n">
        <v>66.97</v>
      </c>
      <c r="T12" t="n">
        <v>22350.04</v>
      </c>
      <c r="U12" t="n">
        <v>0.57</v>
      </c>
      <c r="V12" t="n">
        <v>0.82</v>
      </c>
      <c r="W12" t="n">
        <v>5.38</v>
      </c>
      <c r="X12" t="n">
        <v>1.37</v>
      </c>
      <c r="Y12" t="n">
        <v>1</v>
      </c>
      <c r="Z12" t="n">
        <v>10</v>
      </c>
      <c r="AA12" t="n">
        <v>292.4562976113881</v>
      </c>
      <c r="AB12" t="n">
        <v>400.151608653157</v>
      </c>
      <c r="AC12" t="n">
        <v>361.9617007396089</v>
      </c>
      <c r="AD12" t="n">
        <v>292456.2976113881</v>
      </c>
      <c r="AE12" t="n">
        <v>400151.608653157</v>
      </c>
      <c r="AF12" t="n">
        <v>2.640453500857913e-06</v>
      </c>
      <c r="AG12" t="n">
        <v>17</v>
      </c>
      <c r="AH12" t="n">
        <v>361961.7007396089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3.5031</v>
      </c>
      <c r="E13" t="n">
        <v>28.55</v>
      </c>
      <c r="F13" t="n">
        <v>25.41</v>
      </c>
      <c r="G13" t="n">
        <v>34.65</v>
      </c>
      <c r="H13" t="n">
        <v>0.55</v>
      </c>
      <c r="I13" t="n">
        <v>44</v>
      </c>
      <c r="J13" t="n">
        <v>119.61</v>
      </c>
      <c r="K13" t="n">
        <v>43.4</v>
      </c>
      <c r="L13" t="n">
        <v>3.75</v>
      </c>
      <c r="M13" t="n">
        <v>42</v>
      </c>
      <c r="N13" t="n">
        <v>17.46</v>
      </c>
      <c r="O13" t="n">
        <v>14985.35</v>
      </c>
      <c r="P13" t="n">
        <v>222.07</v>
      </c>
      <c r="Q13" t="n">
        <v>1397.38</v>
      </c>
      <c r="R13" t="n">
        <v>112.93</v>
      </c>
      <c r="S13" t="n">
        <v>66.97</v>
      </c>
      <c r="T13" t="n">
        <v>20249.14</v>
      </c>
      <c r="U13" t="n">
        <v>0.59</v>
      </c>
      <c r="V13" t="n">
        <v>0.83</v>
      </c>
      <c r="W13" t="n">
        <v>5.37</v>
      </c>
      <c r="X13" t="n">
        <v>1.24</v>
      </c>
      <c r="Y13" t="n">
        <v>1</v>
      </c>
      <c r="Z13" t="n">
        <v>10</v>
      </c>
      <c r="AA13" t="n">
        <v>288.5740935483844</v>
      </c>
      <c r="AB13" t="n">
        <v>394.8398057833998</v>
      </c>
      <c r="AC13" t="n">
        <v>357.1568488805792</v>
      </c>
      <c r="AD13" t="n">
        <v>288574.0935483844</v>
      </c>
      <c r="AE13" t="n">
        <v>394839.8057833997</v>
      </c>
      <c r="AF13" t="n">
        <v>2.661115871818912e-06</v>
      </c>
      <c r="AG13" t="n">
        <v>17</v>
      </c>
      <c r="AH13" t="n">
        <v>357156.8488805792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3.5283</v>
      </c>
      <c r="E14" t="n">
        <v>28.34</v>
      </c>
      <c r="F14" t="n">
        <v>25.3</v>
      </c>
      <c r="G14" t="n">
        <v>37.95</v>
      </c>
      <c r="H14" t="n">
        <v>0.59</v>
      </c>
      <c r="I14" t="n">
        <v>40</v>
      </c>
      <c r="J14" t="n">
        <v>119.93</v>
      </c>
      <c r="K14" t="n">
        <v>43.4</v>
      </c>
      <c r="L14" t="n">
        <v>4</v>
      </c>
      <c r="M14" t="n">
        <v>38</v>
      </c>
      <c r="N14" t="n">
        <v>17.53</v>
      </c>
      <c r="O14" t="n">
        <v>15025.44</v>
      </c>
      <c r="P14" t="n">
        <v>217.44</v>
      </c>
      <c r="Q14" t="n">
        <v>1397.3</v>
      </c>
      <c r="R14" t="n">
        <v>109.39</v>
      </c>
      <c r="S14" t="n">
        <v>66.97</v>
      </c>
      <c r="T14" t="n">
        <v>18496.68</v>
      </c>
      <c r="U14" t="n">
        <v>0.61</v>
      </c>
      <c r="V14" t="n">
        <v>0.83</v>
      </c>
      <c r="W14" t="n">
        <v>5.37</v>
      </c>
      <c r="X14" t="n">
        <v>1.14</v>
      </c>
      <c r="Y14" t="n">
        <v>1</v>
      </c>
      <c r="Z14" t="n">
        <v>10</v>
      </c>
      <c r="AA14" t="n">
        <v>284.081361943425</v>
      </c>
      <c r="AB14" t="n">
        <v>388.6926521961645</v>
      </c>
      <c r="AC14" t="n">
        <v>351.5963710041254</v>
      </c>
      <c r="AD14" t="n">
        <v>284081.361943425</v>
      </c>
      <c r="AE14" t="n">
        <v>388692.6521961645</v>
      </c>
      <c r="AF14" t="n">
        <v>2.680258950797484e-06</v>
      </c>
      <c r="AG14" t="n">
        <v>17</v>
      </c>
      <c r="AH14" t="n">
        <v>351596.3710041254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3.5501</v>
      </c>
      <c r="E15" t="n">
        <v>28.17</v>
      </c>
      <c r="F15" t="n">
        <v>25.2</v>
      </c>
      <c r="G15" t="n">
        <v>40.87</v>
      </c>
      <c r="H15" t="n">
        <v>0.62</v>
      </c>
      <c r="I15" t="n">
        <v>37</v>
      </c>
      <c r="J15" t="n">
        <v>120.26</v>
      </c>
      <c r="K15" t="n">
        <v>43.4</v>
      </c>
      <c r="L15" t="n">
        <v>4.25</v>
      </c>
      <c r="M15" t="n">
        <v>35</v>
      </c>
      <c r="N15" t="n">
        <v>17.61</v>
      </c>
      <c r="O15" t="n">
        <v>15065.56</v>
      </c>
      <c r="P15" t="n">
        <v>213.55</v>
      </c>
      <c r="Q15" t="n">
        <v>1397.22</v>
      </c>
      <c r="R15" t="n">
        <v>106.26</v>
      </c>
      <c r="S15" t="n">
        <v>66.97</v>
      </c>
      <c r="T15" t="n">
        <v>16946.62</v>
      </c>
      <c r="U15" t="n">
        <v>0.63</v>
      </c>
      <c r="V15" t="n">
        <v>0.84</v>
      </c>
      <c r="W15" t="n">
        <v>5.35</v>
      </c>
      <c r="X15" t="n">
        <v>1.03</v>
      </c>
      <c r="Y15" t="n">
        <v>1</v>
      </c>
      <c r="Z15" t="n">
        <v>10</v>
      </c>
      <c r="AA15" t="n">
        <v>280.3211340928148</v>
      </c>
      <c r="AB15" t="n">
        <v>383.5477425614147</v>
      </c>
      <c r="AC15" t="n">
        <v>346.9424843239902</v>
      </c>
      <c r="AD15" t="n">
        <v>280321.1340928148</v>
      </c>
      <c r="AE15" t="n">
        <v>383547.7425614147</v>
      </c>
      <c r="AF15" t="n">
        <v>2.696819233405932e-06</v>
      </c>
      <c r="AG15" t="n">
        <v>17</v>
      </c>
      <c r="AH15" t="n">
        <v>346942.4843239902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3.56</v>
      </c>
      <c r="E16" t="n">
        <v>28.09</v>
      </c>
      <c r="F16" t="n">
        <v>25.17</v>
      </c>
      <c r="G16" t="n">
        <v>43.15</v>
      </c>
      <c r="H16" t="n">
        <v>0.66</v>
      </c>
      <c r="I16" t="n">
        <v>35</v>
      </c>
      <c r="J16" t="n">
        <v>120.58</v>
      </c>
      <c r="K16" t="n">
        <v>43.4</v>
      </c>
      <c r="L16" t="n">
        <v>4.5</v>
      </c>
      <c r="M16" t="n">
        <v>33</v>
      </c>
      <c r="N16" t="n">
        <v>17.68</v>
      </c>
      <c r="O16" t="n">
        <v>15105.7</v>
      </c>
      <c r="P16" t="n">
        <v>210.51</v>
      </c>
      <c r="Q16" t="n">
        <v>1397.25</v>
      </c>
      <c r="R16" t="n">
        <v>105.35</v>
      </c>
      <c r="S16" t="n">
        <v>66.97</v>
      </c>
      <c r="T16" t="n">
        <v>16500.67</v>
      </c>
      <c r="U16" t="n">
        <v>0.64</v>
      </c>
      <c r="V16" t="n">
        <v>0.84</v>
      </c>
      <c r="W16" t="n">
        <v>5.35</v>
      </c>
      <c r="X16" t="n">
        <v>1</v>
      </c>
      <c r="Y16" t="n">
        <v>1</v>
      </c>
      <c r="Z16" t="n">
        <v>10</v>
      </c>
      <c r="AA16" t="n">
        <v>277.7752191878844</v>
      </c>
      <c r="AB16" t="n">
        <v>380.0643094706504</v>
      </c>
      <c r="AC16" t="n">
        <v>343.7915051983792</v>
      </c>
      <c r="AD16" t="n">
        <v>277775.2191878844</v>
      </c>
      <c r="AE16" t="n">
        <v>380064.3094706503</v>
      </c>
      <c r="AF16" t="n">
        <v>2.704339728718942e-06</v>
      </c>
      <c r="AG16" t="n">
        <v>17</v>
      </c>
      <c r="AH16" t="n">
        <v>343791.5051983792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3.5756</v>
      </c>
      <c r="E17" t="n">
        <v>27.97</v>
      </c>
      <c r="F17" t="n">
        <v>25.09</v>
      </c>
      <c r="G17" t="n">
        <v>45.63</v>
      </c>
      <c r="H17" t="n">
        <v>0.6899999999999999</v>
      </c>
      <c r="I17" t="n">
        <v>33</v>
      </c>
      <c r="J17" t="n">
        <v>120.91</v>
      </c>
      <c r="K17" t="n">
        <v>43.4</v>
      </c>
      <c r="L17" t="n">
        <v>4.75</v>
      </c>
      <c r="M17" t="n">
        <v>31</v>
      </c>
      <c r="N17" t="n">
        <v>17.76</v>
      </c>
      <c r="O17" t="n">
        <v>15145.88</v>
      </c>
      <c r="P17" t="n">
        <v>207.74</v>
      </c>
      <c r="Q17" t="n">
        <v>1397.21</v>
      </c>
      <c r="R17" t="n">
        <v>102.54</v>
      </c>
      <c r="S17" t="n">
        <v>66.97</v>
      </c>
      <c r="T17" t="n">
        <v>15107.2</v>
      </c>
      <c r="U17" t="n">
        <v>0.65</v>
      </c>
      <c r="V17" t="n">
        <v>0.84</v>
      </c>
      <c r="W17" t="n">
        <v>5.36</v>
      </c>
      <c r="X17" t="n">
        <v>0.93</v>
      </c>
      <c r="Y17" t="n">
        <v>1</v>
      </c>
      <c r="Z17" t="n">
        <v>10</v>
      </c>
      <c r="AA17" t="n">
        <v>275.1339976568379</v>
      </c>
      <c r="AB17" t="n">
        <v>376.4504736494024</v>
      </c>
      <c r="AC17" t="n">
        <v>340.5225687958608</v>
      </c>
      <c r="AD17" t="n">
        <v>275133.9976568379</v>
      </c>
      <c r="AE17" t="n">
        <v>376450.4736494024</v>
      </c>
      <c r="AF17" t="n">
        <v>2.716190206181867e-06</v>
      </c>
      <c r="AG17" t="n">
        <v>17</v>
      </c>
      <c r="AH17" t="n">
        <v>340522.5687958607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3.5898</v>
      </c>
      <c r="E18" t="n">
        <v>27.86</v>
      </c>
      <c r="F18" t="n">
        <v>25.03</v>
      </c>
      <c r="G18" t="n">
        <v>48.45</v>
      </c>
      <c r="H18" t="n">
        <v>0.73</v>
      </c>
      <c r="I18" t="n">
        <v>31</v>
      </c>
      <c r="J18" t="n">
        <v>121.23</v>
      </c>
      <c r="K18" t="n">
        <v>43.4</v>
      </c>
      <c r="L18" t="n">
        <v>5</v>
      </c>
      <c r="M18" t="n">
        <v>28</v>
      </c>
      <c r="N18" t="n">
        <v>17.83</v>
      </c>
      <c r="O18" t="n">
        <v>15186.08</v>
      </c>
      <c r="P18" t="n">
        <v>203.31</v>
      </c>
      <c r="Q18" t="n">
        <v>1397.28</v>
      </c>
      <c r="R18" t="n">
        <v>100.68</v>
      </c>
      <c r="S18" t="n">
        <v>66.97</v>
      </c>
      <c r="T18" t="n">
        <v>14188.67</v>
      </c>
      <c r="U18" t="n">
        <v>0.67</v>
      </c>
      <c r="V18" t="n">
        <v>0.84</v>
      </c>
      <c r="W18" t="n">
        <v>5.35</v>
      </c>
      <c r="X18" t="n">
        <v>0.87</v>
      </c>
      <c r="Y18" t="n">
        <v>1</v>
      </c>
      <c r="Z18" t="n">
        <v>10</v>
      </c>
      <c r="AA18" t="n">
        <v>271.4734747892834</v>
      </c>
      <c r="AB18" t="n">
        <v>371.4419847711429</v>
      </c>
      <c r="AC18" t="n">
        <v>335.9920830666842</v>
      </c>
      <c r="AD18" t="n">
        <v>271473.4747892835</v>
      </c>
      <c r="AE18" t="n">
        <v>371441.9847711429</v>
      </c>
      <c r="AF18" t="n">
        <v>2.726977179257095e-06</v>
      </c>
      <c r="AG18" t="n">
        <v>17</v>
      </c>
      <c r="AH18" t="n">
        <v>335992.0830666842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3.6018</v>
      </c>
      <c r="E19" t="n">
        <v>27.76</v>
      </c>
      <c r="F19" t="n">
        <v>24.99</v>
      </c>
      <c r="G19" t="n">
        <v>51.7</v>
      </c>
      <c r="H19" t="n">
        <v>0.76</v>
      </c>
      <c r="I19" t="n">
        <v>29</v>
      </c>
      <c r="J19" t="n">
        <v>121.56</v>
      </c>
      <c r="K19" t="n">
        <v>43.4</v>
      </c>
      <c r="L19" t="n">
        <v>5.25</v>
      </c>
      <c r="M19" t="n">
        <v>20</v>
      </c>
      <c r="N19" t="n">
        <v>17.91</v>
      </c>
      <c r="O19" t="n">
        <v>15226.31</v>
      </c>
      <c r="P19" t="n">
        <v>200.21</v>
      </c>
      <c r="Q19" t="n">
        <v>1397.27</v>
      </c>
      <c r="R19" t="n">
        <v>99.12</v>
      </c>
      <c r="S19" t="n">
        <v>66.97</v>
      </c>
      <c r="T19" t="n">
        <v>13418.97</v>
      </c>
      <c r="U19" t="n">
        <v>0.68</v>
      </c>
      <c r="V19" t="n">
        <v>0.84</v>
      </c>
      <c r="W19" t="n">
        <v>5.35</v>
      </c>
      <c r="X19" t="n">
        <v>0.82</v>
      </c>
      <c r="Y19" t="n">
        <v>1</v>
      </c>
      <c r="Z19" t="n">
        <v>10</v>
      </c>
      <c r="AA19" t="n">
        <v>268.8428177664151</v>
      </c>
      <c r="AB19" t="n">
        <v>367.8426037760575</v>
      </c>
      <c r="AC19" t="n">
        <v>332.7362219420067</v>
      </c>
      <c r="AD19" t="n">
        <v>268842.8177664151</v>
      </c>
      <c r="AE19" t="n">
        <v>367842.6037760575</v>
      </c>
      <c r="AF19" t="n">
        <v>2.736092931151653e-06</v>
      </c>
      <c r="AG19" t="n">
        <v>17</v>
      </c>
      <c r="AH19" t="n">
        <v>332736.2219420067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3.608</v>
      </c>
      <c r="E20" t="n">
        <v>27.72</v>
      </c>
      <c r="F20" t="n">
        <v>24.96</v>
      </c>
      <c r="G20" t="n">
        <v>53.49</v>
      </c>
      <c r="H20" t="n">
        <v>0.8</v>
      </c>
      <c r="I20" t="n">
        <v>28</v>
      </c>
      <c r="J20" t="n">
        <v>121.89</v>
      </c>
      <c r="K20" t="n">
        <v>43.4</v>
      </c>
      <c r="L20" t="n">
        <v>5.5</v>
      </c>
      <c r="M20" t="n">
        <v>10</v>
      </c>
      <c r="N20" t="n">
        <v>17.99</v>
      </c>
      <c r="O20" t="n">
        <v>15266.56</v>
      </c>
      <c r="P20" t="n">
        <v>197.86</v>
      </c>
      <c r="Q20" t="n">
        <v>1397.21</v>
      </c>
      <c r="R20" t="n">
        <v>97.88</v>
      </c>
      <c r="S20" t="n">
        <v>66.97</v>
      </c>
      <c r="T20" t="n">
        <v>12800.79</v>
      </c>
      <c r="U20" t="n">
        <v>0.68</v>
      </c>
      <c r="V20" t="n">
        <v>0.84</v>
      </c>
      <c r="W20" t="n">
        <v>5.36</v>
      </c>
      <c r="X20" t="n">
        <v>0.8</v>
      </c>
      <c r="Y20" t="n">
        <v>1</v>
      </c>
      <c r="Z20" t="n">
        <v>10</v>
      </c>
      <c r="AA20" t="n">
        <v>266.9818743524643</v>
      </c>
      <c r="AB20" t="n">
        <v>365.2963788980608</v>
      </c>
      <c r="AC20" t="n">
        <v>330.433005192717</v>
      </c>
      <c r="AD20" t="n">
        <v>266981.8743524643</v>
      </c>
      <c r="AE20" t="n">
        <v>365296.3788980608</v>
      </c>
      <c r="AF20" t="n">
        <v>2.740802736297175e-06</v>
      </c>
      <c r="AG20" t="n">
        <v>17</v>
      </c>
      <c r="AH20" t="n">
        <v>330433.005192717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3.6159</v>
      </c>
      <c r="E21" t="n">
        <v>27.66</v>
      </c>
      <c r="F21" t="n">
        <v>24.93</v>
      </c>
      <c r="G21" t="n">
        <v>55.39</v>
      </c>
      <c r="H21" t="n">
        <v>0.83</v>
      </c>
      <c r="I21" t="n">
        <v>27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197.36</v>
      </c>
      <c r="Q21" t="n">
        <v>1397.37</v>
      </c>
      <c r="R21" t="n">
        <v>96.34</v>
      </c>
      <c r="S21" t="n">
        <v>66.97</v>
      </c>
      <c r="T21" t="n">
        <v>12038.39</v>
      </c>
      <c r="U21" t="n">
        <v>0.7</v>
      </c>
      <c r="V21" t="n">
        <v>0.84</v>
      </c>
      <c r="W21" t="n">
        <v>5.37</v>
      </c>
      <c r="X21" t="n">
        <v>0.76</v>
      </c>
      <c r="Y21" t="n">
        <v>1</v>
      </c>
      <c r="Z21" t="n">
        <v>10</v>
      </c>
      <c r="AA21" t="n">
        <v>266.2945087490778</v>
      </c>
      <c r="AB21" t="n">
        <v>364.3558949550771</v>
      </c>
      <c r="AC21" t="n">
        <v>329.5822797172741</v>
      </c>
      <c r="AD21" t="n">
        <v>266294.5087490778</v>
      </c>
      <c r="AE21" t="n">
        <v>364355.8949550771</v>
      </c>
      <c r="AF21" t="n">
        <v>2.746803939627759e-06</v>
      </c>
      <c r="AG21" t="n">
        <v>17</v>
      </c>
      <c r="AH21" t="n">
        <v>329582.2797172741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3.6155</v>
      </c>
      <c r="E22" t="n">
        <v>27.66</v>
      </c>
      <c r="F22" t="n">
        <v>24.93</v>
      </c>
      <c r="G22" t="n">
        <v>55.4</v>
      </c>
      <c r="H22" t="n">
        <v>0.86</v>
      </c>
      <c r="I22" t="n">
        <v>27</v>
      </c>
      <c r="J22" t="n">
        <v>122.54</v>
      </c>
      <c r="K22" t="n">
        <v>43.4</v>
      </c>
      <c r="L22" t="n">
        <v>6</v>
      </c>
      <c r="M22" t="n">
        <v>2</v>
      </c>
      <c r="N22" t="n">
        <v>18.14</v>
      </c>
      <c r="O22" t="n">
        <v>15347.16</v>
      </c>
      <c r="P22" t="n">
        <v>197.33</v>
      </c>
      <c r="Q22" t="n">
        <v>1397.27</v>
      </c>
      <c r="R22" t="n">
        <v>96.27</v>
      </c>
      <c r="S22" t="n">
        <v>66.97</v>
      </c>
      <c r="T22" t="n">
        <v>12002.3</v>
      </c>
      <c r="U22" t="n">
        <v>0.7</v>
      </c>
      <c r="V22" t="n">
        <v>0.84</v>
      </c>
      <c r="W22" t="n">
        <v>5.37</v>
      </c>
      <c r="X22" t="n">
        <v>0.76</v>
      </c>
      <c r="Y22" t="n">
        <v>1</v>
      </c>
      <c r="Z22" t="n">
        <v>10</v>
      </c>
      <c r="AA22" t="n">
        <v>266.2911020045501</v>
      </c>
      <c r="AB22" t="n">
        <v>364.3512336969193</v>
      </c>
      <c r="AC22" t="n">
        <v>329.5780633230527</v>
      </c>
      <c r="AD22" t="n">
        <v>266291.10200455</v>
      </c>
      <c r="AE22" t="n">
        <v>364351.2336969193</v>
      </c>
      <c r="AF22" t="n">
        <v>2.746500081231274e-06</v>
      </c>
      <c r="AG22" t="n">
        <v>17</v>
      </c>
      <c r="AH22" t="n">
        <v>329578.0633230527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3.6149</v>
      </c>
      <c r="E23" t="n">
        <v>27.66</v>
      </c>
      <c r="F23" t="n">
        <v>24.93</v>
      </c>
      <c r="G23" t="n">
        <v>55.41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1</v>
      </c>
      <c r="N23" t="n">
        <v>18.22</v>
      </c>
      <c r="O23" t="n">
        <v>15387.5</v>
      </c>
      <c r="P23" t="n">
        <v>197.64</v>
      </c>
      <c r="Q23" t="n">
        <v>1397.25</v>
      </c>
      <c r="R23" t="n">
        <v>96.12</v>
      </c>
      <c r="S23" t="n">
        <v>66.97</v>
      </c>
      <c r="T23" t="n">
        <v>11924.69</v>
      </c>
      <c r="U23" t="n">
        <v>0.7</v>
      </c>
      <c r="V23" t="n">
        <v>0.84</v>
      </c>
      <c r="W23" t="n">
        <v>5.38</v>
      </c>
      <c r="X23" t="n">
        <v>0.77</v>
      </c>
      <c r="Y23" t="n">
        <v>1</v>
      </c>
      <c r="Z23" t="n">
        <v>10</v>
      </c>
      <c r="AA23" t="n">
        <v>266.5235129863605</v>
      </c>
      <c r="AB23" t="n">
        <v>364.6692286554812</v>
      </c>
      <c r="AC23" t="n">
        <v>329.8657092890783</v>
      </c>
      <c r="AD23" t="n">
        <v>266523.5129863605</v>
      </c>
      <c r="AE23" t="n">
        <v>364669.2286554812</v>
      </c>
      <c r="AF23" t="n">
        <v>2.746044293636546e-06</v>
      </c>
      <c r="AG23" t="n">
        <v>17</v>
      </c>
      <c r="AH23" t="n">
        <v>329865.7092890783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3.6155</v>
      </c>
      <c r="E24" t="n">
        <v>27.66</v>
      </c>
      <c r="F24" t="n">
        <v>24.93</v>
      </c>
      <c r="G24" t="n">
        <v>55.4</v>
      </c>
      <c r="H24" t="n">
        <v>0.93</v>
      </c>
      <c r="I24" t="n">
        <v>27</v>
      </c>
      <c r="J24" t="n">
        <v>123.19</v>
      </c>
      <c r="K24" t="n">
        <v>43.4</v>
      </c>
      <c r="L24" t="n">
        <v>6.5</v>
      </c>
      <c r="M24" t="n">
        <v>0</v>
      </c>
      <c r="N24" t="n">
        <v>18.29</v>
      </c>
      <c r="O24" t="n">
        <v>15427.87</v>
      </c>
      <c r="P24" t="n">
        <v>198.1</v>
      </c>
      <c r="Q24" t="n">
        <v>1397.31</v>
      </c>
      <c r="R24" t="n">
        <v>96.09999999999999</v>
      </c>
      <c r="S24" t="n">
        <v>66.97</v>
      </c>
      <c r="T24" t="n">
        <v>11917.71</v>
      </c>
      <c r="U24" t="n">
        <v>0.7</v>
      </c>
      <c r="V24" t="n">
        <v>0.84</v>
      </c>
      <c r="W24" t="n">
        <v>5.38</v>
      </c>
      <c r="X24" t="n">
        <v>0.76</v>
      </c>
      <c r="Y24" t="n">
        <v>1</v>
      </c>
      <c r="Z24" t="n">
        <v>10</v>
      </c>
      <c r="AA24" t="n">
        <v>266.8062061821259</v>
      </c>
      <c r="AB24" t="n">
        <v>365.0560219574711</v>
      </c>
      <c r="AC24" t="n">
        <v>330.215587581194</v>
      </c>
      <c r="AD24" t="n">
        <v>266806.206182126</v>
      </c>
      <c r="AE24" t="n">
        <v>365056.0219574711</v>
      </c>
      <c r="AF24" t="n">
        <v>2.746500081231274e-06</v>
      </c>
      <c r="AG24" t="n">
        <v>17</v>
      </c>
      <c r="AH24" t="n">
        <v>330215.587581194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2.9083</v>
      </c>
      <c r="E2" t="n">
        <v>34.38</v>
      </c>
      <c r="F2" t="n">
        <v>29.2</v>
      </c>
      <c r="G2" t="n">
        <v>10.18</v>
      </c>
      <c r="H2" t="n">
        <v>0.2</v>
      </c>
      <c r="I2" t="n">
        <v>172</v>
      </c>
      <c r="J2" t="n">
        <v>89.87</v>
      </c>
      <c r="K2" t="n">
        <v>37.55</v>
      </c>
      <c r="L2" t="n">
        <v>1</v>
      </c>
      <c r="M2" t="n">
        <v>170</v>
      </c>
      <c r="N2" t="n">
        <v>11.32</v>
      </c>
      <c r="O2" t="n">
        <v>11317.98</v>
      </c>
      <c r="P2" t="n">
        <v>237.82</v>
      </c>
      <c r="Q2" t="n">
        <v>1397.57</v>
      </c>
      <c r="R2" t="n">
        <v>235.89</v>
      </c>
      <c r="S2" t="n">
        <v>66.97</v>
      </c>
      <c r="T2" t="n">
        <v>81088.57000000001</v>
      </c>
      <c r="U2" t="n">
        <v>0.28</v>
      </c>
      <c r="V2" t="n">
        <v>0.72</v>
      </c>
      <c r="W2" t="n">
        <v>5.59</v>
      </c>
      <c r="X2" t="n">
        <v>5.02</v>
      </c>
      <c r="Y2" t="n">
        <v>1</v>
      </c>
      <c r="Z2" t="n">
        <v>10</v>
      </c>
      <c r="AA2" t="n">
        <v>356.2101326209232</v>
      </c>
      <c r="AB2" t="n">
        <v>487.3824183338987</v>
      </c>
      <c r="AC2" t="n">
        <v>440.8673243736309</v>
      </c>
      <c r="AD2" t="n">
        <v>356210.1326209232</v>
      </c>
      <c r="AE2" t="n">
        <v>487382.4183338986</v>
      </c>
      <c r="AF2" t="n">
        <v>2.239994787533518e-06</v>
      </c>
      <c r="AG2" t="n">
        <v>20</v>
      </c>
      <c r="AH2" t="n">
        <v>440867.3243736309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3.0932</v>
      </c>
      <c r="E3" t="n">
        <v>32.33</v>
      </c>
      <c r="F3" t="n">
        <v>27.93</v>
      </c>
      <c r="G3" t="n">
        <v>12.89</v>
      </c>
      <c r="H3" t="n">
        <v>0.24</v>
      </c>
      <c r="I3" t="n">
        <v>130</v>
      </c>
      <c r="J3" t="n">
        <v>90.18000000000001</v>
      </c>
      <c r="K3" t="n">
        <v>37.55</v>
      </c>
      <c r="L3" t="n">
        <v>1.25</v>
      </c>
      <c r="M3" t="n">
        <v>128</v>
      </c>
      <c r="N3" t="n">
        <v>11.37</v>
      </c>
      <c r="O3" t="n">
        <v>11355.7</v>
      </c>
      <c r="P3" t="n">
        <v>224.14</v>
      </c>
      <c r="Q3" t="n">
        <v>1397.46</v>
      </c>
      <c r="R3" t="n">
        <v>195.18</v>
      </c>
      <c r="S3" t="n">
        <v>66.97</v>
      </c>
      <c r="T3" t="n">
        <v>60943.14</v>
      </c>
      <c r="U3" t="n">
        <v>0.34</v>
      </c>
      <c r="V3" t="n">
        <v>0.75</v>
      </c>
      <c r="W3" t="n">
        <v>5.51</v>
      </c>
      <c r="X3" t="n">
        <v>3.76</v>
      </c>
      <c r="Y3" t="n">
        <v>1</v>
      </c>
      <c r="Z3" t="n">
        <v>10</v>
      </c>
      <c r="AA3" t="n">
        <v>324.6358983379091</v>
      </c>
      <c r="AB3" t="n">
        <v>444.1811580309723</v>
      </c>
      <c r="AC3" t="n">
        <v>401.7891317206661</v>
      </c>
      <c r="AD3" t="n">
        <v>324635.8983379091</v>
      </c>
      <c r="AE3" t="n">
        <v>444181.1580309722</v>
      </c>
      <c r="AF3" t="n">
        <v>2.382406174328191e-06</v>
      </c>
      <c r="AG3" t="n">
        <v>19</v>
      </c>
      <c r="AH3" t="n">
        <v>401789.1317206661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3.2207</v>
      </c>
      <c r="E4" t="n">
        <v>31.05</v>
      </c>
      <c r="F4" t="n">
        <v>27.14</v>
      </c>
      <c r="G4" t="n">
        <v>15.66</v>
      </c>
      <c r="H4" t="n">
        <v>0.29</v>
      </c>
      <c r="I4" t="n">
        <v>104</v>
      </c>
      <c r="J4" t="n">
        <v>90.48</v>
      </c>
      <c r="K4" t="n">
        <v>37.55</v>
      </c>
      <c r="L4" t="n">
        <v>1.5</v>
      </c>
      <c r="M4" t="n">
        <v>102</v>
      </c>
      <c r="N4" t="n">
        <v>11.43</v>
      </c>
      <c r="O4" t="n">
        <v>11393.43</v>
      </c>
      <c r="P4" t="n">
        <v>214.16</v>
      </c>
      <c r="Q4" t="n">
        <v>1397.65</v>
      </c>
      <c r="R4" t="n">
        <v>169.34</v>
      </c>
      <c r="S4" t="n">
        <v>66.97</v>
      </c>
      <c r="T4" t="n">
        <v>48152.8</v>
      </c>
      <c r="U4" t="n">
        <v>0.4</v>
      </c>
      <c r="V4" t="n">
        <v>0.78</v>
      </c>
      <c r="W4" t="n">
        <v>5.47</v>
      </c>
      <c r="X4" t="n">
        <v>2.97</v>
      </c>
      <c r="Y4" t="n">
        <v>1</v>
      </c>
      <c r="Z4" t="n">
        <v>10</v>
      </c>
      <c r="AA4" t="n">
        <v>302.1157504888301</v>
      </c>
      <c r="AB4" t="n">
        <v>413.3680982250583</v>
      </c>
      <c r="AC4" t="n">
        <v>373.9168270962276</v>
      </c>
      <c r="AD4" t="n">
        <v>302115.7504888301</v>
      </c>
      <c r="AE4" t="n">
        <v>413368.0982250583</v>
      </c>
      <c r="AF4" t="n">
        <v>2.480607644400234e-06</v>
      </c>
      <c r="AG4" t="n">
        <v>18</v>
      </c>
      <c r="AH4" t="n">
        <v>373916.8270962276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3.3131</v>
      </c>
      <c r="E5" t="n">
        <v>30.18</v>
      </c>
      <c r="F5" t="n">
        <v>26.62</v>
      </c>
      <c r="G5" t="n">
        <v>18.57</v>
      </c>
      <c r="H5" t="n">
        <v>0.34</v>
      </c>
      <c r="I5" t="n">
        <v>86</v>
      </c>
      <c r="J5" t="n">
        <v>90.79000000000001</v>
      </c>
      <c r="K5" t="n">
        <v>37.55</v>
      </c>
      <c r="L5" t="n">
        <v>1.75</v>
      </c>
      <c r="M5" t="n">
        <v>84</v>
      </c>
      <c r="N5" t="n">
        <v>11.49</v>
      </c>
      <c r="O5" t="n">
        <v>11431.19</v>
      </c>
      <c r="P5" t="n">
        <v>206.69</v>
      </c>
      <c r="Q5" t="n">
        <v>1397.43</v>
      </c>
      <c r="R5" t="n">
        <v>152.36</v>
      </c>
      <c r="S5" t="n">
        <v>66.97</v>
      </c>
      <c r="T5" t="n">
        <v>39751.82</v>
      </c>
      <c r="U5" t="n">
        <v>0.44</v>
      </c>
      <c r="V5" t="n">
        <v>0.79</v>
      </c>
      <c r="W5" t="n">
        <v>5.43</v>
      </c>
      <c r="X5" t="n">
        <v>2.45</v>
      </c>
      <c r="Y5" t="n">
        <v>1</v>
      </c>
      <c r="Z5" t="n">
        <v>10</v>
      </c>
      <c r="AA5" t="n">
        <v>291.2474586080943</v>
      </c>
      <c r="AB5" t="n">
        <v>398.4976217986375</v>
      </c>
      <c r="AC5" t="n">
        <v>360.4655680690997</v>
      </c>
      <c r="AD5" t="n">
        <v>291247.4586080944</v>
      </c>
      <c r="AE5" t="n">
        <v>398497.6217986375</v>
      </c>
      <c r="AF5" t="n">
        <v>2.55177482741715e-06</v>
      </c>
      <c r="AG5" t="n">
        <v>18</v>
      </c>
      <c r="AH5" t="n">
        <v>360465.5680690997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3.3835</v>
      </c>
      <c r="E6" t="n">
        <v>29.56</v>
      </c>
      <c r="F6" t="n">
        <v>26.24</v>
      </c>
      <c r="G6" t="n">
        <v>21.56</v>
      </c>
      <c r="H6" t="n">
        <v>0.39</v>
      </c>
      <c r="I6" t="n">
        <v>73</v>
      </c>
      <c r="J6" t="n">
        <v>91.09999999999999</v>
      </c>
      <c r="K6" t="n">
        <v>37.55</v>
      </c>
      <c r="L6" t="n">
        <v>2</v>
      </c>
      <c r="M6" t="n">
        <v>71</v>
      </c>
      <c r="N6" t="n">
        <v>11.54</v>
      </c>
      <c r="O6" t="n">
        <v>11468.97</v>
      </c>
      <c r="P6" t="n">
        <v>200.24</v>
      </c>
      <c r="Q6" t="n">
        <v>1397.35</v>
      </c>
      <c r="R6" t="n">
        <v>139.89</v>
      </c>
      <c r="S6" t="n">
        <v>66.97</v>
      </c>
      <c r="T6" t="n">
        <v>33581.71</v>
      </c>
      <c r="U6" t="n">
        <v>0.48</v>
      </c>
      <c r="V6" t="n">
        <v>0.8</v>
      </c>
      <c r="W6" t="n">
        <v>5.41</v>
      </c>
      <c r="X6" t="n">
        <v>2.07</v>
      </c>
      <c r="Y6" t="n">
        <v>1</v>
      </c>
      <c r="Z6" t="n">
        <v>10</v>
      </c>
      <c r="AA6" t="n">
        <v>282.8343781480481</v>
      </c>
      <c r="AB6" t="n">
        <v>386.9864739542874</v>
      </c>
      <c r="AC6" t="n">
        <v>350.0530280190168</v>
      </c>
      <c r="AD6" t="n">
        <v>282834.3781480481</v>
      </c>
      <c r="AE6" t="n">
        <v>386986.4739542874</v>
      </c>
      <c r="AF6" t="n">
        <v>2.605997443049086e-06</v>
      </c>
      <c r="AG6" t="n">
        <v>18</v>
      </c>
      <c r="AH6" t="n">
        <v>350053.0280190168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3.4387</v>
      </c>
      <c r="E7" t="n">
        <v>29.08</v>
      </c>
      <c r="F7" t="n">
        <v>25.95</v>
      </c>
      <c r="G7" t="n">
        <v>24.72</v>
      </c>
      <c r="H7" t="n">
        <v>0.43</v>
      </c>
      <c r="I7" t="n">
        <v>63</v>
      </c>
      <c r="J7" t="n">
        <v>91.40000000000001</v>
      </c>
      <c r="K7" t="n">
        <v>37.55</v>
      </c>
      <c r="L7" t="n">
        <v>2.25</v>
      </c>
      <c r="M7" t="n">
        <v>61</v>
      </c>
      <c r="N7" t="n">
        <v>11.6</v>
      </c>
      <c r="O7" t="n">
        <v>11506.78</v>
      </c>
      <c r="P7" t="n">
        <v>194.15</v>
      </c>
      <c r="Q7" t="n">
        <v>1397.23</v>
      </c>
      <c r="R7" t="n">
        <v>130.64</v>
      </c>
      <c r="S7" t="n">
        <v>66.97</v>
      </c>
      <c r="T7" t="n">
        <v>29008.12</v>
      </c>
      <c r="U7" t="n">
        <v>0.51</v>
      </c>
      <c r="V7" t="n">
        <v>0.8100000000000001</v>
      </c>
      <c r="W7" t="n">
        <v>5.4</v>
      </c>
      <c r="X7" t="n">
        <v>1.78</v>
      </c>
      <c r="Y7" t="n">
        <v>1</v>
      </c>
      <c r="Z7" t="n">
        <v>10</v>
      </c>
      <c r="AA7" t="n">
        <v>269.1001005276745</v>
      </c>
      <c r="AB7" t="n">
        <v>368.1946294005269</v>
      </c>
      <c r="AC7" t="n">
        <v>333.0546507349478</v>
      </c>
      <c r="AD7" t="n">
        <v>269100.1005276745</v>
      </c>
      <c r="AE7" t="n">
        <v>368194.6294005269</v>
      </c>
      <c r="AF7" t="n">
        <v>2.648512903033217e-06</v>
      </c>
      <c r="AG7" t="n">
        <v>17</v>
      </c>
      <c r="AH7" t="n">
        <v>333054.6507349478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3.4772</v>
      </c>
      <c r="E8" t="n">
        <v>28.76</v>
      </c>
      <c r="F8" t="n">
        <v>25.76</v>
      </c>
      <c r="G8" t="n">
        <v>27.6</v>
      </c>
      <c r="H8" t="n">
        <v>0.48</v>
      </c>
      <c r="I8" t="n">
        <v>56</v>
      </c>
      <c r="J8" t="n">
        <v>91.70999999999999</v>
      </c>
      <c r="K8" t="n">
        <v>37.55</v>
      </c>
      <c r="L8" t="n">
        <v>2.5</v>
      </c>
      <c r="M8" t="n">
        <v>54</v>
      </c>
      <c r="N8" t="n">
        <v>11.66</v>
      </c>
      <c r="O8" t="n">
        <v>11544.61</v>
      </c>
      <c r="P8" t="n">
        <v>189.13</v>
      </c>
      <c r="Q8" t="n">
        <v>1397.32</v>
      </c>
      <c r="R8" t="n">
        <v>124.31</v>
      </c>
      <c r="S8" t="n">
        <v>66.97</v>
      </c>
      <c r="T8" t="n">
        <v>25876.19</v>
      </c>
      <c r="U8" t="n">
        <v>0.54</v>
      </c>
      <c r="V8" t="n">
        <v>0.82</v>
      </c>
      <c r="W8" t="n">
        <v>5.39</v>
      </c>
      <c r="X8" t="n">
        <v>1.59</v>
      </c>
      <c r="Y8" t="n">
        <v>1</v>
      </c>
      <c r="Z8" t="n">
        <v>10</v>
      </c>
      <c r="AA8" t="n">
        <v>263.7685772571766</v>
      </c>
      <c r="AB8" t="n">
        <v>360.8998040516253</v>
      </c>
      <c r="AC8" t="n">
        <v>326.4560332789937</v>
      </c>
      <c r="AD8" t="n">
        <v>263768.5772571766</v>
      </c>
      <c r="AE8" t="n">
        <v>360899.8040516253</v>
      </c>
      <c r="AF8" t="n">
        <v>2.678165895956932e-06</v>
      </c>
      <c r="AG8" t="n">
        <v>17</v>
      </c>
      <c r="AH8" t="n">
        <v>326456.0332789937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3.5202</v>
      </c>
      <c r="E9" t="n">
        <v>28.41</v>
      </c>
      <c r="F9" t="n">
        <v>25.54</v>
      </c>
      <c r="G9" t="n">
        <v>31.28</v>
      </c>
      <c r="H9" t="n">
        <v>0.52</v>
      </c>
      <c r="I9" t="n">
        <v>49</v>
      </c>
      <c r="J9" t="n">
        <v>92.02</v>
      </c>
      <c r="K9" t="n">
        <v>37.55</v>
      </c>
      <c r="L9" t="n">
        <v>2.75</v>
      </c>
      <c r="M9" t="n">
        <v>47</v>
      </c>
      <c r="N9" t="n">
        <v>11.71</v>
      </c>
      <c r="O9" t="n">
        <v>11582.46</v>
      </c>
      <c r="P9" t="n">
        <v>183.86</v>
      </c>
      <c r="Q9" t="n">
        <v>1397.32</v>
      </c>
      <c r="R9" t="n">
        <v>117.37</v>
      </c>
      <c r="S9" t="n">
        <v>66.97</v>
      </c>
      <c r="T9" t="n">
        <v>22442.85</v>
      </c>
      <c r="U9" t="n">
        <v>0.57</v>
      </c>
      <c r="V9" t="n">
        <v>0.82</v>
      </c>
      <c r="W9" t="n">
        <v>5.37</v>
      </c>
      <c r="X9" t="n">
        <v>1.38</v>
      </c>
      <c r="Y9" t="n">
        <v>1</v>
      </c>
      <c r="Z9" t="n">
        <v>10</v>
      </c>
      <c r="AA9" t="n">
        <v>258.1778779069183</v>
      </c>
      <c r="AB9" t="n">
        <v>353.2503625563539</v>
      </c>
      <c r="AC9" t="n">
        <v>319.5366437439724</v>
      </c>
      <c r="AD9" t="n">
        <v>258177.8779069183</v>
      </c>
      <c r="AE9" t="n">
        <v>353250.3625563539</v>
      </c>
      <c r="AF9" t="n">
        <v>2.711284823118485e-06</v>
      </c>
      <c r="AG9" t="n">
        <v>17</v>
      </c>
      <c r="AH9" t="n">
        <v>319536.6437439724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3.5502</v>
      </c>
      <c r="E10" t="n">
        <v>28.17</v>
      </c>
      <c r="F10" t="n">
        <v>25.4</v>
      </c>
      <c r="G10" t="n">
        <v>34.63</v>
      </c>
      <c r="H10" t="n">
        <v>0.57</v>
      </c>
      <c r="I10" t="n">
        <v>44</v>
      </c>
      <c r="J10" t="n">
        <v>92.31999999999999</v>
      </c>
      <c r="K10" t="n">
        <v>37.55</v>
      </c>
      <c r="L10" t="n">
        <v>3</v>
      </c>
      <c r="M10" t="n">
        <v>41</v>
      </c>
      <c r="N10" t="n">
        <v>11.77</v>
      </c>
      <c r="O10" t="n">
        <v>11620.34</v>
      </c>
      <c r="P10" t="n">
        <v>178.51</v>
      </c>
      <c r="Q10" t="n">
        <v>1397.29</v>
      </c>
      <c r="R10" t="n">
        <v>112.93</v>
      </c>
      <c r="S10" t="n">
        <v>66.97</v>
      </c>
      <c r="T10" t="n">
        <v>20244.71</v>
      </c>
      <c r="U10" t="n">
        <v>0.59</v>
      </c>
      <c r="V10" t="n">
        <v>0.83</v>
      </c>
      <c r="W10" t="n">
        <v>5.36</v>
      </c>
      <c r="X10" t="n">
        <v>1.23</v>
      </c>
      <c r="Y10" t="n">
        <v>1</v>
      </c>
      <c r="Z10" t="n">
        <v>10</v>
      </c>
      <c r="AA10" t="n">
        <v>253.2266628998163</v>
      </c>
      <c r="AB10" t="n">
        <v>346.4758917512832</v>
      </c>
      <c r="AC10" t="n">
        <v>313.4087189246123</v>
      </c>
      <c r="AD10" t="n">
        <v>253226.6628998163</v>
      </c>
      <c r="AE10" t="n">
        <v>346475.8917512832</v>
      </c>
      <c r="AF10" t="n">
        <v>2.73439105137073e-06</v>
      </c>
      <c r="AG10" t="n">
        <v>17</v>
      </c>
      <c r="AH10" t="n">
        <v>313408.7189246123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3.5739</v>
      </c>
      <c r="E11" t="n">
        <v>27.98</v>
      </c>
      <c r="F11" t="n">
        <v>25.29</v>
      </c>
      <c r="G11" t="n">
        <v>37.93</v>
      </c>
      <c r="H11" t="n">
        <v>0.62</v>
      </c>
      <c r="I11" t="n">
        <v>40</v>
      </c>
      <c r="J11" t="n">
        <v>92.63</v>
      </c>
      <c r="K11" t="n">
        <v>37.55</v>
      </c>
      <c r="L11" t="n">
        <v>3.25</v>
      </c>
      <c r="M11" t="n">
        <v>33</v>
      </c>
      <c r="N11" t="n">
        <v>11.83</v>
      </c>
      <c r="O11" t="n">
        <v>11658.24</v>
      </c>
      <c r="P11" t="n">
        <v>173.95</v>
      </c>
      <c r="Q11" t="n">
        <v>1397.22</v>
      </c>
      <c r="R11" t="n">
        <v>108.81</v>
      </c>
      <c r="S11" t="n">
        <v>66.97</v>
      </c>
      <c r="T11" t="n">
        <v>18205.49</v>
      </c>
      <c r="U11" t="n">
        <v>0.62</v>
      </c>
      <c r="V11" t="n">
        <v>0.83</v>
      </c>
      <c r="W11" t="n">
        <v>5.37</v>
      </c>
      <c r="X11" t="n">
        <v>1.12</v>
      </c>
      <c r="Y11" t="n">
        <v>1</v>
      </c>
      <c r="Z11" t="n">
        <v>10</v>
      </c>
      <c r="AA11" t="n">
        <v>249.1486760624811</v>
      </c>
      <c r="AB11" t="n">
        <v>340.8962102523621</v>
      </c>
      <c r="AC11" t="n">
        <v>308.3615543968143</v>
      </c>
      <c r="AD11" t="n">
        <v>249148.6760624811</v>
      </c>
      <c r="AE11" t="n">
        <v>340896.2102523621</v>
      </c>
      <c r="AF11" t="n">
        <v>2.752644971690004e-06</v>
      </c>
      <c r="AG11" t="n">
        <v>17</v>
      </c>
      <c r="AH11" t="n">
        <v>308361.5543968143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3.5911</v>
      </c>
      <c r="E12" t="n">
        <v>27.85</v>
      </c>
      <c r="F12" t="n">
        <v>25.21</v>
      </c>
      <c r="G12" t="n">
        <v>40.88</v>
      </c>
      <c r="H12" t="n">
        <v>0.66</v>
      </c>
      <c r="I12" t="n">
        <v>37</v>
      </c>
      <c r="J12" t="n">
        <v>92.94</v>
      </c>
      <c r="K12" t="n">
        <v>37.55</v>
      </c>
      <c r="L12" t="n">
        <v>3.5</v>
      </c>
      <c r="M12" t="n">
        <v>14</v>
      </c>
      <c r="N12" t="n">
        <v>11.88</v>
      </c>
      <c r="O12" t="n">
        <v>11696.16</v>
      </c>
      <c r="P12" t="n">
        <v>169.65</v>
      </c>
      <c r="Q12" t="n">
        <v>1397.54</v>
      </c>
      <c r="R12" t="n">
        <v>105.57</v>
      </c>
      <c r="S12" t="n">
        <v>66.97</v>
      </c>
      <c r="T12" t="n">
        <v>16600.59</v>
      </c>
      <c r="U12" t="n">
        <v>0.63</v>
      </c>
      <c r="V12" t="n">
        <v>0.83</v>
      </c>
      <c r="W12" t="n">
        <v>5.38</v>
      </c>
      <c r="X12" t="n">
        <v>1.04</v>
      </c>
      <c r="Y12" t="n">
        <v>1</v>
      </c>
      <c r="Z12" t="n">
        <v>10</v>
      </c>
      <c r="AA12" t="n">
        <v>245.5555171311507</v>
      </c>
      <c r="AB12" t="n">
        <v>335.9798916835339</v>
      </c>
      <c r="AC12" t="n">
        <v>303.914442372097</v>
      </c>
      <c r="AD12" t="n">
        <v>245555.5171311507</v>
      </c>
      <c r="AE12" t="n">
        <v>335979.8916835339</v>
      </c>
      <c r="AF12" t="n">
        <v>2.765892542554624e-06</v>
      </c>
      <c r="AG12" t="n">
        <v>17</v>
      </c>
      <c r="AH12" t="n">
        <v>303914.4423720971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3.5877</v>
      </c>
      <c r="E13" t="n">
        <v>27.87</v>
      </c>
      <c r="F13" t="n">
        <v>25.23</v>
      </c>
      <c r="G13" t="n">
        <v>40.92</v>
      </c>
      <c r="H13" t="n">
        <v>0.71</v>
      </c>
      <c r="I13" t="n">
        <v>37</v>
      </c>
      <c r="J13" t="n">
        <v>93.23999999999999</v>
      </c>
      <c r="K13" t="n">
        <v>37.55</v>
      </c>
      <c r="L13" t="n">
        <v>3.75</v>
      </c>
      <c r="M13" t="n">
        <v>3</v>
      </c>
      <c r="N13" t="n">
        <v>11.94</v>
      </c>
      <c r="O13" t="n">
        <v>11734.1</v>
      </c>
      <c r="P13" t="n">
        <v>170.56</v>
      </c>
      <c r="Q13" t="n">
        <v>1397.32</v>
      </c>
      <c r="R13" t="n">
        <v>105.83</v>
      </c>
      <c r="S13" t="n">
        <v>66.97</v>
      </c>
      <c r="T13" t="n">
        <v>16733.87</v>
      </c>
      <c r="U13" t="n">
        <v>0.63</v>
      </c>
      <c r="V13" t="n">
        <v>0.83</v>
      </c>
      <c r="W13" t="n">
        <v>5.4</v>
      </c>
      <c r="X13" t="n">
        <v>1.07</v>
      </c>
      <c r="Y13" t="n">
        <v>1</v>
      </c>
      <c r="Z13" t="n">
        <v>10</v>
      </c>
      <c r="AA13" t="n">
        <v>246.306276922314</v>
      </c>
      <c r="AB13" t="n">
        <v>337.0071143509875</v>
      </c>
      <c r="AC13" t="n">
        <v>304.8436283498853</v>
      </c>
      <c r="AD13" t="n">
        <v>246306.276922314</v>
      </c>
      <c r="AE13" t="n">
        <v>337007.1143509875</v>
      </c>
      <c r="AF13" t="n">
        <v>2.763273836686037e-06</v>
      </c>
      <c r="AG13" t="n">
        <v>17</v>
      </c>
      <c r="AH13" t="n">
        <v>304843.6283498852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3.5954</v>
      </c>
      <c r="E14" t="n">
        <v>27.81</v>
      </c>
      <c r="F14" t="n">
        <v>25.19</v>
      </c>
      <c r="G14" t="n">
        <v>41.99</v>
      </c>
      <c r="H14" t="n">
        <v>0.75</v>
      </c>
      <c r="I14" t="n">
        <v>36</v>
      </c>
      <c r="J14" t="n">
        <v>93.55</v>
      </c>
      <c r="K14" t="n">
        <v>37.55</v>
      </c>
      <c r="L14" t="n">
        <v>4</v>
      </c>
      <c r="M14" t="n">
        <v>1</v>
      </c>
      <c r="N14" t="n">
        <v>12</v>
      </c>
      <c r="O14" t="n">
        <v>11772.07</v>
      </c>
      <c r="P14" t="n">
        <v>170.17</v>
      </c>
      <c r="Q14" t="n">
        <v>1397.27</v>
      </c>
      <c r="R14" t="n">
        <v>104.68</v>
      </c>
      <c r="S14" t="n">
        <v>66.97</v>
      </c>
      <c r="T14" t="n">
        <v>16162.41</v>
      </c>
      <c r="U14" t="n">
        <v>0.64</v>
      </c>
      <c r="V14" t="n">
        <v>0.84</v>
      </c>
      <c r="W14" t="n">
        <v>5.39</v>
      </c>
      <c r="X14" t="n">
        <v>1.03</v>
      </c>
      <c r="Y14" t="n">
        <v>1</v>
      </c>
      <c r="Z14" t="n">
        <v>10</v>
      </c>
      <c r="AA14" t="n">
        <v>245.735565605796</v>
      </c>
      <c r="AB14" t="n">
        <v>336.2262419497217</v>
      </c>
      <c r="AC14" t="n">
        <v>304.1372813146347</v>
      </c>
      <c r="AD14" t="n">
        <v>245735.565605796</v>
      </c>
      <c r="AE14" t="n">
        <v>336226.2419497216</v>
      </c>
      <c r="AF14" t="n">
        <v>2.76920443527078e-06</v>
      </c>
      <c r="AG14" t="n">
        <v>17</v>
      </c>
      <c r="AH14" t="n">
        <v>304137.2813146347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3.596</v>
      </c>
      <c r="E15" t="n">
        <v>27.81</v>
      </c>
      <c r="F15" t="n">
        <v>25.19</v>
      </c>
      <c r="G15" t="n">
        <v>41.98</v>
      </c>
      <c r="H15" t="n">
        <v>0.8</v>
      </c>
      <c r="I15" t="n">
        <v>36</v>
      </c>
      <c r="J15" t="n">
        <v>93.86</v>
      </c>
      <c r="K15" t="n">
        <v>37.55</v>
      </c>
      <c r="L15" t="n">
        <v>4.25</v>
      </c>
      <c r="M15" t="n">
        <v>0</v>
      </c>
      <c r="N15" t="n">
        <v>12.06</v>
      </c>
      <c r="O15" t="n">
        <v>11810.06</v>
      </c>
      <c r="P15" t="n">
        <v>170.55</v>
      </c>
      <c r="Q15" t="n">
        <v>1397.26</v>
      </c>
      <c r="R15" t="n">
        <v>104.43</v>
      </c>
      <c r="S15" t="n">
        <v>66.97</v>
      </c>
      <c r="T15" t="n">
        <v>16037.12</v>
      </c>
      <c r="U15" t="n">
        <v>0.64</v>
      </c>
      <c r="V15" t="n">
        <v>0.84</v>
      </c>
      <c r="W15" t="n">
        <v>5.4</v>
      </c>
      <c r="X15" t="n">
        <v>1.02</v>
      </c>
      <c r="Y15" t="n">
        <v>1</v>
      </c>
      <c r="Z15" t="n">
        <v>10</v>
      </c>
      <c r="AA15" t="n">
        <v>245.9692785550296</v>
      </c>
      <c r="AB15" t="n">
        <v>336.5460183175504</v>
      </c>
      <c r="AC15" t="n">
        <v>304.4265386747269</v>
      </c>
      <c r="AD15" t="n">
        <v>245969.2785550296</v>
      </c>
      <c r="AE15" t="n">
        <v>336546.0183175504</v>
      </c>
      <c r="AF15" t="n">
        <v>2.769666559835825e-06</v>
      </c>
      <c r="AG15" t="n">
        <v>17</v>
      </c>
      <c r="AH15" t="n">
        <v>304426.538674727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1.9744</v>
      </c>
      <c r="E2" t="n">
        <v>50.65</v>
      </c>
      <c r="F2" t="n">
        <v>34.56</v>
      </c>
      <c r="G2" t="n">
        <v>5.94</v>
      </c>
      <c r="H2" t="n">
        <v>0.09</v>
      </c>
      <c r="I2" t="n">
        <v>349</v>
      </c>
      <c r="J2" t="n">
        <v>194.77</v>
      </c>
      <c r="K2" t="n">
        <v>54.38</v>
      </c>
      <c r="L2" t="n">
        <v>1</v>
      </c>
      <c r="M2" t="n">
        <v>347</v>
      </c>
      <c r="N2" t="n">
        <v>39.4</v>
      </c>
      <c r="O2" t="n">
        <v>24256.19</v>
      </c>
      <c r="P2" t="n">
        <v>481.77</v>
      </c>
      <c r="Q2" t="n">
        <v>1397.96</v>
      </c>
      <c r="R2" t="n">
        <v>412.06</v>
      </c>
      <c r="S2" t="n">
        <v>66.97</v>
      </c>
      <c r="T2" t="n">
        <v>168287.67</v>
      </c>
      <c r="U2" t="n">
        <v>0.16</v>
      </c>
      <c r="V2" t="n">
        <v>0.61</v>
      </c>
      <c r="W2" t="n">
        <v>5.86</v>
      </c>
      <c r="X2" t="n">
        <v>10.38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2.2679</v>
      </c>
      <c r="E3" t="n">
        <v>44.09</v>
      </c>
      <c r="F3" t="n">
        <v>31.66</v>
      </c>
      <c r="G3" t="n">
        <v>7.45</v>
      </c>
      <c r="H3" t="n">
        <v>0.11</v>
      </c>
      <c r="I3" t="n">
        <v>255</v>
      </c>
      <c r="J3" t="n">
        <v>195.16</v>
      </c>
      <c r="K3" t="n">
        <v>54.38</v>
      </c>
      <c r="L3" t="n">
        <v>1.25</v>
      </c>
      <c r="M3" t="n">
        <v>253</v>
      </c>
      <c r="N3" t="n">
        <v>39.53</v>
      </c>
      <c r="O3" t="n">
        <v>24303.87</v>
      </c>
      <c r="P3" t="n">
        <v>439.96</v>
      </c>
      <c r="Q3" t="n">
        <v>1397.87</v>
      </c>
      <c r="R3" t="n">
        <v>317.31</v>
      </c>
      <c r="S3" t="n">
        <v>66.97</v>
      </c>
      <c r="T3" t="n">
        <v>121381.86</v>
      </c>
      <c r="U3" t="n">
        <v>0.21</v>
      </c>
      <c r="V3" t="n">
        <v>0.67</v>
      </c>
      <c r="W3" t="n">
        <v>5.7</v>
      </c>
      <c r="X3" t="n">
        <v>7.49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2.4785</v>
      </c>
      <c r="E4" t="n">
        <v>40.35</v>
      </c>
      <c r="F4" t="n">
        <v>30.01</v>
      </c>
      <c r="G4" t="n">
        <v>8.960000000000001</v>
      </c>
      <c r="H4" t="n">
        <v>0.14</v>
      </c>
      <c r="I4" t="n">
        <v>201</v>
      </c>
      <c r="J4" t="n">
        <v>195.55</v>
      </c>
      <c r="K4" t="n">
        <v>54.38</v>
      </c>
      <c r="L4" t="n">
        <v>1.5</v>
      </c>
      <c r="M4" t="n">
        <v>199</v>
      </c>
      <c r="N4" t="n">
        <v>39.67</v>
      </c>
      <c r="O4" t="n">
        <v>24351.61</v>
      </c>
      <c r="P4" t="n">
        <v>415.68</v>
      </c>
      <c r="Q4" t="n">
        <v>1397.67</v>
      </c>
      <c r="R4" t="n">
        <v>263.69</v>
      </c>
      <c r="S4" t="n">
        <v>66.97</v>
      </c>
      <c r="T4" t="n">
        <v>94841.64999999999</v>
      </c>
      <c r="U4" t="n">
        <v>0.25</v>
      </c>
      <c r="V4" t="n">
        <v>0.7</v>
      </c>
      <c r="W4" t="n">
        <v>5.61</v>
      </c>
      <c r="X4" t="n">
        <v>5.84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2.6344</v>
      </c>
      <c r="E5" t="n">
        <v>37.96</v>
      </c>
      <c r="F5" t="n">
        <v>28.99</v>
      </c>
      <c r="G5" t="n">
        <v>10.48</v>
      </c>
      <c r="H5" t="n">
        <v>0.16</v>
      </c>
      <c r="I5" t="n">
        <v>166</v>
      </c>
      <c r="J5" t="n">
        <v>195.93</v>
      </c>
      <c r="K5" t="n">
        <v>54.38</v>
      </c>
      <c r="L5" t="n">
        <v>1.75</v>
      </c>
      <c r="M5" t="n">
        <v>164</v>
      </c>
      <c r="N5" t="n">
        <v>39.81</v>
      </c>
      <c r="O5" t="n">
        <v>24399.39</v>
      </c>
      <c r="P5" t="n">
        <v>400.06</v>
      </c>
      <c r="Q5" t="n">
        <v>1397.51</v>
      </c>
      <c r="R5" t="n">
        <v>229.15</v>
      </c>
      <c r="S5" t="n">
        <v>66.97</v>
      </c>
      <c r="T5" t="n">
        <v>77747.31</v>
      </c>
      <c r="U5" t="n">
        <v>0.29</v>
      </c>
      <c r="V5" t="n">
        <v>0.73</v>
      </c>
      <c r="W5" t="n">
        <v>5.58</v>
      </c>
      <c r="X5" t="n">
        <v>4.82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2.7603</v>
      </c>
      <c r="E6" t="n">
        <v>36.23</v>
      </c>
      <c r="F6" t="n">
        <v>28.23</v>
      </c>
      <c r="G6" t="n">
        <v>12.01</v>
      </c>
      <c r="H6" t="n">
        <v>0.18</v>
      </c>
      <c r="I6" t="n">
        <v>141</v>
      </c>
      <c r="J6" t="n">
        <v>196.32</v>
      </c>
      <c r="K6" t="n">
        <v>54.38</v>
      </c>
      <c r="L6" t="n">
        <v>2</v>
      </c>
      <c r="M6" t="n">
        <v>139</v>
      </c>
      <c r="N6" t="n">
        <v>39.95</v>
      </c>
      <c r="O6" t="n">
        <v>24447.22</v>
      </c>
      <c r="P6" t="n">
        <v>388.23</v>
      </c>
      <c r="Q6" t="n">
        <v>1397.49</v>
      </c>
      <c r="R6" t="n">
        <v>204.86</v>
      </c>
      <c r="S6" t="n">
        <v>66.97</v>
      </c>
      <c r="T6" t="n">
        <v>65729.00999999999</v>
      </c>
      <c r="U6" t="n">
        <v>0.33</v>
      </c>
      <c r="V6" t="n">
        <v>0.75</v>
      </c>
      <c r="W6" t="n">
        <v>5.52</v>
      </c>
      <c r="X6" t="n">
        <v>4.06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2.8556</v>
      </c>
      <c r="E7" t="n">
        <v>35.02</v>
      </c>
      <c r="F7" t="n">
        <v>27.72</v>
      </c>
      <c r="G7" t="n">
        <v>13.52</v>
      </c>
      <c r="H7" t="n">
        <v>0.2</v>
      </c>
      <c r="I7" t="n">
        <v>123</v>
      </c>
      <c r="J7" t="n">
        <v>196.71</v>
      </c>
      <c r="K7" t="n">
        <v>54.38</v>
      </c>
      <c r="L7" t="n">
        <v>2.25</v>
      </c>
      <c r="M7" t="n">
        <v>121</v>
      </c>
      <c r="N7" t="n">
        <v>40.08</v>
      </c>
      <c r="O7" t="n">
        <v>24495.09</v>
      </c>
      <c r="P7" t="n">
        <v>379.87</v>
      </c>
      <c r="Q7" t="n">
        <v>1397.29</v>
      </c>
      <c r="R7" t="n">
        <v>188.23</v>
      </c>
      <c r="S7" t="n">
        <v>66.97</v>
      </c>
      <c r="T7" t="n">
        <v>57503.18</v>
      </c>
      <c r="U7" t="n">
        <v>0.36</v>
      </c>
      <c r="V7" t="n">
        <v>0.76</v>
      </c>
      <c r="W7" t="n">
        <v>5.5</v>
      </c>
      <c r="X7" t="n">
        <v>3.55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2.9416</v>
      </c>
      <c r="E8" t="n">
        <v>34</v>
      </c>
      <c r="F8" t="n">
        <v>27.28</v>
      </c>
      <c r="G8" t="n">
        <v>15.15</v>
      </c>
      <c r="H8" t="n">
        <v>0.23</v>
      </c>
      <c r="I8" t="n">
        <v>108</v>
      </c>
      <c r="J8" t="n">
        <v>197.1</v>
      </c>
      <c r="K8" t="n">
        <v>54.38</v>
      </c>
      <c r="L8" t="n">
        <v>2.5</v>
      </c>
      <c r="M8" t="n">
        <v>106</v>
      </c>
      <c r="N8" t="n">
        <v>40.22</v>
      </c>
      <c r="O8" t="n">
        <v>24543.01</v>
      </c>
      <c r="P8" t="n">
        <v>372.53</v>
      </c>
      <c r="Q8" t="n">
        <v>1397.36</v>
      </c>
      <c r="R8" t="n">
        <v>173.62</v>
      </c>
      <c r="S8" t="n">
        <v>66.97</v>
      </c>
      <c r="T8" t="n">
        <v>50273.74</v>
      </c>
      <c r="U8" t="n">
        <v>0.39</v>
      </c>
      <c r="V8" t="n">
        <v>0.77</v>
      </c>
      <c r="W8" t="n">
        <v>5.48</v>
      </c>
      <c r="X8" t="n">
        <v>3.11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3.0092</v>
      </c>
      <c r="E9" t="n">
        <v>33.23</v>
      </c>
      <c r="F9" t="n">
        <v>26.94</v>
      </c>
      <c r="G9" t="n">
        <v>16.67</v>
      </c>
      <c r="H9" t="n">
        <v>0.25</v>
      </c>
      <c r="I9" t="n">
        <v>97</v>
      </c>
      <c r="J9" t="n">
        <v>197.49</v>
      </c>
      <c r="K9" t="n">
        <v>54.38</v>
      </c>
      <c r="L9" t="n">
        <v>2.75</v>
      </c>
      <c r="M9" t="n">
        <v>95</v>
      </c>
      <c r="N9" t="n">
        <v>40.36</v>
      </c>
      <c r="O9" t="n">
        <v>24590.98</v>
      </c>
      <c r="P9" t="n">
        <v>366.57</v>
      </c>
      <c r="Q9" t="n">
        <v>1397.41</v>
      </c>
      <c r="R9" t="n">
        <v>162.93</v>
      </c>
      <c r="S9" t="n">
        <v>66.97</v>
      </c>
      <c r="T9" t="n">
        <v>44984.09</v>
      </c>
      <c r="U9" t="n">
        <v>0.41</v>
      </c>
      <c r="V9" t="n">
        <v>0.78</v>
      </c>
      <c r="W9" t="n">
        <v>5.46</v>
      </c>
      <c r="X9" t="n">
        <v>2.77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3.0633</v>
      </c>
      <c r="E10" t="n">
        <v>32.64</v>
      </c>
      <c r="F10" t="n">
        <v>26.71</v>
      </c>
      <c r="G10" t="n">
        <v>18.21</v>
      </c>
      <c r="H10" t="n">
        <v>0.27</v>
      </c>
      <c r="I10" t="n">
        <v>88</v>
      </c>
      <c r="J10" t="n">
        <v>197.88</v>
      </c>
      <c r="K10" t="n">
        <v>54.38</v>
      </c>
      <c r="L10" t="n">
        <v>3</v>
      </c>
      <c r="M10" t="n">
        <v>86</v>
      </c>
      <c r="N10" t="n">
        <v>40.5</v>
      </c>
      <c r="O10" t="n">
        <v>24639</v>
      </c>
      <c r="P10" t="n">
        <v>362.05</v>
      </c>
      <c r="Q10" t="n">
        <v>1397.39</v>
      </c>
      <c r="R10" t="n">
        <v>154.73</v>
      </c>
      <c r="S10" t="n">
        <v>66.97</v>
      </c>
      <c r="T10" t="n">
        <v>40924.62</v>
      </c>
      <c r="U10" t="n">
        <v>0.43</v>
      </c>
      <c r="V10" t="n">
        <v>0.79</v>
      </c>
      <c r="W10" t="n">
        <v>5.45</v>
      </c>
      <c r="X10" t="n">
        <v>2.54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3.1201</v>
      </c>
      <c r="E11" t="n">
        <v>32.05</v>
      </c>
      <c r="F11" t="n">
        <v>26.42</v>
      </c>
      <c r="G11" t="n">
        <v>19.82</v>
      </c>
      <c r="H11" t="n">
        <v>0.29</v>
      </c>
      <c r="I11" t="n">
        <v>80</v>
      </c>
      <c r="J11" t="n">
        <v>198.27</v>
      </c>
      <c r="K11" t="n">
        <v>54.38</v>
      </c>
      <c r="L11" t="n">
        <v>3.25</v>
      </c>
      <c r="M11" t="n">
        <v>78</v>
      </c>
      <c r="N11" t="n">
        <v>40.64</v>
      </c>
      <c r="O11" t="n">
        <v>24687.06</v>
      </c>
      <c r="P11" t="n">
        <v>356.88</v>
      </c>
      <c r="Q11" t="n">
        <v>1397.5</v>
      </c>
      <c r="R11" t="n">
        <v>145.79</v>
      </c>
      <c r="S11" t="n">
        <v>66.97</v>
      </c>
      <c r="T11" t="n">
        <v>36496.07</v>
      </c>
      <c r="U11" t="n">
        <v>0.46</v>
      </c>
      <c r="V11" t="n">
        <v>0.8</v>
      </c>
      <c r="W11" t="n">
        <v>5.43</v>
      </c>
      <c r="X11" t="n">
        <v>2.25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3.1558</v>
      </c>
      <c r="E12" t="n">
        <v>31.69</v>
      </c>
      <c r="F12" t="n">
        <v>26.29</v>
      </c>
      <c r="G12" t="n">
        <v>21.32</v>
      </c>
      <c r="H12" t="n">
        <v>0.31</v>
      </c>
      <c r="I12" t="n">
        <v>74</v>
      </c>
      <c r="J12" t="n">
        <v>198.66</v>
      </c>
      <c r="K12" t="n">
        <v>54.38</v>
      </c>
      <c r="L12" t="n">
        <v>3.5</v>
      </c>
      <c r="M12" t="n">
        <v>72</v>
      </c>
      <c r="N12" t="n">
        <v>40.78</v>
      </c>
      <c r="O12" t="n">
        <v>24735.17</v>
      </c>
      <c r="P12" t="n">
        <v>354.06</v>
      </c>
      <c r="Q12" t="n">
        <v>1397.35</v>
      </c>
      <c r="R12" t="n">
        <v>141.42</v>
      </c>
      <c r="S12" t="n">
        <v>66.97</v>
      </c>
      <c r="T12" t="n">
        <v>34339.47</v>
      </c>
      <c r="U12" t="n">
        <v>0.47</v>
      </c>
      <c r="V12" t="n">
        <v>0.8</v>
      </c>
      <c r="W12" t="n">
        <v>5.43</v>
      </c>
      <c r="X12" t="n">
        <v>2.13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3.1991</v>
      </c>
      <c r="E13" t="n">
        <v>31.26</v>
      </c>
      <c r="F13" t="n">
        <v>26.1</v>
      </c>
      <c r="G13" t="n">
        <v>23.03</v>
      </c>
      <c r="H13" t="n">
        <v>0.33</v>
      </c>
      <c r="I13" t="n">
        <v>68</v>
      </c>
      <c r="J13" t="n">
        <v>199.05</v>
      </c>
      <c r="K13" t="n">
        <v>54.38</v>
      </c>
      <c r="L13" t="n">
        <v>3.75</v>
      </c>
      <c r="M13" t="n">
        <v>66</v>
      </c>
      <c r="N13" t="n">
        <v>40.92</v>
      </c>
      <c r="O13" t="n">
        <v>24783.33</v>
      </c>
      <c r="P13" t="n">
        <v>349.69</v>
      </c>
      <c r="Q13" t="n">
        <v>1397.38</v>
      </c>
      <c r="R13" t="n">
        <v>135.42</v>
      </c>
      <c r="S13" t="n">
        <v>66.97</v>
      </c>
      <c r="T13" t="n">
        <v>31369.94</v>
      </c>
      <c r="U13" t="n">
        <v>0.49</v>
      </c>
      <c r="V13" t="n">
        <v>0.8100000000000001</v>
      </c>
      <c r="W13" t="n">
        <v>5.41</v>
      </c>
      <c r="X13" t="n">
        <v>1.93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3.2243</v>
      </c>
      <c r="E14" t="n">
        <v>31.01</v>
      </c>
      <c r="F14" t="n">
        <v>26.01</v>
      </c>
      <c r="G14" t="n">
        <v>24.38</v>
      </c>
      <c r="H14" t="n">
        <v>0.36</v>
      </c>
      <c r="I14" t="n">
        <v>64</v>
      </c>
      <c r="J14" t="n">
        <v>199.44</v>
      </c>
      <c r="K14" t="n">
        <v>54.38</v>
      </c>
      <c r="L14" t="n">
        <v>4</v>
      </c>
      <c r="M14" t="n">
        <v>62</v>
      </c>
      <c r="N14" t="n">
        <v>41.06</v>
      </c>
      <c r="O14" t="n">
        <v>24831.54</v>
      </c>
      <c r="P14" t="n">
        <v>347.38</v>
      </c>
      <c r="Q14" t="n">
        <v>1397.26</v>
      </c>
      <c r="R14" t="n">
        <v>132.08</v>
      </c>
      <c r="S14" t="n">
        <v>66.97</v>
      </c>
      <c r="T14" t="n">
        <v>29719.43</v>
      </c>
      <c r="U14" t="n">
        <v>0.51</v>
      </c>
      <c r="V14" t="n">
        <v>0.8100000000000001</v>
      </c>
      <c r="W14" t="n">
        <v>5.41</v>
      </c>
      <c r="X14" t="n">
        <v>1.84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3.2626</v>
      </c>
      <c r="E15" t="n">
        <v>30.65</v>
      </c>
      <c r="F15" t="n">
        <v>25.84</v>
      </c>
      <c r="G15" t="n">
        <v>26.28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343.89</v>
      </c>
      <c r="Q15" t="n">
        <v>1397.38</v>
      </c>
      <c r="R15" t="n">
        <v>127.06</v>
      </c>
      <c r="S15" t="n">
        <v>66.97</v>
      </c>
      <c r="T15" t="n">
        <v>27235.58</v>
      </c>
      <c r="U15" t="n">
        <v>0.53</v>
      </c>
      <c r="V15" t="n">
        <v>0.8100000000000001</v>
      </c>
      <c r="W15" t="n">
        <v>5.38</v>
      </c>
      <c r="X15" t="n">
        <v>1.67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3.2853</v>
      </c>
      <c r="E16" t="n">
        <v>30.44</v>
      </c>
      <c r="F16" t="n">
        <v>25.74</v>
      </c>
      <c r="G16" t="n">
        <v>27.58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341.25</v>
      </c>
      <c r="Q16" t="n">
        <v>1397.2</v>
      </c>
      <c r="R16" t="n">
        <v>124.02</v>
      </c>
      <c r="S16" t="n">
        <v>66.97</v>
      </c>
      <c r="T16" t="n">
        <v>25730.17</v>
      </c>
      <c r="U16" t="n">
        <v>0.54</v>
      </c>
      <c r="V16" t="n">
        <v>0.82</v>
      </c>
      <c r="W16" t="n">
        <v>5.38</v>
      </c>
      <c r="X16" t="n">
        <v>1.58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3.3161</v>
      </c>
      <c r="E17" t="n">
        <v>30.16</v>
      </c>
      <c r="F17" t="n">
        <v>25.62</v>
      </c>
      <c r="G17" t="n">
        <v>29.56</v>
      </c>
      <c r="H17" t="n">
        <v>0.42</v>
      </c>
      <c r="I17" t="n">
        <v>52</v>
      </c>
      <c r="J17" t="n">
        <v>200.61</v>
      </c>
      <c r="K17" t="n">
        <v>54.38</v>
      </c>
      <c r="L17" t="n">
        <v>4.75</v>
      </c>
      <c r="M17" t="n">
        <v>50</v>
      </c>
      <c r="N17" t="n">
        <v>41.49</v>
      </c>
      <c r="O17" t="n">
        <v>24976.45</v>
      </c>
      <c r="P17" t="n">
        <v>338.06</v>
      </c>
      <c r="Q17" t="n">
        <v>1397.21</v>
      </c>
      <c r="R17" t="n">
        <v>119.84</v>
      </c>
      <c r="S17" t="n">
        <v>66.97</v>
      </c>
      <c r="T17" t="n">
        <v>23660.41</v>
      </c>
      <c r="U17" t="n">
        <v>0.5600000000000001</v>
      </c>
      <c r="V17" t="n">
        <v>0.82</v>
      </c>
      <c r="W17" t="n">
        <v>5.38</v>
      </c>
      <c r="X17" t="n">
        <v>1.45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3.3292</v>
      </c>
      <c r="E18" t="n">
        <v>30.04</v>
      </c>
      <c r="F18" t="n">
        <v>25.58</v>
      </c>
      <c r="G18" t="n">
        <v>30.69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336.15</v>
      </c>
      <c r="Q18" t="n">
        <v>1397.26</v>
      </c>
      <c r="R18" t="n">
        <v>118.08</v>
      </c>
      <c r="S18" t="n">
        <v>66.97</v>
      </c>
      <c r="T18" t="n">
        <v>22789.98</v>
      </c>
      <c r="U18" t="n">
        <v>0.57</v>
      </c>
      <c r="V18" t="n">
        <v>0.82</v>
      </c>
      <c r="W18" t="n">
        <v>5.39</v>
      </c>
      <c r="X18" t="n">
        <v>1.41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3.3514</v>
      </c>
      <c r="E19" t="n">
        <v>29.84</v>
      </c>
      <c r="F19" t="n">
        <v>25.49</v>
      </c>
      <c r="G19" t="n">
        <v>32.55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333.62</v>
      </c>
      <c r="Q19" t="n">
        <v>1397.3</v>
      </c>
      <c r="R19" t="n">
        <v>115.57</v>
      </c>
      <c r="S19" t="n">
        <v>66.97</v>
      </c>
      <c r="T19" t="n">
        <v>21553.37</v>
      </c>
      <c r="U19" t="n">
        <v>0.58</v>
      </c>
      <c r="V19" t="n">
        <v>0.83</v>
      </c>
      <c r="W19" t="n">
        <v>5.38</v>
      </c>
      <c r="X19" t="n">
        <v>1.33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3.3662</v>
      </c>
      <c r="E20" t="n">
        <v>29.71</v>
      </c>
      <c r="F20" t="n">
        <v>25.44</v>
      </c>
      <c r="G20" t="n">
        <v>33.92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331.57</v>
      </c>
      <c r="Q20" t="n">
        <v>1397.19</v>
      </c>
      <c r="R20" t="n">
        <v>113.67</v>
      </c>
      <c r="S20" t="n">
        <v>66.97</v>
      </c>
      <c r="T20" t="n">
        <v>20610.36</v>
      </c>
      <c r="U20" t="n">
        <v>0.59</v>
      </c>
      <c r="V20" t="n">
        <v>0.83</v>
      </c>
      <c r="W20" t="n">
        <v>5.38</v>
      </c>
      <c r="X20" t="n">
        <v>1.27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3.3921</v>
      </c>
      <c r="E21" t="n">
        <v>29.48</v>
      </c>
      <c r="F21" t="n">
        <v>25.33</v>
      </c>
      <c r="G21" t="n">
        <v>36.19</v>
      </c>
      <c r="H21" t="n">
        <v>0.51</v>
      </c>
      <c r="I21" t="n">
        <v>42</v>
      </c>
      <c r="J21" t="n">
        <v>202.19</v>
      </c>
      <c r="K21" t="n">
        <v>54.38</v>
      </c>
      <c r="L21" t="n">
        <v>5.75</v>
      </c>
      <c r="M21" t="n">
        <v>40</v>
      </c>
      <c r="N21" t="n">
        <v>42.06</v>
      </c>
      <c r="O21" t="n">
        <v>25170.34</v>
      </c>
      <c r="P21" t="n">
        <v>328.75</v>
      </c>
      <c r="Q21" t="n">
        <v>1397.24</v>
      </c>
      <c r="R21" t="n">
        <v>110.29</v>
      </c>
      <c r="S21" t="n">
        <v>66.97</v>
      </c>
      <c r="T21" t="n">
        <v>18937.93</v>
      </c>
      <c r="U21" t="n">
        <v>0.61</v>
      </c>
      <c r="V21" t="n">
        <v>0.83</v>
      </c>
      <c r="W21" t="n">
        <v>5.37</v>
      </c>
      <c r="X21" t="n">
        <v>1.16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3.4054</v>
      </c>
      <c r="E22" t="n">
        <v>29.36</v>
      </c>
      <c r="F22" t="n">
        <v>25.29</v>
      </c>
      <c r="G22" t="n">
        <v>37.94</v>
      </c>
      <c r="H22" t="n">
        <v>0.53</v>
      </c>
      <c r="I22" t="n">
        <v>40</v>
      </c>
      <c r="J22" t="n">
        <v>202.58</v>
      </c>
      <c r="K22" t="n">
        <v>54.38</v>
      </c>
      <c r="L22" t="n">
        <v>6</v>
      </c>
      <c r="M22" t="n">
        <v>38</v>
      </c>
      <c r="N22" t="n">
        <v>42.2</v>
      </c>
      <c r="O22" t="n">
        <v>25218.93</v>
      </c>
      <c r="P22" t="n">
        <v>326.7</v>
      </c>
      <c r="Q22" t="n">
        <v>1397.28</v>
      </c>
      <c r="R22" t="n">
        <v>109.16</v>
      </c>
      <c r="S22" t="n">
        <v>66.97</v>
      </c>
      <c r="T22" t="n">
        <v>18381.57</v>
      </c>
      <c r="U22" t="n">
        <v>0.61</v>
      </c>
      <c r="V22" t="n">
        <v>0.83</v>
      </c>
      <c r="W22" t="n">
        <v>5.36</v>
      </c>
      <c r="X22" t="n">
        <v>1.13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3.4151</v>
      </c>
      <c r="E23" t="n">
        <v>29.28</v>
      </c>
      <c r="F23" t="n">
        <v>25.25</v>
      </c>
      <c r="G23" t="n">
        <v>38.84</v>
      </c>
      <c r="H23" t="n">
        <v>0.55</v>
      </c>
      <c r="I23" t="n">
        <v>39</v>
      </c>
      <c r="J23" t="n">
        <v>202.98</v>
      </c>
      <c r="K23" t="n">
        <v>54.38</v>
      </c>
      <c r="L23" t="n">
        <v>6.25</v>
      </c>
      <c r="M23" t="n">
        <v>37</v>
      </c>
      <c r="N23" t="n">
        <v>42.35</v>
      </c>
      <c r="O23" t="n">
        <v>25267.7</v>
      </c>
      <c r="P23" t="n">
        <v>325.24</v>
      </c>
      <c r="Q23" t="n">
        <v>1397.22</v>
      </c>
      <c r="R23" t="n">
        <v>107.78</v>
      </c>
      <c r="S23" t="n">
        <v>66.97</v>
      </c>
      <c r="T23" t="n">
        <v>17698.01</v>
      </c>
      <c r="U23" t="n">
        <v>0.62</v>
      </c>
      <c r="V23" t="n">
        <v>0.83</v>
      </c>
      <c r="W23" t="n">
        <v>5.36</v>
      </c>
      <c r="X23" t="n">
        <v>1.08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3.428</v>
      </c>
      <c r="E24" t="n">
        <v>29.17</v>
      </c>
      <c r="F24" t="n">
        <v>25.22</v>
      </c>
      <c r="G24" t="n">
        <v>40.89</v>
      </c>
      <c r="H24" t="n">
        <v>0.57</v>
      </c>
      <c r="I24" t="n">
        <v>37</v>
      </c>
      <c r="J24" t="n">
        <v>203.37</v>
      </c>
      <c r="K24" t="n">
        <v>54.38</v>
      </c>
      <c r="L24" t="n">
        <v>6.5</v>
      </c>
      <c r="M24" t="n">
        <v>35</v>
      </c>
      <c r="N24" t="n">
        <v>42.49</v>
      </c>
      <c r="O24" t="n">
        <v>25316.39</v>
      </c>
      <c r="P24" t="n">
        <v>323.57</v>
      </c>
      <c r="Q24" t="n">
        <v>1397.25</v>
      </c>
      <c r="R24" t="n">
        <v>106.75</v>
      </c>
      <c r="S24" t="n">
        <v>66.97</v>
      </c>
      <c r="T24" t="n">
        <v>17190.66</v>
      </c>
      <c r="U24" t="n">
        <v>0.63</v>
      </c>
      <c r="V24" t="n">
        <v>0.83</v>
      </c>
      <c r="W24" t="n">
        <v>5.36</v>
      </c>
      <c r="X24" t="n">
        <v>1.05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3.4464</v>
      </c>
      <c r="E25" t="n">
        <v>29.02</v>
      </c>
      <c r="F25" t="n">
        <v>25.14</v>
      </c>
      <c r="G25" t="n">
        <v>43.09</v>
      </c>
      <c r="H25" t="n">
        <v>0.59</v>
      </c>
      <c r="I25" t="n">
        <v>35</v>
      </c>
      <c r="J25" t="n">
        <v>203.77</v>
      </c>
      <c r="K25" t="n">
        <v>54.38</v>
      </c>
      <c r="L25" t="n">
        <v>6.75</v>
      </c>
      <c r="M25" t="n">
        <v>33</v>
      </c>
      <c r="N25" t="n">
        <v>42.64</v>
      </c>
      <c r="O25" t="n">
        <v>25365.14</v>
      </c>
      <c r="P25" t="n">
        <v>320.28</v>
      </c>
      <c r="Q25" t="n">
        <v>1397.18</v>
      </c>
      <c r="R25" t="n">
        <v>104.52</v>
      </c>
      <c r="S25" t="n">
        <v>66.97</v>
      </c>
      <c r="T25" t="n">
        <v>16085.58</v>
      </c>
      <c r="U25" t="n">
        <v>0.64</v>
      </c>
      <c r="V25" t="n">
        <v>0.84</v>
      </c>
      <c r="W25" t="n">
        <v>5.34</v>
      </c>
      <c r="X25" t="n">
        <v>0.97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3.4558</v>
      </c>
      <c r="E26" t="n">
        <v>28.94</v>
      </c>
      <c r="F26" t="n">
        <v>25.1</v>
      </c>
      <c r="G26" t="n">
        <v>44.29</v>
      </c>
      <c r="H26" t="n">
        <v>0.61</v>
      </c>
      <c r="I26" t="n">
        <v>34</v>
      </c>
      <c r="J26" t="n">
        <v>204.16</v>
      </c>
      <c r="K26" t="n">
        <v>54.38</v>
      </c>
      <c r="L26" t="n">
        <v>7</v>
      </c>
      <c r="M26" t="n">
        <v>32</v>
      </c>
      <c r="N26" t="n">
        <v>42.78</v>
      </c>
      <c r="O26" t="n">
        <v>25413.94</v>
      </c>
      <c r="P26" t="n">
        <v>318.6</v>
      </c>
      <c r="Q26" t="n">
        <v>1397.3</v>
      </c>
      <c r="R26" t="n">
        <v>103.02</v>
      </c>
      <c r="S26" t="n">
        <v>66.97</v>
      </c>
      <c r="T26" t="n">
        <v>15341.74</v>
      </c>
      <c r="U26" t="n">
        <v>0.65</v>
      </c>
      <c r="V26" t="n">
        <v>0.84</v>
      </c>
      <c r="W26" t="n">
        <v>5.34</v>
      </c>
      <c r="X26" t="n">
        <v>0.93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3.4619</v>
      </c>
      <c r="E27" t="n">
        <v>28.89</v>
      </c>
      <c r="F27" t="n">
        <v>25.09</v>
      </c>
      <c r="G27" t="n">
        <v>45.61</v>
      </c>
      <c r="H27" t="n">
        <v>0.63</v>
      </c>
      <c r="I27" t="n">
        <v>33</v>
      </c>
      <c r="J27" t="n">
        <v>204.56</v>
      </c>
      <c r="K27" t="n">
        <v>54.38</v>
      </c>
      <c r="L27" t="n">
        <v>7.25</v>
      </c>
      <c r="M27" t="n">
        <v>31</v>
      </c>
      <c r="N27" t="n">
        <v>42.93</v>
      </c>
      <c r="O27" t="n">
        <v>25462.78</v>
      </c>
      <c r="P27" t="n">
        <v>317.4</v>
      </c>
      <c r="Q27" t="n">
        <v>1397.24</v>
      </c>
      <c r="R27" t="n">
        <v>102.43</v>
      </c>
      <c r="S27" t="n">
        <v>66.97</v>
      </c>
      <c r="T27" t="n">
        <v>15052.34</v>
      </c>
      <c r="U27" t="n">
        <v>0.65</v>
      </c>
      <c r="V27" t="n">
        <v>0.84</v>
      </c>
      <c r="W27" t="n">
        <v>5.35</v>
      </c>
      <c r="X27" t="n">
        <v>0.92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3.4703</v>
      </c>
      <c r="E28" t="n">
        <v>28.82</v>
      </c>
      <c r="F28" t="n">
        <v>25.05</v>
      </c>
      <c r="G28" t="n">
        <v>46.98</v>
      </c>
      <c r="H28" t="n">
        <v>0.65</v>
      </c>
      <c r="I28" t="n">
        <v>32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315.03</v>
      </c>
      <c r="Q28" t="n">
        <v>1397.2</v>
      </c>
      <c r="R28" t="n">
        <v>101.88</v>
      </c>
      <c r="S28" t="n">
        <v>66.97</v>
      </c>
      <c r="T28" t="n">
        <v>14783.07</v>
      </c>
      <c r="U28" t="n">
        <v>0.66</v>
      </c>
      <c r="V28" t="n">
        <v>0.84</v>
      </c>
      <c r="W28" t="n">
        <v>5.34</v>
      </c>
      <c r="X28" t="n">
        <v>0.89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3.4858</v>
      </c>
      <c r="E29" t="n">
        <v>28.69</v>
      </c>
      <c r="F29" t="n">
        <v>25</v>
      </c>
      <c r="G29" t="n">
        <v>50.01</v>
      </c>
      <c r="H29" t="n">
        <v>0.67</v>
      </c>
      <c r="I29" t="n">
        <v>30</v>
      </c>
      <c r="J29" t="n">
        <v>205.35</v>
      </c>
      <c r="K29" t="n">
        <v>54.38</v>
      </c>
      <c r="L29" t="n">
        <v>7.75</v>
      </c>
      <c r="M29" t="n">
        <v>28</v>
      </c>
      <c r="N29" t="n">
        <v>43.22</v>
      </c>
      <c r="O29" t="n">
        <v>25560.62</v>
      </c>
      <c r="P29" t="n">
        <v>313.53</v>
      </c>
      <c r="Q29" t="n">
        <v>1397.42</v>
      </c>
      <c r="R29" t="n">
        <v>100.04</v>
      </c>
      <c r="S29" t="n">
        <v>66.97</v>
      </c>
      <c r="T29" t="n">
        <v>13872.94</v>
      </c>
      <c r="U29" t="n">
        <v>0.67</v>
      </c>
      <c r="V29" t="n">
        <v>0.84</v>
      </c>
      <c r="W29" t="n">
        <v>5.34</v>
      </c>
      <c r="X29" t="n">
        <v>0.84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3.4942</v>
      </c>
      <c r="E30" t="n">
        <v>28.62</v>
      </c>
      <c r="F30" t="n">
        <v>24.97</v>
      </c>
      <c r="G30" t="n">
        <v>51.67</v>
      </c>
      <c r="H30" t="n">
        <v>0.6899999999999999</v>
      </c>
      <c r="I30" t="n">
        <v>29</v>
      </c>
      <c r="J30" t="n">
        <v>205.75</v>
      </c>
      <c r="K30" t="n">
        <v>54.38</v>
      </c>
      <c r="L30" t="n">
        <v>8</v>
      </c>
      <c r="M30" t="n">
        <v>27</v>
      </c>
      <c r="N30" t="n">
        <v>43.37</v>
      </c>
      <c r="O30" t="n">
        <v>25609.61</v>
      </c>
      <c r="P30" t="n">
        <v>311.26</v>
      </c>
      <c r="Q30" t="n">
        <v>1397.28</v>
      </c>
      <c r="R30" t="n">
        <v>98.73999999999999</v>
      </c>
      <c r="S30" t="n">
        <v>66.97</v>
      </c>
      <c r="T30" t="n">
        <v>13224.63</v>
      </c>
      <c r="U30" t="n">
        <v>0.68</v>
      </c>
      <c r="V30" t="n">
        <v>0.84</v>
      </c>
      <c r="W30" t="n">
        <v>5.35</v>
      </c>
      <c r="X30" t="n">
        <v>0.8100000000000001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3.502</v>
      </c>
      <c r="E31" t="n">
        <v>28.56</v>
      </c>
      <c r="F31" t="n">
        <v>24.95</v>
      </c>
      <c r="G31" t="n">
        <v>53.46</v>
      </c>
      <c r="H31" t="n">
        <v>0.71</v>
      </c>
      <c r="I31" t="n">
        <v>28</v>
      </c>
      <c r="J31" t="n">
        <v>206.15</v>
      </c>
      <c r="K31" t="n">
        <v>54.38</v>
      </c>
      <c r="L31" t="n">
        <v>8.25</v>
      </c>
      <c r="M31" t="n">
        <v>26</v>
      </c>
      <c r="N31" t="n">
        <v>43.52</v>
      </c>
      <c r="O31" t="n">
        <v>25658.66</v>
      </c>
      <c r="P31" t="n">
        <v>309.73</v>
      </c>
      <c r="Q31" t="n">
        <v>1397.19</v>
      </c>
      <c r="R31" t="n">
        <v>98.09</v>
      </c>
      <c r="S31" t="n">
        <v>66.97</v>
      </c>
      <c r="T31" t="n">
        <v>12908.35</v>
      </c>
      <c r="U31" t="n">
        <v>0.68</v>
      </c>
      <c r="V31" t="n">
        <v>0.84</v>
      </c>
      <c r="W31" t="n">
        <v>5.34</v>
      </c>
      <c r="X31" t="n">
        <v>0.78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3.5109</v>
      </c>
      <c r="E32" t="n">
        <v>28.48</v>
      </c>
      <c r="F32" t="n">
        <v>24.92</v>
      </c>
      <c r="G32" t="n">
        <v>55.37</v>
      </c>
      <c r="H32" t="n">
        <v>0.73</v>
      </c>
      <c r="I32" t="n">
        <v>27</v>
      </c>
      <c r="J32" t="n">
        <v>206.54</v>
      </c>
      <c r="K32" t="n">
        <v>54.38</v>
      </c>
      <c r="L32" t="n">
        <v>8.5</v>
      </c>
      <c r="M32" t="n">
        <v>25</v>
      </c>
      <c r="N32" t="n">
        <v>43.67</v>
      </c>
      <c r="O32" t="n">
        <v>25707.76</v>
      </c>
      <c r="P32" t="n">
        <v>308.01</v>
      </c>
      <c r="Q32" t="n">
        <v>1397.24</v>
      </c>
      <c r="R32" t="n">
        <v>96.79000000000001</v>
      </c>
      <c r="S32" t="n">
        <v>66.97</v>
      </c>
      <c r="T32" t="n">
        <v>12260.64</v>
      </c>
      <c r="U32" t="n">
        <v>0.6899999999999999</v>
      </c>
      <c r="V32" t="n">
        <v>0.84</v>
      </c>
      <c r="W32" t="n">
        <v>5.34</v>
      </c>
      <c r="X32" t="n">
        <v>0.75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3.5187</v>
      </c>
      <c r="E33" t="n">
        <v>28.42</v>
      </c>
      <c r="F33" t="n">
        <v>24.89</v>
      </c>
      <c r="G33" t="n">
        <v>57.44</v>
      </c>
      <c r="H33" t="n">
        <v>0.75</v>
      </c>
      <c r="I33" t="n">
        <v>26</v>
      </c>
      <c r="J33" t="n">
        <v>206.94</v>
      </c>
      <c r="K33" t="n">
        <v>54.38</v>
      </c>
      <c r="L33" t="n">
        <v>8.75</v>
      </c>
      <c r="M33" t="n">
        <v>24</v>
      </c>
      <c r="N33" t="n">
        <v>43.81</v>
      </c>
      <c r="O33" t="n">
        <v>25756.9</v>
      </c>
      <c r="P33" t="n">
        <v>304.82</v>
      </c>
      <c r="Q33" t="n">
        <v>1397.21</v>
      </c>
      <c r="R33" t="n">
        <v>96.27</v>
      </c>
      <c r="S33" t="n">
        <v>66.97</v>
      </c>
      <c r="T33" t="n">
        <v>12004.24</v>
      </c>
      <c r="U33" t="n">
        <v>0.7</v>
      </c>
      <c r="V33" t="n">
        <v>0.85</v>
      </c>
      <c r="W33" t="n">
        <v>5.33</v>
      </c>
      <c r="X33" t="n">
        <v>0.73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3.5201</v>
      </c>
      <c r="E34" t="n">
        <v>28.41</v>
      </c>
      <c r="F34" t="n">
        <v>24.88</v>
      </c>
      <c r="G34" t="n">
        <v>57.42</v>
      </c>
      <c r="H34" t="n">
        <v>0.77</v>
      </c>
      <c r="I34" t="n">
        <v>26</v>
      </c>
      <c r="J34" t="n">
        <v>207.34</v>
      </c>
      <c r="K34" t="n">
        <v>54.38</v>
      </c>
      <c r="L34" t="n">
        <v>9</v>
      </c>
      <c r="M34" t="n">
        <v>24</v>
      </c>
      <c r="N34" t="n">
        <v>43.96</v>
      </c>
      <c r="O34" t="n">
        <v>25806.1</v>
      </c>
      <c r="P34" t="n">
        <v>304.08</v>
      </c>
      <c r="Q34" t="n">
        <v>1397.21</v>
      </c>
      <c r="R34" t="n">
        <v>95.88</v>
      </c>
      <c r="S34" t="n">
        <v>66.97</v>
      </c>
      <c r="T34" t="n">
        <v>11811.55</v>
      </c>
      <c r="U34" t="n">
        <v>0.7</v>
      </c>
      <c r="V34" t="n">
        <v>0.85</v>
      </c>
      <c r="W34" t="n">
        <v>5.33</v>
      </c>
      <c r="X34" t="n">
        <v>0.71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3.5265</v>
      </c>
      <c r="E35" t="n">
        <v>28.36</v>
      </c>
      <c r="F35" t="n">
        <v>24.87</v>
      </c>
      <c r="G35" t="n">
        <v>59.68</v>
      </c>
      <c r="H35" t="n">
        <v>0.79</v>
      </c>
      <c r="I35" t="n">
        <v>25</v>
      </c>
      <c r="J35" t="n">
        <v>207.74</v>
      </c>
      <c r="K35" t="n">
        <v>54.38</v>
      </c>
      <c r="L35" t="n">
        <v>9.25</v>
      </c>
      <c r="M35" t="n">
        <v>23</v>
      </c>
      <c r="N35" t="n">
        <v>44.11</v>
      </c>
      <c r="O35" t="n">
        <v>25855.35</v>
      </c>
      <c r="P35" t="n">
        <v>302.6</v>
      </c>
      <c r="Q35" t="n">
        <v>1397.27</v>
      </c>
      <c r="R35" t="n">
        <v>95.37</v>
      </c>
      <c r="S35" t="n">
        <v>66.97</v>
      </c>
      <c r="T35" t="n">
        <v>11560.95</v>
      </c>
      <c r="U35" t="n">
        <v>0.7</v>
      </c>
      <c r="V35" t="n">
        <v>0.85</v>
      </c>
      <c r="W35" t="n">
        <v>5.34</v>
      </c>
      <c r="X35" t="n">
        <v>0.7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3.5381</v>
      </c>
      <c r="E36" t="n">
        <v>28.26</v>
      </c>
      <c r="F36" t="n">
        <v>24.81</v>
      </c>
      <c r="G36" t="n">
        <v>62.03</v>
      </c>
      <c r="H36" t="n">
        <v>0.8100000000000001</v>
      </c>
      <c r="I36" t="n">
        <v>24</v>
      </c>
      <c r="J36" t="n">
        <v>208.14</v>
      </c>
      <c r="K36" t="n">
        <v>54.38</v>
      </c>
      <c r="L36" t="n">
        <v>9.5</v>
      </c>
      <c r="M36" t="n">
        <v>22</v>
      </c>
      <c r="N36" t="n">
        <v>44.26</v>
      </c>
      <c r="O36" t="n">
        <v>25904.65</v>
      </c>
      <c r="P36" t="n">
        <v>300.44</v>
      </c>
      <c r="Q36" t="n">
        <v>1397.23</v>
      </c>
      <c r="R36" t="n">
        <v>93.75</v>
      </c>
      <c r="S36" t="n">
        <v>66.97</v>
      </c>
      <c r="T36" t="n">
        <v>10758.49</v>
      </c>
      <c r="U36" t="n">
        <v>0.71</v>
      </c>
      <c r="V36" t="n">
        <v>0.85</v>
      </c>
      <c r="W36" t="n">
        <v>5.33</v>
      </c>
      <c r="X36" t="n">
        <v>0.65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3.5431</v>
      </c>
      <c r="E37" t="n">
        <v>28.22</v>
      </c>
      <c r="F37" t="n">
        <v>24.81</v>
      </c>
      <c r="G37" t="n">
        <v>64.73</v>
      </c>
      <c r="H37" t="n">
        <v>0.83</v>
      </c>
      <c r="I37" t="n">
        <v>23</v>
      </c>
      <c r="J37" t="n">
        <v>208.54</v>
      </c>
      <c r="K37" t="n">
        <v>54.38</v>
      </c>
      <c r="L37" t="n">
        <v>9.75</v>
      </c>
      <c r="M37" t="n">
        <v>21</v>
      </c>
      <c r="N37" t="n">
        <v>44.41</v>
      </c>
      <c r="O37" t="n">
        <v>25954</v>
      </c>
      <c r="P37" t="n">
        <v>298.72</v>
      </c>
      <c r="Q37" t="n">
        <v>1397.22</v>
      </c>
      <c r="R37" t="n">
        <v>93.47</v>
      </c>
      <c r="S37" t="n">
        <v>66.97</v>
      </c>
      <c r="T37" t="n">
        <v>10619.85</v>
      </c>
      <c r="U37" t="n">
        <v>0.72</v>
      </c>
      <c r="V37" t="n">
        <v>0.85</v>
      </c>
      <c r="W37" t="n">
        <v>5.34</v>
      </c>
      <c r="X37" t="n">
        <v>0.65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3.544</v>
      </c>
      <c r="E38" t="n">
        <v>28.22</v>
      </c>
      <c r="F38" t="n">
        <v>24.81</v>
      </c>
      <c r="G38" t="n">
        <v>64.70999999999999</v>
      </c>
      <c r="H38" t="n">
        <v>0.85</v>
      </c>
      <c r="I38" t="n">
        <v>23</v>
      </c>
      <c r="J38" t="n">
        <v>208.94</v>
      </c>
      <c r="K38" t="n">
        <v>54.38</v>
      </c>
      <c r="L38" t="n">
        <v>10</v>
      </c>
      <c r="M38" t="n">
        <v>21</v>
      </c>
      <c r="N38" t="n">
        <v>44.56</v>
      </c>
      <c r="O38" t="n">
        <v>26003.41</v>
      </c>
      <c r="P38" t="n">
        <v>297.26</v>
      </c>
      <c r="Q38" t="n">
        <v>1397.19</v>
      </c>
      <c r="R38" t="n">
        <v>93.45999999999999</v>
      </c>
      <c r="S38" t="n">
        <v>66.97</v>
      </c>
      <c r="T38" t="n">
        <v>10619.05</v>
      </c>
      <c r="U38" t="n">
        <v>0.72</v>
      </c>
      <c r="V38" t="n">
        <v>0.85</v>
      </c>
      <c r="W38" t="n">
        <v>5.33</v>
      </c>
      <c r="X38" t="n">
        <v>0.64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3.5522</v>
      </c>
      <c r="E39" t="n">
        <v>28.15</v>
      </c>
      <c r="F39" t="n">
        <v>24.78</v>
      </c>
      <c r="G39" t="n">
        <v>67.58</v>
      </c>
      <c r="H39" t="n">
        <v>0.87</v>
      </c>
      <c r="I39" t="n">
        <v>22</v>
      </c>
      <c r="J39" t="n">
        <v>209.34</v>
      </c>
      <c r="K39" t="n">
        <v>54.38</v>
      </c>
      <c r="L39" t="n">
        <v>10.25</v>
      </c>
      <c r="M39" t="n">
        <v>20</v>
      </c>
      <c r="N39" t="n">
        <v>44.71</v>
      </c>
      <c r="O39" t="n">
        <v>26052.86</v>
      </c>
      <c r="P39" t="n">
        <v>296.45</v>
      </c>
      <c r="Q39" t="n">
        <v>1397.22</v>
      </c>
      <c r="R39" t="n">
        <v>92.42</v>
      </c>
      <c r="S39" t="n">
        <v>66.97</v>
      </c>
      <c r="T39" t="n">
        <v>10103.32</v>
      </c>
      <c r="U39" t="n">
        <v>0.72</v>
      </c>
      <c r="V39" t="n">
        <v>0.85</v>
      </c>
      <c r="W39" t="n">
        <v>5.33</v>
      </c>
      <c r="X39" t="n">
        <v>0.61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3.5649</v>
      </c>
      <c r="E40" t="n">
        <v>28.05</v>
      </c>
      <c r="F40" t="n">
        <v>24.72</v>
      </c>
      <c r="G40" t="n">
        <v>70.62</v>
      </c>
      <c r="H40" t="n">
        <v>0.89</v>
      </c>
      <c r="I40" t="n">
        <v>21</v>
      </c>
      <c r="J40" t="n">
        <v>209.74</v>
      </c>
      <c r="K40" t="n">
        <v>54.38</v>
      </c>
      <c r="L40" t="n">
        <v>10.5</v>
      </c>
      <c r="M40" t="n">
        <v>19</v>
      </c>
      <c r="N40" t="n">
        <v>44.87</v>
      </c>
      <c r="O40" t="n">
        <v>26102.37</v>
      </c>
      <c r="P40" t="n">
        <v>292.06</v>
      </c>
      <c r="Q40" t="n">
        <v>1397.18</v>
      </c>
      <c r="R40" t="n">
        <v>90.69</v>
      </c>
      <c r="S40" t="n">
        <v>66.97</v>
      </c>
      <c r="T40" t="n">
        <v>9242.9</v>
      </c>
      <c r="U40" t="n">
        <v>0.74</v>
      </c>
      <c r="V40" t="n">
        <v>0.85</v>
      </c>
      <c r="W40" t="n">
        <v>5.32</v>
      </c>
      <c r="X40" t="n">
        <v>0.55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3.5597</v>
      </c>
      <c r="E41" t="n">
        <v>28.09</v>
      </c>
      <c r="F41" t="n">
        <v>24.76</v>
      </c>
      <c r="G41" t="n">
        <v>70.73999999999999</v>
      </c>
      <c r="H41" t="n">
        <v>0.91</v>
      </c>
      <c r="I41" t="n">
        <v>21</v>
      </c>
      <c r="J41" t="n">
        <v>210.14</v>
      </c>
      <c r="K41" t="n">
        <v>54.38</v>
      </c>
      <c r="L41" t="n">
        <v>10.75</v>
      </c>
      <c r="M41" t="n">
        <v>19</v>
      </c>
      <c r="N41" t="n">
        <v>45.02</v>
      </c>
      <c r="O41" t="n">
        <v>26151.93</v>
      </c>
      <c r="P41" t="n">
        <v>291.61</v>
      </c>
      <c r="Q41" t="n">
        <v>1397.21</v>
      </c>
      <c r="R41" t="n">
        <v>91.76000000000001</v>
      </c>
      <c r="S41" t="n">
        <v>66.97</v>
      </c>
      <c r="T41" t="n">
        <v>9777.68</v>
      </c>
      <c r="U41" t="n">
        <v>0.73</v>
      </c>
      <c r="V41" t="n">
        <v>0.85</v>
      </c>
      <c r="W41" t="n">
        <v>5.33</v>
      </c>
      <c r="X41" t="n">
        <v>0.59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3.572</v>
      </c>
      <c r="E42" t="n">
        <v>28</v>
      </c>
      <c r="F42" t="n">
        <v>24.7</v>
      </c>
      <c r="G42" t="n">
        <v>74.09999999999999</v>
      </c>
      <c r="H42" t="n">
        <v>0.93</v>
      </c>
      <c r="I42" t="n">
        <v>20</v>
      </c>
      <c r="J42" t="n">
        <v>210.55</v>
      </c>
      <c r="K42" t="n">
        <v>54.38</v>
      </c>
      <c r="L42" t="n">
        <v>11</v>
      </c>
      <c r="M42" t="n">
        <v>18</v>
      </c>
      <c r="N42" t="n">
        <v>45.17</v>
      </c>
      <c r="O42" t="n">
        <v>26201.54</v>
      </c>
      <c r="P42" t="n">
        <v>289.65</v>
      </c>
      <c r="Q42" t="n">
        <v>1397.18</v>
      </c>
      <c r="R42" t="n">
        <v>89.92</v>
      </c>
      <c r="S42" t="n">
        <v>66.97</v>
      </c>
      <c r="T42" t="n">
        <v>8862.75</v>
      </c>
      <c r="U42" t="n">
        <v>0.74</v>
      </c>
      <c r="V42" t="n">
        <v>0.85</v>
      </c>
      <c r="W42" t="n">
        <v>5.33</v>
      </c>
      <c r="X42" t="n">
        <v>0.54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3.5727</v>
      </c>
      <c r="E43" t="n">
        <v>27.99</v>
      </c>
      <c r="F43" t="n">
        <v>24.7</v>
      </c>
      <c r="G43" t="n">
        <v>74.09</v>
      </c>
      <c r="H43" t="n">
        <v>0.95</v>
      </c>
      <c r="I43" t="n">
        <v>20</v>
      </c>
      <c r="J43" t="n">
        <v>210.95</v>
      </c>
      <c r="K43" t="n">
        <v>54.38</v>
      </c>
      <c r="L43" t="n">
        <v>11.25</v>
      </c>
      <c r="M43" t="n">
        <v>18</v>
      </c>
      <c r="N43" t="n">
        <v>45.32</v>
      </c>
      <c r="O43" t="n">
        <v>26251.2</v>
      </c>
      <c r="P43" t="n">
        <v>287.01</v>
      </c>
      <c r="Q43" t="n">
        <v>1397.27</v>
      </c>
      <c r="R43" t="n">
        <v>89.73999999999999</v>
      </c>
      <c r="S43" t="n">
        <v>66.97</v>
      </c>
      <c r="T43" t="n">
        <v>8771.639999999999</v>
      </c>
      <c r="U43" t="n">
        <v>0.75</v>
      </c>
      <c r="V43" t="n">
        <v>0.85</v>
      </c>
      <c r="W43" t="n">
        <v>5.33</v>
      </c>
      <c r="X43" t="n">
        <v>0.53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3.5796</v>
      </c>
      <c r="E44" t="n">
        <v>27.94</v>
      </c>
      <c r="F44" t="n">
        <v>24.68</v>
      </c>
      <c r="G44" t="n">
        <v>77.94</v>
      </c>
      <c r="H44" t="n">
        <v>0.97</v>
      </c>
      <c r="I44" t="n">
        <v>19</v>
      </c>
      <c r="J44" t="n">
        <v>211.35</v>
      </c>
      <c r="K44" t="n">
        <v>54.38</v>
      </c>
      <c r="L44" t="n">
        <v>11.5</v>
      </c>
      <c r="M44" t="n">
        <v>17</v>
      </c>
      <c r="N44" t="n">
        <v>45.48</v>
      </c>
      <c r="O44" t="n">
        <v>26300.92</v>
      </c>
      <c r="P44" t="n">
        <v>286.11</v>
      </c>
      <c r="Q44" t="n">
        <v>1397.24</v>
      </c>
      <c r="R44" t="n">
        <v>89.43000000000001</v>
      </c>
      <c r="S44" t="n">
        <v>66.97</v>
      </c>
      <c r="T44" t="n">
        <v>8621.66</v>
      </c>
      <c r="U44" t="n">
        <v>0.75</v>
      </c>
      <c r="V44" t="n">
        <v>0.85</v>
      </c>
      <c r="W44" t="n">
        <v>5.32</v>
      </c>
      <c r="X44" t="n">
        <v>0.51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3.5785</v>
      </c>
      <c r="E45" t="n">
        <v>27.94</v>
      </c>
      <c r="F45" t="n">
        <v>24.69</v>
      </c>
      <c r="G45" t="n">
        <v>77.97</v>
      </c>
      <c r="H45" t="n">
        <v>0.99</v>
      </c>
      <c r="I45" t="n">
        <v>19</v>
      </c>
      <c r="J45" t="n">
        <v>211.76</v>
      </c>
      <c r="K45" t="n">
        <v>54.38</v>
      </c>
      <c r="L45" t="n">
        <v>11.75</v>
      </c>
      <c r="M45" t="n">
        <v>17</v>
      </c>
      <c r="N45" t="n">
        <v>45.63</v>
      </c>
      <c r="O45" t="n">
        <v>26350.68</v>
      </c>
      <c r="P45" t="n">
        <v>284.17</v>
      </c>
      <c r="Q45" t="n">
        <v>1397.23</v>
      </c>
      <c r="R45" t="n">
        <v>89.56</v>
      </c>
      <c r="S45" t="n">
        <v>66.97</v>
      </c>
      <c r="T45" t="n">
        <v>8685.549999999999</v>
      </c>
      <c r="U45" t="n">
        <v>0.75</v>
      </c>
      <c r="V45" t="n">
        <v>0.85</v>
      </c>
      <c r="W45" t="n">
        <v>5.33</v>
      </c>
      <c r="X45" t="n">
        <v>0.52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3.5864</v>
      </c>
      <c r="E46" t="n">
        <v>27.88</v>
      </c>
      <c r="F46" t="n">
        <v>24.67</v>
      </c>
      <c r="G46" t="n">
        <v>82.22</v>
      </c>
      <c r="H46" t="n">
        <v>1</v>
      </c>
      <c r="I46" t="n">
        <v>18</v>
      </c>
      <c r="J46" t="n">
        <v>212.16</v>
      </c>
      <c r="K46" t="n">
        <v>54.38</v>
      </c>
      <c r="L46" t="n">
        <v>12</v>
      </c>
      <c r="M46" t="n">
        <v>16</v>
      </c>
      <c r="N46" t="n">
        <v>45.78</v>
      </c>
      <c r="O46" t="n">
        <v>26400.51</v>
      </c>
      <c r="P46" t="n">
        <v>282.03</v>
      </c>
      <c r="Q46" t="n">
        <v>1397.28</v>
      </c>
      <c r="R46" t="n">
        <v>88.90000000000001</v>
      </c>
      <c r="S46" t="n">
        <v>66.97</v>
      </c>
      <c r="T46" t="n">
        <v>8363.73</v>
      </c>
      <c r="U46" t="n">
        <v>0.75</v>
      </c>
      <c r="V46" t="n">
        <v>0.85</v>
      </c>
      <c r="W46" t="n">
        <v>5.32</v>
      </c>
      <c r="X46" t="n">
        <v>0.5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3.5887</v>
      </c>
      <c r="E47" t="n">
        <v>27.86</v>
      </c>
      <c r="F47" t="n">
        <v>24.65</v>
      </c>
      <c r="G47" t="n">
        <v>82.16</v>
      </c>
      <c r="H47" t="n">
        <v>1.02</v>
      </c>
      <c r="I47" t="n">
        <v>18</v>
      </c>
      <c r="J47" t="n">
        <v>212.56</v>
      </c>
      <c r="K47" t="n">
        <v>54.38</v>
      </c>
      <c r="L47" t="n">
        <v>12.25</v>
      </c>
      <c r="M47" t="n">
        <v>16</v>
      </c>
      <c r="N47" t="n">
        <v>45.94</v>
      </c>
      <c r="O47" t="n">
        <v>26450.38</v>
      </c>
      <c r="P47" t="n">
        <v>280.38</v>
      </c>
      <c r="Q47" t="n">
        <v>1397.24</v>
      </c>
      <c r="R47" t="n">
        <v>88.29000000000001</v>
      </c>
      <c r="S47" t="n">
        <v>66.97</v>
      </c>
      <c r="T47" t="n">
        <v>8059.09</v>
      </c>
      <c r="U47" t="n">
        <v>0.76</v>
      </c>
      <c r="V47" t="n">
        <v>0.85</v>
      </c>
      <c r="W47" t="n">
        <v>5.32</v>
      </c>
      <c r="X47" t="n">
        <v>0.48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3.5992</v>
      </c>
      <c r="E48" t="n">
        <v>27.78</v>
      </c>
      <c r="F48" t="n">
        <v>24.61</v>
      </c>
      <c r="G48" t="n">
        <v>86.84999999999999</v>
      </c>
      <c r="H48" t="n">
        <v>1.04</v>
      </c>
      <c r="I48" t="n">
        <v>17</v>
      </c>
      <c r="J48" t="n">
        <v>212.97</v>
      </c>
      <c r="K48" t="n">
        <v>54.38</v>
      </c>
      <c r="L48" t="n">
        <v>12.5</v>
      </c>
      <c r="M48" t="n">
        <v>15</v>
      </c>
      <c r="N48" t="n">
        <v>46.09</v>
      </c>
      <c r="O48" t="n">
        <v>26500.31</v>
      </c>
      <c r="P48" t="n">
        <v>276.39</v>
      </c>
      <c r="Q48" t="n">
        <v>1397.2</v>
      </c>
      <c r="R48" t="n">
        <v>86.86</v>
      </c>
      <c r="S48" t="n">
        <v>66.97</v>
      </c>
      <c r="T48" t="n">
        <v>7346.67</v>
      </c>
      <c r="U48" t="n">
        <v>0.77</v>
      </c>
      <c r="V48" t="n">
        <v>0.86</v>
      </c>
      <c r="W48" t="n">
        <v>5.32</v>
      </c>
      <c r="X48" t="n">
        <v>0.44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3.5973</v>
      </c>
      <c r="E49" t="n">
        <v>27.8</v>
      </c>
      <c r="F49" t="n">
        <v>24.62</v>
      </c>
      <c r="G49" t="n">
        <v>86.90000000000001</v>
      </c>
      <c r="H49" t="n">
        <v>1.06</v>
      </c>
      <c r="I49" t="n">
        <v>17</v>
      </c>
      <c r="J49" t="n">
        <v>213.37</v>
      </c>
      <c r="K49" t="n">
        <v>54.38</v>
      </c>
      <c r="L49" t="n">
        <v>12.75</v>
      </c>
      <c r="M49" t="n">
        <v>13</v>
      </c>
      <c r="N49" t="n">
        <v>46.25</v>
      </c>
      <c r="O49" t="n">
        <v>26550.29</v>
      </c>
      <c r="P49" t="n">
        <v>276.26</v>
      </c>
      <c r="Q49" t="n">
        <v>1397.3</v>
      </c>
      <c r="R49" t="n">
        <v>87.28</v>
      </c>
      <c r="S49" t="n">
        <v>66.97</v>
      </c>
      <c r="T49" t="n">
        <v>7556.25</v>
      </c>
      <c r="U49" t="n">
        <v>0.77</v>
      </c>
      <c r="V49" t="n">
        <v>0.85</v>
      </c>
      <c r="W49" t="n">
        <v>5.33</v>
      </c>
      <c r="X49" t="n">
        <v>0.46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3.5959</v>
      </c>
      <c r="E50" t="n">
        <v>27.81</v>
      </c>
      <c r="F50" t="n">
        <v>24.63</v>
      </c>
      <c r="G50" t="n">
        <v>86.94</v>
      </c>
      <c r="H50" t="n">
        <v>1.08</v>
      </c>
      <c r="I50" t="n">
        <v>17</v>
      </c>
      <c r="J50" t="n">
        <v>213.78</v>
      </c>
      <c r="K50" t="n">
        <v>54.38</v>
      </c>
      <c r="L50" t="n">
        <v>13</v>
      </c>
      <c r="M50" t="n">
        <v>11</v>
      </c>
      <c r="N50" t="n">
        <v>46.4</v>
      </c>
      <c r="O50" t="n">
        <v>26600.32</v>
      </c>
      <c r="P50" t="n">
        <v>274.58</v>
      </c>
      <c r="Q50" t="n">
        <v>1397.17</v>
      </c>
      <c r="R50" t="n">
        <v>87.78</v>
      </c>
      <c r="S50" t="n">
        <v>66.97</v>
      </c>
      <c r="T50" t="n">
        <v>7804.99</v>
      </c>
      <c r="U50" t="n">
        <v>0.76</v>
      </c>
      <c r="V50" t="n">
        <v>0.85</v>
      </c>
      <c r="W50" t="n">
        <v>5.32</v>
      </c>
      <c r="X50" t="n">
        <v>0.47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3.6048</v>
      </c>
      <c r="E51" t="n">
        <v>27.74</v>
      </c>
      <c r="F51" t="n">
        <v>24.6</v>
      </c>
      <c r="G51" t="n">
        <v>92.26000000000001</v>
      </c>
      <c r="H51" t="n">
        <v>1.1</v>
      </c>
      <c r="I51" t="n">
        <v>16</v>
      </c>
      <c r="J51" t="n">
        <v>214.19</v>
      </c>
      <c r="K51" t="n">
        <v>54.38</v>
      </c>
      <c r="L51" t="n">
        <v>13.25</v>
      </c>
      <c r="M51" t="n">
        <v>10</v>
      </c>
      <c r="N51" t="n">
        <v>46.56</v>
      </c>
      <c r="O51" t="n">
        <v>26650.41</v>
      </c>
      <c r="P51" t="n">
        <v>273.98</v>
      </c>
      <c r="Q51" t="n">
        <v>1397.29</v>
      </c>
      <c r="R51" t="n">
        <v>86.62</v>
      </c>
      <c r="S51" t="n">
        <v>66.97</v>
      </c>
      <c r="T51" t="n">
        <v>7229.22</v>
      </c>
      <c r="U51" t="n">
        <v>0.77</v>
      </c>
      <c r="V51" t="n">
        <v>0.86</v>
      </c>
      <c r="W51" t="n">
        <v>5.32</v>
      </c>
      <c r="X51" t="n">
        <v>0.44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3.6041</v>
      </c>
      <c r="E52" t="n">
        <v>27.75</v>
      </c>
      <c r="F52" t="n">
        <v>24.61</v>
      </c>
      <c r="G52" t="n">
        <v>92.28</v>
      </c>
      <c r="H52" t="n">
        <v>1.12</v>
      </c>
      <c r="I52" t="n">
        <v>16</v>
      </c>
      <c r="J52" t="n">
        <v>214.59</v>
      </c>
      <c r="K52" t="n">
        <v>54.38</v>
      </c>
      <c r="L52" t="n">
        <v>13.5</v>
      </c>
      <c r="M52" t="n">
        <v>8</v>
      </c>
      <c r="N52" t="n">
        <v>46.72</v>
      </c>
      <c r="O52" t="n">
        <v>26700.55</v>
      </c>
      <c r="P52" t="n">
        <v>271.84</v>
      </c>
      <c r="Q52" t="n">
        <v>1397.17</v>
      </c>
      <c r="R52" t="n">
        <v>86.77</v>
      </c>
      <c r="S52" t="n">
        <v>66.97</v>
      </c>
      <c r="T52" t="n">
        <v>7305.53</v>
      </c>
      <c r="U52" t="n">
        <v>0.77</v>
      </c>
      <c r="V52" t="n">
        <v>0.86</v>
      </c>
      <c r="W52" t="n">
        <v>5.33</v>
      </c>
      <c r="X52" t="n">
        <v>0.44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3.6036</v>
      </c>
      <c r="E53" t="n">
        <v>27.75</v>
      </c>
      <c r="F53" t="n">
        <v>24.61</v>
      </c>
      <c r="G53" t="n">
        <v>92.29000000000001</v>
      </c>
      <c r="H53" t="n">
        <v>1.14</v>
      </c>
      <c r="I53" t="n">
        <v>16</v>
      </c>
      <c r="J53" t="n">
        <v>215</v>
      </c>
      <c r="K53" t="n">
        <v>54.38</v>
      </c>
      <c r="L53" t="n">
        <v>13.75</v>
      </c>
      <c r="M53" t="n">
        <v>9</v>
      </c>
      <c r="N53" t="n">
        <v>46.87</v>
      </c>
      <c r="O53" t="n">
        <v>26750.75</v>
      </c>
      <c r="P53" t="n">
        <v>271.84</v>
      </c>
      <c r="Q53" t="n">
        <v>1397.25</v>
      </c>
      <c r="R53" t="n">
        <v>86.91</v>
      </c>
      <c r="S53" t="n">
        <v>66.97</v>
      </c>
      <c r="T53" t="n">
        <v>7376.24</v>
      </c>
      <c r="U53" t="n">
        <v>0.77</v>
      </c>
      <c r="V53" t="n">
        <v>0.86</v>
      </c>
      <c r="W53" t="n">
        <v>5.33</v>
      </c>
      <c r="X53" t="n">
        <v>0.45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3.6034</v>
      </c>
      <c r="E54" t="n">
        <v>27.75</v>
      </c>
      <c r="F54" t="n">
        <v>24.61</v>
      </c>
      <c r="G54" t="n">
        <v>92.3</v>
      </c>
      <c r="H54" t="n">
        <v>1.15</v>
      </c>
      <c r="I54" t="n">
        <v>16</v>
      </c>
      <c r="J54" t="n">
        <v>215.41</v>
      </c>
      <c r="K54" t="n">
        <v>54.38</v>
      </c>
      <c r="L54" t="n">
        <v>14</v>
      </c>
      <c r="M54" t="n">
        <v>5</v>
      </c>
      <c r="N54" t="n">
        <v>47.03</v>
      </c>
      <c r="O54" t="n">
        <v>26801</v>
      </c>
      <c r="P54" t="n">
        <v>270.76</v>
      </c>
      <c r="Q54" t="n">
        <v>1397.22</v>
      </c>
      <c r="R54" t="n">
        <v>86.70999999999999</v>
      </c>
      <c r="S54" t="n">
        <v>66.97</v>
      </c>
      <c r="T54" t="n">
        <v>7274.24</v>
      </c>
      <c r="U54" t="n">
        <v>0.77</v>
      </c>
      <c r="V54" t="n">
        <v>0.86</v>
      </c>
      <c r="W54" t="n">
        <v>5.33</v>
      </c>
      <c r="X54" t="n">
        <v>0.45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3.6041</v>
      </c>
      <c r="E55" t="n">
        <v>27.75</v>
      </c>
      <c r="F55" t="n">
        <v>24.61</v>
      </c>
      <c r="G55" t="n">
        <v>92.28</v>
      </c>
      <c r="H55" t="n">
        <v>1.17</v>
      </c>
      <c r="I55" t="n">
        <v>16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270.93</v>
      </c>
      <c r="Q55" t="n">
        <v>1397.25</v>
      </c>
      <c r="R55" t="n">
        <v>86.52</v>
      </c>
      <c r="S55" t="n">
        <v>66.97</v>
      </c>
      <c r="T55" t="n">
        <v>7183.81</v>
      </c>
      <c r="U55" t="n">
        <v>0.77</v>
      </c>
      <c r="V55" t="n">
        <v>0.86</v>
      </c>
      <c r="W55" t="n">
        <v>5.33</v>
      </c>
      <c r="X55" t="n">
        <v>0.44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3.6134</v>
      </c>
      <c r="E56" t="n">
        <v>27.68</v>
      </c>
      <c r="F56" t="n">
        <v>24.57</v>
      </c>
      <c r="G56" t="n">
        <v>98.3</v>
      </c>
      <c r="H56" t="n">
        <v>1.19</v>
      </c>
      <c r="I56" t="n">
        <v>15</v>
      </c>
      <c r="J56" t="n">
        <v>216.22</v>
      </c>
      <c r="K56" t="n">
        <v>54.38</v>
      </c>
      <c r="L56" t="n">
        <v>14.5</v>
      </c>
      <c r="M56" t="n">
        <v>1</v>
      </c>
      <c r="N56" t="n">
        <v>47.35</v>
      </c>
      <c r="O56" t="n">
        <v>26901.66</v>
      </c>
      <c r="P56" t="n">
        <v>270.21</v>
      </c>
      <c r="Q56" t="n">
        <v>1397.2</v>
      </c>
      <c r="R56" t="n">
        <v>85.43000000000001</v>
      </c>
      <c r="S56" t="n">
        <v>66.97</v>
      </c>
      <c r="T56" t="n">
        <v>6640.41</v>
      </c>
      <c r="U56" t="n">
        <v>0.78</v>
      </c>
      <c r="V56" t="n">
        <v>0.86</v>
      </c>
      <c r="W56" t="n">
        <v>5.33</v>
      </c>
      <c r="X56" t="n">
        <v>0.41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3.6134</v>
      </c>
      <c r="E57" t="n">
        <v>27.68</v>
      </c>
      <c r="F57" t="n">
        <v>24.57</v>
      </c>
      <c r="G57" t="n">
        <v>98.3</v>
      </c>
      <c r="H57" t="n">
        <v>1.21</v>
      </c>
      <c r="I57" t="n">
        <v>15</v>
      </c>
      <c r="J57" t="n">
        <v>216.63</v>
      </c>
      <c r="K57" t="n">
        <v>54.38</v>
      </c>
      <c r="L57" t="n">
        <v>14.75</v>
      </c>
      <c r="M57" t="n">
        <v>1</v>
      </c>
      <c r="N57" t="n">
        <v>47.51</v>
      </c>
      <c r="O57" t="n">
        <v>26952.08</v>
      </c>
      <c r="P57" t="n">
        <v>270.64</v>
      </c>
      <c r="Q57" t="n">
        <v>1397.2</v>
      </c>
      <c r="R57" t="n">
        <v>85.34999999999999</v>
      </c>
      <c r="S57" t="n">
        <v>66.97</v>
      </c>
      <c r="T57" t="n">
        <v>6600.21</v>
      </c>
      <c r="U57" t="n">
        <v>0.78</v>
      </c>
      <c r="V57" t="n">
        <v>0.86</v>
      </c>
      <c r="W57" t="n">
        <v>5.33</v>
      </c>
      <c r="X57" t="n">
        <v>0.41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3.6133</v>
      </c>
      <c r="E58" t="n">
        <v>27.68</v>
      </c>
      <c r="F58" t="n">
        <v>24.58</v>
      </c>
      <c r="G58" t="n">
        <v>98.3</v>
      </c>
      <c r="H58" t="n">
        <v>1.23</v>
      </c>
      <c r="I58" t="n">
        <v>15</v>
      </c>
      <c r="J58" t="n">
        <v>217.04</v>
      </c>
      <c r="K58" t="n">
        <v>54.38</v>
      </c>
      <c r="L58" t="n">
        <v>15</v>
      </c>
      <c r="M58" t="n">
        <v>0</v>
      </c>
      <c r="N58" t="n">
        <v>47.66</v>
      </c>
      <c r="O58" t="n">
        <v>27002.55</v>
      </c>
      <c r="P58" t="n">
        <v>271.13</v>
      </c>
      <c r="Q58" t="n">
        <v>1397.2</v>
      </c>
      <c r="R58" t="n">
        <v>85.34</v>
      </c>
      <c r="S58" t="n">
        <v>66.97</v>
      </c>
      <c r="T58" t="n">
        <v>6597.49</v>
      </c>
      <c r="U58" t="n">
        <v>0.78</v>
      </c>
      <c r="V58" t="n">
        <v>0.86</v>
      </c>
      <c r="W58" t="n">
        <v>5.34</v>
      </c>
      <c r="X58" t="n">
        <v>0.41</v>
      </c>
      <c r="Y58" t="n">
        <v>1</v>
      </c>
      <c r="Z58" t="n">
        <v>10</v>
      </c>
    </row>
    <row r="59">
      <c r="A59" t="n">
        <v>0</v>
      </c>
      <c r="B59" t="n">
        <v>140</v>
      </c>
      <c r="C59" t="inlineStr">
        <is>
          <t xml:space="preserve">CONCLUIDO	</t>
        </is>
      </c>
      <c r="D59" t="n">
        <v>1.4729</v>
      </c>
      <c r="E59" t="n">
        <v>67.89</v>
      </c>
      <c r="F59" t="n">
        <v>39.2</v>
      </c>
      <c r="G59" t="n">
        <v>4.76</v>
      </c>
      <c r="H59" t="n">
        <v>0.06</v>
      </c>
      <c r="I59" t="n">
        <v>494</v>
      </c>
      <c r="J59" t="n">
        <v>274.09</v>
      </c>
      <c r="K59" t="n">
        <v>60.56</v>
      </c>
      <c r="L59" t="n">
        <v>1</v>
      </c>
      <c r="M59" t="n">
        <v>492</v>
      </c>
      <c r="N59" t="n">
        <v>72.53</v>
      </c>
      <c r="O59" t="n">
        <v>34038.11</v>
      </c>
      <c r="P59" t="n">
        <v>679.83</v>
      </c>
      <c r="Q59" t="n">
        <v>1398.21</v>
      </c>
      <c r="R59" t="n">
        <v>563.79</v>
      </c>
      <c r="S59" t="n">
        <v>66.97</v>
      </c>
      <c r="T59" t="n">
        <v>243428.14</v>
      </c>
      <c r="U59" t="n">
        <v>0.12</v>
      </c>
      <c r="V59" t="n">
        <v>0.54</v>
      </c>
      <c r="W59" t="n">
        <v>6.12</v>
      </c>
      <c r="X59" t="n">
        <v>15.01</v>
      </c>
      <c r="Y59" t="n">
        <v>1</v>
      </c>
      <c r="Z59" t="n">
        <v>10</v>
      </c>
    </row>
    <row r="60">
      <c r="A60" t="n">
        <v>1</v>
      </c>
      <c r="B60" t="n">
        <v>140</v>
      </c>
      <c r="C60" t="inlineStr">
        <is>
          <t xml:space="preserve">CONCLUIDO	</t>
        </is>
      </c>
      <c r="D60" t="n">
        <v>1.8</v>
      </c>
      <c r="E60" t="n">
        <v>55.56</v>
      </c>
      <c r="F60" t="n">
        <v>34.53</v>
      </c>
      <c r="G60" t="n">
        <v>5.97</v>
      </c>
      <c r="H60" t="n">
        <v>0.08</v>
      </c>
      <c r="I60" t="n">
        <v>347</v>
      </c>
      <c r="J60" t="n">
        <v>274.57</v>
      </c>
      <c r="K60" t="n">
        <v>60.56</v>
      </c>
      <c r="L60" t="n">
        <v>1.25</v>
      </c>
      <c r="M60" t="n">
        <v>345</v>
      </c>
      <c r="N60" t="n">
        <v>72.76000000000001</v>
      </c>
      <c r="O60" t="n">
        <v>34097.72</v>
      </c>
      <c r="P60" t="n">
        <v>598.15</v>
      </c>
      <c r="Q60" t="n">
        <v>1398.4</v>
      </c>
      <c r="R60" t="n">
        <v>410.19</v>
      </c>
      <c r="S60" t="n">
        <v>66.97</v>
      </c>
      <c r="T60" t="n">
        <v>167359.58</v>
      </c>
      <c r="U60" t="n">
        <v>0.16</v>
      </c>
      <c r="V60" t="n">
        <v>0.61</v>
      </c>
      <c r="W60" t="n">
        <v>5.88</v>
      </c>
      <c r="X60" t="n">
        <v>10.35</v>
      </c>
      <c r="Y60" t="n">
        <v>1</v>
      </c>
      <c r="Z60" t="n">
        <v>10</v>
      </c>
    </row>
    <row r="61">
      <c r="A61" t="n">
        <v>2</v>
      </c>
      <c r="B61" t="n">
        <v>140</v>
      </c>
      <c r="C61" t="inlineStr">
        <is>
          <t xml:space="preserve">CONCLUIDO	</t>
        </is>
      </c>
      <c r="D61" t="n">
        <v>2.0428</v>
      </c>
      <c r="E61" t="n">
        <v>48.95</v>
      </c>
      <c r="F61" t="n">
        <v>32.06</v>
      </c>
      <c r="G61" t="n">
        <v>7.18</v>
      </c>
      <c r="H61" t="n">
        <v>0.1</v>
      </c>
      <c r="I61" t="n">
        <v>268</v>
      </c>
      <c r="J61" t="n">
        <v>275.05</v>
      </c>
      <c r="K61" t="n">
        <v>60.56</v>
      </c>
      <c r="L61" t="n">
        <v>1.5</v>
      </c>
      <c r="M61" t="n">
        <v>266</v>
      </c>
      <c r="N61" t="n">
        <v>73</v>
      </c>
      <c r="O61" t="n">
        <v>34157.42</v>
      </c>
      <c r="P61" t="n">
        <v>554.4</v>
      </c>
      <c r="Q61" t="n">
        <v>1397.86</v>
      </c>
      <c r="R61" t="n">
        <v>329.95</v>
      </c>
      <c r="S61" t="n">
        <v>66.97</v>
      </c>
      <c r="T61" t="n">
        <v>127636.23</v>
      </c>
      <c r="U61" t="n">
        <v>0.2</v>
      </c>
      <c r="V61" t="n">
        <v>0.66</v>
      </c>
      <c r="W61" t="n">
        <v>5.73</v>
      </c>
      <c r="X61" t="n">
        <v>7.88</v>
      </c>
      <c r="Y61" t="n">
        <v>1</v>
      </c>
      <c r="Z61" t="n">
        <v>10</v>
      </c>
    </row>
    <row r="62">
      <c r="A62" t="n">
        <v>3</v>
      </c>
      <c r="B62" t="n">
        <v>140</v>
      </c>
      <c r="C62" t="inlineStr">
        <is>
          <t xml:space="preserve">CONCLUIDO	</t>
        </is>
      </c>
      <c r="D62" t="n">
        <v>2.2309</v>
      </c>
      <c r="E62" t="n">
        <v>44.82</v>
      </c>
      <c r="F62" t="n">
        <v>30.54</v>
      </c>
      <c r="G62" t="n">
        <v>8.41</v>
      </c>
      <c r="H62" t="n">
        <v>0.11</v>
      </c>
      <c r="I62" t="n">
        <v>218</v>
      </c>
      <c r="J62" t="n">
        <v>275.54</v>
      </c>
      <c r="K62" t="n">
        <v>60.56</v>
      </c>
      <c r="L62" t="n">
        <v>1.75</v>
      </c>
      <c r="M62" t="n">
        <v>216</v>
      </c>
      <c r="N62" t="n">
        <v>73.23</v>
      </c>
      <c r="O62" t="n">
        <v>34217.22</v>
      </c>
      <c r="P62" t="n">
        <v>527.26</v>
      </c>
      <c r="Q62" t="n">
        <v>1397.65</v>
      </c>
      <c r="R62" t="n">
        <v>280.81</v>
      </c>
      <c r="S62" t="n">
        <v>66.97</v>
      </c>
      <c r="T62" t="n">
        <v>103315.78</v>
      </c>
      <c r="U62" t="n">
        <v>0.24</v>
      </c>
      <c r="V62" t="n">
        <v>0.6899999999999999</v>
      </c>
      <c r="W62" t="n">
        <v>5.64</v>
      </c>
      <c r="X62" t="n">
        <v>6.37</v>
      </c>
      <c r="Y62" t="n">
        <v>1</v>
      </c>
      <c r="Z62" t="n">
        <v>10</v>
      </c>
    </row>
    <row r="63">
      <c r="A63" t="n">
        <v>4</v>
      </c>
      <c r="B63" t="n">
        <v>140</v>
      </c>
      <c r="C63" t="inlineStr">
        <is>
          <t xml:space="preserve">CONCLUIDO	</t>
        </is>
      </c>
      <c r="D63" t="n">
        <v>2.374</v>
      </c>
      <c r="E63" t="n">
        <v>42.12</v>
      </c>
      <c r="F63" t="n">
        <v>29.56</v>
      </c>
      <c r="G63" t="n">
        <v>9.59</v>
      </c>
      <c r="H63" t="n">
        <v>0.13</v>
      </c>
      <c r="I63" t="n">
        <v>185</v>
      </c>
      <c r="J63" t="n">
        <v>276.02</v>
      </c>
      <c r="K63" t="n">
        <v>60.56</v>
      </c>
      <c r="L63" t="n">
        <v>2</v>
      </c>
      <c r="M63" t="n">
        <v>183</v>
      </c>
      <c r="N63" t="n">
        <v>73.47</v>
      </c>
      <c r="O63" t="n">
        <v>34277.1</v>
      </c>
      <c r="P63" t="n">
        <v>509.58</v>
      </c>
      <c r="Q63" t="n">
        <v>1397.41</v>
      </c>
      <c r="R63" t="n">
        <v>248.42</v>
      </c>
      <c r="S63" t="n">
        <v>66.97</v>
      </c>
      <c r="T63" t="n">
        <v>87288.17999999999</v>
      </c>
      <c r="U63" t="n">
        <v>0.27</v>
      </c>
      <c r="V63" t="n">
        <v>0.71</v>
      </c>
      <c r="W63" t="n">
        <v>5.6</v>
      </c>
      <c r="X63" t="n">
        <v>5.39</v>
      </c>
      <c r="Y63" t="n">
        <v>1</v>
      </c>
      <c r="Z63" t="n">
        <v>10</v>
      </c>
    </row>
    <row r="64">
      <c r="A64" t="n">
        <v>5</v>
      </c>
      <c r="B64" t="n">
        <v>140</v>
      </c>
      <c r="C64" t="inlineStr">
        <is>
          <t xml:space="preserve">CONCLUIDO	</t>
        </is>
      </c>
      <c r="D64" t="n">
        <v>2.4955</v>
      </c>
      <c r="E64" t="n">
        <v>40.07</v>
      </c>
      <c r="F64" t="n">
        <v>28.82</v>
      </c>
      <c r="G64" t="n">
        <v>10.81</v>
      </c>
      <c r="H64" t="n">
        <v>0.14</v>
      </c>
      <c r="I64" t="n">
        <v>160</v>
      </c>
      <c r="J64" t="n">
        <v>276.51</v>
      </c>
      <c r="K64" t="n">
        <v>60.56</v>
      </c>
      <c r="L64" t="n">
        <v>2.25</v>
      </c>
      <c r="M64" t="n">
        <v>158</v>
      </c>
      <c r="N64" t="n">
        <v>73.70999999999999</v>
      </c>
      <c r="O64" t="n">
        <v>34337.08</v>
      </c>
      <c r="P64" t="n">
        <v>495.87</v>
      </c>
      <c r="Q64" t="n">
        <v>1397.79</v>
      </c>
      <c r="R64" t="n">
        <v>223.09</v>
      </c>
      <c r="S64" t="n">
        <v>66.97</v>
      </c>
      <c r="T64" t="n">
        <v>74744.82000000001</v>
      </c>
      <c r="U64" t="n">
        <v>0.3</v>
      </c>
      <c r="V64" t="n">
        <v>0.73</v>
      </c>
      <c r="W64" t="n">
        <v>5.58</v>
      </c>
      <c r="X64" t="n">
        <v>4.64</v>
      </c>
      <c r="Y64" t="n">
        <v>1</v>
      </c>
      <c r="Z64" t="n">
        <v>10</v>
      </c>
    </row>
    <row r="65">
      <c r="A65" t="n">
        <v>6</v>
      </c>
      <c r="B65" t="n">
        <v>140</v>
      </c>
      <c r="C65" t="inlineStr">
        <is>
          <t xml:space="preserve">CONCLUIDO	</t>
        </is>
      </c>
      <c r="D65" t="n">
        <v>2.5979</v>
      </c>
      <c r="E65" t="n">
        <v>38.49</v>
      </c>
      <c r="F65" t="n">
        <v>28.23</v>
      </c>
      <c r="G65" t="n">
        <v>12.01</v>
      </c>
      <c r="H65" t="n">
        <v>0.16</v>
      </c>
      <c r="I65" t="n">
        <v>141</v>
      </c>
      <c r="J65" t="n">
        <v>277</v>
      </c>
      <c r="K65" t="n">
        <v>60.56</v>
      </c>
      <c r="L65" t="n">
        <v>2.5</v>
      </c>
      <c r="M65" t="n">
        <v>139</v>
      </c>
      <c r="N65" t="n">
        <v>73.94</v>
      </c>
      <c r="O65" t="n">
        <v>34397.15</v>
      </c>
      <c r="P65" t="n">
        <v>484.99</v>
      </c>
      <c r="Q65" t="n">
        <v>1397.47</v>
      </c>
      <c r="R65" t="n">
        <v>204.89</v>
      </c>
      <c r="S65" t="n">
        <v>66.97</v>
      </c>
      <c r="T65" t="n">
        <v>65740.97</v>
      </c>
      <c r="U65" t="n">
        <v>0.33</v>
      </c>
      <c r="V65" t="n">
        <v>0.75</v>
      </c>
      <c r="W65" t="n">
        <v>5.52</v>
      </c>
      <c r="X65" t="n">
        <v>4.06</v>
      </c>
      <c r="Y65" t="n">
        <v>1</v>
      </c>
      <c r="Z65" t="n">
        <v>10</v>
      </c>
    </row>
    <row r="66">
      <c r="A66" t="n">
        <v>7</v>
      </c>
      <c r="B66" t="n">
        <v>140</v>
      </c>
      <c r="C66" t="inlineStr">
        <is>
          <t xml:space="preserve">CONCLUIDO	</t>
        </is>
      </c>
      <c r="D66" t="n">
        <v>2.6827</v>
      </c>
      <c r="E66" t="n">
        <v>37.28</v>
      </c>
      <c r="F66" t="n">
        <v>27.79</v>
      </c>
      <c r="G66" t="n">
        <v>13.24</v>
      </c>
      <c r="H66" t="n">
        <v>0.18</v>
      </c>
      <c r="I66" t="n">
        <v>126</v>
      </c>
      <c r="J66" t="n">
        <v>277.48</v>
      </c>
      <c r="K66" t="n">
        <v>60.56</v>
      </c>
      <c r="L66" t="n">
        <v>2.75</v>
      </c>
      <c r="M66" t="n">
        <v>124</v>
      </c>
      <c r="N66" t="n">
        <v>74.18000000000001</v>
      </c>
      <c r="O66" t="n">
        <v>34457.31</v>
      </c>
      <c r="P66" t="n">
        <v>476.91</v>
      </c>
      <c r="Q66" t="n">
        <v>1397.45</v>
      </c>
      <c r="R66" t="n">
        <v>190.58</v>
      </c>
      <c r="S66" t="n">
        <v>66.97</v>
      </c>
      <c r="T66" t="n">
        <v>58663.79</v>
      </c>
      <c r="U66" t="n">
        <v>0.35</v>
      </c>
      <c r="V66" t="n">
        <v>0.76</v>
      </c>
      <c r="W66" t="n">
        <v>5.51</v>
      </c>
      <c r="X66" t="n">
        <v>3.62</v>
      </c>
      <c r="Y66" t="n">
        <v>1</v>
      </c>
      <c r="Z66" t="n">
        <v>10</v>
      </c>
    </row>
    <row r="67">
      <c r="A67" t="n">
        <v>8</v>
      </c>
      <c r="B67" t="n">
        <v>140</v>
      </c>
      <c r="C67" t="inlineStr">
        <is>
          <t xml:space="preserve">CONCLUIDO	</t>
        </is>
      </c>
      <c r="D67" t="n">
        <v>2.7556</v>
      </c>
      <c r="E67" t="n">
        <v>36.29</v>
      </c>
      <c r="F67" t="n">
        <v>27.43</v>
      </c>
      <c r="G67" t="n">
        <v>14.44</v>
      </c>
      <c r="H67" t="n">
        <v>0.19</v>
      </c>
      <c r="I67" t="n">
        <v>114</v>
      </c>
      <c r="J67" t="n">
        <v>277.97</v>
      </c>
      <c r="K67" t="n">
        <v>60.56</v>
      </c>
      <c r="L67" t="n">
        <v>3</v>
      </c>
      <c r="M67" t="n">
        <v>112</v>
      </c>
      <c r="N67" t="n">
        <v>74.42</v>
      </c>
      <c r="O67" t="n">
        <v>34517.57</v>
      </c>
      <c r="P67" t="n">
        <v>469.67</v>
      </c>
      <c r="Q67" t="n">
        <v>1397.42</v>
      </c>
      <c r="R67" t="n">
        <v>179.11</v>
      </c>
      <c r="S67" t="n">
        <v>66.97</v>
      </c>
      <c r="T67" t="n">
        <v>52985.01</v>
      </c>
      <c r="U67" t="n">
        <v>0.37</v>
      </c>
      <c r="V67" t="n">
        <v>0.77</v>
      </c>
      <c r="W67" t="n">
        <v>5.48</v>
      </c>
      <c r="X67" t="n">
        <v>3.27</v>
      </c>
      <c r="Y67" t="n">
        <v>1</v>
      </c>
      <c r="Z67" t="n">
        <v>10</v>
      </c>
    </row>
    <row r="68">
      <c r="A68" t="n">
        <v>9</v>
      </c>
      <c r="B68" t="n">
        <v>140</v>
      </c>
      <c r="C68" t="inlineStr">
        <is>
          <t xml:space="preserve">CONCLUIDO	</t>
        </is>
      </c>
      <c r="D68" t="n">
        <v>2.8195</v>
      </c>
      <c r="E68" t="n">
        <v>35.47</v>
      </c>
      <c r="F68" t="n">
        <v>27.14</v>
      </c>
      <c r="G68" t="n">
        <v>15.66</v>
      </c>
      <c r="H68" t="n">
        <v>0.21</v>
      </c>
      <c r="I68" t="n">
        <v>104</v>
      </c>
      <c r="J68" t="n">
        <v>278.46</v>
      </c>
      <c r="K68" t="n">
        <v>60.56</v>
      </c>
      <c r="L68" t="n">
        <v>3.25</v>
      </c>
      <c r="M68" t="n">
        <v>102</v>
      </c>
      <c r="N68" t="n">
        <v>74.66</v>
      </c>
      <c r="O68" t="n">
        <v>34577.92</v>
      </c>
      <c r="P68" t="n">
        <v>463.79</v>
      </c>
      <c r="Q68" t="n">
        <v>1397.47</v>
      </c>
      <c r="R68" t="n">
        <v>168.98</v>
      </c>
      <c r="S68" t="n">
        <v>66.97</v>
      </c>
      <c r="T68" t="n">
        <v>47973.21</v>
      </c>
      <c r="U68" t="n">
        <v>0.4</v>
      </c>
      <c r="V68" t="n">
        <v>0.78</v>
      </c>
      <c r="W68" t="n">
        <v>5.47</v>
      </c>
      <c r="X68" t="n">
        <v>2.97</v>
      </c>
      <c r="Y68" t="n">
        <v>1</v>
      </c>
      <c r="Z68" t="n">
        <v>10</v>
      </c>
    </row>
    <row r="69">
      <c r="A69" t="n">
        <v>10</v>
      </c>
      <c r="B69" t="n">
        <v>140</v>
      </c>
      <c r="C69" t="inlineStr">
        <is>
          <t xml:space="preserve">CONCLUIDO	</t>
        </is>
      </c>
      <c r="D69" t="n">
        <v>2.8792</v>
      </c>
      <c r="E69" t="n">
        <v>34.73</v>
      </c>
      <c r="F69" t="n">
        <v>26.87</v>
      </c>
      <c r="G69" t="n">
        <v>16.97</v>
      </c>
      <c r="H69" t="n">
        <v>0.22</v>
      </c>
      <c r="I69" t="n">
        <v>95</v>
      </c>
      <c r="J69" t="n">
        <v>278.95</v>
      </c>
      <c r="K69" t="n">
        <v>60.56</v>
      </c>
      <c r="L69" t="n">
        <v>3.5</v>
      </c>
      <c r="M69" t="n">
        <v>93</v>
      </c>
      <c r="N69" t="n">
        <v>74.90000000000001</v>
      </c>
      <c r="O69" t="n">
        <v>34638.36</v>
      </c>
      <c r="P69" t="n">
        <v>458.45</v>
      </c>
      <c r="Q69" t="n">
        <v>1397.31</v>
      </c>
      <c r="R69" t="n">
        <v>160.82</v>
      </c>
      <c r="S69" t="n">
        <v>66.97</v>
      </c>
      <c r="T69" t="n">
        <v>43935.29</v>
      </c>
      <c r="U69" t="n">
        <v>0.42</v>
      </c>
      <c r="V69" t="n">
        <v>0.78</v>
      </c>
      <c r="W69" t="n">
        <v>5.44</v>
      </c>
      <c r="X69" t="n">
        <v>2.7</v>
      </c>
      <c r="Y69" t="n">
        <v>1</v>
      </c>
      <c r="Z69" t="n">
        <v>10</v>
      </c>
    </row>
    <row r="70">
      <c r="A70" t="n">
        <v>11</v>
      </c>
      <c r="B70" t="n">
        <v>140</v>
      </c>
      <c r="C70" t="inlineStr">
        <is>
          <t xml:space="preserve">CONCLUIDO	</t>
        </is>
      </c>
      <c r="D70" t="n">
        <v>2.9238</v>
      </c>
      <c r="E70" t="n">
        <v>34.2</v>
      </c>
      <c r="F70" t="n">
        <v>26.71</v>
      </c>
      <c r="G70" t="n">
        <v>18.21</v>
      </c>
      <c r="H70" t="n">
        <v>0.24</v>
      </c>
      <c r="I70" t="n">
        <v>88</v>
      </c>
      <c r="J70" t="n">
        <v>279.44</v>
      </c>
      <c r="K70" t="n">
        <v>60.56</v>
      </c>
      <c r="L70" t="n">
        <v>3.75</v>
      </c>
      <c r="M70" t="n">
        <v>86</v>
      </c>
      <c r="N70" t="n">
        <v>75.14</v>
      </c>
      <c r="O70" t="n">
        <v>34698.9</v>
      </c>
      <c r="P70" t="n">
        <v>454.84</v>
      </c>
      <c r="Q70" t="n">
        <v>1397.31</v>
      </c>
      <c r="R70" t="n">
        <v>155.3</v>
      </c>
      <c r="S70" t="n">
        <v>66.97</v>
      </c>
      <c r="T70" t="n">
        <v>41212.38</v>
      </c>
      <c r="U70" t="n">
        <v>0.43</v>
      </c>
      <c r="V70" t="n">
        <v>0.79</v>
      </c>
      <c r="W70" t="n">
        <v>5.44</v>
      </c>
      <c r="X70" t="n">
        <v>2.54</v>
      </c>
      <c r="Y70" t="n">
        <v>1</v>
      </c>
      <c r="Z70" t="n">
        <v>10</v>
      </c>
    </row>
    <row r="71">
      <c r="A71" t="n">
        <v>12</v>
      </c>
      <c r="B71" t="n">
        <v>140</v>
      </c>
      <c r="C71" t="inlineStr">
        <is>
          <t xml:space="preserve">CONCLUIDO	</t>
        </is>
      </c>
      <c r="D71" t="n">
        <v>2.9693</v>
      </c>
      <c r="E71" t="n">
        <v>33.68</v>
      </c>
      <c r="F71" t="n">
        <v>26.49</v>
      </c>
      <c r="G71" t="n">
        <v>19.39</v>
      </c>
      <c r="H71" t="n">
        <v>0.25</v>
      </c>
      <c r="I71" t="n">
        <v>82</v>
      </c>
      <c r="J71" t="n">
        <v>279.94</v>
      </c>
      <c r="K71" t="n">
        <v>60.56</v>
      </c>
      <c r="L71" t="n">
        <v>4</v>
      </c>
      <c r="M71" t="n">
        <v>80</v>
      </c>
      <c r="N71" t="n">
        <v>75.38</v>
      </c>
      <c r="O71" t="n">
        <v>34759.54</v>
      </c>
      <c r="P71" t="n">
        <v>450.56</v>
      </c>
      <c r="Q71" t="n">
        <v>1397.39</v>
      </c>
      <c r="R71" t="n">
        <v>148.04</v>
      </c>
      <c r="S71" t="n">
        <v>66.97</v>
      </c>
      <c r="T71" t="n">
        <v>37613.81</v>
      </c>
      <c r="U71" t="n">
        <v>0.45</v>
      </c>
      <c r="V71" t="n">
        <v>0.79</v>
      </c>
      <c r="W71" t="n">
        <v>5.44</v>
      </c>
      <c r="X71" t="n">
        <v>2.33</v>
      </c>
      <c r="Y71" t="n">
        <v>1</v>
      </c>
      <c r="Z71" t="n">
        <v>10</v>
      </c>
    </row>
    <row r="72">
      <c r="A72" t="n">
        <v>13</v>
      </c>
      <c r="B72" t="n">
        <v>140</v>
      </c>
      <c r="C72" t="inlineStr">
        <is>
          <t xml:space="preserve">CONCLUIDO	</t>
        </is>
      </c>
      <c r="D72" t="n">
        <v>3.0036</v>
      </c>
      <c r="E72" t="n">
        <v>33.29</v>
      </c>
      <c r="F72" t="n">
        <v>26.37</v>
      </c>
      <c r="G72" t="n">
        <v>20.55</v>
      </c>
      <c r="H72" t="n">
        <v>0.27</v>
      </c>
      <c r="I72" t="n">
        <v>77</v>
      </c>
      <c r="J72" t="n">
        <v>280.43</v>
      </c>
      <c r="K72" t="n">
        <v>60.56</v>
      </c>
      <c r="L72" t="n">
        <v>4.25</v>
      </c>
      <c r="M72" t="n">
        <v>75</v>
      </c>
      <c r="N72" t="n">
        <v>75.62</v>
      </c>
      <c r="O72" t="n">
        <v>34820.27</v>
      </c>
      <c r="P72" t="n">
        <v>447.63</v>
      </c>
      <c r="Q72" t="n">
        <v>1397.41</v>
      </c>
      <c r="R72" t="n">
        <v>144.13</v>
      </c>
      <c r="S72" t="n">
        <v>66.97</v>
      </c>
      <c r="T72" t="n">
        <v>35681.71</v>
      </c>
      <c r="U72" t="n">
        <v>0.46</v>
      </c>
      <c r="V72" t="n">
        <v>0.8</v>
      </c>
      <c r="W72" t="n">
        <v>5.43</v>
      </c>
      <c r="X72" t="n">
        <v>2.2</v>
      </c>
      <c r="Y72" t="n">
        <v>1</v>
      </c>
      <c r="Z72" t="n">
        <v>10</v>
      </c>
    </row>
    <row r="73">
      <c r="A73" t="n">
        <v>14</v>
      </c>
      <c r="B73" t="n">
        <v>140</v>
      </c>
      <c r="C73" t="inlineStr">
        <is>
          <t xml:space="preserve">CONCLUIDO	</t>
        </is>
      </c>
      <c r="D73" t="n">
        <v>3.0413</v>
      </c>
      <c r="E73" t="n">
        <v>32.88</v>
      </c>
      <c r="F73" t="n">
        <v>26.22</v>
      </c>
      <c r="G73" t="n">
        <v>21.85</v>
      </c>
      <c r="H73" t="n">
        <v>0.29</v>
      </c>
      <c r="I73" t="n">
        <v>72</v>
      </c>
      <c r="J73" t="n">
        <v>280.92</v>
      </c>
      <c r="K73" t="n">
        <v>60.56</v>
      </c>
      <c r="L73" t="n">
        <v>4.5</v>
      </c>
      <c r="M73" t="n">
        <v>70</v>
      </c>
      <c r="N73" t="n">
        <v>75.87</v>
      </c>
      <c r="O73" t="n">
        <v>34881.09</v>
      </c>
      <c r="P73" t="n">
        <v>444.3</v>
      </c>
      <c r="Q73" t="n">
        <v>1397.41</v>
      </c>
      <c r="R73" t="n">
        <v>139.55</v>
      </c>
      <c r="S73" t="n">
        <v>66.97</v>
      </c>
      <c r="T73" t="n">
        <v>33418.04</v>
      </c>
      <c r="U73" t="n">
        <v>0.48</v>
      </c>
      <c r="V73" t="n">
        <v>0.8</v>
      </c>
      <c r="W73" t="n">
        <v>5.41</v>
      </c>
      <c r="X73" t="n">
        <v>2.05</v>
      </c>
      <c r="Y73" t="n">
        <v>1</v>
      </c>
      <c r="Z73" t="n">
        <v>10</v>
      </c>
    </row>
    <row r="74">
      <c r="A74" t="n">
        <v>15</v>
      </c>
      <c r="B74" t="n">
        <v>140</v>
      </c>
      <c r="C74" t="inlineStr">
        <is>
          <t xml:space="preserve">CONCLUIDO	</t>
        </is>
      </c>
      <c r="D74" t="n">
        <v>3.0724</v>
      </c>
      <c r="E74" t="n">
        <v>32.55</v>
      </c>
      <c r="F74" t="n">
        <v>26.1</v>
      </c>
      <c r="G74" t="n">
        <v>23.03</v>
      </c>
      <c r="H74" t="n">
        <v>0.3</v>
      </c>
      <c r="I74" t="n">
        <v>68</v>
      </c>
      <c r="J74" t="n">
        <v>281.41</v>
      </c>
      <c r="K74" t="n">
        <v>60.56</v>
      </c>
      <c r="L74" t="n">
        <v>4.75</v>
      </c>
      <c r="M74" t="n">
        <v>66</v>
      </c>
      <c r="N74" t="n">
        <v>76.11</v>
      </c>
      <c r="O74" t="n">
        <v>34942.02</v>
      </c>
      <c r="P74" t="n">
        <v>441.44</v>
      </c>
      <c r="Q74" t="n">
        <v>1397.33</v>
      </c>
      <c r="R74" t="n">
        <v>135.29</v>
      </c>
      <c r="S74" t="n">
        <v>66.97</v>
      </c>
      <c r="T74" t="n">
        <v>31308.32</v>
      </c>
      <c r="U74" t="n">
        <v>0.5</v>
      </c>
      <c r="V74" t="n">
        <v>0.8100000000000001</v>
      </c>
      <c r="W74" t="n">
        <v>5.41</v>
      </c>
      <c r="X74" t="n">
        <v>1.93</v>
      </c>
      <c r="Y74" t="n">
        <v>1</v>
      </c>
      <c r="Z74" t="n">
        <v>10</v>
      </c>
    </row>
    <row r="75">
      <c r="A75" t="n">
        <v>16</v>
      </c>
      <c r="B75" t="n">
        <v>140</v>
      </c>
      <c r="C75" t="inlineStr">
        <is>
          <t xml:space="preserve">CONCLUIDO	</t>
        </is>
      </c>
      <c r="D75" t="n">
        <v>3.1024</v>
      </c>
      <c r="E75" t="n">
        <v>32.23</v>
      </c>
      <c r="F75" t="n">
        <v>25.99</v>
      </c>
      <c r="G75" t="n">
        <v>24.37</v>
      </c>
      <c r="H75" t="n">
        <v>0.32</v>
      </c>
      <c r="I75" t="n">
        <v>64</v>
      </c>
      <c r="J75" t="n">
        <v>281.91</v>
      </c>
      <c r="K75" t="n">
        <v>60.56</v>
      </c>
      <c r="L75" t="n">
        <v>5</v>
      </c>
      <c r="M75" t="n">
        <v>62</v>
      </c>
      <c r="N75" t="n">
        <v>76.34999999999999</v>
      </c>
      <c r="O75" t="n">
        <v>35003.04</v>
      </c>
      <c r="P75" t="n">
        <v>438.81</v>
      </c>
      <c r="Q75" t="n">
        <v>1397.35</v>
      </c>
      <c r="R75" t="n">
        <v>131.88</v>
      </c>
      <c r="S75" t="n">
        <v>66.97</v>
      </c>
      <c r="T75" t="n">
        <v>29620.19</v>
      </c>
      <c r="U75" t="n">
        <v>0.51</v>
      </c>
      <c r="V75" t="n">
        <v>0.8100000000000001</v>
      </c>
      <c r="W75" t="n">
        <v>5.4</v>
      </c>
      <c r="X75" t="n">
        <v>1.82</v>
      </c>
      <c r="Y75" t="n">
        <v>1</v>
      </c>
      <c r="Z75" t="n">
        <v>10</v>
      </c>
    </row>
    <row r="76">
      <c r="A76" t="n">
        <v>17</v>
      </c>
      <c r="B76" t="n">
        <v>140</v>
      </c>
      <c r="C76" t="inlineStr">
        <is>
          <t xml:space="preserve">CONCLUIDO	</t>
        </is>
      </c>
      <c r="D76" t="n">
        <v>3.127</v>
      </c>
      <c r="E76" t="n">
        <v>31.98</v>
      </c>
      <c r="F76" t="n">
        <v>25.89</v>
      </c>
      <c r="G76" t="n">
        <v>25.47</v>
      </c>
      <c r="H76" t="n">
        <v>0.33</v>
      </c>
      <c r="I76" t="n">
        <v>61</v>
      </c>
      <c r="J76" t="n">
        <v>282.4</v>
      </c>
      <c r="K76" t="n">
        <v>60.56</v>
      </c>
      <c r="L76" t="n">
        <v>5.25</v>
      </c>
      <c r="M76" t="n">
        <v>59</v>
      </c>
      <c r="N76" t="n">
        <v>76.59999999999999</v>
      </c>
      <c r="O76" t="n">
        <v>35064.15</v>
      </c>
      <c r="P76" t="n">
        <v>436.66</v>
      </c>
      <c r="Q76" t="n">
        <v>1397.34</v>
      </c>
      <c r="R76" t="n">
        <v>128.83</v>
      </c>
      <c r="S76" t="n">
        <v>66.97</v>
      </c>
      <c r="T76" t="n">
        <v>28109.47</v>
      </c>
      <c r="U76" t="n">
        <v>0.52</v>
      </c>
      <c r="V76" t="n">
        <v>0.8100000000000001</v>
      </c>
      <c r="W76" t="n">
        <v>5.4</v>
      </c>
      <c r="X76" t="n">
        <v>1.73</v>
      </c>
      <c r="Y76" t="n">
        <v>1</v>
      </c>
      <c r="Z76" t="n">
        <v>10</v>
      </c>
    </row>
    <row r="77">
      <c r="A77" t="n">
        <v>18</v>
      </c>
      <c r="B77" t="n">
        <v>140</v>
      </c>
      <c r="C77" t="inlineStr">
        <is>
          <t xml:space="preserve">CONCLUIDO	</t>
        </is>
      </c>
      <c r="D77" t="n">
        <v>3.1524</v>
      </c>
      <c r="E77" t="n">
        <v>31.72</v>
      </c>
      <c r="F77" t="n">
        <v>25.79</v>
      </c>
      <c r="G77" t="n">
        <v>26.68</v>
      </c>
      <c r="H77" t="n">
        <v>0.35</v>
      </c>
      <c r="I77" t="n">
        <v>58</v>
      </c>
      <c r="J77" t="n">
        <v>282.9</v>
      </c>
      <c r="K77" t="n">
        <v>60.56</v>
      </c>
      <c r="L77" t="n">
        <v>5.5</v>
      </c>
      <c r="M77" t="n">
        <v>56</v>
      </c>
      <c r="N77" t="n">
        <v>76.84999999999999</v>
      </c>
      <c r="O77" t="n">
        <v>35125.37</v>
      </c>
      <c r="P77" t="n">
        <v>434.02</v>
      </c>
      <c r="Q77" t="n">
        <v>1397.33</v>
      </c>
      <c r="R77" t="n">
        <v>125.51</v>
      </c>
      <c r="S77" t="n">
        <v>66.97</v>
      </c>
      <c r="T77" t="n">
        <v>26466.49</v>
      </c>
      <c r="U77" t="n">
        <v>0.53</v>
      </c>
      <c r="V77" t="n">
        <v>0.82</v>
      </c>
      <c r="W77" t="n">
        <v>5.39</v>
      </c>
      <c r="X77" t="n">
        <v>1.62</v>
      </c>
      <c r="Y77" t="n">
        <v>1</v>
      </c>
      <c r="Z77" t="n">
        <v>10</v>
      </c>
    </row>
    <row r="78">
      <c r="A78" t="n">
        <v>19</v>
      </c>
      <c r="B78" t="n">
        <v>140</v>
      </c>
      <c r="C78" t="inlineStr">
        <is>
          <t xml:space="preserve">CONCLUIDO	</t>
        </is>
      </c>
      <c r="D78" t="n">
        <v>3.175</v>
      </c>
      <c r="E78" t="n">
        <v>31.5</v>
      </c>
      <c r="F78" t="n">
        <v>25.72</v>
      </c>
      <c r="G78" t="n">
        <v>28.06</v>
      </c>
      <c r="H78" t="n">
        <v>0.36</v>
      </c>
      <c r="I78" t="n">
        <v>55</v>
      </c>
      <c r="J78" t="n">
        <v>283.4</v>
      </c>
      <c r="K78" t="n">
        <v>60.56</v>
      </c>
      <c r="L78" t="n">
        <v>5.75</v>
      </c>
      <c r="M78" t="n">
        <v>53</v>
      </c>
      <c r="N78" t="n">
        <v>77.09</v>
      </c>
      <c r="O78" t="n">
        <v>35186.68</v>
      </c>
      <c r="P78" t="n">
        <v>432.2</v>
      </c>
      <c r="Q78" t="n">
        <v>1397.24</v>
      </c>
      <c r="R78" t="n">
        <v>123.17</v>
      </c>
      <c r="S78" t="n">
        <v>66.97</v>
      </c>
      <c r="T78" t="n">
        <v>25312.82</v>
      </c>
      <c r="U78" t="n">
        <v>0.54</v>
      </c>
      <c r="V78" t="n">
        <v>0.82</v>
      </c>
      <c r="W78" t="n">
        <v>5.39</v>
      </c>
      <c r="X78" t="n">
        <v>1.56</v>
      </c>
      <c r="Y78" t="n">
        <v>1</v>
      </c>
      <c r="Z78" t="n">
        <v>10</v>
      </c>
    </row>
    <row r="79">
      <c r="A79" t="n">
        <v>20</v>
      </c>
      <c r="B79" t="n">
        <v>140</v>
      </c>
      <c r="C79" t="inlineStr">
        <is>
          <t xml:space="preserve">CONCLUIDO	</t>
        </is>
      </c>
      <c r="D79" t="n">
        <v>3.1928</v>
      </c>
      <c r="E79" t="n">
        <v>31.32</v>
      </c>
      <c r="F79" t="n">
        <v>25.65</v>
      </c>
      <c r="G79" t="n">
        <v>29.04</v>
      </c>
      <c r="H79" t="n">
        <v>0.38</v>
      </c>
      <c r="I79" t="n">
        <v>53</v>
      </c>
      <c r="J79" t="n">
        <v>283.9</v>
      </c>
      <c r="K79" t="n">
        <v>60.56</v>
      </c>
      <c r="L79" t="n">
        <v>6</v>
      </c>
      <c r="M79" t="n">
        <v>51</v>
      </c>
      <c r="N79" t="n">
        <v>77.34</v>
      </c>
      <c r="O79" t="n">
        <v>35248.1</v>
      </c>
      <c r="P79" t="n">
        <v>430.06</v>
      </c>
      <c r="Q79" t="n">
        <v>1397.23</v>
      </c>
      <c r="R79" t="n">
        <v>121.13</v>
      </c>
      <c r="S79" t="n">
        <v>66.97</v>
      </c>
      <c r="T79" t="n">
        <v>24300.77</v>
      </c>
      <c r="U79" t="n">
        <v>0.55</v>
      </c>
      <c r="V79" t="n">
        <v>0.82</v>
      </c>
      <c r="W79" t="n">
        <v>5.37</v>
      </c>
      <c r="X79" t="n">
        <v>1.48</v>
      </c>
      <c r="Y79" t="n">
        <v>1</v>
      </c>
      <c r="Z79" t="n">
        <v>10</v>
      </c>
    </row>
    <row r="80">
      <c r="A80" t="n">
        <v>21</v>
      </c>
      <c r="B80" t="n">
        <v>140</v>
      </c>
      <c r="C80" t="inlineStr">
        <is>
          <t xml:space="preserve">CONCLUIDO	</t>
        </is>
      </c>
      <c r="D80" t="n">
        <v>3.2079</v>
      </c>
      <c r="E80" t="n">
        <v>31.17</v>
      </c>
      <c r="F80" t="n">
        <v>25.61</v>
      </c>
      <c r="G80" t="n">
        <v>30.13</v>
      </c>
      <c r="H80" t="n">
        <v>0.39</v>
      </c>
      <c r="I80" t="n">
        <v>51</v>
      </c>
      <c r="J80" t="n">
        <v>284.4</v>
      </c>
      <c r="K80" t="n">
        <v>60.56</v>
      </c>
      <c r="L80" t="n">
        <v>6.25</v>
      </c>
      <c r="M80" t="n">
        <v>49</v>
      </c>
      <c r="N80" t="n">
        <v>77.59</v>
      </c>
      <c r="O80" t="n">
        <v>35309.61</v>
      </c>
      <c r="P80" t="n">
        <v>428.36</v>
      </c>
      <c r="Q80" t="n">
        <v>1397.26</v>
      </c>
      <c r="R80" t="n">
        <v>119.54</v>
      </c>
      <c r="S80" t="n">
        <v>66.97</v>
      </c>
      <c r="T80" t="n">
        <v>23516.62</v>
      </c>
      <c r="U80" t="n">
        <v>0.5600000000000001</v>
      </c>
      <c r="V80" t="n">
        <v>0.82</v>
      </c>
      <c r="W80" t="n">
        <v>5.38</v>
      </c>
      <c r="X80" t="n">
        <v>1.44</v>
      </c>
      <c r="Y80" t="n">
        <v>1</v>
      </c>
      <c r="Z80" t="n">
        <v>10</v>
      </c>
    </row>
    <row r="81">
      <c r="A81" t="n">
        <v>22</v>
      </c>
      <c r="B81" t="n">
        <v>140</v>
      </c>
      <c r="C81" t="inlineStr">
        <is>
          <t xml:space="preserve">CONCLUIDO	</t>
        </is>
      </c>
      <c r="D81" t="n">
        <v>3.2353</v>
      </c>
      <c r="E81" t="n">
        <v>30.91</v>
      </c>
      <c r="F81" t="n">
        <v>25.5</v>
      </c>
      <c r="G81" t="n">
        <v>31.88</v>
      </c>
      <c r="H81" t="n">
        <v>0.41</v>
      </c>
      <c r="I81" t="n">
        <v>48</v>
      </c>
      <c r="J81" t="n">
        <v>284.89</v>
      </c>
      <c r="K81" t="n">
        <v>60.56</v>
      </c>
      <c r="L81" t="n">
        <v>6.5</v>
      </c>
      <c r="M81" t="n">
        <v>46</v>
      </c>
      <c r="N81" t="n">
        <v>77.84</v>
      </c>
      <c r="O81" t="n">
        <v>35371.22</v>
      </c>
      <c r="P81" t="n">
        <v>425.85</v>
      </c>
      <c r="Q81" t="n">
        <v>1397.19</v>
      </c>
      <c r="R81" t="n">
        <v>116.06</v>
      </c>
      <c r="S81" t="n">
        <v>66.97</v>
      </c>
      <c r="T81" t="n">
        <v>21791.5</v>
      </c>
      <c r="U81" t="n">
        <v>0.58</v>
      </c>
      <c r="V81" t="n">
        <v>0.83</v>
      </c>
      <c r="W81" t="n">
        <v>5.37</v>
      </c>
      <c r="X81" t="n">
        <v>1.33</v>
      </c>
      <c r="Y81" t="n">
        <v>1</v>
      </c>
      <c r="Z81" t="n">
        <v>10</v>
      </c>
    </row>
    <row r="82">
      <c r="A82" t="n">
        <v>23</v>
      </c>
      <c r="B82" t="n">
        <v>140</v>
      </c>
      <c r="C82" t="inlineStr">
        <is>
          <t xml:space="preserve">CONCLUIDO	</t>
        </is>
      </c>
      <c r="D82" t="n">
        <v>3.2508</v>
      </c>
      <c r="E82" t="n">
        <v>30.76</v>
      </c>
      <c r="F82" t="n">
        <v>25.46</v>
      </c>
      <c r="G82" t="n">
        <v>33.21</v>
      </c>
      <c r="H82" t="n">
        <v>0.42</v>
      </c>
      <c r="I82" t="n">
        <v>46</v>
      </c>
      <c r="J82" t="n">
        <v>285.39</v>
      </c>
      <c r="K82" t="n">
        <v>60.56</v>
      </c>
      <c r="L82" t="n">
        <v>6.75</v>
      </c>
      <c r="M82" t="n">
        <v>44</v>
      </c>
      <c r="N82" t="n">
        <v>78.09</v>
      </c>
      <c r="O82" t="n">
        <v>35432.93</v>
      </c>
      <c r="P82" t="n">
        <v>424.03</v>
      </c>
      <c r="Q82" t="n">
        <v>1397.24</v>
      </c>
      <c r="R82" t="n">
        <v>114.63</v>
      </c>
      <c r="S82" t="n">
        <v>66.97</v>
      </c>
      <c r="T82" t="n">
        <v>21086.75</v>
      </c>
      <c r="U82" t="n">
        <v>0.58</v>
      </c>
      <c r="V82" t="n">
        <v>0.83</v>
      </c>
      <c r="W82" t="n">
        <v>5.37</v>
      </c>
      <c r="X82" t="n">
        <v>1.29</v>
      </c>
      <c r="Y82" t="n">
        <v>1</v>
      </c>
      <c r="Z82" t="n">
        <v>10</v>
      </c>
    </row>
    <row r="83">
      <c r="A83" t="n">
        <v>24</v>
      </c>
      <c r="B83" t="n">
        <v>140</v>
      </c>
      <c r="C83" t="inlineStr">
        <is>
          <t xml:space="preserve">CONCLUIDO	</t>
        </is>
      </c>
      <c r="D83" t="n">
        <v>3.2608</v>
      </c>
      <c r="E83" t="n">
        <v>30.67</v>
      </c>
      <c r="F83" t="n">
        <v>25.42</v>
      </c>
      <c r="G83" t="n">
        <v>33.89</v>
      </c>
      <c r="H83" t="n">
        <v>0.44</v>
      </c>
      <c r="I83" t="n">
        <v>45</v>
      </c>
      <c r="J83" t="n">
        <v>285.9</v>
      </c>
      <c r="K83" t="n">
        <v>60.56</v>
      </c>
      <c r="L83" t="n">
        <v>7</v>
      </c>
      <c r="M83" t="n">
        <v>43</v>
      </c>
      <c r="N83" t="n">
        <v>78.34</v>
      </c>
      <c r="O83" t="n">
        <v>35494.74</v>
      </c>
      <c r="P83" t="n">
        <v>423.2</v>
      </c>
      <c r="Q83" t="n">
        <v>1397.19</v>
      </c>
      <c r="R83" t="n">
        <v>113.35</v>
      </c>
      <c r="S83" t="n">
        <v>66.97</v>
      </c>
      <c r="T83" t="n">
        <v>20452.81</v>
      </c>
      <c r="U83" t="n">
        <v>0.59</v>
      </c>
      <c r="V83" t="n">
        <v>0.83</v>
      </c>
      <c r="W83" t="n">
        <v>5.37</v>
      </c>
      <c r="X83" t="n">
        <v>1.25</v>
      </c>
      <c r="Y83" t="n">
        <v>1</v>
      </c>
      <c r="Z83" t="n">
        <v>10</v>
      </c>
    </row>
    <row r="84">
      <c r="A84" t="n">
        <v>25</v>
      </c>
      <c r="B84" t="n">
        <v>140</v>
      </c>
      <c r="C84" t="inlineStr">
        <is>
          <t xml:space="preserve">CONCLUIDO	</t>
        </is>
      </c>
      <c r="D84" t="n">
        <v>3.2751</v>
      </c>
      <c r="E84" t="n">
        <v>30.53</v>
      </c>
      <c r="F84" t="n">
        <v>25.39</v>
      </c>
      <c r="G84" t="n">
        <v>35.42</v>
      </c>
      <c r="H84" t="n">
        <v>0.45</v>
      </c>
      <c r="I84" t="n">
        <v>43</v>
      </c>
      <c r="J84" t="n">
        <v>286.4</v>
      </c>
      <c r="K84" t="n">
        <v>60.56</v>
      </c>
      <c r="L84" t="n">
        <v>7.25</v>
      </c>
      <c r="M84" t="n">
        <v>41</v>
      </c>
      <c r="N84" t="n">
        <v>78.59</v>
      </c>
      <c r="O84" t="n">
        <v>35556.78</v>
      </c>
      <c r="P84" t="n">
        <v>421.97</v>
      </c>
      <c r="Q84" t="n">
        <v>1397.26</v>
      </c>
      <c r="R84" t="n">
        <v>112.18</v>
      </c>
      <c r="S84" t="n">
        <v>66.97</v>
      </c>
      <c r="T84" t="n">
        <v>19878.88</v>
      </c>
      <c r="U84" t="n">
        <v>0.6</v>
      </c>
      <c r="V84" t="n">
        <v>0.83</v>
      </c>
      <c r="W84" t="n">
        <v>5.37</v>
      </c>
      <c r="X84" t="n">
        <v>1.22</v>
      </c>
      <c r="Y84" t="n">
        <v>1</v>
      </c>
      <c r="Z84" t="n">
        <v>10</v>
      </c>
    </row>
    <row r="85">
      <c r="A85" t="n">
        <v>26</v>
      </c>
      <c r="B85" t="n">
        <v>140</v>
      </c>
      <c r="C85" t="inlineStr">
        <is>
          <t xml:space="preserve">CONCLUIDO	</t>
        </is>
      </c>
      <c r="D85" t="n">
        <v>3.2879</v>
      </c>
      <c r="E85" t="n">
        <v>30.41</v>
      </c>
      <c r="F85" t="n">
        <v>25.32</v>
      </c>
      <c r="G85" t="n">
        <v>36.17</v>
      </c>
      <c r="H85" t="n">
        <v>0.47</v>
      </c>
      <c r="I85" t="n">
        <v>42</v>
      </c>
      <c r="J85" t="n">
        <v>286.9</v>
      </c>
      <c r="K85" t="n">
        <v>60.56</v>
      </c>
      <c r="L85" t="n">
        <v>7.5</v>
      </c>
      <c r="M85" t="n">
        <v>40</v>
      </c>
      <c r="N85" t="n">
        <v>78.84999999999999</v>
      </c>
      <c r="O85" t="n">
        <v>35618.8</v>
      </c>
      <c r="P85" t="n">
        <v>419.72</v>
      </c>
      <c r="Q85" t="n">
        <v>1397.24</v>
      </c>
      <c r="R85" t="n">
        <v>110.1</v>
      </c>
      <c r="S85" t="n">
        <v>66.97</v>
      </c>
      <c r="T85" t="n">
        <v>18842.77</v>
      </c>
      <c r="U85" t="n">
        <v>0.61</v>
      </c>
      <c r="V85" t="n">
        <v>0.83</v>
      </c>
      <c r="W85" t="n">
        <v>5.36</v>
      </c>
      <c r="X85" t="n">
        <v>1.15</v>
      </c>
      <c r="Y85" t="n">
        <v>1</v>
      </c>
      <c r="Z85" t="n">
        <v>10</v>
      </c>
    </row>
    <row r="86">
      <c r="A86" t="n">
        <v>27</v>
      </c>
      <c r="B86" t="n">
        <v>140</v>
      </c>
      <c r="C86" t="inlineStr">
        <is>
          <t xml:space="preserve">CONCLUIDO	</t>
        </is>
      </c>
      <c r="D86" t="n">
        <v>3.3022</v>
      </c>
      <c r="E86" t="n">
        <v>30.28</v>
      </c>
      <c r="F86" t="n">
        <v>25.29</v>
      </c>
      <c r="G86" t="n">
        <v>37.94</v>
      </c>
      <c r="H86" t="n">
        <v>0.48</v>
      </c>
      <c r="I86" t="n">
        <v>40</v>
      </c>
      <c r="J86" t="n">
        <v>287.41</v>
      </c>
      <c r="K86" t="n">
        <v>60.56</v>
      </c>
      <c r="L86" t="n">
        <v>7.75</v>
      </c>
      <c r="M86" t="n">
        <v>38</v>
      </c>
      <c r="N86" t="n">
        <v>79.09999999999999</v>
      </c>
      <c r="O86" t="n">
        <v>35680.92</v>
      </c>
      <c r="P86" t="n">
        <v>418.8</v>
      </c>
      <c r="Q86" t="n">
        <v>1397.26</v>
      </c>
      <c r="R86" t="n">
        <v>109.09</v>
      </c>
      <c r="S86" t="n">
        <v>66.97</v>
      </c>
      <c r="T86" t="n">
        <v>18347.75</v>
      </c>
      <c r="U86" t="n">
        <v>0.61</v>
      </c>
      <c r="V86" t="n">
        <v>0.83</v>
      </c>
      <c r="W86" t="n">
        <v>5.36</v>
      </c>
      <c r="X86" t="n">
        <v>1.13</v>
      </c>
      <c r="Y86" t="n">
        <v>1</v>
      </c>
      <c r="Z86" t="n">
        <v>10</v>
      </c>
    </row>
    <row r="87">
      <c r="A87" t="n">
        <v>28</v>
      </c>
      <c r="B87" t="n">
        <v>140</v>
      </c>
      <c r="C87" t="inlineStr">
        <is>
          <t xml:space="preserve">CONCLUIDO	</t>
        </is>
      </c>
      <c r="D87" t="n">
        <v>3.3097</v>
      </c>
      <c r="E87" t="n">
        <v>30.21</v>
      </c>
      <c r="F87" t="n">
        <v>25.28</v>
      </c>
      <c r="G87" t="n">
        <v>38.89</v>
      </c>
      <c r="H87" t="n">
        <v>0.49</v>
      </c>
      <c r="I87" t="n">
        <v>39</v>
      </c>
      <c r="J87" t="n">
        <v>287.91</v>
      </c>
      <c r="K87" t="n">
        <v>60.56</v>
      </c>
      <c r="L87" t="n">
        <v>8</v>
      </c>
      <c r="M87" t="n">
        <v>37</v>
      </c>
      <c r="N87" t="n">
        <v>79.36</v>
      </c>
      <c r="O87" t="n">
        <v>35743.15</v>
      </c>
      <c r="P87" t="n">
        <v>417.58</v>
      </c>
      <c r="Q87" t="n">
        <v>1397.25</v>
      </c>
      <c r="R87" t="n">
        <v>108.68</v>
      </c>
      <c r="S87" t="n">
        <v>66.97</v>
      </c>
      <c r="T87" t="n">
        <v>18145.01</v>
      </c>
      <c r="U87" t="n">
        <v>0.62</v>
      </c>
      <c r="V87" t="n">
        <v>0.83</v>
      </c>
      <c r="W87" t="n">
        <v>5.36</v>
      </c>
      <c r="X87" t="n">
        <v>1.11</v>
      </c>
      <c r="Y87" t="n">
        <v>1</v>
      </c>
      <c r="Z87" t="n">
        <v>10</v>
      </c>
    </row>
    <row r="88">
      <c r="A88" t="n">
        <v>29</v>
      </c>
      <c r="B88" t="n">
        <v>140</v>
      </c>
      <c r="C88" t="inlineStr">
        <is>
          <t xml:space="preserve">CONCLUIDO	</t>
        </is>
      </c>
      <c r="D88" t="n">
        <v>3.3206</v>
      </c>
      <c r="E88" t="n">
        <v>30.11</v>
      </c>
      <c r="F88" t="n">
        <v>25.23</v>
      </c>
      <c r="G88" t="n">
        <v>39.84</v>
      </c>
      <c r="H88" t="n">
        <v>0.51</v>
      </c>
      <c r="I88" t="n">
        <v>38</v>
      </c>
      <c r="J88" t="n">
        <v>288.42</v>
      </c>
      <c r="K88" t="n">
        <v>60.56</v>
      </c>
      <c r="L88" t="n">
        <v>8.25</v>
      </c>
      <c r="M88" t="n">
        <v>36</v>
      </c>
      <c r="N88" t="n">
        <v>79.61</v>
      </c>
      <c r="O88" t="n">
        <v>35805.48</v>
      </c>
      <c r="P88" t="n">
        <v>415.61</v>
      </c>
      <c r="Q88" t="n">
        <v>1397.21</v>
      </c>
      <c r="R88" t="n">
        <v>107.13</v>
      </c>
      <c r="S88" t="n">
        <v>66.97</v>
      </c>
      <c r="T88" t="n">
        <v>17374.29</v>
      </c>
      <c r="U88" t="n">
        <v>0.63</v>
      </c>
      <c r="V88" t="n">
        <v>0.83</v>
      </c>
      <c r="W88" t="n">
        <v>5.36</v>
      </c>
      <c r="X88" t="n">
        <v>1.06</v>
      </c>
      <c r="Y88" t="n">
        <v>1</v>
      </c>
      <c r="Z88" t="n">
        <v>10</v>
      </c>
    </row>
    <row r="89">
      <c r="A89" t="n">
        <v>30</v>
      </c>
      <c r="B89" t="n">
        <v>140</v>
      </c>
      <c r="C89" t="inlineStr">
        <is>
          <t xml:space="preserve">CONCLUIDO	</t>
        </is>
      </c>
      <c r="D89" t="n">
        <v>3.3387</v>
      </c>
      <c r="E89" t="n">
        <v>29.95</v>
      </c>
      <c r="F89" t="n">
        <v>25.17</v>
      </c>
      <c r="G89" t="n">
        <v>41.95</v>
      </c>
      <c r="H89" t="n">
        <v>0.52</v>
      </c>
      <c r="I89" t="n">
        <v>36</v>
      </c>
      <c r="J89" t="n">
        <v>288.92</v>
      </c>
      <c r="K89" t="n">
        <v>60.56</v>
      </c>
      <c r="L89" t="n">
        <v>8.5</v>
      </c>
      <c r="M89" t="n">
        <v>34</v>
      </c>
      <c r="N89" t="n">
        <v>79.87</v>
      </c>
      <c r="O89" t="n">
        <v>35867.91</v>
      </c>
      <c r="P89" t="n">
        <v>414.17</v>
      </c>
      <c r="Q89" t="n">
        <v>1397.34</v>
      </c>
      <c r="R89" t="n">
        <v>105.29</v>
      </c>
      <c r="S89" t="n">
        <v>66.97</v>
      </c>
      <c r="T89" t="n">
        <v>16466.95</v>
      </c>
      <c r="U89" t="n">
        <v>0.64</v>
      </c>
      <c r="V89" t="n">
        <v>0.84</v>
      </c>
      <c r="W89" t="n">
        <v>5.35</v>
      </c>
      <c r="X89" t="n">
        <v>1</v>
      </c>
      <c r="Y89" t="n">
        <v>1</v>
      </c>
      <c r="Z89" t="n">
        <v>10</v>
      </c>
    </row>
    <row r="90">
      <c r="A90" t="n">
        <v>31</v>
      </c>
      <c r="B90" t="n">
        <v>140</v>
      </c>
      <c r="C90" t="inlineStr">
        <is>
          <t xml:space="preserve">CONCLUIDO	</t>
        </is>
      </c>
      <c r="D90" t="n">
        <v>3.3478</v>
      </c>
      <c r="E90" t="n">
        <v>29.87</v>
      </c>
      <c r="F90" t="n">
        <v>25.14</v>
      </c>
      <c r="G90" t="n">
        <v>43.1</v>
      </c>
      <c r="H90" t="n">
        <v>0.54</v>
      </c>
      <c r="I90" t="n">
        <v>35</v>
      </c>
      <c r="J90" t="n">
        <v>289.43</v>
      </c>
      <c r="K90" t="n">
        <v>60.56</v>
      </c>
      <c r="L90" t="n">
        <v>8.75</v>
      </c>
      <c r="M90" t="n">
        <v>33</v>
      </c>
      <c r="N90" t="n">
        <v>80.12</v>
      </c>
      <c r="O90" t="n">
        <v>35930.44</v>
      </c>
      <c r="P90" t="n">
        <v>412.59</v>
      </c>
      <c r="Q90" t="n">
        <v>1397.32</v>
      </c>
      <c r="R90" t="n">
        <v>104.42</v>
      </c>
      <c r="S90" t="n">
        <v>66.97</v>
      </c>
      <c r="T90" t="n">
        <v>16037.05</v>
      </c>
      <c r="U90" t="n">
        <v>0.64</v>
      </c>
      <c r="V90" t="n">
        <v>0.84</v>
      </c>
      <c r="W90" t="n">
        <v>5.35</v>
      </c>
      <c r="X90" t="n">
        <v>0.97</v>
      </c>
      <c r="Y90" t="n">
        <v>1</v>
      </c>
      <c r="Z90" t="n">
        <v>10</v>
      </c>
    </row>
    <row r="91">
      <c r="A91" t="n">
        <v>32</v>
      </c>
      <c r="B91" t="n">
        <v>140</v>
      </c>
      <c r="C91" t="inlineStr">
        <is>
          <t xml:space="preserve">CONCLUIDO	</t>
        </is>
      </c>
      <c r="D91" t="n">
        <v>3.3586</v>
      </c>
      <c r="E91" t="n">
        <v>29.77</v>
      </c>
      <c r="F91" t="n">
        <v>25.1</v>
      </c>
      <c r="G91" t="n">
        <v>44.29</v>
      </c>
      <c r="H91" t="n">
        <v>0.55</v>
      </c>
      <c r="I91" t="n">
        <v>34</v>
      </c>
      <c r="J91" t="n">
        <v>289.94</v>
      </c>
      <c r="K91" t="n">
        <v>60.56</v>
      </c>
      <c r="L91" t="n">
        <v>9</v>
      </c>
      <c r="M91" t="n">
        <v>32</v>
      </c>
      <c r="N91" t="n">
        <v>80.38</v>
      </c>
      <c r="O91" t="n">
        <v>35993.08</v>
      </c>
      <c r="P91" t="n">
        <v>411.37</v>
      </c>
      <c r="Q91" t="n">
        <v>1397.3</v>
      </c>
      <c r="R91" t="n">
        <v>102.88</v>
      </c>
      <c r="S91" t="n">
        <v>66.97</v>
      </c>
      <c r="T91" t="n">
        <v>15270.26</v>
      </c>
      <c r="U91" t="n">
        <v>0.65</v>
      </c>
      <c r="V91" t="n">
        <v>0.84</v>
      </c>
      <c r="W91" t="n">
        <v>5.35</v>
      </c>
      <c r="X91" t="n">
        <v>0.93</v>
      </c>
      <c r="Y91" t="n">
        <v>1</v>
      </c>
      <c r="Z91" t="n">
        <v>10</v>
      </c>
    </row>
    <row r="92">
      <c r="A92" t="n">
        <v>33</v>
      </c>
      <c r="B92" t="n">
        <v>140</v>
      </c>
      <c r="C92" t="inlineStr">
        <is>
          <t xml:space="preserve">CONCLUIDO	</t>
        </is>
      </c>
      <c r="D92" t="n">
        <v>3.3679</v>
      </c>
      <c r="E92" t="n">
        <v>29.69</v>
      </c>
      <c r="F92" t="n">
        <v>25.07</v>
      </c>
      <c r="G92" t="n">
        <v>45.58</v>
      </c>
      <c r="H92" t="n">
        <v>0.57</v>
      </c>
      <c r="I92" t="n">
        <v>33</v>
      </c>
      <c r="J92" t="n">
        <v>290.45</v>
      </c>
      <c r="K92" t="n">
        <v>60.56</v>
      </c>
      <c r="L92" t="n">
        <v>9.25</v>
      </c>
      <c r="M92" t="n">
        <v>31</v>
      </c>
      <c r="N92" t="n">
        <v>80.64</v>
      </c>
      <c r="O92" t="n">
        <v>36055.83</v>
      </c>
      <c r="P92" t="n">
        <v>410.64</v>
      </c>
      <c r="Q92" t="n">
        <v>1397.18</v>
      </c>
      <c r="R92" t="n">
        <v>101.93</v>
      </c>
      <c r="S92" t="n">
        <v>66.97</v>
      </c>
      <c r="T92" t="n">
        <v>14803.41</v>
      </c>
      <c r="U92" t="n">
        <v>0.66</v>
      </c>
      <c r="V92" t="n">
        <v>0.84</v>
      </c>
      <c r="W92" t="n">
        <v>5.35</v>
      </c>
      <c r="X92" t="n">
        <v>0.9</v>
      </c>
      <c r="Y92" t="n">
        <v>1</v>
      </c>
      <c r="Z92" t="n">
        <v>10</v>
      </c>
    </row>
    <row r="93">
      <c r="A93" t="n">
        <v>34</v>
      </c>
      <c r="B93" t="n">
        <v>140</v>
      </c>
      <c r="C93" t="inlineStr">
        <is>
          <t xml:space="preserve">CONCLUIDO	</t>
        </is>
      </c>
      <c r="D93" t="n">
        <v>3.375</v>
      </c>
      <c r="E93" t="n">
        <v>29.63</v>
      </c>
      <c r="F93" t="n">
        <v>25.06</v>
      </c>
      <c r="G93" t="n">
        <v>46.98</v>
      </c>
      <c r="H93" t="n">
        <v>0.58</v>
      </c>
      <c r="I93" t="n">
        <v>32</v>
      </c>
      <c r="J93" t="n">
        <v>290.96</v>
      </c>
      <c r="K93" t="n">
        <v>60.56</v>
      </c>
      <c r="L93" t="n">
        <v>9.5</v>
      </c>
      <c r="M93" t="n">
        <v>30</v>
      </c>
      <c r="N93" t="n">
        <v>80.90000000000001</v>
      </c>
      <c r="O93" t="n">
        <v>36118.68</v>
      </c>
      <c r="P93" t="n">
        <v>409.67</v>
      </c>
      <c r="Q93" t="n">
        <v>1397.18</v>
      </c>
      <c r="R93" t="n">
        <v>101.58</v>
      </c>
      <c r="S93" t="n">
        <v>66.97</v>
      </c>
      <c r="T93" t="n">
        <v>14631.69</v>
      </c>
      <c r="U93" t="n">
        <v>0.66</v>
      </c>
      <c r="V93" t="n">
        <v>0.84</v>
      </c>
      <c r="W93" t="n">
        <v>5.35</v>
      </c>
      <c r="X93" t="n">
        <v>0.89</v>
      </c>
      <c r="Y93" t="n">
        <v>1</v>
      </c>
      <c r="Z93" t="n">
        <v>10</v>
      </c>
    </row>
    <row r="94">
      <c r="A94" t="n">
        <v>35</v>
      </c>
      <c r="B94" t="n">
        <v>140</v>
      </c>
      <c r="C94" t="inlineStr">
        <is>
          <t xml:space="preserve">CONCLUIDO	</t>
        </is>
      </c>
      <c r="D94" t="n">
        <v>3.3837</v>
      </c>
      <c r="E94" t="n">
        <v>29.55</v>
      </c>
      <c r="F94" t="n">
        <v>25.03</v>
      </c>
      <c r="G94" t="n">
        <v>48.45</v>
      </c>
      <c r="H94" t="n">
        <v>0.6</v>
      </c>
      <c r="I94" t="n">
        <v>31</v>
      </c>
      <c r="J94" t="n">
        <v>291.47</v>
      </c>
      <c r="K94" t="n">
        <v>60.56</v>
      </c>
      <c r="L94" t="n">
        <v>9.75</v>
      </c>
      <c r="M94" t="n">
        <v>29</v>
      </c>
      <c r="N94" t="n">
        <v>81.16</v>
      </c>
      <c r="O94" t="n">
        <v>36181.64</v>
      </c>
      <c r="P94" t="n">
        <v>408.11</v>
      </c>
      <c r="Q94" t="n">
        <v>1397.22</v>
      </c>
      <c r="R94" t="n">
        <v>100.9</v>
      </c>
      <c r="S94" t="n">
        <v>66.97</v>
      </c>
      <c r="T94" t="n">
        <v>14294.73</v>
      </c>
      <c r="U94" t="n">
        <v>0.66</v>
      </c>
      <c r="V94" t="n">
        <v>0.84</v>
      </c>
      <c r="W94" t="n">
        <v>5.34</v>
      </c>
      <c r="X94" t="n">
        <v>0.87</v>
      </c>
      <c r="Y94" t="n">
        <v>1</v>
      </c>
      <c r="Z94" t="n">
        <v>10</v>
      </c>
    </row>
    <row r="95">
      <c r="A95" t="n">
        <v>36</v>
      </c>
      <c r="B95" t="n">
        <v>140</v>
      </c>
      <c r="C95" t="inlineStr">
        <is>
          <t xml:space="preserve">CONCLUIDO	</t>
        </is>
      </c>
      <c r="D95" t="n">
        <v>3.3835</v>
      </c>
      <c r="E95" t="n">
        <v>29.56</v>
      </c>
      <c r="F95" t="n">
        <v>25.04</v>
      </c>
      <c r="G95" t="n">
        <v>48.46</v>
      </c>
      <c r="H95" t="n">
        <v>0.61</v>
      </c>
      <c r="I95" t="n">
        <v>31</v>
      </c>
      <c r="J95" t="n">
        <v>291.98</v>
      </c>
      <c r="K95" t="n">
        <v>60.56</v>
      </c>
      <c r="L95" t="n">
        <v>10</v>
      </c>
      <c r="M95" t="n">
        <v>29</v>
      </c>
      <c r="N95" t="n">
        <v>81.42</v>
      </c>
      <c r="O95" t="n">
        <v>36244.71</v>
      </c>
      <c r="P95" t="n">
        <v>407.45</v>
      </c>
      <c r="Q95" t="n">
        <v>1397.2</v>
      </c>
      <c r="R95" t="n">
        <v>100.81</v>
      </c>
      <c r="S95" t="n">
        <v>66.97</v>
      </c>
      <c r="T95" t="n">
        <v>14252.34</v>
      </c>
      <c r="U95" t="n">
        <v>0.66</v>
      </c>
      <c r="V95" t="n">
        <v>0.84</v>
      </c>
      <c r="W95" t="n">
        <v>5.35</v>
      </c>
      <c r="X95" t="n">
        <v>0.87</v>
      </c>
      <c r="Y95" t="n">
        <v>1</v>
      </c>
      <c r="Z95" t="n">
        <v>10</v>
      </c>
    </row>
    <row r="96">
      <c r="A96" t="n">
        <v>37</v>
      </c>
      <c r="B96" t="n">
        <v>140</v>
      </c>
      <c r="C96" t="inlineStr">
        <is>
          <t xml:space="preserve">CONCLUIDO	</t>
        </is>
      </c>
      <c r="D96" t="n">
        <v>3.3932</v>
      </c>
      <c r="E96" t="n">
        <v>29.47</v>
      </c>
      <c r="F96" t="n">
        <v>25</v>
      </c>
      <c r="G96" t="n">
        <v>50.01</v>
      </c>
      <c r="H96" t="n">
        <v>0.62</v>
      </c>
      <c r="I96" t="n">
        <v>30</v>
      </c>
      <c r="J96" t="n">
        <v>292.49</v>
      </c>
      <c r="K96" t="n">
        <v>60.56</v>
      </c>
      <c r="L96" t="n">
        <v>10.25</v>
      </c>
      <c r="M96" t="n">
        <v>28</v>
      </c>
      <c r="N96" t="n">
        <v>81.68000000000001</v>
      </c>
      <c r="O96" t="n">
        <v>36307.88</v>
      </c>
      <c r="P96" t="n">
        <v>406.19</v>
      </c>
      <c r="Q96" t="n">
        <v>1397.2</v>
      </c>
      <c r="R96" t="n">
        <v>99.81</v>
      </c>
      <c r="S96" t="n">
        <v>66.97</v>
      </c>
      <c r="T96" t="n">
        <v>13754.94</v>
      </c>
      <c r="U96" t="n">
        <v>0.67</v>
      </c>
      <c r="V96" t="n">
        <v>0.84</v>
      </c>
      <c r="W96" t="n">
        <v>5.34</v>
      </c>
      <c r="X96" t="n">
        <v>0.84</v>
      </c>
      <c r="Y96" t="n">
        <v>1</v>
      </c>
      <c r="Z96" t="n">
        <v>10</v>
      </c>
    </row>
    <row r="97">
      <c r="A97" t="n">
        <v>38</v>
      </c>
      <c r="B97" t="n">
        <v>140</v>
      </c>
      <c r="C97" t="inlineStr">
        <is>
          <t xml:space="preserve">CONCLUIDO	</t>
        </is>
      </c>
      <c r="D97" t="n">
        <v>3.403</v>
      </c>
      <c r="E97" t="n">
        <v>29.39</v>
      </c>
      <c r="F97" t="n">
        <v>24.97</v>
      </c>
      <c r="G97" t="n">
        <v>51.66</v>
      </c>
      <c r="H97" t="n">
        <v>0.64</v>
      </c>
      <c r="I97" t="n">
        <v>29</v>
      </c>
      <c r="J97" t="n">
        <v>293</v>
      </c>
      <c r="K97" t="n">
        <v>60.56</v>
      </c>
      <c r="L97" t="n">
        <v>10.5</v>
      </c>
      <c r="M97" t="n">
        <v>27</v>
      </c>
      <c r="N97" t="n">
        <v>81.95</v>
      </c>
      <c r="O97" t="n">
        <v>36371.17</v>
      </c>
      <c r="P97" t="n">
        <v>405.13</v>
      </c>
      <c r="Q97" t="n">
        <v>1397.28</v>
      </c>
      <c r="R97" t="n">
        <v>98.70999999999999</v>
      </c>
      <c r="S97" t="n">
        <v>66.97</v>
      </c>
      <c r="T97" t="n">
        <v>13212.24</v>
      </c>
      <c r="U97" t="n">
        <v>0.68</v>
      </c>
      <c r="V97" t="n">
        <v>0.84</v>
      </c>
      <c r="W97" t="n">
        <v>5.34</v>
      </c>
      <c r="X97" t="n">
        <v>0.8</v>
      </c>
      <c r="Y97" t="n">
        <v>1</v>
      </c>
      <c r="Z97" t="n">
        <v>10</v>
      </c>
    </row>
    <row r="98">
      <c r="A98" t="n">
        <v>39</v>
      </c>
      <c r="B98" t="n">
        <v>140</v>
      </c>
      <c r="C98" t="inlineStr">
        <is>
          <t xml:space="preserve">CONCLUIDO	</t>
        </is>
      </c>
      <c r="D98" t="n">
        <v>3.4126</v>
      </c>
      <c r="E98" t="n">
        <v>29.3</v>
      </c>
      <c r="F98" t="n">
        <v>24.94</v>
      </c>
      <c r="G98" t="n">
        <v>53.44</v>
      </c>
      <c r="H98" t="n">
        <v>0.65</v>
      </c>
      <c r="I98" t="n">
        <v>28</v>
      </c>
      <c r="J98" t="n">
        <v>293.52</v>
      </c>
      <c r="K98" t="n">
        <v>60.56</v>
      </c>
      <c r="L98" t="n">
        <v>10.75</v>
      </c>
      <c r="M98" t="n">
        <v>26</v>
      </c>
      <c r="N98" t="n">
        <v>82.20999999999999</v>
      </c>
      <c r="O98" t="n">
        <v>36434.56</v>
      </c>
      <c r="P98" t="n">
        <v>403.48</v>
      </c>
      <c r="Q98" t="n">
        <v>1397.18</v>
      </c>
      <c r="R98" t="n">
        <v>97.8</v>
      </c>
      <c r="S98" t="n">
        <v>66.97</v>
      </c>
      <c r="T98" t="n">
        <v>12763.42</v>
      </c>
      <c r="U98" t="n">
        <v>0.68</v>
      </c>
      <c r="V98" t="n">
        <v>0.84</v>
      </c>
      <c r="W98" t="n">
        <v>5.34</v>
      </c>
      <c r="X98" t="n">
        <v>0.77</v>
      </c>
      <c r="Y98" t="n">
        <v>1</v>
      </c>
      <c r="Z98" t="n">
        <v>10</v>
      </c>
    </row>
    <row r="99">
      <c r="A99" t="n">
        <v>40</v>
      </c>
      <c r="B99" t="n">
        <v>140</v>
      </c>
      <c r="C99" t="inlineStr">
        <is>
          <t xml:space="preserve">CONCLUIDO	</t>
        </is>
      </c>
      <c r="D99" t="n">
        <v>3.4134</v>
      </c>
      <c r="E99" t="n">
        <v>29.3</v>
      </c>
      <c r="F99" t="n">
        <v>24.93</v>
      </c>
      <c r="G99" t="n">
        <v>53.43</v>
      </c>
      <c r="H99" t="n">
        <v>0.67</v>
      </c>
      <c r="I99" t="n">
        <v>28</v>
      </c>
      <c r="J99" t="n">
        <v>294.03</v>
      </c>
      <c r="K99" t="n">
        <v>60.56</v>
      </c>
      <c r="L99" t="n">
        <v>11</v>
      </c>
      <c r="M99" t="n">
        <v>26</v>
      </c>
      <c r="N99" t="n">
        <v>82.48</v>
      </c>
      <c r="O99" t="n">
        <v>36498.06</v>
      </c>
      <c r="P99" t="n">
        <v>402.78</v>
      </c>
      <c r="Q99" t="n">
        <v>1397.24</v>
      </c>
      <c r="R99" t="n">
        <v>97.23999999999999</v>
      </c>
      <c r="S99" t="n">
        <v>66.97</v>
      </c>
      <c r="T99" t="n">
        <v>12483.88</v>
      </c>
      <c r="U99" t="n">
        <v>0.6899999999999999</v>
      </c>
      <c r="V99" t="n">
        <v>0.84</v>
      </c>
      <c r="W99" t="n">
        <v>5.35</v>
      </c>
      <c r="X99" t="n">
        <v>0.77</v>
      </c>
      <c r="Y99" t="n">
        <v>1</v>
      </c>
      <c r="Z99" t="n">
        <v>10</v>
      </c>
    </row>
    <row r="100">
      <c r="A100" t="n">
        <v>41</v>
      </c>
      <c r="B100" t="n">
        <v>140</v>
      </c>
      <c r="C100" t="inlineStr">
        <is>
          <t xml:space="preserve">CONCLUIDO	</t>
        </is>
      </c>
      <c r="D100" t="n">
        <v>3.4237</v>
      </c>
      <c r="E100" t="n">
        <v>29.21</v>
      </c>
      <c r="F100" t="n">
        <v>24.9</v>
      </c>
      <c r="G100" t="n">
        <v>55.33</v>
      </c>
      <c r="H100" t="n">
        <v>0.68</v>
      </c>
      <c r="I100" t="n">
        <v>27</v>
      </c>
      <c r="J100" t="n">
        <v>294.55</v>
      </c>
      <c r="K100" t="n">
        <v>60.56</v>
      </c>
      <c r="L100" t="n">
        <v>11.25</v>
      </c>
      <c r="M100" t="n">
        <v>25</v>
      </c>
      <c r="N100" t="n">
        <v>82.73999999999999</v>
      </c>
      <c r="O100" t="n">
        <v>36561.67</v>
      </c>
      <c r="P100" t="n">
        <v>401.38</v>
      </c>
      <c r="Q100" t="n">
        <v>1397.34</v>
      </c>
      <c r="R100" t="n">
        <v>96.23</v>
      </c>
      <c r="S100" t="n">
        <v>66.97</v>
      </c>
      <c r="T100" t="n">
        <v>11983.54</v>
      </c>
      <c r="U100" t="n">
        <v>0.7</v>
      </c>
      <c r="V100" t="n">
        <v>0.85</v>
      </c>
      <c r="W100" t="n">
        <v>5.34</v>
      </c>
      <c r="X100" t="n">
        <v>0.73</v>
      </c>
      <c r="Y100" t="n">
        <v>1</v>
      </c>
      <c r="Z100" t="n">
        <v>10</v>
      </c>
    </row>
    <row r="101">
      <c r="A101" t="n">
        <v>42</v>
      </c>
      <c r="B101" t="n">
        <v>140</v>
      </c>
      <c r="C101" t="inlineStr">
        <is>
          <t xml:space="preserve">CONCLUIDO	</t>
        </is>
      </c>
      <c r="D101" t="n">
        <v>3.4306</v>
      </c>
      <c r="E101" t="n">
        <v>29.15</v>
      </c>
      <c r="F101" t="n">
        <v>24.89</v>
      </c>
      <c r="G101" t="n">
        <v>57.44</v>
      </c>
      <c r="H101" t="n">
        <v>0.6899999999999999</v>
      </c>
      <c r="I101" t="n">
        <v>26</v>
      </c>
      <c r="J101" t="n">
        <v>295.06</v>
      </c>
      <c r="K101" t="n">
        <v>60.56</v>
      </c>
      <c r="L101" t="n">
        <v>11.5</v>
      </c>
      <c r="M101" t="n">
        <v>24</v>
      </c>
      <c r="N101" t="n">
        <v>83.01000000000001</v>
      </c>
      <c r="O101" t="n">
        <v>36625.39</v>
      </c>
      <c r="P101" t="n">
        <v>399.62</v>
      </c>
      <c r="Q101" t="n">
        <v>1397.24</v>
      </c>
      <c r="R101" t="n">
        <v>96.06999999999999</v>
      </c>
      <c r="S101" t="n">
        <v>66.97</v>
      </c>
      <c r="T101" t="n">
        <v>11907.85</v>
      </c>
      <c r="U101" t="n">
        <v>0.7</v>
      </c>
      <c r="V101" t="n">
        <v>0.85</v>
      </c>
      <c r="W101" t="n">
        <v>5.34</v>
      </c>
      <c r="X101" t="n">
        <v>0.72</v>
      </c>
      <c r="Y101" t="n">
        <v>1</v>
      </c>
      <c r="Z101" t="n">
        <v>10</v>
      </c>
    </row>
    <row r="102">
      <c r="A102" t="n">
        <v>43</v>
      </c>
      <c r="B102" t="n">
        <v>140</v>
      </c>
      <c r="C102" t="inlineStr">
        <is>
          <t xml:space="preserve">CONCLUIDO	</t>
        </is>
      </c>
      <c r="D102" t="n">
        <v>3.4332</v>
      </c>
      <c r="E102" t="n">
        <v>29.13</v>
      </c>
      <c r="F102" t="n">
        <v>24.87</v>
      </c>
      <c r="G102" t="n">
        <v>57.39</v>
      </c>
      <c r="H102" t="n">
        <v>0.71</v>
      </c>
      <c r="I102" t="n">
        <v>26</v>
      </c>
      <c r="J102" t="n">
        <v>295.58</v>
      </c>
      <c r="K102" t="n">
        <v>60.56</v>
      </c>
      <c r="L102" t="n">
        <v>11.75</v>
      </c>
      <c r="M102" t="n">
        <v>24</v>
      </c>
      <c r="N102" t="n">
        <v>83.28</v>
      </c>
      <c r="O102" t="n">
        <v>36689.22</v>
      </c>
      <c r="P102" t="n">
        <v>399.05</v>
      </c>
      <c r="Q102" t="n">
        <v>1397.18</v>
      </c>
      <c r="R102" t="n">
        <v>95.51000000000001</v>
      </c>
      <c r="S102" t="n">
        <v>66.97</v>
      </c>
      <c r="T102" t="n">
        <v>11627.58</v>
      </c>
      <c r="U102" t="n">
        <v>0.7</v>
      </c>
      <c r="V102" t="n">
        <v>0.85</v>
      </c>
      <c r="W102" t="n">
        <v>5.33</v>
      </c>
      <c r="X102" t="n">
        <v>0.7</v>
      </c>
      <c r="Y102" t="n">
        <v>1</v>
      </c>
      <c r="Z102" t="n">
        <v>10</v>
      </c>
    </row>
    <row r="103">
      <c r="A103" t="n">
        <v>44</v>
      </c>
      <c r="B103" t="n">
        <v>140</v>
      </c>
      <c r="C103" t="inlineStr">
        <is>
          <t xml:space="preserve">CONCLUIDO	</t>
        </is>
      </c>
      <c r="D103" t="n">
        <v>3.4406</v>
      </c>
      <c r="E103" t="n">
        <v>29.06</v>
      </c>
      <c r="F103" t="n">
        <v>24.86</v>
      </c>
      <c r="G103" t="n">
        <v>59.66</v>
      </c>
      <c r="H103" t="n">
        <v>0.72</v>
      </c>
      <c r="I103" t="n">
        <v>25</v>
      </c>
      <c r="J103" t="n">
        <v>296.1</v>
      </c>
      <c r="K103" t="n">
        <v>60.56</v>
      </c>
      <c r="L103" t="n">
        <v>12</v>
      </c>
      <c r="M103" t="n">
        <v>23</v>
      </c>
      <c r="N103" t="n">
        <v>83.54000000000001</v>
      </c>
      <c r="O103" t="n">
        <v>36753.16</v>
      </c>
      <c r="P103" t="n">
        <v>398.82</v>
      </c>
      <c r="Q103" t="n">
        <v>1397.21</v>
      </c>
      <c r="R103" t="n">
        <v>95.18000000000001</v>
      </c>
      <c r="S103" t="n">
        <v>66.97</v>
      </c>
      <c r="T103" t="n">
        <v>11464.63</v>
      </c>
      <c r="U103" t="n">
        <v>0.7</v>
      </c>
      <c r="V103" t="n">
        <v>0.85</v>
      </c>
      <c r="W103" t="n">
        <v>5.33</v>
      </c>
      <c r="X103" t="n">
        <v>0.6899999999999999</v>
      </c>
      <c r="Y103" t="n">
        <v>1</v>
      </c>
      <c r="Z103" t="n">
        <v>10</v>
      </c>
    </row>
    <row r="104">
      <c r="A104" t="n">
        <v>45</v>
      </c>
      <c r="B104" t="n">
        <v>140</v>
      </c>
      <c r="C104" t="inlineStr">
        <is>
          <t xml:space="preserve">CONCLUIDO	</t>
        </is>
      </c>
      <c r="D104" t="n">
        <v>3.4399</v>
      </c>
      <c r="E104" t="n">
        <v>29.07</v>
      </c>
      <c r="F104" t="n">
        <v>24.86</v>
      </c>
      <c r="G104" t="n">
        <v>59.67</v>
      </c>
      <c r="H104" t="n">
        <v>0.74</v>
      </c>
      <c r="I104" t="n">
        <v>25</v>
      </c>
      <c r="J104" t="n">
        <v>296.62</v>
      </c>
      <c r="K104" t="n">
        <v>60.56</v>
      </c>
      <c r="L104" t="n">
        <v>12.25</v>
      </c>
      <c r="M104" t="n">
        <v>23</v>
      </c>
      <c r="N104" t="n">
        <v>83.81</v>
      </c>
      <c r="O104" t="n">
        <v>36817.22</v>
      </c>
      <c r="P104" t="n">
        <v>397.74</v>
      </c>
      <c r="Q104" t="n">
        <v>1397.24</v>
      </c>
      <c r="R104" t="n">
        <v>95.29000000000001</v>
      </c>
      <c r="S104" t="n">
        <v>66.97</v>
      </c>
      <c r="T104" t="n">
        <v>11519.3</v>
      </c>
      <c r="U104" t="n">
        <v>0.7</v>
      </c>
      <c r="V104" t="n">
        <v>0.85</v>
      </c>
      <c r="W104" t="n">
        <v>5.34</v>
      </c>
      <c r="X104" t="n">
        <v>0.7</v>
      </c>
      <c r="Y104" t="n">
        <v>1</v>
      </c>
      <c r="Z104" t="n">
        <v>10</v>
      </c>
    </row>
    <row r="105">
      <c r="A105" t="n">
        <v>46</v>
      </c>
      <c r="B105" t="n">
        <v>140</v>
      </c>
      <c r="C105" t="inlineStr">
        <is>
          <t xml:space="preserve">CONCLUIDO	</t>
        </is>
      </c>
      <c r="D105" t="n">
        <v>3.4502</v>
      </c>
      <c r="E105" t="n">
        <v>28.98</v>
      </c>
      <c r="F105" t="n">
        <v>24.83</v>
      </c>
      <c r="G105" t="n">
        <v>62.07</v>
      </c>
      <c r="H105" t="n">
        <v>0.75</v>
      </c>
      <c r="I105" t="n">
        <v>24</v>
      </c>
      <c r="J105" t="n">
        <v>297.14</v>
      </c>
      <c r="K105" t="n">
        <v>60.56</v>
      </c>
      <c r="L105" t="n">
        <v>12.5</v>
      </c>
      <c r="M105" t="n">
        <v>22</v>
      </c>
      <c r="N105" t="n">
        <v>84.08</v>
      </c>
      <c r="O105" t="n">
        <v>36881.39</v>
      </c>
      <c r="P105" t="n">
        <v>396.56</v>
      </c>
      <c r="Q105" t="n">
        <v>1397.19</v>
      </c>
      <c r="R105" t="n">
        <v>94.27</v>
      </c>
      <c r="S105" t="n">
        <v>66.97</v>
      </c>
      <c r="T105" t="n">
        <v>11015.81</v>
      </c>
      <c r="U105" t="n">
        <v>0.71</v>
      </c>
      <c r="V105" t="n">
        <v>0.85</v>
      </c>
      <c r="W105" t="n">
        <v>5.33</v>
      </c>
      <c r="X105" t="n">
        <v>0.66</v>
      </c>
      <c r="Y105" t="n">
        <v>1</v>
      </c>
      <c r="Z105" t="n">
        <v>10</v>
      </c>
    </row>
    <row r="106">
      <c r="A106" t="n">
        <v>47</v>
      </c>
      <c r="B106" t="n">
        <v>140</v>
      </c>
      <c r="C106" t="inlineStr">
        <is>
          <t xml:space="preserve">CONCLUIDO	</t>
        </is>
      </c>
      <c r="D106" t="n">
        <v>3.45</v>
      </c>
      <c r="E106" t="n">
        <v>28.99</v>
      </c>
      <c r="F106" t="n">
        <v>24.83</v>
      </c>
      <c r="G106" t="n">
        <v>62.08</v>
      </c>
      <c r="H106" t="n">
        <v>0.76</v>
      </c>
      <c r="I106" t="n">
        <v>24</v>
      </c>
      <c r="J106" t="n">
        <v>297.66</v>
      </c>
      <c r="K106" t="n">
        <v>60.56</v>
      </c>
      <c r="L106" t="n">
        <v>12.75</v>
      </c>
      <c r="M106" t="n">
        <v>22</v>
      </c>
      <c r="N106" t="n">
        <v>84.36</v>
      </c>
      <c r="O106" t="n">
        <v>36945.67</v>
      </c>
      <c r="P106" t="n">
        <v>395.81</v>
      </c>
      <c r="Q106" t="n">
        <v>1397.24</v>
      </c>
      <c r="R106" t="n">
        <v>94.12</v>
      </c>
      <c r="S106" t="n">
        <v>66.97</v>
      </c>
      <c r="T106" t="n">
        <v>10939.7</v>
      </c>
      <c r="U106" t="n">
        <v>0.71</v>
      </c>
      <c r="V106" t="n">
        <v>0.85</v>
      </c>
      <c r="W106" t="n">
        <v>5.34</v>
      </c>
      <c r="X106" t="n">
        <v>0.66</v>
      </c>
      <c r="Y106" t="n">
        <v>1</v>
      </c>
      <c r="Z106" t="n">
        <v>10</v>
      </c>
    </row>
    <row r="107">
      <c r="A107" t="n">
        <v>48</v>
      </c>
      <c r="B107" t="n">
        <v>140</v>
      </c>
      <c r="C107" t="inlineStr">
        <is>
          <t xml:space="preserve">CONCLUIDO	</t>
        </is>
      </c>
      <c r="D107" t="n">
        <v>3.4605</v>
      </c>
      <c r="E107" t="n">
        <v>28.9</v>
      </c>
      <c r="F107" t="n">
        <v>24.8</v>
      </c>
      <c r="G107" t="n">
        <v>64.68000000000001</v>
      </c>
      <c r="H107" t="n">
        <v>0.78</v>
      </c>
      <c r="I107" t="n">
        <v>23</v>
      </c>
      <c r="J107" t="n">
        <v>298.18</v>
      </c>
      <c r="K107" t="n">
        <v>60.56</v>
      </c>
      <c r="L107" t="n">
        <v>13</v>
      </c>
      <c r="M107" t="n">
        <v>21</v>
      </c>
      <c r="N107" t="n">
        <v>84.63</v>
      </c>
      <c r="O107" t="n">
        <v>37010.06</v>
      </c>
      <c r="P107" t="n">
        <v>394.34</v>
      </c>
      <c r="Q107" t="n">
        <v>1397.25</v>
      </c>
      <c r="R107" t="n">
        <v>93.11</v>
      </c>
      <c r="S107" t="n">
        <v>66.97</v>
      </c>
      <c r="T107" t="n">
        <v>10441.79</v>
      </c>
      <c r="U107" t="n">
        <v>0.72</v>
      </c>
      <c r="V107" t="n">
        <v>0.85</v>
      </c>
      <c r="W107" t="n">
        <v>5.33</v>
      </c>
      <c r="X107" t="n">
        <v>0.63</v>
      </c>
      <c r="Y107" t="n">
        <v>1</v>
      </c>
      <c r="Z107" t="n">
        <v>10</v>
      </c>
    </row>
    <row r="108">
      <c r="A108" t="n">
        <v>49</v>
      </c>
      <c r="B108" t="n">
        <v>140</v>
      </c>
      <c r="C108" t="inlineStr">
        <is>
          <t xml:space="preserve">CONCLUIDO	</t>
        </is>
      </c>
      <c r="D108" t="n">
        <v>3.4588</v>
      </c>
      <c r="E108" t="n">
        <v>28.91</v>
      </c>
      <c r="F108" t="n">
        <v>24.81</v>
      </c>
      <c r="G108" t="n">
        <v>64.72</v>
      </c>
      <c r="H108" t="n">
        <v>0.79</v>
      </c>
      <c r="I108" t="n">
        <v>23</v>
      </c>
      <c r="J108" t="n">
        <v>298.71</v>
      </c>
      <c r="K108" t="n">
        <v>60.56</v>
      </c>
      <c r="L108" t="n">
        <v>13.25</v>
      </c>
      <c r="M108" t="n">
        <v>21</v>
      </c>
      <c r="N108" t="n">
        <v>84.90000000000001</v>
      </c>
      <c r="O108" t="n">
        <v>37074.57</v>
      </c>
      <c r="P108" t="n">
        <v>393.57</v>
      </c>
      <c r="Q108" t="n">
        <v>1397.27</v>
      </c>
      <c r="R108" t="n">
        <v>93.43000000000001</v>
      </c>
      <c r="S108" t="n">
        <v>66.97</v>
      </c>
      <c r="T108" t="n">
        <v>10599.25</v>
      </c>
      <c r="U108" t="n">
        <v>0.72</v>
      </c>
      <c r="V108" t="n">
        <v>0.85</v>
      </c>
      <c r="W108" t="n">
        <v>5.33</v>
      </c>
      <c r="X108" t="n">
        <v>0.64</v>
      </c>
      <c r="Y108" t="n">
        <v>1</v>
      </c>
      <c r="Z108" t="n">
        <v>10</v>
      </c>
    </row>
    <row r="109">
      <c r="A109" t="n">
        <v>50</v>
      </c>
      <c r="B109" t="n">
        <v>140</v>
      </c>
      <c r="C109" t="inlineStr">
        <is>
          <t xml:space="preserve">CONCLUIDO	</t>
        </is>
      </c>
      <c r="D109" t="n">
        <v>3.4704</v>
      </c>
      <c r="E109" t="n">
        <v>28.82</v>
      </c>
      <c r="F109" t="n">
        <v>24.77</v>
      </c>
      <c r="G109" t="n">
        <v>67.54000000000001</v>
      </c>
      <c r="H109" t="n">
        <v>0.8</v>
      </c>
      <c r="I109" t="n">
        <v>22</v>
      </c>
      <c r="J109" t="n">
        <v>299.23</v>
      </c>
      <c r="K109" t="n">
        <v>60.56</v>
      </c>
      <c r="L109" t="n">
        <v>13.5</v>
      </c>
      <c r="M109" t="n">
        <v>20</v>
      </c>
      <c r="N109" t="n">
        <v>85.18000000000001</v>
      </c>
      <c r="O109" t="n">
        <v>37139.2</v>
      </c>
      <c r="P109" t="n">
        <v>392.52</v>
      </c>
      <c r="Q109" t="n">
        <v>1397.25</v>
      </c>
      <c r="R109" t="n">
        <v>92.14</v>
      </c>
      <c r="S109" t="n">
        <v>66.97</v>
      </c>
      <c r="T109" t="n">
        <v>9963.48</v>
      </c>
      <c r="U109" t="n">
        <v>0.73</v>
      </c>
      <c r="V109" t="n">
        <v>0.85</v>
      </c>
      <c r="W109" t="n">
        <v>5.33</v>
      </c>
      <c r="X109" t="n">
        <v>0.6</v>
      </c>
      <c r="Y109" t="n">
        <v>1</v>
      </c>
      <c r="Z109" t="n">
        <v>10</v>
      </c>
    </row>
    <row r="110">
      <c r="A110" t="n">
        <v>51</v>
      </c>
      <c r="B110" t="n">
        <v>140</v>
      </c>
      <c r="C110" t="inlineStr">
        <is>
          <t xml:space="preserve">CONCLUIDO	</t>
        </is>
      </c>
      <c r="D110" t="n">
        <v>3.4698</v>
      </c>
      <c r="E110" t="n">
        <v>28.82</v>
      </c>
      <c r="F110" t="n">
        <v>24.77</v>
      </c>
      <c r="G110" t="n">
        <v>67.55</v>
      </c>
      <c r="H110" t="n">
        <v>0.82</v>
      </c>
      <c r="I110" t="n">
        <v>22</v>
      </c>
      <c r="J110" t="n">
        <v>299.76</v>
      </c>
      <c r="K110" t="n">
        <v>60.56</v>
      </c>
      <c r="L110" t="n">
        <v>13.75</v>
      </c>
      <c r="M110" t="n">
        <v>20</v>
      </c>
      <c r="N110" t="n">
        <v>85.45</v>
      </c>
      <c r="O110" t="n">
        <v>37204.07</v>
      </c>
      <c r="P110" t="n">
        <v>391.73</v>
      </c>
      <c r="Q110" t="n">
        <v>1397.26</v>
      </c>
      <c r="R110" t="n">
        <v>92.12</v>
      </c>
      <c r="S110" t="n">
        <v>66.97</v>
      </c>
      <c r="T110" t="n">
        <v>9951.43</v>
      </c>
      <c r="U110" t="n">
        <v>0.73</v>
      </c>
      <c r="V110" t="n">
        <v>0.85</v>
      </c>
      <c r="W110" t="n">
        <v>5.33</v>
      </c>
      <c r="X110" t="n">
        <v>0.6</v>
      </c>
      <c r="Y110" t="n">
        <v>1</v>
      </c>
      <c r="Z110" t="n">
        <v>10</v>
      </c>
    </row>
    <row r="111">
      <c r="A111" t="n">
        <v>52</v>
      </c>
      <c r="B111" t="n">
        <v>140</v>
      </c>
      <c r="C111" t="inlineStr">
        <is>
          <t xml:space="preserve">CONCLUIDO	</t>
        </is>
      </c>
      <c r="D111" t="n">
        <v>3.4821</v>
      </c>
      <c r="E111" t="n">
        <v>28.72</v>
      </c>
      <c r="F111" t="n">
        <v>24.72</v>
      </c>
      <c r="G111" t="n">
        <v>70.63</v>
      </c>
      <c r="H111" t="n">
        <v>0.83</v>
      </c>
      <c r="I111" t="n">
        <v>21</v>
      </c>
      <c r="J111" t="n">
        <v>300.28</v>
      </c>
      <c r="K111" t="n">
        <v>60.56</v>
      </c>
      <c r="L111" t="n">
        <v>14</v>
      </c>
      <c r="M111" t="n">
        <v>19</v>
      </c>
      <c r="N111" t="n">
        <v>85.73</v>
      </c>
      <c r="O111" t="n">
        <v>37268.93</v>
      </c>
      <c r="P111" t="n">
        <v>389.12</v>
      </c>
      <c r="Q111" t="n">
        <v>1397.26</v>
      </c>
      <c r="R111" t="n">
        <v>90.67</v>
      </c>
      <c r="S111" t="n">
        <v>66.97</v>
      </c>
      <c r="T111" t="n">
        <v>9233</v>
      </c>
      <c r="U111" t="n">
        <v>0.74</v>
      </c>
      <c r="V111" t="n">
        <v>0.85</v>
      </c>
      <c r="W111" t="n">
        <v>5.32</v>
      </c>
      <c r="X111" t="n">
        <v>0.5600000000000001</v>
      </c>
      <c r="Y111" t="n">
        <v>1</v>
      </c>
      <c r="Z111" t="n">
        <v>10</v>
      </c>
    </row>
    <row r="112">
      <c r="A112" t="n">
        <v>53</v>
      </c>
      <c r="B112" t="n">
        <v>140</v>
      </c>
      <c r="C112" t="inlineStr">
        <is>
          <t xml:space="preserve">CONCLUIDO	</t>
        </is>
      </c>
      <c r="D112" t="n">
        <v>3.4779</v>
      </c>
      <c r="E112" t="n">
        <v>28.75</v>
      </c>
      <c r="F112" t="n">
        <v>24.76</v>
      </c>
      <c r="G112" t="n">
        <v>70.73</v>
      </c>
      <c r="H112" t="n">
        <v>0.84</v>
      </c>
      <c r="I112" t="n">
        <v>21</v>
      </c>
      <c r="J112" t="n">
        <v>300.81</v>
      </c>
      <c r="K112" t="n">
        <v>60.56</v>
      </c>
      <c r="L112" t="n">
        <v>14.25</v>
      </c>
      <c r="M112" t="n">
        <v>19</v>
      </c>
      <c r="N112" t="n">
        <v>86</v>
      </c>
      <c r="O112" t="n">
        <v>37333.9</v>
      </c>
      <c r="P112" t="n">
        <v>389.77</v>
      </c>
      <c r="Q112" t="n">
        <v>1397.2</v>
      </c>
      <c r="R112" t="n">
        <v>91.44</v>
      </c>
      <c r="S112" t="n">
        <v>66.97</v>
      </c>
      <c r="T112" t="n">
        <v>9616.67</v>
      </c>
      <c r="U112" t="n">
        <v>0.73</v>
      </c>
      <c r="V112" t="n">
        <v>0.85</v>
      </c>
      <c r="W112" t="n">
        <v>5.34</v>
      </c>
      <c r="X112" t="n">
        <v>0.59</v>
      </c>
      <c r="Y112" t="n">
        <v>1</v>
      </c>
      <c r="Z112" t="n">
        <v>10</v>
      </c>
    </row>
    <row r="113">
      <c r="A113" t="n">
        <v>54</v>
      </c>
      <c r="B113" t="n">
        <v>140</v>
      </c>
      <c r="C113" t="inlineStr">
        <is>
          <t xml:space="preserve">CONCLUIDO	</t>
        </is>
      </c>
      <c r="D113" t="n">
        <v>3.4812</v>
      </c>
      <c r="E113" t="n">
        <v>28.73</v>
      </c>
      <c r="F113" t="n">
        <v>24.73</v>
      </c>
      <c r="G113" t="n">
        <v>70.65000000000001</v>
      </c>
      <c r="H113" t="n">
        <v>0.86</v>
      </c>
      <c r="I113" t="n">
        <v>21</v>
      </c>
      <c r="J113" t="n">
        <v>301.34</v>
      </c>
      <c r="K113" t="n">
        <v>60.56</v>
      </c>
      <c r="L113" t="n">
        <v>14.5</v>
      </c>
      <c r="M113" t="n">
        <v>19</v>
      </c>
      <c r="N113" t="n">
        <v>86.28</v>
      </c>
      <c r="O113" t="n">
        <v>37399</v>
      </c>
      <c r="P113" t="n">
        <v>388.38</v>
      </c>
      <c r="Q113" t="n">
        <v>1397.19</v>
      </c>
      <c r="R113" t="n">
        <v>90.81</v>
      </c>
      <c r="S113" t="n">
        <v>66.97</v>
      </c>
      <c r="T113" t="n">
        <v>9301.540000000001</v>
      </c>
      <c r="U113" t="n">
        <v>0.74</v>
      </c>
      <c r="V113" t="n">
        <v>0.85</v>
      </c>
      <c r="W113" t="n">
        <v>5.33</v>
      </c>
      <c r="X113" t="n">
        <v>0.5600000000000001</v>
      </c>
      <c r="Y113" t="n">
        <v>1</v>
      </c>
      <c r="Z113" t="n">
        <v>10</v>
      </c>
    </row>
    <row r="114">
      <c r="A114" t="n">
        <v>55</v>
      </c>
      <c r="B114" t="n">
        <v>140</v>
      </c>
      <c r="C114" t="inlineStr">
        <is>
          <t xml:space="preserve">CONCLUIDO	</t>
        </is>
      </c>
      <c r="D114" t="n">
        <v>3.4901</v>
      </c>
      <c r="E114" t="n">
        <v>28.65</v>
      </c>
      <c r="F114" t="n">
        <v>24.71</v>
      </c>
      <c r="G114" t="n">
        <v>74.12</v>
      </c>
      <c r="H114" t="n">
        <v>0.87</v>
      </c>
      <c r="I114" t="n">
        <v>20</v>
      </c>
      <c r="J114" t="n">
        <v>301.86</v>
      </c>
      <c r="K114" t="n">
        <v>60.56</v>
      </c>
      <c r="L114" t="n">
        <v>14.75</v>
      </c>
      <c r="M114" t="n">
        <v>18</v>
      </c>
      <c r="N114" t="n">
        <v>86.56</v>
      </c>
      <c r="O114" t="n">
        <v>37464.21</v>
      </c>
      <c r="P114" t="n">
        <v>387.4</v>
      </c>
      <c r="Q114" t="n">
        <v>1397.19</v>
      </c>
      <c r="R114" t="n">
        <v>89.98</v>
      </c>
      <c r="S114" t="n">
        <v>66.97</v>
      </c>
      <c r="T114" t="n">
        <v>8894.139999999999</v>
      </c>
      <c r="U114" t="n">
        <v>0.74</v>
      </c>
      <c r="V114" t="n">
        <v>0.85</v>
      </c>
      <c r="W114" t="n">
        <v>5.33</v>
      </c>
      <c r="X114" t="n">
        <v>0.54</v>
      </c>
      <c r="Y114" t="n">
        <v>1</v>
      </c>
      <c r="Z114" t="n">
        <v>10</v>
      </c>
    </row>
    <row r="115">
      <c r="A115" t="n">
        <v>56</v>
      </c>
      <c r="B115" t="n">
        <v>140</v>
      </c>
      <c r="C115" t="inlineStr">
        <is>
          <t xml:space="preserve">CONCLUIDO	</t>
        </is>
      </c>
      <c r="D115" t="n">
        <v>3.4901</v>
      </c>
      <c r="E115" t="n">
        <v>28.65</v>
      </c>
      <c r="F115" t="n">
        <v>24.71</v>
      </c>
      <c r="G115" t="n">
        <v>74.12</v>
      </c>
      <c r="H115" t="n">
        <v>0.88</v>
      </c>
      <c r="I115" t="n">
        <v>20</v>
      </c>
      <c r="J115" t="n">
        <v>302.39</v>
      </c>
      <c r="K115" t="n">
        <v>60.56</v>
      </c>
      <c r="L115" t="n">
        <v>15</v>
      </c>
      <c r="M115" t="n">
        <v>18</v>
      </c>
      <c r="N115" t="n">
        <v>86.84</v>
      </c>
      <c r="O115" t="n">
        <v>37529.55</v>
      </c>
      <c r="P115" t="n">
        <v>387</v>
      </c>
      <c r="Q115" t="n">
        <v>1397.29</v>
      </c>
      <c r="R115" t="n">
        <v>90.12</v>
      </c>
      <c r="S115" t="n">
        <v>66.97</v>
      </c>
      <c r="T115" t="n">
        <v>8960.389999999999</v>
      </c>
      <c r="U115" t="n">
        <v>0.74</v>
      </c>
      <c r="V115" t="n">
        <v>0.85</v>
      </c>
      <c r="W115" t="n">
        <v>5.33</v>
      </c>
      <c r="X115" t="n">
        <v>0.54</v>
      </c>
      <c r="Y115" t="n">
        <v>1</v>
      </c>
      <c r="Z115" t="n">
        <v>10</v>
      </c>
    </row>
    <row r="116">
      <c r="A116" t="n">
        <v>57</v>
      </c>
      <c r="B116" t="n">
        <v>140</v>
      </c>
      <c r="C116" t="inlineStr">
        <is>
          <t xml:space="preserve">CONCLUIDO	</t>
        </is>
      </c>
      <c r="D116" t="n">
        <v>3.4999</v>
      </c>
      <c r="E116" t="n">
        <v>28.57</v>
      </c>
      <c r="F116" t="n">
        <v>24.68</v>
      </c>
      <c r="G116" t="n">
        <v>77.93000000000001</v>
      </c>
      <c r="H116" t="n">
        <v>0.9</v>
      </c>
      <c r="I116" t="n">
        <v>19</v>
      </c>
      <c r="J116" t="n">
        <v>302.92</v>
      </c>
      <c r="K116" t="n">
        <v>60.56</v>
      </c>
      <c r="L116" t="n">
        <v>15.25</v>
      </c>
      <c r="M116" t="n">
        <v>17</v>
      </c>
      <c r="N116" t="n">
        <v>87.12</v>
      </c>
      <c r="O116" t="n">
        <v>37595</v>
      </c>
      <c r="P116" t="n">
        <v>383.6</v>
      </c>
      <c r="Q116" t="n">
        <v>1397.19</v>
      </c>
      <c r="R116" t="n">
        <v>89.22</v>
      </c>
      <c r="S116" t="n">
        <v>66.97</v>
      </c>
      <c r="T116" t="n">
        <v>8517.110000000001</v>
      </c>
      <c r="U116" t="n">
        <v>0.75</v>
      </c>
      <c r="V116" t="n">
        <v>0.85</v>
      </c>
      <c r="W116" t="n">
        <v>5.33</v>
      </c>
      <c r="X116" t="n">
        <v>0.51</v>
      </c>
      <c r="Y116" t="n">
        <v>1</v>
      </c>
      <c r="Z116" t="n">
        <v>10</v>
      </c>
    </row>
    <row r="117">
      <c r="A117" t="n">
        <v>58</v>
      </c>
      <c r="B117" t="n">
        <v>140</v>
      </c>
      <c r="C117" t="inlineStr">
        <is>
          <t xml:space="preserve">CONCLUIDO	</t>
        </is>
      </c>
      <c r="D117" t="n">
        <v>3.4985</v>
      </c>
      <c r="E117" t="n">
        <v>28.58</v>
      </c>
      <c r="F117" t="n">
        <v>24.69</v>
      </c>
      <c r="G117" t="n">
        <v>77.97</v>
      </c>
      <c r="H117" t="n">
        <v>0.91</v>
      </c>
      <c r="I117" t="n">
        <v>19</v>
      </c>
      <c r="J117" t="n">
        <v>303.46</v>
      </c>
      <c r="K117" t="n">
        <v>60.56</v>
      </c>
      <c r="L117" t="n">
        <v>15.5</v>
      </c>
      <c r="M117" t="n">
        <v>17</v>
      </c>
      <c r="N117" t="n">
        <v>87.40000000000001</v>
      </c>
      <c r="O117" t="n">
        <v>37660.57</v>
      </c>
      <c r="P117" t="n">
        <v>384.88</v>
      </c>
      <c r="Q117" t="n">
        <v>1397.2</v>
      </c>
      <c r="R117" t="n">
        <v>89.48</v>
      </c>
      <c r="S117" t="n">
        <v>66.97</v>
      </c>
      <c r="T117" t="n">
        <v>8647.41</v>
      </c>
      <c r="U117" t="n">
        <v>0.75</v>
      </c>
      <c r="V117" t="n">
        <v>0.85</v>
      </c>
      <c r="W117" t="n">
        <v>5.33</v>
      </c>
      <c r="X117" t="n">
        <v>0.52</v>
      </c>
      <c r="Y117" t="n">
        <v>1</v>
      </c>
      <c r="Z117" t="n">
        <v>10</v>
      </c>
    </row>
    <row r="118">
      <c r="A118" t="n">
        <v>59</v>
      </c>
      <c r="B118" t="n">
        <v>140</v>
      </c>
      <c r="C118" t="inlineStr">
        <is>
          <t xml:space="preserve">CONCLUIDO	</t>
        </is>
      </c>
      <c r="D118" t="n">
        <v>3.4976</v>
      </c>
      <c r="E118" t="n">
        <v>28.59</v>
      </c>
      <c r="F118" t="n">
        <v>24.7</v>
      </c>
      <c r="G118" t="n">
        <v>77.98999999999999</v>
      </c>
      <c r="H118" t="n">
        <v>0.92</v>
      </c>
      <c r="I118" t="n">
        <v>19</v>
      </c>
      <c r="J118" t="n">
        <v>303.99</v>
      </c>
      <c r="K118" t="n">
        <v>60.56</v>
      </c>
      <c r="L118" t="n">
        <v>15.75</v>
      </c>
      <c r="M118" t="n">
        <v>17</v>
      </c>
      <c r="N118" t="n">
        <v>87.68000000000001</v>
      </c>
      <c r="O118" t="n">
        <v>37726.27</v>
      </c>
      <c r="P118" t="n">
        <v>384.24</v>
      </c>
      <c r="Q118" t="n">
        <v>1397.21</v>
      </c>
      <c r="R118" t="n">
        <v>89.76000000000001</v>
      </c>
      <c r="S118" t="n">
        <v>66.97</v>
      </c>
      <c r="T118" t="n">
        <v>8787.950000000001</v>
      </c>
      <c r="U118" t="n">
        <v>0.75</v>
      </c>
      <c r="V118" t="n">
        <v>0.85</v>
      </c>
      <c r="W118" t="n">
        <v>5.33</v>
      </c>
      <c r="X118" t="n">
        <v>0.53</v>
      </c>
      <c r="Y118" t="n">
        <v>1</v>
      </c>
      <c r="Z118" t="n">
        <v>10</v>
      </c>
    </row>
    <row r="119">
      <c r="A119" t="n">
        <v>60</v>
      </c>
      <c r="B119" t="n">
        <v>140</v>
      </c>
      <c r="C119" t="inlineStr">
        <is>
          <t xml:space="preserve">CONCLUIDO	</t>
        </is>
      </c>
      <c r="D119" t="n">
        <v>3.4985</v>
      </c>
      <c r="E119" t="n">
        <v>28.58</v>
      </c>
      <c r="F119" t="n">
        <v>24.69</v>
      </c>
      <c r="G119" t="n">
        <v>77.97</v>
      </c>
      <c r="H119" t="n">
        <v>0.9399999999999999</v>
      </c>
      <c r="I119" t="n">
        <v>19</v>
      </c>
      <c r="J119" t="n">
        <v>304.52</v>
      </c>
      <c r="K119" t="n">
        <v>60.56</v>
      </c>
      <c r="L119" t="n">
        <v>16</v>
      </c>
      <c r="M119" t="n">
        <v>17</v>
      </c>
      <c r="N119" t="n">
        <v>87.97</v>
      </c>
      <c r="O119" t="n">
        <v>37792.08</v>
      </c>
      <c r="P119" t="n">
        <v>381.65</v>
      </c>
      <c r="Q119" t="n">
        <v>1397.26</v>
      </c>
      <c r="R119" t="n">
        <v>89.66</v>
      </c>
      <c r="S119" t="n">
        <v>66.97</v>
      </c>
      <c r="T119" t="n">
        <v>8734.52</v>
      </c>
      <c r="U119" t="n">
        <v>0.75</v>
      </c>
      <c r="V119" t="n">
        <v>0.85</v>
      </c>
      <c r="W119" t="n">
        <v>5.32</v>
      </c>
      <c r="X119" t="n">
        <v>0.52</v>
      </c>
      <c r="Y119" t="n">
        <v>1</v>
      </c>
      <c r="Z119" t="n">
        <v>10</v>
      </c>
    </row>
    <row r="120">
      <c r="A120" t="n">
        <v>61</v>
      </c>
      <c r="B120" t="n">
        <v>140</v>
      </c>
      <c r="C120" t="inlineStr">
        <is>
          <t xml:space="preserve">CONCLUIDO	</t>
        </is>
      </c>
      <c r="D120" t="n">
        <v>3.5094</v>
      </c>
      <c r="E120" t="n">
        <v>28.5</v>
      </c>
      <c r="F120" t="n">
        <v>24.65</v>
      </c>
      <c r="G120" t="n">
        <v>82.18000000000001</v>
      </c>
      <c r="H120" t="n">
        <v>0.95</v>
      </c>
      <c r="I120" t="n">
        <v>18</v>
      </c>
      <c r="J120" t="n">
        <v>305.06</v>
      </c>
      <c r="K120" t="n">
        <v>60.56</v>
      </c>
      <c r="L120" t="n">
        <v>16.25</v>
      </c>
      <c r="M120" t="n">
        <v>16</v>
      </c>
      <c r="N120" t="n">
        <v>88.25</v>
      </c>
      <c r="O120" t="n">
        <v>37858.02</v>
      </c>
      <c r="P120" t="n">
        <v>381.31</v>
      </c>
      <c r="Q120" t="n">
        <v>1397.24</v>
      </c>
      <c r="R120" t="n">
        <v>88.70999999999999</v>
      </c>
      <c r="S120" t="n">
        <v>66.97</v>
      </c>
      <c r="T120" t="n">
        <v>8265.549999999999</v>
      </c>
      <c r="U120" t="n">
        <v>0.75</v>
      </c>
      <c r="V120" t="n">
        <v>0.85</v>
      </c>
      <c r="W120" t="n">
        <v>5.32</v>
      </c>
      <c r="X120" t="n">
        <v>0.49</v>
      </c>
      <c r="Y120" t="n">
        <v>1</v>
      </c>
      <c r="Z120" t="n">
        <v>10</v>
      </c>
    </row>
    <row r="121">
      <c r="A121" t="n">
        <v>62</v>
      </c>
      <c r="B121" t="n">
        <v>140</v>
      </c>
      <c r="C121" t="inlineStr">
        <is>
          <t xml:space="preserve">CONCLUIDO	</t>
        </is>
      </c>
      <c r="D121" t="n">
        <v>3.5068</v>
      </c>
      <c r="E121" t="n">
        <v>28.52</v>
      </c>
      <c r="F121" t="n">
        <v>24.68</v>
      </c>
      <c r="G121" t="n">
        <v>82.25</v>
      </c>
      <c r="H121" t="n">
        <v>0.96</v>
      </c>
      <c r="I121" t="n">
        <v>18</v>
      </c>
      <c r="J121" t="n">
        <v>305.59</v>
      </c>
      <c r="K121" t="n">
        <v>60.56</v>
      </c>
      <c r="L121" t="n">
        <v>16.5</v>
      </c>
      <c r="M121" t="n">
        <v>16</v>
      </c>
      <c r="N121" t="n">
        <v>88.54000000000001</v>
      </c>
      <c r="O121" t="n">
        <v>37924.08</v>
      </c>
      <c r="P121" t="n">
        <v>381.94</v>
      </c>
      <c r="Q121" t="n">
        <v>1397.18</v>
      </c>
      <c r="R121" t="n">
        <v>89.09999999999999</v>
      </c>
      <c r="S121" t="n">
        <v>66.97</v>
      </c>
      <c r="T121" t="n">
        <v>8463.23</v>
      </c>
      <c r="U121" t="n">
        <v>0.75</v>
      </c>
      <c r="V121" t="n">
        <v>0.85</v>
      </c>
      <c r="W121" t="n">
        <v>5.33</v>
      </c>
      <c r="X121" t="n">
        <v>0.51</v>
      </c>
      <c r="Y121" t="n">
        <v>1</v>
      </c>
      <c r="Z121" t="n">
        <v>10</v>
      </c>
    </row>
    <row r="122">
      <c r="A122" t="n">
        <v>63</v>
      </c>
      <c r="B122" t="n">
        <v>140</v>
      </c>
      <c r="C122" t="inlineStr">
        <is>
          <t xml:space="preserve">CONCLUIDO	</t>
        </is>
      </c>
      <c r="D122" t="n">
        <v>3.5096</v>
      </c>
      <c r="E122" t="n">
        <v>28.49</v>
      </c>
      <c r="F122" t="n">
        <v>24.65</v>
      </c>
      <c r="G122" t="n">
        <v>82.17</v>
      </c>
      <c r="H122" t="n">
        <v>0.97</v>
      </c>
      <c r="I122" t="n">
        <v>18</v>
      </c>
      <c r="J122" t="n">
        <v>306.13</v>
      </c>
      <c r="K122" t="n">
        <v>60.56</v>
      </c>
      <c r="L122" t="n">
        <v>16.75</v>
      </c>
      <c r="M122" t="n">
        <v>16</v>
      </c>
      <c r="N122" t="n">
        <v>88.83</v>
      </c>
      <c r="O122" t="n">
        <v>37990.27</v>
      </c>
      <c r="P122" t="n">
        <v>379.3</v>
      </c>
      <c r="Q122" t="n">
        <v>1397.18</v>
      </c>
      <c r="R122" t="n">
        <v>88.3</v>
      </c>
      <c r="S122" t="n">
        <v>66.97</v>
      </c>
      <c r="T122" t="n">
        <v>8064.12</v>
      </c>
      <c r="U122" t="n">
        <v>0.76</v>
      </c>
      <c r="V122" t="n">
        <v>0.85</v>
      </c>
      <c r="W122" t="n">
        <v>5.33</v>
      </c>
      <c r="X122" t="n">
        <v>0.49</v>
      </c>
      <c r="Y122" t="n">
        <v>1</v>
      </c>
      <c r="Z122" t="n">
        <v>10</v>
      </c>
    </row>
    <row r="123">
      <c r="A123" t="n">
        <v>64</v>
      </c>
      <c r="B123" t="n">
        <v>140</v>
      </c>
      <c r="C123" t="inlineStr">
        <is>
          <t xml:space="preserve">CONCLUIDO	</t>
        </is>
      </c>
      <c r="D123" t="n">
        <v>3.5222</v>
      </c>
      <c r="E123" t="n">
        <v>28.39</v>
      </c>
      <c r="F123" t="n">
        <v>24.6</v>
      </c>
      <c r="G123" t="n">
        <v>86.83</v>
      </c>
      <c r="H123" t="n">
        <v>0.99</v>
      </c>
      <c r="I123" t="n">
        <v>17</v>
      </c>
      <c r="J123" t="n">
        <v>306.67</v>
      </c>
      <c r="K123" t="n">
        <v>60.56</v>
      </c>
      <c r="L123" t="n">
        <v>17</v>
      </c>
      <c r="M123" t="n">
        <v>15</v>
      </c>
      <c r="N123" t="n">
        <v>89.11</v>
      </c>
      <c r="O123" t="n">
        <v>38056.58</v>
      </c>
      <c r="P123" t="n">
        <v>377.17</v>
      </c>
      <c r="Q123" t="n">
        <v>1397.19</v>
      </c>
      <c r="R123" t="n">
        <v>86.98</v>
      </c>
      <c r="S123" t="n">
        <v>66.97</v>
      </c>
      <c r="T123" t="n">
        <v>7407.45</v>
      </c>
      <c r="U123" t="n">
        <v>0.77</v>
      </c>
      <c r="V123" t="n">
        <v>0.86</v>
      </c>
      <c r="W123" t="n">
        <v>5.32</v>
      </c>
      <c r="X123" t="n">
        <v>0.44</v>
      </c>
      <c r="Y123" t="n">
        <v>1</v>
      </c>
      <c r="Z123" t="n">
        <v>10</v>
      </c>
    </row>
    <row r="124">
      <c r="A124" t="n">
        <v>65</v>
      </c>
      <c r="B124" t="n">
        <v>140</v>
      </c>
      <c r="C124" t="inlineStr">
        <is>
          <t xml:space="preserve">CONCLUIDO	</t>
        </is>
      </c>
      <c r="D124" t="n">
        <v>3.5207</v>
      </c>
      <c r="E124" t="n">
        <v>28.4</v>
      </c>
      <c r="F124" t="n">
        <v>24.61</v>
      </c>
      <c r="G124" t="n">
        <v>86.87</v>
      </c>
      <c r="H124" t="n">
        <v>1</v>
      </c>
      <c r="I124" t="n">
        <v>17</v>
      </c>
      <c r="J124" t="n">
        <v>307.21</v>
      </c>
      <c r="K124" t="n">
        <v>60.56</v>
      </c>
      <c r="L124" t="n">
        <v>17.25</v>
      </c>
      <c r="M124" t="n">
        <v>15</v>
      </c>
      <c r="N124" t="n">
        <v>89.40000000000001</v>
      </c>
      <c r="O124" t="n">
        <v>38123.01</v>
      </c>
      <c r="P124" t="n">
        <v>377.32</v>
      </c>
      <c r="Q124" t="n">
        <v>1397.17</v>
      </c>
      <c r="R124" t="n">
        <v>87.03</v>
      </c>
      <c r="S124" t="n">
        <v>66.97</v>
      </c>
      <c r="T124" t="n">
        <v>7431.99</v>
      </c>
      <c r="U124" t="n">
        <v>0.77</v>
      </c>
      <c r="V124" t="n">
        <v>0.86</v>
      </c>
      <c r="W124" t="n">
        <v>5.33</v>
      </c>
      <c r="X124" t="n">
        <v>0.45</v>
      </c>
      <c r="Y124" t="n">
        <v>1</v>
      </c>
      <c r="Z124" t="n">
        <v>10</v>
      </c>
    </row>
    <row r="125">
      <c r="A125" t="n">
        <v>66</v>
      </c>
      <c r="B125" t="n">
        <v>140</v>
      </c>
      <c r="C125" t="inlineStr">
        <is>
          <t xml:space="preserve">CONCLUIDO	</t>
        </is>
      </c>
      <c r="D125" t="n">
        <v>3.5196</v>
      </c>
      <c r="E125" t="n">
        <v>28.41</v>
      </c>
      <c r="F125" t="n">
        <v>24.62</v>
      </c>
      <c r="G125" t="n">
        <v>86.90000000000001</v>
      </c>
      <c r="H125" t="n">
        <v>1.01</v>
      </c>
      <c r="I125" t="n">
        <v>17</v>
      </c>
      <c r="J125" t="n">
        <v>307.75</v>
      </c>
      <c r="K125" t="n">
        <v>60.56</v>
      </c>
      <c r="L125" t="n">
        <v>17.5</v>
      </c>
      <c r="M125" t="n">
        <v>15</v>
      </c>
      <c r="N125" t="n">
        <v>89.69</v>
      </c>
      <c r="O125" t="n">
        <v>38189.58</v>
      </c>
      <c r="P125" t="n">
        <v>376.81</v>
      </c>
      <c r="Q125" t="n">
        <v>1397.23</v>
      </c>
      <c r="R125" t="n">
        <v>87.36</v>
      </c>
      <c r="S125" t="n">
        <v>66.97</v>
      </c>
      <c r="T125" t="n">
        <v>7597.49</v>
      </c>
      <c r="U125" t="n">
        <v>0.77</v>
      </c>
      <c r="V125" t="n">
        <v>0.85</v>
      </c>
      <c r="W125" t="n">
        <v>5.32</v>
      </c>
      <c r="X125" t="n">
        <v>0.46</v>
      </c>
      <c r="Y125" t="n">
        <v>1</v>
      </c>
      <c r="Z125" t="n">
        <v>10</v>
      </c>
    </row>
    <row r="126">
      <c r="A126" t="n">
        <v>67</v>
      </c>
      <c r="B126" t="n">
        <v>140</v>
      </c>
      <c r="C126" t="inlineStr">
        <is>
          <t xml:space="preserve">CONCLUIDO	</t>
        </is>
      </c>
      <c r="D126" t="n">
        <v>3.5188</v>
      </c>
      <c r="E126" t="n">
        <v>28.42</v>
      </c>
      <c r="F126" t="n">
        <v>24.63</v>
      </c>
      <c r="G126" t="n">
        <v>86.93000000000001</v>
      </c>
      <c r="H126" t="n">
        <v>1.03</v>
      </c>
      <c r="I126" t="n">
        <v>17</v>
      </c>
      <c r="J126" t="n">
        <v>308.29</v>
      </c>
      <c r="K126" t="n">
        <v>60.56</v>
      </c>
      <c r="L126" t="n">
        <v>17.75</v>
      </c>
      <c r="M126" t="n">
        <v>15</v>
      </c>
      <c r="N126" t="n">
        <v>89.98</v>
      </c>
      <c r="O126" t="n">
        <v>38256.26</v>
      </c>
      <c r="P126" t="n">
        <v>375.2</v>
      </c>
      <c r="Q126" t="n">
        <v>1397.2</v>
      </c>
      <c r="R126" t="n">
        <v>87.59999999999999</v>
      </c>
      <c r="S126" t="n">
        <v>66.97</v>
      </c>
      <c r="T126" t="n">
        <v>7716.21</v>
      </c>
      <c r="U126" t="n">
        <v>0.76</v>
      </c>
      <c r="V126" t="n">
        <v>0.85</v>
      </c>
      <c r="W126" t="n">
        <v>5.32</v>
      </c>
      <c r="X126" t="n">
        <v>0.46</v>
      </c>
      <c r="Y126" t="n">
        <v>1</v>
      </c>
      <c r="Z126" t="n">
        <v>10</v>
      </c>
    </row>
    <row r="127">
      <c r="A127" t="n">
        <v>68</v>
      </c>
      <c r="B127" t="n">
        <v>140</v>
      </c>
      <c r="C127" t="inlineStr">
        <is>
          <t xml:space="preserve">CONCLUIDO	</t>
        </is>
      </c>
      <c r="D127" t="n">
        <v>3.5301</v>
      </c>
      <c r="E127" t="n">
        <v>28.33</v>
      </c>
      <c r="F127" t="n">
        <v>24.59</v>
      </c>
      <c r="G127" t="n">
        <v>92.22</v>
      </c>
      <c r="H127" t="n">
        <v>1.04</v>
      </c>
      <c r="I127" t="n">
        <v>16</v>
      </c>
      <c r="J127" t="n">
        <v>308.83</v>
      </c>
      <c r="K127" t="n">
        <v>60.56</v>
      </c>
      <c r="L127" t="n">
        <v>18</v>
      </c>
      <c r="M127" t="n">
        <v>14</v>
      </c>
      <c r="N127" t="n">
        <v>90.27</v>
      </c>
      <c r="O127" t="n">
        <v>38323.08</v>
      </c>
      <c r="P127" t="n">
        <v>374.46</v>
      </c>
      <c r="Q127" t="n">
        <v>1397.21</v>
      </c>
      <c r="R127" t="n">
        <v>86.56</v>
      </c>
      <c r="S127" t="n">
        <v>66.97</v>
      </c>
      <c r="T127" t="n">
        <v>7201.73</v>
      </c>
      <c r="U127" t="n">
        <v>0.77</v>
      </c>
      <c r="V127" t="n">
        <v>0.86</v>
      </c>
      <c r="W127" t="n">
        <v>5.32</v>
      </c>
      <c r="X127" t="n">
        <v>0.43</v>
      </c>
      <c r="Y127" t="n">
        <v>1</v>
      </c>
      <c r="Z127" t="n">
        <v>10</v>
      </c>
    </row>
    <row r="128">
      <c r="A128" t="n">
        <v>69</v>
      </c>
      <c r="B128" t="n">
        <v>140</v>
      </c>
      <c r="C128" t="inlineStr">
        <is>
          <t xml:space="preserve">CONCLUIDO	</t>
        </is>
      </c>
      <c r="D128" t="n">
        <v>3.5297</v>
      </c>
      <c r="E128" t="n">
        <v>28.33</v>
      </c>
      <c r="F128" t="n">
        <v>24.59</v>
      </c>
      <c r="G128" t="n">
        <v>92.23</v>
      </c>
      <c r="H128" t="n">
        <v>1.05</v>
      </c>
      <c r="I128" t="n">
        <v>16</v>
      </c>
      <c r="J128" t="n">
        <v>309.37</v>
      </c>
      <c r="K128" t="n">
        <v>60.56</v>
      </c>
      <c r="L128" t="n">
        <v>18.25</v>
      </c>
      <c r="M128" t="n">
        <v>14</v>
      </c>
      <c r="N128" t="n">
        <v>90.56999999999999</v>
      </c>
      <c r="O128" t="n">
        <v>38390.02</v>
      </c>
      <c r="P128" t="n">
        <v>374.21</v>
      </c>
      <c r="Q128" t="n">
        <v>1397.2</v>
      </c>
      <c r="R128" t="n">
        <v>86.56</v>
      </c>
      <c r="S128" t="n">
        <v>66.97</v>
      </c>
      <c r="T128" t="n">
        <v>7202.9</v>
      </c>
      <c r="U128" t="n">
        <v>0.77</v>
      </c>
      <c r="V128" t="n">
        <v>0.86</v>
      </c>
      <c r="W128" t="n">
        <v>5.32</v>
      </c>
      <c r="X128" t="n">
        <v>0.43</v>
      </c>
      <c r="Y128" t="n">
        <v>1</v>
      </c>
      <c r="Z128" t="n">
        <v>10</v>
      </c>
    </row>
    <row r="129">
      <c r="A129" t="n">
        <v>70</v>
      </c>
      <c r="B129" t="n">
        <v>140</v>
      </c>
      <c r="C129" t="inlineStr">
        <is>
          <t xml:space="preserve">CONCLUIDO	</t>
        </is>
      </c>
      <c r="D129" t="n">
        <v>3.529</v>
      </c>
      <c r="E129" t="n">
        <v>28.34</v>
      </c>
      <c r="F129" t="n">
        <v>24.6</v>
      </c>
      <c r="G129" t="n">
        <v>92.25</v>
      </c>
      <c r="H129" t="n">
        <v>1.06</v>
      </c>
      <c r="I129" t="n">
        <v>16</v>
      </c>
      <c r="J129" t="n">
        <v>309.91</v>
      </c>
      <c r="K129" t="n">
        <v>60.56</v>
      </c>
      <c r="L129" t="n">
        <v>18.5</v>
      </c>
      <c r="M129" t="n">
        <v>14</v>
      </c>
      <c r="N129" t="n">
        <v>90.86</v>
      </c>
      <c r="O129" t="n">
        <v>38457.09</v>
      </c>
      <c r="P129" t="n">
        <v>373.76</v>
      </c>
      <c r="Q129" t="n">
        <v>1397.19</v>
      </c>
      <c r="R129" t="n">
        <v>86.81999999999999</v>
      </c>
      <c r="S129" t="n">
        <v>66.97</v>
      </c>
      <c r="T129" t="n">
        <v>7333.3</v>
      </c>
      <c r="U129" t="n">
        <v>0.77</v>
      </c>
      <c r="V129" t="n">
        <v>0.86</v>
      </c>
      <c r="W129" t="n">
        <v>5.32</v>
      </c>
      <c r="X129" t="n">
        <v>0.43</v>
      </c>
      <c r="Y129" t="n">
        <v>1</v>
      </c>
      <c r="Z129" t="n">
        <v>10</v>
      </c>
    </row>
    <row r="130">
      <c r="A130" t="n">
        <v>71</v>
      </c>
      <c r="B130" t="n">
        <v>140</v>
      </c>
      <c r="C130" t="inlineStr">
        <is>
          <t xml:space="preserve">CONCLUIDO	</t>
        </is>
      </c>
      <c r="D130" t="n">
        <v>3.5286</v>
      </c>
      <c r="E130" t="n">
        <v>28.34</v>
      </c>
      <c r="F130" t="n">
        <v>24.6</v>
      </c>
      <c r="G130" t="n">
        <v>92.26000000000001</v>
      </c>
      <c r="H130" t="n">
        <v>1.08</v>
      </c>
      <c r="I130" t="n">
        <v>16</v>
      </c>
      <c r="J130" t="n">
        <v>310.46</v>
      </c>
      <c r="K130" t="n">
        <v>60.56</v>
      </c>
      <c r="L130" t="n">
        <v>18.75</v>
      </c>
      <c r="M130" t="n">
        <v>14</v>
      </c>
      <c r="N130" t="n">
        <v>91.16</v>
      </c>
      <c r="O130" t="n">
        <v>38524.29</v>
      </c>
      <c r="P130" t="n">
        <v>372.73</v>
      </c>
      <c r="Q130" t="n">
        <v>1397.18</v>
      </c>
      <c r="R130" t="n">
        <v>86.7</v>
      </c>
      <c r="S130" t="n">
        <v>66.97</v>
      </c>
      <c r="T130" t="n">
        <v>7273.35</v>
      </c>
      <c r="U130" t="n">
        <v>0.77</v>
      </c>
      <c r="V130" t="n">
        <v>0.86</v>
      </c>
      <c r="W130" t="n">
        <v>5.32</v>
      </c>
      <c r="X130" t="n">
        <v>0.44</v>
      </c>
      <c r="Y130" t="n">
        <v>1</v>
      </c>
      <c r="Z130" t="n">
        <v>10</v>
      </c>
    </row>
    <row r="131">
      <c r="A131" t="n">
        <v>72</v>
      </c>
      <c r="B131" t="n">
        <v>140</v>
      </c>
      <c r="C131" t="inlineStr">
        <is>
          <t xml:space="preserve">CONCLUIDO	</t>
        </is>
      </c>
      <c r="D131" t="n">
        <v>3.5407</v>
      </c>
      <c r="E131" t="n">
        <v>28.24</v>
      </c>
      <c r="F131" t="n">
        <v>24.56</v>
      </c>
      <c r="G131" t="n">
        <v>98.23</v>
      </c>
      <c r="H131" t="n">
        <v>1.09</v>
      </c>
      <c r="I131" t="n">
        <v>15</v>
      </c>
      <c r="J131" t="n">
        <v>311.01</v>
      </c>
      <c r="K131" t="n">
        <v>60.56</v>
      </c>
      <c r="L131" t="n">
        <v>19</v>
      </c>
      <c r="M131" t="n">
        <v>13</v>
      </c>
      <c r="N131" t="n">
        <v>91.45</v>
      </c>
      <c r="O131" t="n">
        <v>38591.62</v>
      </c>
      <c r="P131" t="n">
        <v>371.13</v>
      </c>
      <c r="Q131" t="n">
        <v>1397.17</v>
      </c>
      <c r="R131" t="n">
        <v>85.23999999999999</v>
      </c>
      <c r="S131" t="n">
        <v>66.97</v>
      </c>
      <c r="T131" t="n">
        <v>6545.46</v>
      </c>
      <c r="U131" t="n">
        <v>0.79</v>
      </c>
      <c r="V131" t="n">
        <v>0.86</v>
      </c>
      <c r="W131" t="n">
        <v>5.32</v>
      </c>
      <c r="X131" t="n">
        <v>0.39</v>
      </c>
      <c r="Y131" t="n">
        <v>1</v>
      </c>
      <c r="Z131" t="n">
        <v>10</v>
      </c>
    </row>
    <row r="132">
      <c r="A132" t="n">
        <v>73</v>
      </c>
      <c r="B132" t="n">
        <v>140</v>
      </c>
      <c r="C132" t="inlineStr">
        <is>
          <t xml:space="preserve">CONCLUIDO	</t>
        </is>
      </c>
      <c r="D132" t="n">
        <v>3.5408</v>
      </c>
      <c r="E132" t="n">
        <v>28.24</v>
      </c>
      <c r="F132" t="n">
        <v>24.56</v>
      </c>
      <c r="G132" t="n">
        <v>98.23</v>
      </c>
      <c r="H132" t="n">
        <v>1.1</v>
      </c>
      <c r="I132" t="n">
        <v>15</v>
      </c>
      <c r="J132" t="n">
        <v>311.55</v>
      </c>
      <c r="K132" t="n">
        <v>60.56</v>
      </c>
      <c r="L132" t="n">
        <v>19.25</v>
      </c>
      <c r="M132" t="n">
        <v>13</v>
      </c>
      <c r="N132" t="n">
        <v>91.75</v>
      </c>
      <c r="O132" t="n">
        <v>38659.08</v>
      </c>
      <c r="P132" t="n">
        <v>370.63</v>
      </c>
      <c r="Q132" t="n">
        <v>1397.2</v>
      </c>
      <c r="R132" t="n">
        <v>85.25</v>
      </c>
      <c r="S132" t="n">
        <v>66.97</v>
      </c>
      <c r="T132" t="n">
        <v>6554.09</v>
      </c>
      <c r="U132" t="n">
        <v>0.79</v>
      </c>
      <c r="V132" t="n">
        <v>0.86</v>
      </c>
      <c r="W132" t="n">
        <v>5.32</v>
      </c>
      <c r="X132" t="n">
        <v>0.39</v>
      </c>
      <c r="Y132" t="n">
        <v>1</v>
      </c>
      <c r="Z132" t="n">
        <v>10</v>
      </c>
    </row>
    <row r="133">
      <c r="A133" t="n">
        <v>74</v>
      </c>
      <c r="B133" t="n">
        <v>140</v>
      </c>
      <c r="C133" t="inlineStr">
        <is>
          <t xml:space="preserve">CONCLUIDO	</t>
        </is>
      </c>
      <c r="D133" t="n">
        <v>3.54</v>
      </c>
      <c r="E133" t="n">
        <v>28.25</v>
      </c>
      <c r="F133" t="n">
        <v>24.56</v>
      </c>
      <c r="G133" t="n">
        <v>98.26000000000001</v>
      </c>
      <c r="H133" t="n">
        <v>1.11</v>
      </c>
      <c r="I133" t="n">
        <v>15</v>
      </c>
      <c r="J133" t="n">
        <v>312.1</v>
      </c>
      <c r="K133" t="n">
        <v>60.56</v>
      </c>
      <c r="L133" t="n">
        <v>19.5</v>
      </c>
      <c r="M133" t="n">
        <v>13</v>
      </c>
      <c r="N133" t="n">
        <v>92.05</v>
      </c>
      <c r="O133" t="n">
        <v>38726.8</v>
      </c>
      <c r="P133" t="n">
        <v>369.9</v>
      </c>
      <c r="Q133" t="n">
        <v>1397.19</v>
      </c>
      <c r="R133" t="n">
        <v>85.67</v>
      </c>
      <c r="S133" t="n">
        <v>66.97</v>
      </c>
      <c r="T133" t="n">
        <v>6762.66</v>
      </c>
      <c r="U133" t="n">
        <v>0.78</v>
      </c>
      <c r="V133" t="n">
        <v>0.86</v>
      </c>
      <c r="W133" t="n">
        <v>5.31</v>
      </c>
      <c r="X133" t="n">
        <v>0.4</v>
      </c>
      <c r="Y133" t="n">
        <v>1</v>
      </c>
      <c r="Z133" t="n">
        <v>10</v>
      </c>
    </row>
    <row r="134">
      <c r="A134" t="n">
        <v>75</v>
      </c>
      <c r="B134" t="n">
        <v>140</v>
      </c>
      <c r="C134" t="inlineStr">
        <is>
          <t xml:space="preserve">CONCLUIDO	</t>
        </is>
      </c>
      <c r="D134" t="n">
        <v>3.5392</v>
      </c>
      <c r="E134" t="n">
        <v>28.25</v>
      </c>
      <c r="F134" t="n">
        <v>24.57</v>
      </c>
      <c r="G134" t="n">
        <v>98.28</v>
      </c>
      <c r="H134" t="n">
        <v>1.13</v>
      </c>
      <c r="I134" t="n">
        <v>15</v>
      </c>
      <c r="J134" t="n">
        <v>312.65</v>
      </c>
      <c r="K134" t="n">
        <v>60.56</v>
      </c>
      <c r="L134" t="n">
        <v>19.75</v>
      </c>
      <c r="M134" t="n">
        <v>13</v>
      </c>
      <c r="N134" t="n">
        <v>92.34999999999999</v>
      </c>
      <c r="O134" t="n">
        <v>38794.53</v>
      </c>
      <c r="P134" t="n">
        <v>368.97</v>
      </c>
      <c r="Q134" t="n">
        <v>1397.2</v>
      </c>
      <c r="R134" t="n">
        <v>85.75</v>
      </c>
      <c r="S134" t="n">
        <v>66.97</v>
      </c>
      <c r="T134" t="n">
        <v>6800.94</v>
      </c>
      <c r="U134" t="n">
        <v>0.78</v>
      </c>
      <c r="V134" t="n">
        <v>0.86</v>
      </c>
      <c r="W134" t="n">
        <v>5.32</v>
      </c>
      <c r="X134" t="n">
        <v>0.41</v>
      </c>
      <c r="Y134" t="n">
        <v>1</v>
      </c>
      <c r="Z134" t="n">
        <v>10</v>
      </c>
    </row>
    <row r="135">
      <c r="A135" t="n">
        <v>76</v>
      </c>
      <c r="B135" t="n">
        <v>140</v>
      </c>
      <c r="C135" t="inlineStr">
        <is>
          <t xml:space="preserve">CONCLUIDO	</t>
        </is>
      </c>
      <c r="D135" t="n">
        <v>3.5398</v>
      </c>
      <c r="E135" t="n">
        <v>28.25</v>
      </c>
      <c r="F135" t="n">
        <v>24.57</v>
      </c>
      <c r="G135" t="n">
        <v>98.26000000000001</v>
      </c>
      <c r="H135" t="n">
        <v>1.14</v>
      </c>
      <c r="I135" t="n">
        <v>15</v>
      </c>
      <c r="J135" t="n">
        <v>313.2</v>
      </c>
      <c r="K135" t="n">
        <v>60.56</v>
      </c>
      <c r="L135" t="n">
        <v>20</v>
      </c>
      <c r="M135" t="n">
        <v>13</v>
      </c>
      <c r="N135" t="n">
        <v>92.65000000000001</v>
      </c>
      <c r="O135" t="n">
        <v>38862.4</v>
      </c>
      <c r="P135" t="n">
        <v>366.49</v>
      </c>
      <c r="Q135" t="n">
        <v>1397.3</v>
      </c>
      <c r="R135" t="n">
        <v>85.52</v>
      </c>
      <c r="S135" t="n">
        <v>66.97</v>
      </c>
      <c r="T135" t="n">
        <v>6688.72</v>
      </c>
      <c r="U135" t="n">
        <v>0.78</v>
      </c>
      <c r="V135" t="n">
        <v>0.86</v>
      </c>
      <c r="W135" t="n">
        <v>5.32</v>
      </c>
      <c r="X135" t="n">
        <v>0.4</v>
      </c>
      <c r="Y135" t="n">
        <v>1</v>
      </c>
      <c r="Z135" t="n">
        <v>10</v>
      </c>
    </row>
    <row r="136">
      <c r="A136" t="n">
        <v>77</v>
      </c>
      <c r="B136" t="n">
        <v>140</v>
      </c>
      <c r="C136" t="inlineStr">
        <is>
          <t xml:space="preserve">CONCLUIDO	</t>
        </is>
      </c>
      <c r="D136" t="n">
        <v>3.5506</v>
      </c>
      <c r="E136" t="n">
        <v>28.16</v>
      </c>
      <c r="F136" t="n">
        <v>24.53</v>
      </c>
      <c r="G136" t="n">
        <v>105.14</v>
      </c>
      <c r="H136" t="n">
        <v>1.15</v>
      </c>
      <c r="I136" t="n">
        <v>14</v>
      </c>
      <c r="J136" t="n">
        <v>313.75</v>
      </c>
      <c r="K136" t="n">
        <v>60.56</v>
      </c>
      <c r="L136" t="n">
        <v>20.25</v>
      </c>
      <c r="M136" t="n">
        <v>12</v>
      </c>
      <c r="N136" t="n">
        <v>92.95</v>
      </c>
      <c r="O136" t="n">
        <v>38930.39</v>
      </c>
      <c r="P136" t="n">
        <v>365.25</v>
      </c>
      <c r="Q136" t="n">
        <v>1397.34</v>
      </c>
      <c r="R136" t="n">
        <v>84.44</v>
      </c>
      <c r="S136" t="n">
        <v>66.97</v>
      </c>
      <c r="T136" t="n">
        <v>6150.64</v>
      </c>
      <c r="U136" t="n">
        <v>0.79</v>
      </c>
      <c r="V136" t="n">
        <v>0.86</v>
      </c>
      <c r="W136" t="n">
        <v>5.32</v>
      </c>
      <c r="X136" t="n">
        <v>0.37</v>
      </c>
      <c r="Y136" t="n">
        <v>1</v>
      </c>
      <c r="Z136" t="n">
        <v>10</v>
      </c>
    </row>
    <row r="137">
      <c r="A137" t="n">
        <v>78</v>
      </c>
      <c r="B137" t="n">
        <v>140</v>
      </c>
      <c r="C137" t="inlineStr">
        <is>
          <t xml:space="preserve">CONCLUIDO	</t>
        </is>
      </c>
      <c r="D137" t="n">
        <v>3.5517</v>
      </c>
      <c r="E137" t="n">
        <v>28.16</v>
      </c>
      <c r="F137" t="n">
        <v>24.52</v>
      </c>
      <c r="G137" t="n">
        <v>105.1</v>
      </c>
      <c r="H137" t="n">
        <v>1.16</v>
      </c>
      <c r="I137" t="n">
        <v>14</v>
      </c>
      <c r="J137" t="n">
        <v>314.3</v>
      </c>
      <c r="K137" t="n">
        <v>60.56</v>
      </c>
      <c r="L137" t="n">
        <v>20.5</v>
      </c>
      <c r="M137" t="n">
        <v>12</v>
      </c>
      <c r="N137" t="n">
        <v>93.25</v>
      </c>
      <c r="O137" t="n">
        <v>38998.53</v>
      </c>
      <c r="P137" t="n">
        <v>365.53</v>
      </c>
      <c r="Q137" t="n">
        <v>1397.18</v>
      </c>
      <c r="R137" t="n">
        <v>84.20999999999999</v>
      </c>
      <c r="S137" t="n">
        <v>66.97</v>
      </c>
      <c r="T137" t="n">
        <v>6036.88</v>
      </c>
      <c r="U137" t="n">
        <v>0.8</v>
      </c>
      <c r="V137" t="n">
        <v>0.86</v>
      </c>
      <c r="W137" t="n">
        <v>5.32</v>
      </c>
      <c r="X137" t="n">
        <v>0.36</v>
      </c>
      <c r="Y137" t="n">
        <v>1</v>
      </c>
      <c r="Z137" t="n">
        <v>10</v>
      </c>
    </row>
    <row r="138">
      <c r="A138" t="n">
        <v>79</v>
      </c>
      <c r="B138" t="n">
        <v>140</v>
      </c>
      <c r="C138" t="inlineStr">
        <is>
          <t xml:space="preserve">CONCLUIDO	</t>
        </is>
      </c>
      <c r="D138" t="n">
        <v>3.5504</v>
      </c>
      <c r="E138" t="n">
        <v>28.17</v>
      </c>
      <c r="F138" t="n">
        <v>24.53</v>
      </c>
      <c r="G138" t="n">
        <v>105.14</v>
      </c>
      <c r="H138" t="n">
        <v>1.17</v>
      </c>
      <c r="I138" t="n">
        <v>14</v>
      </c>
      <c r="J138" t="n">
        <v>314.86</v>
      </c>
      <c r="K138" t="n">
        <v>60.56</v>
      </c>
      <c r="L138" t="n">
        <v>20.75</v>
      </c>
      <c r="M138" t="n">
        <v>12</v>
      </c>
      <c r="N138" t="n">
        <v>93.55</v>
      </c>
      <c r="O138" t="n">
        <v>39066.8</v>
      </c>
      <c r="P138" t="n">
        <v>363.49</v>
      </c>
      <c r="Q138" t="n">
        <v>1397.19</v>
      </c>
      <c r="R138" t="n">
        <v>84.61</v>
      </c>
      <c r="S138" t="n">
        <v>66.97</v>
      </c>
      <c r="T138" t="n">
        <v>6234.74</v>
      </c>
      <c r="U138" t="n">
        <v>0.79</v>
      </c>
      <c r="V138" t="n">
        <v>0.86</v>
      </c>
      <c r="W138" t="n">
        <v>5.31</v>
      </c>
      <c r="X138" t="n">
        <v>0.37</v>
      </c>
      <c r="Y138" t="n">
        <v>1</v>
      </c>
      <c r="Z138" t="n">
        <v>10</v>
      </c>
    </row>
    <row r="139">
      <c r="A139" t="n">
        <v>80</v>
      </c>
      <c r="B139" t="n">
        <v>140</v>
      </c>
      <c r="C139" t="inlineStr">
        <is>
          <t xml:space="preserve">CONCLUIDO	</t>
        </is>
      </c>
      <c r="D139" t="n">
        <v>3.5511</v>
      </c>
      <c r="E139" t="n">
        <v>28.16</v>
      </c>
      <c r="F139" t="n">
        <v>24.53</v>
      </c>
      <c r="G139" t="n">
        <v>105.12</v>
      </c>
      <c r="H139" t="n">
        <v>1.19</v>
      </c>
      <c r="I139" t="n">
        <v>14</v>
      </c>
      <c r="J139" t="n">
        <v>315.41</v>
      </c>
      <c r="K139" t="n">
        <v>60.56</v>
      </c>
      <c r="L139" t="n">
        <v>21</v>
      </c>
      <c r="M139" t="n">
        <v>12</v>
      </c>
      <c r="N139" t="n">
        <v>93.86</v>
      </c>
      <c r="O139" t="n">
        <v>39135.2</v>
      </c>
      <c r="P139" t="n">
        <v>362.52</v>
      </c>
      <c r="Q139" t="n">
        <v>1397.17</v>
      </c>
      <c r="R139" t="n">
        <v>84.29000000000001</v>
      </c>
      <c r="S139" t="n">
        <v>66.97</v>
      </c>
      <c r="T139" t="n">
        <v>6078.27</v>
      </c>
      <c r="U139" t="n">
        <v>0.79</v>
      </c>
      <c r="V139" t="n">
        <v>0.86</v>
      </c>
      <c r="W139" t="n">
        <v>5.32</v>
      </c>
      <c r="X139" t="n">
        <v>0.36</v>
      </c>
      <c r="Y139" t="n">
        <v>1</v>
      </c>
      <c r="Z139" t="n">
        <v>10</v>
      </c>
    </row>
    <row r="140">
      <c r="A140" t="n">
        <v>81</v>
      </c>
      <c r="B140" t="n">
        <v>140</v>
      </c>
      <c r="C140" t="inlineStr">
        <is>
          <t xml:space="preserve">CONCLUIDO	</t>
        </is>
      </c>
      <c r="D140" t="n">
        <v>3.549</v>
      </c>
      <c r="E140" t="n">
        <v>28.18</v>
      </c>
      <c r="F140" t="n">
        <v>24.54</v>
      </c>
      <c r="G140" t="n">
        <v>105.19</v>
      </c>
      <c r="H140" t="n">
        <v>1.2</v>
      </c>
      <c r="I140" t="n">
        <v>14</v>
      </c>
      <c r="J140" t="n">
        <v>315.97</v>
      </c>
      <c r="K140" t="n">
        <v>60.56</v>
      </c>
      <c r="L140" t="n">
        <v>21.25</v>
      </c>
      <c r="M140" t="n">
        <v>12</v>
      </c>
      <c r="N140" t="n">
        <v>94.16</v>
      </c>
      <c r="O140" t="n">
        <v>39203.74</v>
      </c>
      <c r="P140" t="n">
        <v>359.69</v>
      </c>
      <c r="Q140" t="n">
        <v>1397.22</v>
      </c>
      <c r="R140" t="n">
        <v>84.90000000000001</v>
      </c>
      <c r="S140" t="n">
        <v>66.97</v>
      </c>
      <c r="T140" t="n">
        <v>6383.01</v>
      </c>
      <c r="U140" t="n">
        <v>0.79</v>
      </c>
      <c r="V140" t="n">
        <v>0.86</v>
      </c>
      <c r="W140" t="n">
        <v>5.32</v>
      </c>
      <c r="X140" t="n">
        <v>0.38</v>
      </c>
      <c r="Y140" t="n">
        <v>1</v>
      </c>
      <c r="Z140" t="n">
        <v>10</v>
      </c>
    </row>
    <row r="141">
      <c r="A141" t="n">
        <v>82</v>
      </c>
      <c r="B141" t="n">
        <v>140</v>
      </c>
      <c r="C141" t="inlineStr">
        <is>
          <t xml:space="preserve">CONCLUIDO	</t>
        </is>
      </c>
      <c r="D141" t="n">
        <v>3.5603</v>
      </c>
      <c r="E141" t="n">
        <v>28.09</v>
      </c>
      <c r="F141" t="n">
        <v>24.51</v>
      </c>
      <c r="G141" t="n">
        <v>113.11</v>
      </c>
      <c r="H141" t="n">
        <v>1.21</v>
      </c>
      <c r="I141" t="n">
        <v>13</v>
      </c>
      <c r="J141" t="n">
        <v>316.53</v>
      </c>
      <c r="K141" t="n">
        <v>60.56</v>
      </c>
      <c r="L141" t="n">
        <v>21.5</v>
      </c>
      <c r="M141" t="n">
        <v>11</v>
      </c>
      <c r="N141" t="n">
        <v>94.47</v>
      </c>
      <c r="O141" t="n">
        <v>39272.42</v>
      </c>
      <c r="P141" t="n">
        <v>359.36</v>
      </c>
      <c r="Q141" t="n">
        <v>1397.17</v>
      </c>
      <c r="R141" t="n">
        <v>83.83</v>
      </c>
      <c r="S141" t="n">
        <v>66.97</v>
      </c>
      <c r="T141" t="n">
        <v>5850.76</v>
      </c>
      <c r="U141" t="n">
        <v>0.8</v>
      </c>
      <c r="V141" t="n">
        <v>0.86</v>
      </c>
      <c r="W141" t="n">
        <v>5.31</v>
      </c>
      <c r="X141" t="n">
        <v>0.34</v>
      </c>
      <c r="Y141" t="n">
        <v>1</v>
      </c>
      <c r="Z141" t="n">
        <v>10</v>
      </c>
    </row>
    <row r="142">
      <c r="A142" t="n">
        <v>83</v>
      </c>
      <c r="B142" t="n">
        <v>140</v>
      </c>
      <c r="C142" t="inlineStr">
        <is>
          <t xml:space="preserve">CONCLUIDO	</t>
        </is>
      </c>
      <c r="D142" t="n">
        <v>3.5597</v>
      </c>
      <c r="E142" t="n">
        <v>28.09</v>
      </c>
      <c r="F142" t="n">
        <v>24.51</v>
      </c>
      <c r="G142" t="n">
        <v>113.13</v>
      </c>
      <c r="H142" t="n">
        <v>1.22</v>
      </c>
      <c r="I142" t="n">
        <v>13</v>
      </c>
      <c r="J142" t="n">
        <v>317.08</v>
      </c>
      <c r="K142" t="n">
        <v>60.56</v>
      </c>
      <c r="L142" t="n">
        <v>21.75</v>
      </c>
      <c r="M142" t="n">
        <v>11</v>
      </c>
      <c r="N142" t="n">
        <v>94.78</v>
      </c>
      <c r="O142" t="n">
        <v>39341.24</v>
      </c>
      <c r="P142" t="n">
        <v>360.52</v>
      </c>
      <c r="Q142" t="n">
        <v>1397.17</v>
      </c>
      <c r="R142" t="n">
        <v>83.98999999999999</v>
      </c>
      <c r="S142" t="n">
        <v>66.97</v>
      </c>
      <c r="T142" t="n">
        <v>5932.99</v>
      </c>
      <c r="U142" t="n">
        <v>0.8</v>
      </c>
      <c r="V142" t="n">
        <v>0.86</v>
      </c>
      <c r="W142" t="n">
        <v>5.31</v>
      </c>
      <c r="X142" t="n">
        <v>0.35</v>
      </c>
      <c r="Y142" t="n">
        <v>1</v>
      </c>
      <c r="Z142" t="n">
        <v>10</v>
      </c>
    </row>
    <row r="143">
      <c r="A143" t="n">
        <v>84</v>
      </c>
      <c r="B143" t="n">
        <v>140</v>
      </c>
      <c r="C143" t="inlineStr">
        <is>
          <t xml:space="preserve">CONCLUIDO	</t>
        </is>
      </c>
      <c r="D143" t="n">
        <v>3.5585</v>
      </c>
      <c r="E143" t="n">
        <v>28.1</v>
      </c>
      <c r="F143" t="n">
        <v>24.52</v>
      </c>
      <c r="G143" t="n">
        <v>113.18</v>
      </c>
      <c r="H143" t="n">
        <v>1.23</v>
      </c>
      <c r="I143" t="n">
        <v>13</v>
      </c>
      <c r="J143" t="n">
        <v>317.64</v>
      </c>
      <c r="K143" t="n">
        <v>60.56</v>
      </c>
      <c r="L143" t="n">
        <v>22</v>
      </c>
      <c r="M143" t="n">
        <v>11</v>
      </c>
      <c r="N143" t="n">
        <v>95.09</v>
      </c>
      <c r="O143" t="n">
        <v>39410.2</v>
      </c>
      <c r="P143" t="n">
        <v>360.13</v>
      </c>
      <c r="Q143" t="n">
        <v>1397.17</v>
      </c>
      <c r="R143" t="n">
        <v>84.23</v>
      </c>
      <c r="S143" t="n">
        <v>66.97</v>
      </c>
      <c r="T143" t="n">
        <v>6052.08</v>
      </c>
      <c r="U143" t="n">
        <v>0.8</v>
      </c>
      <c r="V143" t="n">
        <v>0.86</v>
      </c>
      <c r="W143" t="n">
        <v>5.32</v>
      </c>
      <c r="X143" t="n">
        <v>0.36</v>
      </c>
      <c r="Y143" t="n">
        <v>1</v>
      </c>
      <c r="Z143" t="n">
        <v>10</v>
      </c>
    </row>
    <row r="144">
      <c r="A144" t="n">
        <v>85</v>
      </c>
      <c r="B144" t="n">
        <v>140</v>
      </c>
      <c r="C144" t="inlineStr">
        <is>
          <t xml:space="preserve">CONCLUIDO	</t>
        </is>
      </c>
      <c r="D144" t="n">
        <v>3.5588</v>
      </c>
      <c r="E144" t="n">
        <v>28.1</v>
      </c>
      <c r="F144" t="n">
        <v>24.52</v>
      </c>
      <c r="G144" t="n">
        <v>113.17</v>
      </c>
      <c r="H144" t="n">
        <v>1.25</v>
      </c>
      <c r="I144" t="n">
        <v>13</v>
      </c>
      <c r="J144" t="n">
        <v>318.2</v>
      </c>
      <c r="K144" t="n">
        <v>60.56</v>
      </c>
      <c r="L144" t="n">
        <v>22.25</v>
      </c>
      <c r="M144" t="n">
        <v>11</v>
      </c>
      <c r="N144" t="n">
        <v>95.40000000000001</v>
      </c>
      <c r="O144" t="n">
        <v>39479.3</v>
      </c>
      <c r="P144" t="n">
        <v>360.27</v>
      </c>
      <c r="Q144" t="n">
        <v>1397.2</v>
      </c>
      <c r="R144" t="n">
        <v>84.09999999999999</v>
      </c>
      <c r="S144" t="n">
        <v>66.97</v>
      </c>
      <c r="T144" t="n">
        <v>5987.3</v>
      </c>
      <c r="U144" t="n">
        <v>0.8</v>
      </c>
      <c r="V144" t="n">
        <v>0.86</v>
      </c>
      <c r="W144" t="n">
        <v>5.32</v>
      </c>
      <c r="X144" t="n">
        <v>0.35</v>
      </c>
      <c r="Y144" t="n">
        <v>1</v>
      </c>
      <c r="Z144" t="n">
        <v>10</v>
      </c>
    </row>
    <row r="145">
      <c r="A145" t="n">
        <v>86</v>
      </c>
      <c r="B145" t="n">
        <v>140</v>
      </c>
      <c r="C145" t="inlineStr">
        <is>
          <t xml:space="preserve">CONCLUIDO	</t>
        </is>
      </c>
      <c r="D145" t="n">
        <v>3.5604</v>
      </c>
      <c r="E145" t="n">
        <v>28.09</v>
      </c>
      <c r="F145" t="n">
        <v>24.51</v>
      </c>
      <c r="G145" t="n">
        <v>113.11</v>
      </c>
      <c r="H145" t="n">
        <v>1.26</v>
      </c>
      <c r="I145" t="n">
        <v>13</v>
      </c>
      <c r="J145" t="n">
        <v>318.76</v>
      </c>
      <c r="K145" t="n">
        <v>60.56</v>
      </c>
      <c r="L145" t="n">
        <v>22.5</v>
      </c>
      <c r="M145" t="n">
        <v>11</v>
      </c>
      <c r="N145" t="n">
        <v>95.70999999999999</v>
      </c>
      <c r="O145" t="n">
        <v>39548.54</v>
      </c>
      <c r="P145" t="n">
        <v>357.54</v>
      </c>
      <c r="Q145" t="n">
        <v>1397.18</v>
      </c>
      <c r="R145" t="n">
        <v>83.65000000000001</v>
      </c>
      <c r="S145" t="n">
        <v>66.97</v>
      </c>
      <c r="T145" t="n">
        <v>5760.3</v>
      </c>
      <c r="U145" t="n">
        <v>0.8</v>
      </c>
      <c r="V145" t="n">
        <v>0.86</v>
      </c>
      <c r="W145" t="n">
        <v>5.32</v>
      </c>
      <c r="X145" t="n">
        <v>0.34</v>
      </c>
      <c r="Y145" t="n">
        <v>1</v>
      </c>
      <c r="Z145" t="n">
        <v>10</v>
      </c>
    </row>
    <row r="146">
      <c r="A146" t="n">
        <v>87</v>
      </c>
      <c r="B146" t="n">
        <v>140</v>
      </c>
      <c r="C146" t="inlineStr">
        <is>
          <t xml:space="preserve">CONCLUIDO	</t>
        </is>
      </c>
      <c r="D146" t="n">
        <v>3.5597</v>
      </c>
      <c r="E146" t="n">
        <v>28.09</v>
      </c>
      <c r="F146" t="n">
        <v>24.51</v>
      </c>
      <c r="G146" t="n">
        <v>113.13</v>
      </c>
      <c r="H146" t="n">
        <v>1.27</v>
      </c>
      <c r="I146" t="n">
        <v>13</v>
      </c>
      <c r="J146" t="n">
        <v>319.33</v>
      </c>
      <c r="K146" t="n">
        <v>60.56</v>
      </c>
      <c r="L146" t="n">
        <v>22.75</v>
      </c>
      <c r="M146" t="n">
        <v>11</v>
      </c>
      <c r="N146" t="n">
        <v>96.02</v>
      </c>
      <c r="O146" t="n">
        <v>39617.93</v>
      </c>
      <c r="P146" t="n">
        <v>356.47</v>
      </c>
      <c r="Q146" t="n">
        <v>1397.24</v>
      </c>
      <c r="R146" t="n">
        <v>83.87</v>
      </c>
      <c r="S146" t="n">
        <v>66.97</v>
      </c>
      <c r="T146" t="n">
        <v>5869.7</v>
      </c>
      <c r="U146" t="n">
        <v>0.8</v>
      </c>
      <c r="V146" t="n">
        <v>0.86</v>
      </c>
      <c r="W146" t="n">
        <v>5.31</v>
      </c>
      <c r="X146" t="n">
        <v>0.35</v>
      </c>
      <c r="Y146" t="n">
        <v>1</v>
      </c>
      <c r="Z146" t="n">
        <v>10</v>
      </c>
    </row>
    <row r="147">
      <c r="A147" t="n">
        <v>88</v>
      </c>
      <c r="B147" t="n">
        <v>140</v>
      </c>
      <c r="C147" t="inlineStr">
        <is>
          <t xml:space="preserve">CONCLUIDO	</t>
        </is>
      </c>
      <c r="D147" t="n">
        <v>3.5706</v>
      </c>
      <c r="E147" t="n">
        <v>28.01</v>
      </c>
      <c r="F147" t="n">
        <v>24.48</v>
      </c>
      <c r="G147" t="n">
        <v>122.39</v>
      </c>
      <c r="H147" t="n">
        <v>1.28</v>
      </c>
      <c r="I147" t="n">
        <v>12</v>
      </c>
      <c r="J147" t="n">
        <v>319.89</v>
      </c>
      <c r="K147" t="n">
        <v>60.56</v>
      </c>
      <c r="L147" t="n">
        <v>23</v>
      </c>
      <c r="M147" t="n">
        <v>10</v>
      </c>
      <c r="N147" t="n">
        <v>96.34</v>
      </c>
      <c r="O147" t="n">
        <v>39687.46</v>
      </c>
      <c r="P147" t="n">
        <v>353.39</v>
      </c>
      <c r="Q147" t="n">
        <v>1397.21</v>
      </c>
      <c r="R147" t="n">
        <v>82.81999999999999</v>
      </c>
      <c r="S147" t="n">
        <v>66.97</v>
      </c>
      <c r="T147" t="n">
        <v>5351.65</v>
      </c>
      <c r="U147" t="n">
        <v>0.8100000000000001</v>
      </c>
      <c r="V147" t="n">
        <v>0.86</v>
      </c>
      <c r="W147" t="n">
        <v>5.31</v>
      </c>
      <c r="X147" t="n">
        <v>0.31</v>
      </c>
      <c r="Y147" t="n">
        <v>1</v>
      </c>
      <c r="Z147" t="n">
        <v>10</v>
      </c>
    </row>
    <row r="148">
      <c r="A148" t="n">
        <v>89</v>
      </c>
      <c r="B148" t="n">
        <v>140</v>
      </c>
      <c r="C148" t="inlineStr">
        <is>
          <t xml:space="preserve">CONCLUIDO	</t>
        </is>
      </c>
      <c r="D148" t="n">
        <v>3.5706</v>
      </c>
      <c r="E148" t="n">
        <v>28.01</v>
      </c>
      <c r="F148" t="n">
        <v>24.48</v>
      </c>
      <c r="G148" t="n">
        <v>122.39</v>
      </c>
      <c r="H148" t="n">
        <v>1.29</v>
      </c>
      <c r="I148" t="n">
        <v>12</v>
      </c>
      <c r="J148" t="n">
        <v>320.46</v>
      </c>
      <c r="K148" t="n">
        <v>60.56</v>
      </c>
      <c r="L148" t="n">
        <v>23.25</v>
      </c>
      <c r="M148" t="n">
        <v>10</v>
      </c>
      <c r="N148" t="n">
        <v>96.65000000000001</v>
      </c>
      <c r="O148" t="n">
        <v>39757.13</v>
      </c>
      <c r="P148" t="n">
        <v>353.33</v>
      </c>
      <c r="Q148" t="n">
        <v>1397.2</v>
      </c>
      <c r="R148" t="n">
        <v>82.65000000000001</v>
      </c>
      <c r="S148" t="n">
        <v>66.97</v>
      </c>
      <c r="T148" t="n">
        <v>5267.5</v>
      </c>
      <c r="U148" t="n">
        <v>0.8100000000000001</v>
      </c>
      <c r="V148" t="n">
        <v>0.86</v>
      </c>
      <c r="W148" t="n">
        <v>5.32</v>
      </c>
      <c r="X148" t="n">
        <v>0.31</v>
      </c>
      <c r="Y148" t="n">
        <v>1</v>
      </c>
      <c r="Z148" t="n">
        <v>10</v>
      </c>
    </row>
    <row r="149">
      <c r="A149" t="n">
        <v>90</v>
      </c>
      <c r="B149" t="n">
        <v>140</v>
      </c>
      <c r="C149" t="inlineStr">
        <is>
          <t xml:space="preserve">CONCLUIDO	</t>
        </is>
      </c>
      <c r="D149" t="n">
        <v>3.57</v>
      </c>
      <c r="E149" t="n">
        <v>28.01</v>
      </c>
      <c r="F149" t="n">
        <v>24.48</v>
      </c>
      <c r="G149" t="n">
        <v>122.42</v>
      </c>
      <c r="H149" t="n">
        <v>1.3</v>
      </c>
      <c r="I149" t="n">
        <v>12</v>
      </c>
      <c r="J149" t="n">
        <v>321.02</v>
      </c>
      <c r="K149" t="n">
        <v>60.56</v>
      </c>
      <c r="L149" t="n">
        <v>23.5</v>
      </c>
      <c r="M149" t="n">
        <v>10</v>
      </c>
      <c r="N149" t="n">
        <v>96.97</v>
      </c>
      <c r="O149" t="n">
        <v>39826.95</v>
      </c>
      <c r="P149" t="n">
        <v>353.42</v>
      </c>
      <c r="Q149" t="n">
        <v>1397.17</v>
      </c>
      <c r="R149" t="n">
        <v>82.94</v>
      </c>
      <c r="S149" t="n">
        <v>66.97</v>
      </c>
      <c r="T149" t="n">
        <v>5409.34</v>
      </c>
      <c r="U149" t="n">
        <v>0.8100000000000001</v>
      </c>
      <c r="V149" t="n">
        <v>0.86</v>
      </c>
      <c r="W149" t="n">
        <v>5.31</v>
      </c>
      <c r="X149" t="n">
        <v>0.32</v>
      </c>
      <c r="Y149" t="n">
        <v>1</v>
      </c>
      <c r="Z149" t="n">
        <v>10</v>
      </c>
    </row>
    <row r="150">
      <c r="A150" t="n">
        <v>91</v>
      </c>
      <c r="B150" t="n">
        <v>140</v>
      </c>
      <c r="C150" t="inlineStr">
        <is>
          <t xml:space="preserve">CONCLUIDO	</t>
        </is>
      </c>
      <c r="D150" t="n">
        <v>3.5722</v>
      </c>
      <c r="E150" t="n">
        <v>27.99</v>
      </c>
      <c r="F150" t="n">
        <v>24.47</v>
      </c>
      <c r="G150" t="n">
        <v>122.33</v>
      </c>
      <c r="H150" t="n">
        <v>1.32</v>
      </c>
      <c r="I150" t="n">
        <v>12</v>
      </c>
      <c r="J150" t="n">
        <v>321.59</v>
      </c>
      <c r="K150" t="n">
        <v>60.56</v>
      </c>
      <c r="L150" t="n">
        <v>23.75</v>
      </c>
      <c r="M150" t="n">
        <v>9</v>
      </c>
      <c r="N150" t="n">
        <v>97.28</v>
      </c>
      <c r="O150" t="n">
        <v>39896.91</v>
      </c>
      <c r="P150" t="n">
        <v>353.11</v>
      </c>
      <c r="Q150" t="n">
        <v>1397.17</v>
      </c>
      <c r="R150" t="n">
        <v>82.45</v>
      </c>
      <c r="S150" t="n">
        <v>66.97</v>
      </c>
      <c r="T150" t="n">
        <v>5165.98</v>
      </c>
      <c r="U150" t="n">
        <v>0.8100000000000001</v>
      </c>
      <c r="V150" t="n">
        <v>0.86</v>
      </c>
      <c r="W150" t="n">
        <v>5.31</v>
      </c>
      <c r="X150" t="n">
        <v>0.3</v>
      </c>
      <c r="Y150" t="n">
        <v>1</v>
      </c>
      <c r="Z150" t="n">
        <v>10</v>
      </c>
    </row>
    <row r="151">
      <c r="A151" t="n">
        <v>92</v>
      </c>
      <c r="B151" t="n">
        <v>140</v>
      </c>
      <c r="C151" t="inlineStr">
        <is>
          <t xml:space="preserve">CONCLUIDO	</t>
        </is>
      </c>
      <c r="D151" t="n">
        <v>3.571</v>
      </c>
      <c r="E151" t="n">
        <v>28</v>
      </c>
      <c r="F151" t="n">
        <v>24.48</v>
      </c>
      <c r="G151" t="n">
        <v>122.38</v>
      </c>
      <c r="H151" t="n">
        <v>1.33</v>
      </c>
      <c r="I151" t="n">
        <v>12</v>
      </c>
      <c r="J151" t="n">
        <v>322.16</v>
      </c>
      <c r="K151" t="n">
        <v>60.56</v>
      </c>
      <c r="L151" t="n">
        <v>24</v>
      </c>
      <c r="M151" t="n">
        <v>7</v>
      </c>
      <c r="N151" t="n">
        <v>97.59999999999999</v>
      </c>
      <c r="O151" t="n">
        <v>39967.02</v>
      </c>
      <c r="P151" t="n">
        <v>353.11</v>
      </c>
      <c r="Q151" t="n">
        <v>1397.24</v>
      </c>
      <c r="R151" t="n">
        <v>82.43000000000001</v>
      </c>
      <c r="S151" t="n">
        <v>66.97</v>
      </c>
      <c r="T151" t="n">
        <v>5154.36</v>
      </c>
      <c r="U151" t="n">
        <v>0.8100000000000001</v>
      </c>
      <c r="V151" t="n">
        <v>0.86</v>
      </c>
      <c r="W151" t="n">
        <v>5.32</v>
      </c>
      <c r="X151" t="n">
        <v>0.31</v>
      </c>
      <c r="Y151" t="n">
        <v>1</v>
      </c>
      <c r="Z151" t="n">
        <v>10</v>
      </c>
    </row>
    <row r="152">
      <c r="A152" t="n">
        <v>93</v>
      </c>
      <c r="B152" t="n">
        <v>140</v>
      </c>
      <c r="C152" t="inlineStr">
        <is>
          <t xml:space="preserve">CONCLUIDO	</t>
        </is>
      </c>
      <c r="D152" t="n">
        <v>3.5704</v>
      </c>
      <c r="E152" t="n">
        <v>28.01</v>
      </c>
      <c r="F152" t="n">
        <v>24.48</v>
      </c>
      <c r="G152" t="n">
        <v>122.4</v>
      </c>
      <c r="H152" t="n">
        <v>1.34</v>
      </c>
      <c r="I152" t="n">
        <v>12</v>
      </c>
      <c r="J152" t="n">
        <v>322.73</v>
      </c>
      <c r="K152" t="n">
        <v>60.56</v>
      </c>
      <c r="L152" t="n">
        <v>24.25</v>
      </c>
      <c r="M152" t="n">
        <v>7</v>
      </c>
      <c r="N152" t="n">
        <v>97.92</v>
      </c>
      <c r="O152" t="n">
        <v>40037.28</v>
      </c>
      <c r="P152" t="n">
        <v>353.55</v>
      </c>
      <c r="Q152" t="n">
        <v>1397.17</v>
      </c>
      <c r="R152" t="n">
        <v>82.72</v>
      </c>
      <c r="S152" t="n">
        <v>66.97</v>
      </c>
      <c r="T152" t="n">
        <v>5304.2</v>
      </c>
      <c r="U152" t="n">
        <v>0.8100000000000001</v>
      </c>
      <c r="V152" t="n">
        <v>0.86</v>
      </c>
      <c r="W152" t="n">
        <v>5.32</v>
      </c>
      <c r="X152" t="n">
        <v>0.31</v>
      </c>
      <c r="Y152" t="n">
        <v>1</v>
      </c>
      <c r="Z152" t="n">
        <v>10</v>
      </c>
    </row>
    <row r="153">
      <c r="A153" t="n">
        <v>94</v>
      </c>
      <c r="B153" t="n">
        <v>140</v>
      </c>
      <c r="C153" t="inlineStr">
        <is>
          <t xml:space="preserve">CONCLUIDO	</t>
        </is>
      </c>
      <c r="D153" t="n">
        <v>3.5696</v>
      </c>
      <c r="E153" t="n">
        <v>28.01</v>
      </c>
      <c r="F153" t="n">
        <v>24.49</v>
      </c>
      <c r="G153" t="n">
        <v>122.43</v>
      </c>
      <c r="H153" t="n">
        <v>1.35</v>
      </c>
      <c r="I153" t="n">
        <v>12</v>
      </c>
      <c r="J153" t="n">
        <v>323.3</v>
      </c>
      <c r="K153" t="n">
        <v>60.56</v>
      </c>
      <c r="L153" t="n">
        <v>24.5</v>
      </c>
      <c r="M153" t="n">
        <v>7</v>
      </c>
      <c r="N153" t="n">
        <v>98.23999999999999</v>
      </c>
      <c r="O153" t="n">
        <v>40107.81</v>
      </c>
      <c r="P153" t="n">
        <v>353.64</v>
      </c>
      <c r="Q153" t="n">
        <v>1397.17</v>
      </c>
      <c r="R153" t="n">
        <v>82.86</v>
      </c>
      <c r="S153" t="n">
        <v>66.97</v>
      </c>
      <c r="T153" t="n">
        <v>5370.58</v>
      </c>
      <c r="U153" t="n">
        <v>0.8100000000000001</v>
      </c>
      <c r="V153" t="n">
        <v>0.86</v>
      </c>
      <c r="W153" t="n">
        <v>5.32</v>
      </c>
      <c r="X153" t="n">
        <v>0.32</v>
      </c>
      <c r="Y153" t="n">
        <v>1</v>
      </c>
      <c r="Z153" t="n">
        <v>10</v>
      </c>
    </row>
    <row r="154">
      <c r="A154" t="n">
        <v>95</v>
      </c>
      <c r="B154" t="n">
        <v>140</v>
      </c>
      <c r="C154" t="inlineStr">
        <is>
          <t xml:space="preserve">CONCLUIDO	</t>
        </is>
      </c>
      <c r="D154" t="n">
        <v>3.5697</v>
      </c>
      <c r="E154" t="n">
        <v>28.01</v>
      </c>
      <c r="F154" t="n">
        <v>24.49</v>
      </c>
      <c r="G154" t="n">
        <v>122.43</v>
      </c>
      <c r="H154" t="n">
        <v>1.36</v>
      </c>
      <c r="I154" t="n">
        <v>12</v>
      </c>
      <c r="J154" t="n">
        <v>323.87</v>
      </c>
      <c r="K154" t="n">
        <v>60.56</v>
      </c>
      <c r="L154" t="n">
        <v>24.75</v>
      </c>
      <c r="M154" t="n">
        <v>7</v>
      </c>
      <c r="N154" t="n">
        <v>98.56999999999999</v>
      </c>
      <c r="O154" t="n">
        <v>40178.37</v>
      </c>
      <c r="P154" t="n">
        <v>351.86</v>
      </c>
      <c r="Q154" t="n">
        <v>1397.18</v>
      </c>
      <c r="R154" t="n">
        <v>82.86</v>
      </c>
      <c r="S154" t="n">
        <v>66.97</v>
      </c>
      <c r="T154" t="n">
        <v>5373.28</v>
      </c>
      <c r="U154" t="n">
        <v>0.8100000000000001</v>
      </c>
      <c r="V154" t="n">
        <v>0.86</v>
      </c>
      <c r="W154" t="n">
        <v>5.32</v>
      </c>
      <c r="X154" t="n">
        <v>0.32</v>
      </c>
      <c r="Y154" t="n">
        <v>1</v>
      </c>
      <c r="Z154" t="n">
        <v>10</v>
      </c>
    </row>
    <row r="155">
      <c r="A155" t="n">
        <v>96</v>
      </c>
      <c r="B155" t="n">
        <v>140</v>
      </c>
      <c r="C155" t="inlineStr">
        <is>
          <t xml:space="preserve">CONCLUIDO	</t>
        </is>
      </c>
      <c r="D155" t="n">
        <v>3.5701</v>
      </c>
      <c r="E155" t="n">
        <v>28.01</v>
      </c>
      <c r="F155" t="n">
        <v>24.48</v>
      </c>
      <c r="G155" t="n">
        <v>122.41</v>
      </c>
      <c r="H155" t="n">
        <v>1.37</v>
      </c>
      <c r="I155" t="n">
        <v>12</v>
      </c>
      <c r="J155" t="n">
        <v>324.44</v>
      </c>
      <c r="K155" t="n">
        <v>60.56</v>
      </c>
      <c r="L155" t="n">
        <v>25</v>
      </c>
      <c r="M155" t="n">
        <v>4</v>
      </c>
      <c r="N155" t="n">
        <v>98.89</v>
      </c>
      <c r="O155" t="n">
        <v>40249.08</v>
      </c>
      <c r="P155" t="n">
        <v>349.41</v>
      </c>
      <c r="Q155" t="n">
        <v>1397.23</v>
      </c>
      <c r="R155" t="n">
        <v>82.76000000000001</v>
      </c>
      <c r="S155" t="n">
        <v>66.97</v>
      </c>
      <c r="T155" t="n">
        <v>5323.44</v>
      </c>
      <c r="U155" t="n">
        <v>0.8100000000000001</v>
      </c>
      <c r="V155" t="n">
        <v>0.86</v>
      </c>
      <c r="W155" t="n">
        <v>5.32</v>
      </c>
      <c r="X155" t="n">
        <v>0.32</v>
      </c>
      <c r="Y155" t="n">
        <v>1</v>
      </c>
      <c r="Z155" t="n">
        <v>10</v>
      </c>
    </row>
    <row r="156">
      <c r="A156" t="n">
        <v>97</v>
      </c>
      <c r="B156" t="n">
        <v>140</v>
      </c>
      <c r="C156" t="inlineStr">
        <is>
          <t xml:space="preserve">CONCLUIDO	</t>
        </is>
      </c>
      <c r="D156" t="n">
        <v>3.5688</v>
      </c>
      <c r="E156" t="n">
        <v>28.02</v>
      </c>
      <c r="F156" t="n">
        <v>24.49</v>
      </c>
      <c r="G156" t="n">
        <v>122.46</v>
      </c>
      <c r="H156" t="n">
        <v>1.38</v>
      </c>
      <c r="I156" t="n">
        <v>12</v>
      </c>
      <c r="J156" t="n">
        <v>325.02</v>
      </c>
      <c r="K156" t="n">
        <v>60.56</v>
      </c>
      <c r="L156" t="n">
        <v>25.25</v>
      </c>
      <c r="M156" t="n">
        <v>3</v>
      </c>
      <c r="N156" t="n">
        <v>99.20999999999999</v>
      </c>
      <c r="O156" t="n">
        <v>40319.95</v>
      </c>
      <c r="P156" t="n">
        <v>348.75</v>
      </c>
      <c r="Q156" t="n">
        <v>1397.17</v>
      </c>
      <c r="R156" t="n">
        <v>82.78</v>
      </c>
      <c r="S156" t="n">
        <v>66.97</v>
      </c>
      <c r="T156" t="n">
        <v>5333.87</v>
      </c>
      <c r="U156" t="n">
        <v>0.8100000000000001</v>
      </c>
      <c r="V156" t="n">
        <v>0.86</v>
      </c>
      <c r="W156" t="n">
        <v>5.33</v>
      </c>
      <c r="X156" t="n">
        <v>0.33</v>
      </c>
      <c r="Y156" t="n">
        <v>1</v>
      </c>
      <c r="Z156" t="n">
        <v>10</v>
      </c>
    </row>
    <row r="157">
      <c r="A157" t="n">
        <v>98</v>
      </c>
      <c r="B157" t="n">
        <v>140</v>
      </c>
      <c r="C157" t="inlineStr">
        <is>
          <t xml:space="preserve">CONCLUIDO	</t>
        </is>
      </c>
      <c r="D157" t="n">
        <v>3.5692</v>
      </c>
      <c r="E157" t="n">
        <v>28.02</v>
      </c>
      <c r="F157" t="n">
        <v>24.49</v>
      </c>
      <c r="G157" t="n">
        <v>122.45</v>
      </c>
      <c r="H157" t="n">
        <v>1.4</v>
      </c>
      <c r="I157" t="n">
        <v>12</v>
      </c>
      <c r="J157" t="n">
        <v>325.59</v>
      </c>
      <c r="K157" t="n">
        <v>60.56</v>
      </c>
      <c r="L157" t="n">
        <v>25.5</v>
      </c>
      <c r="M157" t="n">
        <v>2</v>
      </c>
      <c r="N157" t="n">
        <v>99.54000000000001</v>
      </c>
      <c r="O157" t="n">
        <v>40390.96</v>
      </c>
      <c r="P157" t="n">
        <v>348.42</v>
      </c>
      <c r="Q157" t="n">
        <v>1397.17</v>
      </c>
      <c r="R157" t="n">
        <v>82.91</v>
      </c>
      <c r="S157" t="n">
        <v>66.97</v>
      </c>
      <c r="T157" t="n">
        <v>5397.36</v>
      </c>
      <c r="U157" t="n">
        <v>0.8100000000000001</v>
      </c>
      <c r="V157" t="n">
        <v>0.86</v>
      </c>
      <c r="W157" t="n">
        <v>5.32</v>
      </c>
      <c r="X157" t="n">
        <v>0.32</v>
      </c>
      <c r="Y157" t="n">
        <v>1</v>
      </c>
      <c r="Z157" t="n">
        <v>10</v>
      </c>
    </row>
    <row r="158">
      <c r="A158" t="n">
        <v>99</v>
      </c>
      <c r="B158" t="n">
        <v>140</v>
      </c>
      <c r="C158" t="inlineStr">
        <is>
          <t xml:space="preserve">CONCLUIDO	</t>
        </is>
      </c>
      <c r="D158" t="n">
        <v>3.5687</v>
      </c>
      <c r="E158" t="n">
        <v>28.02</v>
      </c>
      <c r="F158" t="n">
        <v>24.49</v>
      </c>
      <c r="G158" t="n">
        <v>122.47</v>
      </c>
      <c r="H158" t="n">
        <v>1.41</v>
      </c>
      <c r="I158" t="n">
        <v>12</v>
      </c>
      <c r="J158" t="n">
        <v>326.17</v>
      </c>
      <c r="K158" t="n">
        <v>60.56</v>
      </c>
      <c r="L158" t="n">
        <v>25.75</v>
      </c>
      <c r="M158" t="n">
        <v>2</v>
      </c>
      <c r="N158" t="n">
        <v>99.87</v>
      </c>
      <c r="O158" t="n">
        <v>40462.13</v>
      </c>
      <c r="P158" t="n">
        <v>348.49</v>
      </c>
      <c r="Q158" t="n">
        <v>1397.2</v>
      </c>
      <c r="R158" t="n">
        <v>82.88</v>
      </c>
      <c r="S158" t="n">
        <v>66.97</v>
      </c>
      <c r="T158" t="n">
        <v>5380.03</v>
      </c>
      <c r="U158" t="n">
        <v>0.8100000000000001</v>
      </c>
      <c r="V158" t="n">
        <v>0.86</v>
      </c>
      <c r="W158" t="n">
        <v>5.33</v>
      </c>
      <c r="X158" t="n">
        <v>0.33</v>
      </c>
      <c r="Y158" t="n">
        <v>1</v>
      </c>
      <c r="Z158" t="n">
        <v>10</v>
      </c>
    </row>
    <row r="159">
      <c r="A159" t="n">
        <v>100</v>
      </c>
      <c r="B159" t="n">
        <v>140</v>
      </c>
      <c r="C159" t="inlineStr">
        <is>
          <t xml:space="preserve">CONCLUIDO	</t>
        </is>
      </c>
      <c r="D159" t="n">
        <v>3.5803</v>
      </c>
      <c r="E159" t="n">
        <v>27.93</v>
      </c>
      <c r="F159" t="n">
        <v>24.45</v>
      </c>
      <c r="G159" t="n">
        <v>133.39</v>
      </c>
      <c r="H159" t="n">
        <v>1.42</v>
      </c>
      <c r="I159" t="n">
        <v>11</v>
      </c>
      <c r="J159" t="n">
        <v>326.75</v>
      </c>
      <c r="K159" t="n">
        <v>60.56</v>
      </c>
      <c r="L159" t="n">
        <v>26</v>
      </c>
      <c r="M159" t="n">
        <v>0</v>
      </c>
      <c r="N159" t="n">
        <v>100.2</v>
      </c>
      <c r="O159" t="n">
        <v>40533.46</v>
      </c>
      <c r="P159" t="n">
        <v>348.46</v>
      </c>
      <c r="Q159" t="n">
        <v>1397.17</v>
      </c>
      <c r="R159" t="n">
        <v>81.69</v>
      </c>
      <c r="S159" t="n">
        <v>66.97</v>
      </c>
      <c r="T159" t="n">
        <v>4791.71</v>
      </c>
      <c r="U159" t="n">
        <v>0.82</v>
      </c>
      <c r="V159" t="n">
        <v>0.86</v>
      </c>
      <c r="W159" t="n">
        <v>5.32</v>
      </c>
      <c r="X159" t="n">
        <v>0.29</v>
      </c>
      <c r="Y159" t="n">
        <v>1</v>
      </c>
      <c r="Z159" t="n">
        <v>10</v>
      </c>
    </row>
    <row r="160">
      <c r="A160" t="n">
        <v>0</v>
      </c>
      <c r="B160" t="n">
        <v>40</v>
      </c>
      <c r="C160" t="inlineStr">
        <is>
          <t xml:space="preserve">CONCLUIDO	</t>
        </is>
      </c>
      <c r="D160" t="n">
        <v>2.9083</v>
      </c>
      <c r="E160" t="n">
        <v>34.38</v>
      </c>
      <c r="F160" t="n">
        <v>29.2</v>
      </c>
      <c r="G160" t="n">
        <v>10.18</v>
      </c>
      <c r="H160" t="n">
        <v>0.2</v>
      </c>
      <c r="I160" t="n">
        <v>172</v>
      </c>
      <c r="J160" t="n">
        <v>89.87</v>
      </c>
      <c r="K160" t="n">
        <v>37.55</v>
      </c>
      <c r="L160" t="n">
        <v>1</v>
      </c>
      <c r="M160" t="n">
        <v>170</v>
      </c>
      <c r="N160" t="n">
        <v>11.32</v>
      </c>
      <c r="O160" t="n">
        <v>11317.98</v>
      </c>
      <c r="P160" t="n">
        <v>237.82</v>
      </c>
      <c r="Q160" t="n">
        <v>1397.57</v>
      </c>
      <c r="R160" t="n">
        <v>235.89</v>
      </c>
      <c r="S160" t="n">
        <v>66.97</v>
      </c>
      <c r="T160" t="n">
        <v>81088.57000000001</v>
      </c>
      <c r="U160" t="n">
        <v>0.28</v>
      </c>
      <c r="V160" t="n">
        <v>0.72</v>
      </c>
      <c r="W160" t="n">
        <v>5.59</v>
      </c>
      <c r="X160" t="n">
        <v>5.02</v>
      </c>
      <c r="Y160" t="n">
        <v>1</v>
      </c>
      <c r="Z160" t="n">
        <v>10</v>
      </c>
    </row>
    <row r="161">
      <c r="A161" t="n">
        <v>1</v>
      </c>
      <c r="B161" t="n">
        <v>40</v>
      </c>
      <c r="C161" t="inlineStr">
        <is>
          <t xml:space="preserve">CONCLUIDO	</t>
        </is>
      </c>
      <c r="D161" t="n">
        <v>3.0932</v>
      </c>
      <c r="E161" t="n">
        <v>32.33</v>
      </c>
      <c r="F161" t="n">
        <v>27.93</v>
      </c>
      <c r="G161" t="n">
        <v>12.89</v>
      </c>
      <c r="H161" t="n">
        <v>0.24</v>
      </c>
      <c r="I161" t="n">
        <v>130</v>
      </c>
      <c r="J161" t="n">
        <v>90.18000000000001</v>
      </c>
      <c r="K161" t="n">
        <v>37.55</v>
      </c>
      <c r="L161" t="n">
        <v>1.25</v>
      </c>
      <c r="M161" t="n">
        <v>128</v>
      </c>
      <c r="N161" t="n">
        <v>11.37</v>
      </c>
      <c r="O161" t="n">
        <v>11355.7</v>
      </c>
      <c r="P161" t="n">
        <v>224.14</v>
      </c>
      <c r="Q161" t="n">
        <v>1397.46</v>
      </c>
      <c r="R161" t="n">
        <v>195.18</v>
      </c>
      <c r="S161" t="n">
        <v>66.97</v>
      </c>
      <c r="T161" t="n">
        <v>60943.14</v>
      </c>
      <c r="U161" t="n">
        <v>0.34</v>
      </c>
      <c r="V161" t="n">
        <v>0.75</v>
      </c>
      <c r="W161" t="n">
        <v>5.51</v>
      </c>
      <c r="X161" t="n">
        <v>3.76</v>
      </c>
      <c r="Y161" t="n">
        <v>1</v>
      </c>
      <c r="Z161" t="n">
        <v>10</v>
      </c>
    </row>
    <row r="162">
      <c r="A162" t="n">
        <v>2</v>
      </c>
      <c r="B162" t="n">
        <v>40</v>
      </c>
      <c r="C162" t="inlineStr">
        <is>
          <t xml:space="preserve">CONCLUIDO	</t>
        </is>
      </c>
      <c r="D162" t="n">
        <v>3.2207</v>
      </c>
      <c r="E162" t="n">
        <v>31.05</v>
      </c>
      <c r="F162" t="n">
        <v>27.14</v>
      </c>
      <c r="G162" t="n">
        <v>15.66</v>
      </c>
      <c r="H162" t="n">
        <v>0.29</v>
      </c>
      <c r="I162" t="n">
        <v>104</v>
      </c>
      <c r="J162" t="n">
        <v>90.48</v>
      </c>
      <c r="K162" t="n">
        <v>37.55</v>
      </c>
      <c r="L162" t="n">
        <v>1.5</v>
      </c>
      <c r="M162" t="n">
        <v>102</v>
      </c>
      <c r="N162" t="n">
        <v>11.43</v>
      </c>
      <c r="O162" t="n">
        <v>11393.43</v>
      </c>
      <c r="P162" t="n">
        <v>214.16</v>
      </c>
      <c r="Q162" t="n">
        <v>1397.65</v>
      </c>
      <c r="R162" t="n">
        <v>169.34</v>
      </c>
      <c r="S162" t="n">
        <v>66.97</v>
      </c>
      <c r="T162" t="n">
        <v>48152.8</v>
      </c>
      <c r="U162" t="n">
        <v>0.4</v>
      </c>
      <c r="V162" t="n">
        <v>0.78</v>
      </c>
      <c r="W162" t="n">
        <v>5.47</v>
      </c>
      <c r="X162" t="n">
        <v>2.97</v>
      </c>
      <c r="Y162" t="n">
        <v>1</v>
      </c>
      <c r="Z162" t="n">
        <v>10</v>
      </c>
    </row>
    <row r="163">
      <c r="A163" t="n">
        <v>3</v>
      </c>
      <c r="B163" t="n">
        <v>40</v>
      </c>
      <c r="C163" t="inlineStr">
        <is>
          <t xml:space="preserve">CONCLUIDO	</t>
        </is>
      </c>
      <c r="D163" t="n">
        <v>3.3131</v>
      </c>
      <c r="E163" t="n">
        <v>30.18</v>
      </c>
      <c r="F163" t="n">
        <v>26.62</v>
      </c>
      <c r="G163" t="n">
        <v>18.57</v>
      </c>
      <c r="H163" t="n">
        <v>0.34</v>
      </c>
      <c r="I163" t="n">
        <v>86</v>
      </c>
      <c r="J163" t="n">
        <v>90.79000000000001</v>
      </c>
      <c r="K163" t="n">
        <v>37.55</v>
      </c>
      <c r="L163" t="n">
        <v>1.75</v>
      </c>
      <c r="M163" t="n">
        <v>84</v>
      </c>
      <c r="N163" t="n">
        <v>11.49</v>
      </c>
      <c r="O163" t="n">
        <v>11431.19</v>
      </c>
      <c r="P163" t="n">
        <v>206.69</v>
      </c>
      <c r="Q163" t="n">
        <v>1397.43</v>
      </c>
      <c r="R163" t="n">
        <v>152.36</v>
      </c>
      <c r="S163" t="n">
        <v>66.97</v>
      </c>
      <c r="T163" t="n">
        <v>39751.82</v>
      </c>
      <c r="U163" t="n">
        <v>0.44</v>
      </c>
      <c r="V163" t="n">
        <v>0.79</v>
      </c>
      <c r="W163" t="n">
        <v>5.43</v>
      </c>
      <c r="X163" t="n">
        <v>2.45</v>
      </c>
      <c r="Y163" t="n">
        <v>1</v>
      </c>
      <c r="Z163" t="n">
        <v>10</v>
      </c>
    </row>
    <row r="164">
      <c r="A164" t="n">
        <v>4</v>
      </c>
      <c r="B164" t="n">
        <v>40</v>
      </c>
      <c r="C164" t="inlineStr">
        <is>
          <t xml:space="preserve">CONCLUIDO	</t>
        </is>
      </c>
      <c r="D164" t="n">
        <v>3.3835</v>
      </c>
      <c r="E164" t="n">
        <v>29.56</v>
      </c>
      <c r="F164" t="n">
        <v>26.24</v>
      </c>
      <c r="G164" t="n">
        <v>21.56</v>
      </c>
      <c r="H164" t="n">
        <v>0.39</v>
      </c>
      <c r="I164" t="n">
        <v>73</v>
      </c>
      <c r="J164" t="n">
        <v>91.09999999999999</v>
      </c>
      <c r="K164" t="n">
        <v>37.55</v>
      </c>
      <c r="L164" t="n">
        <v>2</v>
      </c>
      <c r="M164" t="n">
        <v>71</v>
      </c>
      <c r="N164" t="n">
        <v>11.54</v>
      </c>
      <c r="O164" t="n">
        <v>11468.97</v>
      </c>
      <c r="P164" t="n">
        <v>200.24</v>
      </c>
      <c r="Q164" t="n">
        <v>1397.35</v>
      </c>
      <c r="R164" t="n">
        <v>139.89</v>
      </c>
      <c r="S164" t="n">
        <v>66.97</v>
      </c>
      <c r="T164" t="n">
        <v>33581.71</v>
      </c>
      <c r="U164" t="n">
        <v>0.48</v>
      </c>
      <c r="V164" t="n">
        <v>0.8</v>
      </c>
      <c r="W164" t="n">
        <v>5.41</v>
      </c>
      <c r="X164" t="n">
        <v>2.07</v>
      </c>
      <c r="Y164" t="n">
        <v>1</v>
      </c>
      <c r="Z164" t="n">
        <v>10</v>
      </c>
    </row>
    <row r="165">
      <c r="A165" t="n">
        <v>5</v>
      </c>
      <c r="B165" t="n">
        <v>40</v>
      </c>
      <c r="C165" t="inlineStr">
        <is>
          <t xml:space="preserve">CONCLUIDO	</t>
        </is>
      </c>
      <c r="D165" t="n">
        <v>3.4387</v>
      </c>
      <c r="E165" t="n">
        <v>29.08</v>
      </c>
      <c r="F165" t="n">
        <v>25.95</v>
      </c>
      <c r="G165" t="n">
        <v>24.72</v>
      </c>
      <c r="H165" t="n">
        <v>0.43</v>
      </c>
      <c r="I165" t="n">
        <v>63</v>
      </c>
      <c r="J165" t="n">
        <v>91.40000000000001</v>
      </c>
      <c r="K165" t="n">
        <v>37.55</v>
      </c>
      <c r="L165" t="n">
        <v>2.25</v>
      </c>
      <c r="M165" t="n">
        <v>61</v>
      </c>
      <c r="N165" t="n">
        <v>11.6</v>
      </c>
      <c r="O165" t="n">
        <v>11506.78</v>
      </c>
      <c r="P165" t="n">
        <v>194.15</v>
      </c>
      <c r="Q165" t="n">
        <v>1397.23</v>
      </c>
      <c r="R165" t="n">
        <v>130.64</v>
      </c>
      <c r="S165" t="n">
        <v>66.97</v>
      </c>
      <c r="T165" t="n">
        <v>29008.12</v>
      </c>
      <c r="U165" t="n">
        <v>0.51</v>
      </c>
      <c r="V165" t="n">
        <v>0.8100000000000001</v>
      </c>
      <c r="W165" t="n">
        <v>5.4</v>
      </c>
      <c r="X165" t="n">
        <v>1.78</v>
      </c>
      <c r="Y165" t="n">
        <v>1</v>
      </c>
      <c r="Z165" t="n">
        <v>10</v>
      </c>
    </row>
    <row r="166">
      <c r="A166" t="n">
        <v>6</v>
      </c>
      <c r="B166" t="n">
        <v>40</v>
      </c>
      <c r="C166" t="inlineStr">
        <is>
          <t xml:space="preserve">CONCLUIDO	</t>
        </is>
      </c>
      <c r="D166" t="n">
        <v>3.4772</v>
      </c>
      <c r="E166" t="n">
        <v>28.76</v>
      </c>
      <c r="F166" t="n">
        <v>25.76</v>
      </c>
      <c r="G166" t="n">
        <v>27.6</v>
      </c>
      <c r="H166" t="n">
        <v>0.48</v>
      </c>
      <c r="I166" t="n">
        <v>56</v>
      </c>
      <c r="J166" t="n">
        <v>91.70999999999999</v>
      </c>
      <c r="K166" t="n">
        <v>37.55</v>
      </c>
      <c r="L166" t="n">
        <v>2.5</v>
      </c>
      <c r="M166" t="n">
        <v>54</v>
      </c>
      <c r="N166" t="n">
        <v>11.66</v>
      </c>
      <c r="O166" t="n">
        <v>11544.61</v>
      </c>
      <c r="P166" t="n">
        <v>189.13</v>
      </c>
      <c r="Q166" t="n">
        <v>1397.32</v>
      </c>
      <c r="R166" t="n">
        <v>124.31</v>
      </c>
      <c r="S166" t="n">
        <v>66.97</v>
      </c>
      <c r="T166" t="n">
        <v>25876.19</v>
      </c>
      <c r="U166" t="n">
        <v>0.54</v>
      </c>
      <c r="V166" t="n">
        <v>0.82</v>
      </c>
      <c r="W166" t="n">
        <v>5.39</v>
      </c>
      <c r="X166" t="n">
        <v>1.59</v>
      </c>
      <c r="Y166" t="n">
        <v>1</v>
      </c>
      <c r="Z166" t="n">
        <v>10</v>
      </c>
    </row>
    <row r="167">
      <c r="A167" t="n">
        <v>7</v>
      </c>
      <c r="B167" t="n">
        <v>40</v>
      </c>
      <c r="C167" t="inlineStr">
        <is>
          <t xml:space="preserve">CONCLUIDO	</t>
        </is>
      </c>
      <c r="D167" t="n">
        <v>3.5202</v>
      </c>
      <c r="E167" t="n">
        <v>28.41</v>
      </c>
      <c r="F167" t="n">
        <v>25.54</v>
      </c>
      <c r="G167" t="n">
        <v>31.28</v>
      </c>
      <c r="H167" t="n">
        <v>0.52</v>
      </c>
      <c r="I167" t="n">
        <v>49</v>
      </c>
      <c r="J167" t="n">
        <v>92.02</v>
      </c>
      <c r="K167" t="n">
        <v>37.55</v>
      </c>
      <c r="L167" t="n">
        <v>2.75</v>
      </c>
      <c r="M167" t="n">
        <v>47</v>
      </c>
      <c r="N167" t="n">
        <v>11.71</v>
      </c>
      <c r="O167" t="n">
        <v>11582.46</v>
      </c>
      <c r="P167" t="n">
        <v>183.86</v>
      </c>
      <c r="Q167" t="n">
        <v>1397.32</v>
      </c>
      <c r="R167" t="n">
        <v>117.37</v>
      </c>
      <c r="S167" t="n">
        <v>66.97</v>
      </c>
      <c r="T167" t="n">
        <v>22442.85</v>
      </c>
      <c r="U167" t="n">
        <v>0.57</v>
      </c>
      <c r="V167" t="n">
        <v>0.82</v>
      </c>
      <c r="W167" t="n">
        <v>5.37</v>
      </c>
      <c r="X167" t="n">
        <v>1.38</v>
      </c>
      <c r="Y167" t="n">
        <v>1</v>
      </c>
      <c r="Z167" t="n">
        <v>10</v>
      </c>
    </row>
    <row r="168">
      <c r="A168" t="n">
        <v>8</v>
      </c>
      <c r="B168" t="n">
        <v>40</v>
      </c>
      <c r="C168" t="inlineStr">
        <is>
          <t xml:space="preserve">CONCLUIDO	</t>
        </is>
      </c>
      <c r="D168" t="n">
        <v>3.5502</v>
      </c>
      <c r="E168" t="n">
        <v>28.17</v>
      </c>
      <c r="F168" t="n">
        <v>25.4</v>
      </c>
      <c r="G168" t="n">
        <v>34.63</v>
      </c>
      <c r="H168" t="n">
        <v>0.57</v>
      </c>
      <c r="I168" t="n">
        <v>44</v>
      </c>
      <c r="J168" t="n">
        <v>92.31999999999999</v>
      </c>
      <c r="K168" t="n">
        <v>37.55</v>
      </c>
      <c r="L168" t="n">
        <v>3</v>
      </c>
      <c r="M168" t="n">
        <v>41</v>
      </c>
      <c r="N168" t="n">
        <v>11.77</v>
      </c>
      <c r="O168" t="n">
        <v>11620.34</v>
      </c>
      <c r="P168" t="n">
        <v>178.51</v>
      </c>
      <c r="Q168" t="n">
        <v>1397.29</v>
      </c>
      <c r="R168" t="n">
        <v>112.93</v>
      </c>
      <c r="S168" t="n">
        <v>66.97</v>
      </c>
      <c r="T168" t="n">
        <v>20244.71</v>
      </c>
      <c r="U168" t="n">
        <v>0.59</v>
      </c>
      <c r="V168" t="n">
        <v>0.83</v>
      </c>
      <c r="W168" t="n">
        <v>5.36</v>
      </c>
      <c r="X168" t="n">
        <v>1.23</v>
      </c>
      <c r="Y168" t="n">
        <v>1</v>
      </c>
      <c r="Z168" t="n">
        <v>10</v>
      </c>
    </row>
    <row r="169">
      <c r="A169" t="n">
        <v>9</v>
      </c>
      <c r="B169" t="n">
        <v>40</v>
      </c>
      <c r="C169" t="inlineStr">
        <is>
          <t xml:space="preserve">CONCLUIDO	</t>
        </is>
      </c>
      <c r="D169" t="n">
        <v>3.5739</v>
      </c>
      <c r="E169" t="n">
        <v>27.98</v>
      </c>
      <c r="F169" t="n">
        <v>25.29</v>
      </c>
      <c r="G169" t="n">
        <v>37.93</v>
      </c>
      <c r="H169" t="n">
        <v>0.62</v>
      </c>
      <c r="I169" t="n">
        <v>40</v>
      </c>
      <c r="J169" t="n">
        <v>92.63</v>
      </c>
      <c r="K169" t="n">
        <v>37.55</v>
      </c>
      <c r="L169" t="n">
        <v>3.25</v>
      </c>
      <c r="M169" t="n">
        <v>33</v>
      </c>
      <c r="N169" t="n">
        <v>11.83</v>
      </c>
      <c r="O169" t="n">
        <v>11658.24</v>
      </c>
      <c r="P169" t="n">
        <v>173.95</v>
      </c>
      <c r="Q169" t="n">
        <v>1397.22</v>
      </c>
      <c r="R169" t="n">
        <v>108.81</v>
      </c>
      <c r="S169" t="n">
        <v>66.97</v>
      </c>
      <c r="T169" t="n">
        <v>18205.49</v>
      </c>
      <c r="U169" t="n">
        <v>0.62</v>
      </c>
      <c r="V169" t="n">
        <v>0.83</v>
      </c>
      <c r="W169" t="n">
        <v>5.37</v>
      </c>
      <c r="X169" t="n">
        <v>1.12</v>
      </c>
      <c r="Y169" t="n">
        <v>1</v>
      </c>
      <c r="Z169" t="n">
        <v>10</v>
      </c>
    </row>
    <row r="170">
      <c r="A170" t="n">
        <v>10</v>
      </c>
      <c r="B170" t="n">
        <v>40</v>
      </c>
      <c r="C170" t="inlineStr">
        <is>
          <t xml:space="preserve">CONCLUIDO	</t>
        </is>
      </c>
      <c r="D170" t="n">
        <v>3.5911</v>
      </c>
      <c r="E170" t="n">
        <v>27.85</v>
      </c>
      <c r="F170" t="n">
        <v>25.21</v>
      </c>
      <c r="G170" t="n">
        <v>40.88</v>
      </c>
      <c r="H170" t="n">
        <v>0.66</v>
      </c>
      <c r="I170" t="n">
        <v>37</v>
      </c>
      <c r="J170" t="n">
        <v>92.94</v>
      </c>
      <c r="K170" t="n">
        <v>37.55</v>
      </c>
      <c r="L170" t="n">
        <v>3.5</v>
      </c>
      <c r="M170" t="n">
        <v>14</v>
      </c>
      <c r="N170" t="n">
        <v>11.88</v>
      </c>
      <c r="O170" t="n">
        <v>11696.16</v>
      </c>
      <c r="P170" t="n">
        <v>169.65</v>
      </c>
      <c r="Q170" t="n">
        <v>1397.54</v>
      </c>
      <c r="R170" t="n">
        <v>105.57</v>
      </c>
      <c r="S170" t="n">
        <v>66.97</v>
      </c>
      <c r="T170" t="n">
        <v>16600.59</v>
      </c>
      <c r="U170" t="n">
        <v>0.63</v>
      </c>
      <c r="V170" t="n">
        <v>0.83</v>
      </c>
      <c r="W170" t="n">
        <v>5.38</v>
      </c>
      <c r="X170" t="n">
        <v>1.04</v>
      </c>
      <c r="Y170" t="n">
        <v>1</v>
      </c>
      <c r="Z170" t="n">
        <v>10</v>
      </c>
    </row>
    <row r="171">
      <c r="A171" t="n">
        <v>11</v>
      </c>
      <c r="B171" t="n">
        <v>40</v>
      </c>
      <c r="C171" t="inlineStr">
        <is>
          <t xml:space="preserve">CONCLUIDO	</t>
        </is>
      </c>
      <c r="D171" t="n">
        <v>3.5877</v>
      </c>
      <c r="E171" t="n">
        <v>27.87</v>
      </c>
      <c r="F171" t="n">
        <v>25.23</v>
      </c>
      <c r="G171" t="n">
        <v>40.92</v>
      </c>
      <c r="H171" t="n">
        <v>0.71</v>
      </c>
      <c r="I171" t="n">
        <v>37</v>
      </c>
      <c r="J171" t="n">
        <v>93.23999999999999</v>
      </c>
      <c r="K171" t="n">
        <v>37.55</v>
      </c>
      <c r="L171" t="n">
        <v>3.75</v>
      </c>
      <c r="M171" t="n">
        <v>3</v>
      </c>
      <c r="N171" t="n">
        <v>11.94</v>
      </c>
      <c r="O171" t="n">
        <v>11734.1</v>
      </c>
      <c r="P171" t="n">
        <v>170.56</v>
      </c>
      <c r="Q171" t="n">
        <v>1397.32</v>
      </c>
      <c r="R171" t="n">
        <v>105.83</v>
      </c>
      <c r="S171" t="n">
        <v>66.97</v>
      </c>
      <c r="T171" t="n">
        <v>16733.87</v>
      </c>
      <c r="U171" t="n">
        <v>0.63</v>
      </c>
      <c r="V171" t="n">
        <v>0.83</v>
      </c>
      <c r="W171" t="n">
        <v>5.4</v>
      </c>
      <c r="X171" t="n">
        <v>1.07</v>
      </c>
      <c r="Y171" t="n">
        <v>1</v>
      </c>
      <c r="Z171" t="n">
        <v>10</v>
      </c>
    </row>
    <row r="172">
      <c r="A172" t="n">
        <v>12</v>
      </c>
      <c r="B172" t="n">
        <v>40</v>
      </c>
      <c r="C172" t="inlineStr">
        <is>
          <t xml:space="preserve">CONCLUIDO	</t>
        </is>
      </c>
      <c r="D172" t="n">
        <v>3.5954</v>
      </c>
      <c r="E172" t="n">
        <v>27.81</v>
      </c>
      <c r="F172" t="n">
        <v>25.19</v>
      </c>
      <c r="G172" t="n">
        <v>41.99</v>
      </c>
      <c r="H172" t="n">
        <v>0.75</v>
      </c>
      <c r="I172" t="n">
        <v>36</v>
      </c>
      <c r="J172" t="n">
        <v>93.55</v>
      </c>
      <c r="K172" t="n">
        <v>37.55</v>
      </c>
      <c r="L172" t="n">
        <v>4</v>
      </c>
      <c r="M172" t="n">
        <v>1</v>
      </c>
      <c r="N172" t="n">
        <v>12</v>
      </c>
      <c r="O172" t="n">
        <v>11772.07</v>
      </c>
      <c r="P172" t="n">
        <v>170.17</v>
      </c>
      <c r="Q172" t="n">
        <v>1397.27</v>
      </c>
      <c r="R172" t="n">
        <v>104.68</v>
      </c>
      <c r="S172" t="n">
        <v>66.97</v>
      </c>
      <c r="T172" t="n">
        <v>16162.41</v>
      </c>
      <c r="U172" t="n">
        <v>0.64</v>
      </c>
      <c r="V172" t="n">
        <v>0.84</v>
      </c>
      <c r="W172" t="n">
        <v>5.39</v>
      </c>
      <c r="X172" t="n">
        <v>1.03</v>
      </c>
      <c r="Y172" t="n">
        <v>1</v>
      </c>
      <c r="Z172" t="n">
        <v>10</v>
      </c>
    </row>
    <row r="173">
      <c r="A173" t="n">
        <v>13</v>
      </c>
      <c r="B173" t="n">
        <v>40</v>
      </c>
      <c r="C173" t="inlineStr">
        <is>
          <t xml:space="preserve">CONCLUIDO	</t>
        </is>
      </c>
      <c r="D173" t="n">
        <v>3.596</v>
      </c>
      <c r="E173" t="n">
        <v>27.81</v>
      </c>
      <c r="F173" t="n">
        <v>25.19</v>
      </c>
      <c r="G173" t="n">
        <v>41.98</v>
      </c>
      <c r="H173" t="n">
        <v>0.8</v>
      </c>
      <c r="I173" t="n">
        <v>36</v>
      </c>
      <c r="J173" t="n">
        <v>93.86</v>
      </c>
      <c r="K173" t="n">
        <v>37.55</v>
      </c>
      <c r="L173" t="n">
        <v>4.25</v>
      </c>
      <c r="M173" t="n">
        <v>0</v>
      </c>
      <c r="N173" t="n">
        <v>12.06</v>
      </c>
      <c r="O173" t="n">
        <v>11810.06</v>
      </c>
      <c r="P173" t="n">
        <v>170.55</v>
      </c>
      <c r="Q173" t="n">
        <v>1397.26</v>
      </c>
      <c r="R173" t="n">
        <v>104.43</v>
      </c>
      <c r="S173" t="n">
        <v>66.97</v>
      </c>
      <c r="T173" t="n">
        <v>16037.12</v>
      </c>
      <c r="U173" t="n">
        <v>0.64</v>
      </c>
      <c r="V173" t="n">
        <v>0.84</v>
      </c>
      <c r="W173" t="n">
        <v>5.4</v>
      </c>
      <c r="X173" t="n">
        <v>1.02</v>
      </c>
      <c r="Y173" t="n">
        <v>1</v>
      </c>
      <c r="Z173" t="n">
        <v>10</v>
      </c>
    </row>
    <row r="174">
      <c r="A174" t="n">
        <v>0</v>
      </c>
      <c r="B174" t="n">
        <v>125</v>
      </c>
      <c r="C174" t="inlineStr">
        <is>
          <t xml:space="preserve">CONCLUIDO	</t>
        </is>
      </c>
      <c r="D174" t="n">
        <v>1.6499</v>
      </c>
      <c r="E174" t="n">
        <v>60.61</v>
      </c>
      <c r="F174" t="n">
        <v>37.31</v>
      </c>
      <c r="G174" t="n">
        <v>5.15</v>
      </c>
      <c r="H174" t="n">
        <v>0.07000000000000001</v>
      </c>
      <c r="I174" t="n">
        <v>435</v>
      </c>
      <c r="J174" t="n">
        <v>242.64</v>
      </c>
      <c r="K174" t="n">
        <v>58.47</v>
      </c>
      <c r="L174" t="n">
        <v>1</v>
      </c>
      <c r="M174" t="n">
        <v>433</v>
      </c>
      <c r="N174" t="n">
        <v>58.17</v>
      </c>
      <c r="O174" t="n">
        <v>30160.1</v>
      </c>
      <c r="P174" t="n">
        <v>599.09</v>
      </c>
      <c r="Q174" t="n">
        <v>1398.14</v>
      </c>
      <c r="R174" t="n">
        <v>501.66</v>
      </c>
      <c r="S174" t="n">
        <v>66.97</v>
      </c>
      <c r="T174" t="n">
        <v>212654.92</v>
      </c>
      <c r="U174" t="n">
        <v>0.13</v>
      </c>
      <c r="V174" t="n">
        <v>0.5600000000000001</v>
      </c>
      <c r="W174" t="n">
        <v>6.03</v>
      </c>
      <c r="X174" t="n">
        <v>13.13</v>
      </c>
      <c r="Y174" t="n">
        <v>1</v>
      </c>
      <c r="Z174" t="n">
        <v>10</v>
      </c>
    </row>
    <row r="175">
      <c r="A175" t="n">
        <v>1</v>
      </c>
      <c r="B175" t="n">
        <v>125</v>
      </c>
      <c r="C175" t="inlineStr">
        <is>
          <t xml:space="preserve">CONCLUIDO	</t>
        </is>
      </c>
      <c r="D175" t="n">
        <v>1.9695</v>
      </c>
      <c r="E175" t="n">
        <v>50.77</v>
      </c>
      <c r="F175" t="n">
        <v>33.38</v>
      </c>
      <c r="G175" t="n">
        <v>6.46</v>
      </c>
      <c r="H175" t="n">
        <v>0.09</v>
      </c>
      <c r="I175" t="n">
        <v>310</v>
      </c>
      <c r="J175" t="n">
        <v>243.08</v>
      </c>
      <c r="K175" t="n">
        <v>58.47</v>
      </c>
      <c r="L175" t="n">
        <v>1.25</v>
      </c>
      <c r="M175" t="n">
        <v>308</v>
      </c>
      <c r="N175" t="n">
        <v>58.36</v>
      </c>
      <c r="O175" t="n">
        <v>30214.33</v>
      </c>
      <c r="P175" t="n">
        <v>534.9299999999999</v>
      </c>
      <c r="Q175" t="n">
        <v>1397.97</v>
      </c>
      <c r="R175" t="n">
        <v>372.63</v>
      </c>
      <c r="S175" t="n">
        <v>66.97</v>
      </c>
      <c r="T175" t="n">
        <v>148768.12</v>
      </c>
      <c r="U175" t="n">
        <v>0.18</v>
      </c>
      <c r="V175" t="n">
        <v>0.63</v>
      </c>
      <c r="W175" t="n">
        <v>5.81</v>
      </c>
      <c r="X175" t="n">
        <v>9.199999999999999</v>
      </c>
      <c r="Y175" t="n">
        <v>1</v>
      </c>
      <c r="Z175" t="n">
        <v>10</v>
      </c>
    </row>
    <row r="176">
      <c r="A176" t="n">
        <v>2</v>
      </c>
      <c r="B176" t="n">
        <v>125</v>
      </c>
      <c r="C176" t="inlineStr">
        <is>
          <t xml:space="preserve">CONCLUIDO	</t>
        </is>
      </c>
      <c r="D176" t="n">
        <v>2.2026</v>
      </c>
      <c r="E176" t="n">
        <v>45.4</v>
      </c>
      <c r="F176" t="n">
        <v>31.26</v>
      </c>
      <c r="G176" t="n">
        <v>7.78</v>
      </c>
      <c r="H176" t="n">
        <v>0.11</v>
      </c>
      <c r="I176" t="n">
        <v>241</v>
      </c>
      <c r="J176" t="n">
        <v>243.52</v>
      </c>
      <c r="K176" t="n">
        <v>58.47</v>
      </c>
      <c r="L176" t="n">
        <v>1.5</v>
      </c>
      <c r="M176" t="n">
        <v>239</v>
      </c>
      <c r="N176" t="n">
        <v>58.55</v>
      </c>
      <c r="O176" t="n">
        <v>30268.64</v>
      </c>
      <c r="P176" t="n">
        <v>499.92</v>
      </c>
      <c r="Q176" t="n">
        <v>1397.94</v>
      </c>
      <c r="R176" t="n">
        <v>303.5</v>
      </c>
      <c r="S176" t="n">
        <v>66.97</v>
      </c>
      <c r="T176" t="n">
        <v>114544.47</v>
      </c>
      <c r="U176" t="n">
        <v>0.22</v>
      </c>
      <c r="V176" t="n">
        <v>0.67</v>
      </c>
      <c r="W176" t="n">
        <v>5.7</v>
      </c>
      <c r="X176" t="n">
        <v>7.09</v>
      </c>
      <c r="Y176" t="n">
        <v>1</v>
      </c>
      <c r="Z176" t="n">
        <v>10</v>
      </c>
    </row>
    <row r="177">
      <c r="A177" t="n">
        <v>3</v>
      </c>
      <c r="B177" t="n">
        <v>125</v>
      </c>
      <c r="C177" t="inlineStr">
        <is>
          <t xml:space="preserve">CONCLUIDO	</t>
        </is>
      </c>
      <c r="D177" t="n">
        <v>2.3795</v>
      </c>
      <c r="E177" t="n">
        <v>42.03</v>
      </c>
      <c r="F177" t="n">
        <v>29.92</v>
      </c>
      <c r="G177" t="n">
        <v>9.07</v>
      </c>
      <c r="H177" t="n">
        <v>0.13</v>
      </c>
      <c r="I177" t="n">
        <v>198</v>
      </c>
      <c r="J177" t="n">
        <v>243.96</v>
      </c>
      <c r="K177" t="n">
        <v>58.47</v>
      </c>
      <c r="L177" t="n">
        <v>1.75</v>
      </c>
      <c r="M177" t="n">
        <v>196</v>
      </c>
      <c r="N177" t="n">
        <v>58.74</v>
      </c>
      <c r="O177" t="n">
        <v>30323.01</v>
      </c>
      <c r="P177" t="n">
        <v>477.5</v>
      </c>
      <c r="Q177" t="n">
        <v>1397.5</v>
      </c>
      <c r="R177" t="n">
        <v>260.69</v>
      </c>
      <c r="S177" t="n">
        <v>66.97</v>
      </c>
      <c r="T177" t="n">
        <v>93354.2</v>
      </c>
      <c r="U177" t="n">
        <v>0.26</v>
      </c>
      <c r="V177" t="n">
        <v>0.7</v>
      </c>
      <c r="W177" t="n">
        <v>5.6</v>
      </c>
      <c r="X177" t="n">
        <v>5.75</v>
      </c>
      <c r="Y177" t="n">
        <v>1</v>
      </c>
      <c r="Z177" t="n">
        <v>10</v>
      </c>
    </row>
    <row r="178">
      <c r="A178" t="n">
        <v>4</v>
      </c>
      <c r="B178" t="n">
        <v>125</v>
      </c>
      <c r="C178" t="inlineStr">
        <is>
          <t xml:space="preserve">CONCLUIDO	</t>
        </is>
      </c>
      <c r="D178" t="n">
        <v>2.5155</v>
      </c>
      <c r="E178" t="n">
        <v>39.75</v>
      </c>
      <c r="F178" t="n">
        <v>29.06</v>
      </c>
      <c r="G178" t="n">
        <v>10.38</v>
      </c>
      <c r="H178" t="n">
        <v>0.15</v>
      </c>
      <c r="I178" t="n">
        <v>168</v>
      </c>
      <c r="J178" t="n">
        <v>244.41</v>
      </c>
      <c r="K178" t="n">
        <v>58.47</v>
      </c>
      <c r="L178" t="n">
        <v>2</v>
      </c>
      <c r="M178" t="n">
        <v>166</v>
      </c>
      <c r="N178" t="n">
        <v>58.93</v>
      </c>
      <c r="O178" t="n">
        <v>30377.45</v>
      </c>
      <c r="P178" t="n">
        <v>462.69</v>
      </c>
      <c r="Q178" t="n">
        <v>1397.68</v>
      </c>
      <c r="R178" t="n">
        <v>232.01</v>
      </c>
      <c r="S178" t="n">
        <v>66.97</v>
      </c>
      <c r="T178" t="n">
        <v>79164.28999999999</v>
      </c>
      <c r="U178" t="n">
        <v>0.29</v>
      </c>
      <c r="V178" t="n">
        <v>0.72</v>
      </c>
      <c r="W178" t="n">
        <v>5.57</v>
      </c>
      <c r="X178" t="n">
        <v>4.89</v>
      </c>
      <c r="Y178" t="n">
        <v>1</v>
      </c>
      <c r="Z178" t="n">
        <v>10</v>
      </c>
    </row>
    <row r="179">
      <c r="A179" t="n">
        <v>5</v>
      </c>
      <c r="B179" t="n">
        <v>125</v>
      </c>
      <c r="C179" t="inlineStr">
        <is>
          <t xml:space="preserve">CONCLUIDO	</t>
        </is>
      </c>
      <c r="D179" t="n">
        <v>2.6339</v>
      </c>
      <c r="E179" t="n">
        <v>37.97</v>
      </c>
      <c r="F179" t="n">
        <v>28.36</v>
      </c>
      <c r="G179" t="n">
        <v>11.74</v>
      </c>
      <c r="H179" t="n">
        <v>0.16</v>
      </c>
      <c r="I179" t="n">
        <v>145</v>
      </c>
      <c r="J179" t="n">
        <v>244.85</v>
      </c>
      <c r="K179" t="n">
        <v>58.47</v>
      </c>
      <c r="L179" t="n">
        <v>2.25</v>
      </c>
      <c r="M179" t="n">
        <v>143</v>
      </c>
      <c r="N179" t="n">
        <v>59.12</v>
      </c>
      <c r="O179" t="n">
        <v>30431.96</v>
      </c>
      <c r="P179" t="n">
        <v>450.64</v>
      </c>
      <c r="Q179" t="n">
        <v>1397.37</v>
      </c>
      <c r="R179" t="n">
        <v>208.91</v>
      </c>
      <c r="S179" t="n">
        <v>66.97</v>
      </c>
      <c r="T179" t="n">
        <v>67729.25</v>
      </c>
      <c r="U179" t="n">
        <v>0.32</v>
      </c>
      <c r="V179" t="n">
        <v>0.74</v>
      </c>
      <c r="W179" t="n">
        <v>5.54</v>
      </c>
      <c r="X179" t="n">
        <v>4.19</v>
      </c>
      <c r="Y179" t="n">
        <v>1</v>
      </c>
      <c r="Z179" t="n">
        <v>10</v>
      </c>
    </row>
    <row r="180">
      <c r="A180" t="n">
        <v>6</v>
      </c>
      <c r="B180" t="n">
        <v>125</v>
      </c>
      <c r="C180" t="inlineStr">
        <is>
          <t xml:space="preserve">CONCLUIDO	</t>
        </is>
      </c>
      <c r="D180" t="n">
        <v>2.7262</v>
      </c>
      <c r="E180" t="n">
        <v>36.68</v>
      </c>
      <c r="F180" t="n">
        <v>27.88</v>
      </c>
      <c r="G180" t="n">
        <v>13.07</v>
      </c>
      <c r="H180" t="n">
        <v>0.18</v>
      </c>
      <c r="I180" t="n">
        <v>128</v>
      </c>
      <c r="J180" t="n">
        <v>245.29</v>
      </c>
      <c r="K180" t="n">
        <v>58.47</v>
      </c>
      <c r="L180" t="n">
        <v>2.5</v>
      </c>
      <c r="M180" t="n">
        <v>126</v>
      </c>
      <c r="N180" t="n">
        <v>59.32</v>
      </c>
      <c r="O180" t="n">
        <v>30486.54</v>
      </c>
      <c r="P180" t="n">
        <v>442.02</v>
      </c>
      <c r="Q180" t="n">
        <v>1397.72</v>
      </c>
      <c r="R180" t="n">
        <v>192.77</v>
      </c>
      <c r="S180" t="n">
        <v>66.97</v>
      </c>
      <c r="T180" t="n">
        <v>59745.65</v>
      </c>
      <c r="U180" t="n">
        <v>0.35</v>
      </c>
      <c r="V180" t="n">
        <v>0.76</v>
      </c>
      <c r="W180" t="n">
        <v>5.52</v>
      </c>
      <c r="X180" t="n">
        <v>3.71</v>
      </c>
      <c r="Y180" t="n">
        <v>1</v>
      </c>
      <c r="Z180" t="n">
        <v>10</v>
      </c>
    </row>
    <row r="181">
      <c r="A181" t="n">
        <v>7</v>
      </c>
      <c r="B181" t="n">
        <v>125</v>
      </c>
      <c r="C181" t="inlineStr">
        <is>
          <t xml:space="preserve">CONCLUIDO	</t>
        </is>
      </c>
      <c r="D181" t="n">
        <v>2.8031</v>
      </c>
      <c r="E181" t="n">
        <v>35.68</v>
      </c>
      <c r="F181" t="n">
        <v>27.49</v>
      </c>
      <c r="G181" t="n">
        <v>14.34</v>
      </c>
      <c r="H181" t="n">
        <v>0.2</v>
      </c>
      <c r="I181" t="n">
        <v>115</v>
      </c>
      <c r="J181" t="n">
        <v>245.73</v>
      </c>
      <c r="K181" t="n">
        <v>58.47</v>
      </c>
      <c r="L181" t="n">
        <v>2.75</v>
      </c>
      <c r="M181" t="n">
        <v>113</v>
      </c>
      <c r="N181" t="n">
        <v>59.51</v>
      </c>
      <c r="O181" t="n">
        <v>30541.19</v>
      </c>
      <c r="P181" t="n">
        <v>434.92</v>
      </c>
      <c r="Q181" t="n">
        <v>1397.4</v>
      </c>
      <c r="R181" t="n">
        <v>180.39</v>
      </c>
      <c r="S181" t="n">
        <v>66.97</v>
      </c>
      <c r="T181" t="n">
        <v>53620.98</v>
      </c>
      <c r="U181" t="n">
        <v>0.37</v>
      </c>
      <c r="V181" t="n">
        <v>0.77</v>
      </c>
      <c r="W181" t="n">
        <v>5.49</v>
      </c>
      <c r="X181" t="n">
        <v>3.32</v>
      </c>
      <c r="Y181" t="n">
        <v>1</v>
      </c>
      <c r="Z181" t="n">
        <v>10</v>
      </c>
    </row>
    <row r="182">
      <c r="A182" t="n">
        <v>8</v>
      </c>
      <c r="B182" t="n">
        <v>125</v>
      </c>
      <c r="C182" t="inlineStr">
        <is>
          <t xml:space="preserve">CONCLUIDO	</t>
        </is>
      </c>
      <c r="D182" t="n">
        <v>2.8736</v>
      </c>
      <c r="E182" t="n">
        <v>34.8</v>
      </c>
      <c r="F182" t="n">
        <v>27.13</v>
      </c>
      <c r="G182" t="n">
        <v>15.65</v>
      </c>
      <c r="H182" t="n">
        <v>0.22</v>
      </c>
      <c r="I182" t="n">
        <v>104</v>
      </c>
      <c r="J182" t="n">
        <v>246.18</v>
      </c>
      <c r="K182" t="n">
        <v>58.47</v>
      </c>
      <c r="L182" t="n">
        <v>3</v>
      </c>
      <c r="M182" t="n">
        <v>102</v>
      </c>
      <c r="N182" t="n">
        <v>59.7</v>
      </c>
      <c r="O182" t="n">
        <v>30595.91</v>
      </c>
      <c r="P182" t="n">
        <v>428.08</v>
      </c>
      <c r="Q182" t="n">
        <v>1397.34</v>
      </c>
      <c r="R182" t="n">
        <v>168.99</v>
      </c>
      <c r="S182" t="n">
        <v>66.97</v>
      </c>
      <c r="T182" t="n">
        <v>47978.21</v>
      </c>
      <c r="U182" t="n">
        <v>0.4</v>
      </c>
      <c r="V182" t="n">
        <v>0.78</v>
      </c>
      <c r="W182" t="n">
        <v>5.47</v>
      </c>
      <c r="X182" t="n">
        <v>2.96</v>
      </c>
      <c r="Y182" t="n">
        <v>1</v>
      </c>
      <c r="Z182" t="n">
        <v>10</v>
      </c>
    </row>
    <row r="183">
      <c r="A183" t="n">
        <v>9</v>
      </c>
      <c r="B183" t="n">
        <v>125</v>
      </c>
      <c r="C183" t="inlineStr">
        <is>
          <t xml:space="preserve">CONCLUIDO	</t>
        </is>
      </c>
      <c r="D183" t="n">
        <v>2.9296</v>
      </c>
      <c r="E183" t="n">
        <v>34.13</v>
      </c>
      <c r="F183" t="n">
        <v>26.89</v>
      </c>
      <c r="G183" t="n">
        <v>16.98</v>
      </c>
      <c r="H183" t="n">
        <v>0.23</v>
      </c>
      <c r="I183" t="n">
        <v>95</v>
      </c>
      <c r="J183" t="n">
        <v>246.62</v>
      </c>
      <c r="K183" t="n">
        <v>58.47</v>
      </c>
      <c r="L183" t="n">
        <v>3.25</v>
      </c>
      <c r="M183" t="n">
        <v>93</v>
      </c>
      <c r="N183" t="n">
        <v>59.9</v>
      </c>
      <c r="O183" t="n">
        <v>30650.7</v>
      </c>
      <c r="P183" t="n">
        <v>423.43</v>
      </c>
      <c r="Q183" t="n">
        <v>1397.59</v>
      </c>
      <c r="R183" t="n">
        <v>160.98</v>
      </c>
      <c r="S183" t="n">
        <v>66.97</v>
      </c>
      <c r="T183" t="n">
        <v>44018.13</v>
      </c>
      <c r="U183" t="n">
        <v>0.42</v>
      </c>
      <c r="V183" t="n">
        <v>0.78</v>
      </c>
      <c r="W183" t="n">
        <v>5.46</v>
      </c>
      <c r="X183" t="n">
        <v>2.72</v>
      </c>
      <c r="Y183" t="n">
        <v>1</v>
      </c>
      <c r="Z183" t="n">
        <v>10</v>
      </c>
    </row>
    <row r="184">
      <c r="A184" t="n">
        <v>10</v>
      </c>
      <c r="B184" t="n">
        <v>125</v>
      </c>
      <c r="C184" t="inlineStr">
        <is>
          <t xml:space="preserve">CONCLUIDO	</t>
        </is>
      </c>
      <c r="D184" t="n">
        <v>2.9842</v>
      </c>
      <c r="E184" t="n">
        <v>33.51</v>
      </c>
      <c r="F184" t="n">
        <v>26.64</v>
      </c>
      <c r="G184" t="n">
        <v>18.38</v>
      </c>
      <c r="H184" t="n">
        <v>0.25</v>
      </c>
      <c r="I184" t="n">
        <v>87</v>
      </c>
      <c r="J184" t="n">
        <v>247.07</v>
      </c>
      <c r="K184" t="n">
        <v>58.47</v>
      </c>
      <c r="L184" t="n">
        <v>3.5</v>
      </c>
      <c r="M184" t="n">
        <v>85</v>
      </c>
      <c r="N184" t="n">
        <v>60.09</v>
      </c>
      <c r="O184" t="n">
        <v>30705.56</v>
      </c>
      <c r="P184" t="n">
        <v>418.51</v>
      </c>
      <c r="Q184" t="n">
        <v>1397.3</v>
      </c>
      <c r="R184" t="n">
        <v>153.42</v>
      </c>
      <c r="S184" t="n">
        <v>66.97</v>
      </c>
      <c r="T184" t="n">
        <v>40278.52</v>
      </c>
      <c r="U184" t="n">
        <v>0.44</v>
      </c>
      <c r="V184" t="n">
        <v>0.79</v>
      </c>
      <c r="W184" t="n">
        <v>5.43</v>
      </c>
      <c r="X184" t="n">
        <v>2.48</v>
      </c>
      <c r="Y184" t="n">
        <v>1</v>
      </c>
      <c r="Z184" t="n">
        <v>10</v>
      </c>
    </row>
    <row r="185">
      <c r="A185" t="n">
        <v>11</v>
      </c>
      <c r="B185" t="n">
        <v>125</v>
      </c>
      <c r="C185" t="inlineStr">
        <is>
          <t xml:space="preserve">CONCLUIDO	</t>
        </is>
      </c>
      <c r="D185" t="n">
        <v>3.0248</v>
      </c>
      <c r="E185" t="n">
        <v>33.06</v>
      </c>
      <c r="F185" t="n">
        <v>26.48</v>
      </c>
      <c r="G185" t="n">
        <v>19.61</v>
      </c>
      <c r="H185" t="n">
        <v>0.27</v>
      </c>
      <c r="I185" t="n">
        <v>81</v>
      </c>
      <c r="J185" t="n">
        <v>247.51</v>
      </c>
      <c r="K185" t="n">
        <v>58.47</v>
      </c>
      <c r="L185" t="n">
        <v>3.75</v>
      </c>
      <c r="M185" t="n">
        <v>79</v>
      </c>
      <c r="N185" t="n">
        <v>60.29</v>
      </c>
      <c r="O185" t="n">
        <v>30760.49</v>
      </c>
      <c r="P185" t="n">
        <v>415.11</v>
      </c>
      <c r="Q185" t="n">
        <v>1397.35</v>
      </c>
      <c r="R185" t="n">
        <v>147.97</v>
      </c>
      <c r="S185" t="n">
        <v>66.97</v>
      </c>
      <c r="T185" t="n">
        <v>37581.81</v>
      </c>
      <c r="U185" t="n">
        <v>0.45</v>
      </c>
      <c r="V185" t="n">
        <v>0.79</v>
      </c>
      <c r="W185" t="n">
        <v>5.42</v>
      </c>
      <c r="X185" t="n">
        <v>2.31</v>
      </c>
      <c r="Y185" t="n">
        <v>1</v>
      </c>
      <c r="Z185" t="n">
        <v>10</v>
      </c>
    </row>
    <row r="186">
      <c r="A186" t="n">
        <v>12</v>
      </c>
      <c r="B186" t="n">
        <v>125</v>
      </c>
      <c r="C186" t="inlineStr">
        <is>
          <t xml:space="preserve">CONCLUIDO	</t>
        </is>
      </c>
      <c r="D186" t="n">
        <v>3.0673</v>
      </c>
      <c r="E186" t="n">
        <v>32.6</v>
      </c>
      <c r="F186" t="n">
        <v>26.3</v>
      </c>
      <c r="G186" t="n">
        <v>21.04</v>
      </c>
      <c r="H186" t="n">
        <v>0.29</v>
      </c>
      <c r="I186" t="n">
        <v>75</v>
      </c>
      <c r="J186" t="n">
        <v>247.96</v>
      </c>
      <c r="K186" t="n">
        <v>58.47</v>
      </c>
      <c r="L186" t="n">
        <v>4</v>
      </c>
      <c r="M186" t="n">
        <v>73</v>
      </c>
      <c r="N186" t="n">
        <v>60.48</v>
      </c>
      <c r="O186" t="n">
        <v>30815.5</v>
      </c>
      <c r="P186" t="n">
        <v>411.11</v>
      </c>
      <c r="Q186" t="n">
        <v>1397.34</v>
      </c>
      <c r="R186" t="n">
        <v>142.17</v>
      </c>
      <c r="S186" t="n">
        <v>66.97</v>
      </c>
      <c r="T186" t="n">
        <v>34711.98</v>
      </c>
      <c r="U186" t="n">
        <v>0.47</v>
      </c>
      <c r="V186" t="n">
        <v>0.8</v>
      </c>
      <c r="W186" t="n">
        <v>5.42</v>
      </c>
      <c r="X186" t="n">
        <v>2.14</v>
      </c>
      <c r="Y186" t="n">
        <v>1</v>
      </c>
      <c r="Z186" t="n">
        <v>10</v>
      </c>
    </row>
    <row r="187">
      <c r="A187" t="n">
        <v>13</v>
      </c>
      <c r="B187" t="n">
        <v>125</v>
      </c>
      <c r="C187" t="inlineStr">
        <is>
          <t xml:space="preserve">CONCLUIDO	</t>
        </is>
      </c>
      <c r="D187" t="n">
        <v>3.104</v>
      </c>
      <c r="E187" t="n">
        <v>32.22</v>
      </c>
      <c r="F187" t="n">
        <v>26.15</v>
      </c>
      <c r="G187" t="n">
        <v>22.42</v>
      </c>
      <c r="H187" t="n">
        <v>0.3</v>
      </c>
      <c r="I187" t="n">
        <v>70</v>
      </c>
      <c r="J187" t="n">
        <v>248.4</v>
      </c>
      <c r="K187" t="n">
        <v>58.47</v>
      </c>
      <c r="L187" t="n">
        <v>4.25</v>
      </c>
      <c r="M187" t="n">
        <v>68</v>
      </c>
      <c r="N187" t="n">
        <v>60.68</v>
      </c>
      <c r="O187" t="n">
        <v>30870.57</v>
      </c>
      <c r="P187" t="n">
        <v>407.96</v>
      </c>
      <c r="Q187" t="n">
        <v>1397.35</v>
      </c>
      <c r="R187" t="n">
        <v>137.47</v>
      </c>
      <c r="S187" t="n">
        <v>66.97</v>
      </c>
      <c r="T187" t="n">
        <v>32384.64</v>
      </c>
      <c r="U187" t="n">
        <v>0.49</v>
      </c>
      <c r="V187" t="n">
        <v>0.8</v>
      </c>
      <c r="W187" t="n">
        <v>5.4</v>
      </c>
      <c r="X187" t="n">
        <v>1.99</v>
      </c>
      <c r="Y187" t="n">
        <v>1</v>
      </c>
      <c r="Z187" t="n">
        <v>10</v>
      </c>
    </row>
    <row r="188">
      <c r="A188" t="n">
        <v>14</v>
      </c>
      <c r="B188" t="n">
        <v>125</v>
      </c>
      <c r="C188" t="inlineStr">
        <is>
          <t xml:space="preserve">CONCLUIDO	</t>
        </is>
      </c>
      <c r="D188" t="n">
        <v>3.1338</v>
      </c>
      <c r="E188" t="n">
        <v>31.91</v>
      </c>
      <c r="F188" t="n">
        <v>26.04</v>
      </c>
      <c r="G188" t="n">
        <v>23.67</v>
      </c>
      <c r="H188" t="n">
        <v>0.32</v>
      </c>
      <c r="I188" t="n">
        <v>66</v>
      </c>
      <c r="J188" t="n">
        <v>248.85</v>
      </c>
      <c r="K188" t="n">
        <v>58.47</v>
      </c>
      <c r="L188" t="n">
        <v>4.5</v>
      </c>
      <c r="M188" t="n">
        <v>64</v>
      </c>
      <c r="N188" t="n">
        <v>60.88</v>
      </c>
      <c r="O188" t="n">
        <v>30925.72</v>
      </c>
      <c r="P188" t="n">
        <v>405.24</v>
      </c>
      <c r="Q188" t="n">
        <v>1397.21</v>
      </c>
      <c r="R188" t="n">
        <v>133.64</v>
      </c>
      <c r="S188" t="n">
        <v>66.97</v>
      </c>
      <c r="T188" t="n">
        <v>30491.38</v>
      </c>
      <c r="U188" t="n">
        <v>0.5</v>
      </c>
      <c r="V188" t="n">
        <v>0.8100000000000001</v>
      </c>
      <c r="W188" t="n">
        <v>5.4</v>
      </c>
      <c r="X188" t="n">
        <v>1.87</v>
      </c>
      <c r="Y188" t="n">
        <v>1</v>
      </c>
      <c r="Z188" t="n">
        <v>10</v>
      </c>
    </row>
    <row r="189">
      <c r="A189" t="n">
        <v>15</v>
      </c>
      <c r="B189" t="n">
        <v>125</v>
      </c>
      <c r="C189" t="inlineStr">
        <is>
          <t xml:space="preserve">CONCLUIDO	</t>
        </is>
      </c>
      <c r="D189" t="n">
        <v>3.1628</v>
      </c>
      <c r="E189" t="n">
        <v>31.62</v>
      </c>
      <c r="F189" t="n">
        <v>25.93</v>
      </c>
      <c r="G189" t="n">
        <v>25.1</v>
      </c>
      <c r="H189" t="n">
        <v>0.34</v>
      </c>
      <c r="I189" t="n">
        <v>62</v>
      </c>
      <c r="J189" t="n">
        <v>249.3</v>
      </c>
      <c r="K189" t="n">
        <v>58.47</v>
      </c>
      <c r="L189" t="n">
        <v>4.75</v>
      </c>
      <c r="M189" t="n">
        <v>60</v>
      </c>
      <c r="N189" t="n">
        <v>61.07</v>
      </c>
      <c r="O189" t="n">
        <v>30980.93</v>
      </c>
      <c r="P189" t="n">
        <v>402.66</v>
      </c>
      <c r="Q189" t="n">
        <v>1397.63</v>
      </c>
      <c r="R189" t="n">
        <v>129.93</v>
      </c>
      <c r="S189" t="n">
        <v>66.97</v>
      </c>
      <c r="T189" t="n">
        <v>28657.61</v>
      </c>
      <c r="U189" t="n">
        <v>0.52</v>
      </c>
      <c r="V189" t="n">
        <v>0.8100000000000001</v>
      </c>
      <c r="W189" t="n">
        <v>5.4</v>
      </c>
      <c r="X189" t="n">
        <v>1.76</v>
      </c>
      <c r="Y189" t="n">
        <v>1</v>
      </c>
      <c r="Z189" t="n">
        <v>10</v>
      </c>
    </row>
    <row r="190">
      <c r="A190" t="n">
        <v>16</v>
      </c>
      <c r="B190" t="n">
        <v>125</v>
      </c>
      <c r="C190" t="inlineStr">
        <is>
          <t xml:space="preserve">CONCLUIDO	</t>
        </is>
      </c>
      <c r="D190" t="n">
        <v>3.1858</v>
      </c>
      <c r="E190" t="n">
        <v>31.39</v>
      </c>
      <c r="F190" t="n">
        <v>25.85</v>
      </c>
      <c r="G190" t="n">
        <v>26.28</v>
      </c>
      <c r="H190" t="n">
        <v>0.36</v>
      </c>
      <c r="I190" t="n">
        <v>59</v>
      </c>
      <c r="J190" t="n">
        <v>249.75</v>
      </c>
      <c r="K190" t="n">
        <v>58.47</v>
      </c>
      <c r="L190" t="n">
        <v>5</v>
      </c>
      <c r="M190" t="n">
        <v>57</v>
      </c>
      <c r="N190" t="n">
        <v>61.27</v>
      </c>
      <c r="O190" t="n">
        <v>31036.22</v>
      </c>
      <c r="P190" t="n">
        <v>400.14</v>
      </c>
      <c r="Q190" t="n">
        <v>1397.31</v>
      </c>
      <c r="R190" t="n">
        <v>127.21</v>
      </c>
      <c r="S190" t="n">
        <v>66.97</v>
      </c>
      <c r="T190" t="n">
        <v>27312.15</v>
      </c>
      <c r="U190" t="n">
        <v>0.53</v>
      </c>
      <c r="V190" t="n">
        <v>0.8100000000000001</v>
      </c>
      <c r="W190" t="n">
        <v>5.39</v>
      </c>
      <c r="X190" t="n">
        <v>1.68</v>
      </c>
      <c r="Y190" t="n">
        <v>1</v>
      </c>
      <c r="Z190" t="n">
        <v>10</v>
      </c>
    </row>
    <row r="191">
      <c r="A191" t="n">
        <v>17</v>
      </c>
      <c r="B191" t="n">
        <v>125</v>
      </c>
      <c r="C191" t="inlineStr">
        <is>
          <t xml:space="preserve">CONCLUIDO	</t>
        </is>
      </c>
      <c r="D191" t="n">
        <v>3.209</v>
      </c>
      <c r="E191" t="n">
        <v>31.16</v>
      </c>
      <c r="F191" t="n">
        <v>25.76</v>
      </c>
      <c r="G191" t="n">
        <v>27.6</v>
      </c>
      <c r="H191" t="n">
        <v>0.37</v>
      </c>
      <c r="I191" t="n">
        <v>56</v>
      </c>
      <c r="J191" t="n">
        <v>250.2</v>
      </c>
      <c r="K191" t="n">
        <v>58.47</v>
      </c>
      <c r="L191" t="n">
        <v>5.25</v>
      </c>
      <c r="M191" t="n">
        <v>54</v>
      </c>
      <c r="N191" t="n">
        <v>61.47</v>
      </c>
      <c r="O191" t="n">
        <v>31091.59</v>
      </c>
      <c r="P191" t="n">
        <v>398.17</v>
      </c>
      <c r="Q191" t="n">
        <v>1397.27</v>
      </c>
      <c r="R191" t="n">
        <v>124.12</v>
      </c>
      <c r="S191" t="n">
        <v>66.97</v>
      </c>
      <c r="T191" t="n">
        <v>25781.89</v>
      </c>
      <c r="U191" t="n">
        <v>0.54</v>
      </c>
      <c r="V191" t="n">
        <v>0.82</v>
      </c>
      <c r="W191" t="n">
        <v>5.4</v>
      </c>
      <c r="X191" t="n">
        <v>1.59</v>
      </c>
      <c r="Y191" t="n">
        <v>1</v>
      </c>
      <c r="Z191" t="n">
        <v>10</v>
      </c>
    </row>
    <row r="192">
      <c r="A192" t="n">
        <v>18</v>
      </c>
      <c r="B192" t="n">
        <v>125</v>
      </c>
      <c r="C192" t="inlineStr">
        <is>
          <t xml:space="preserve">CONCLUIDO	</t>
        </is>
      </c>
      <c r="D192" t="n">
        <v>3.2355</v>
      </c>
      <c r="E192" t="n">
        <v>30.91</v>
      </c>
      <c r="F192" t="n">
        <v>25.65</v>
      </c>
      <c r="G192" t="n">
        <v>29.03</v>
      </c>
      <c r="H192" t="n">
        <v>0.39</v>
      </c>
      <c r="I192" t="n">
        <v>53</v>
      </c>
      <c r="J192" t="n">
        <v>250.64</v>
      </c>
      <c r="K192" t="n">
        <v>58.47</v>
      </c>
      <c r="L192" t="n">
        <v>5.5</v>
      </c>
      <c r="M192" t="n">
        <v>51</v>
      </c>
      <c r="N192" t="n">
        <v>61.67</v>
      </c>
      <c r="O192" t="n">
        <v>31147.02</v>
      </c>
      <c r="P192" t="n">
        <v>395.19</v>
      </c>
      <c r="Q192" t="n">
        <v>1397.35</v>
      </c>
      <c r="R192" t="n">
        <v>120.67</v>
      </c>
      <c r="S192" t="n">
        <v>66.97</v>
      </c>
      <c r="T192" t="n">
        <v>24071.91</v>
      </c>
      <c r="U192" t="n">
        <v>0.5600000000000001</v>
      </c>
      <c r="V192" t="n">
        <v>0.82</v>
      </c>
      <c r="W192" t="n">
        <v>5.38</v>
      </c>
      <c r="X192" t="n">
        <v>1.48</v>
      </c>
      <c r="Y192" t="n">
        <v>1</v>
      </c>
      <c r="Z192" t="n">
        <v>10</v>
      </c>
    </row>
    <row r="193">
      <c r="A193" t="n">
        <v>19</v>
      </c>
      <c r="B193" t="n">
        <v>125</v>
      </c>
      <c r="C193" t="inlineStr">
        <is>
          <t xml:space="preserve">CONCLUIDO	</t>
        </is>
      </c>
      <c r="D193" t="n">
        <v>3.2567</v>
      </c>
      <c r="E193" t="n">
        <v>30.71</v>
      </c>
      <c r="F193" t="n">
        <v>25.59</v>
      </c>
      <c r="G193" t="n">
        <v>30.71</v>
      </c>
      <c r="H193" t="n">
        <v>0.41</v>
      </c>
      <c r="I193" t="n">
        <v>50</v>
      </c>
      <c r="J193" t="n">
        <v>251.09</v>
      </c>
      <c r="K193" t="n">
        <v>58.47</v>
      </c>
      <c r="L193" t="n">
        <v>5.75</v>
      </c>
      <c r="M193" t="n">
        <v>48</v>
      </c>
      <c r="N193" t="n">
        <v>61.87</v>
      </c>
      <c r="O193" t="n">
        <v>31202.53</v>
      </c>
      <c r="P193" t="n">
        <v>393.16</v>
      </c>
      <c r="Q193" t="n">
        <v>1397.35</v>
      </c>
      <c r="R193" t="n">
        <v>118.76</v>
      </c>
      <c r="S193" t="n">
        <v>66.97</v>
      </c>
      <c r="T193" t="n">
        <v>23132.01</v>
      </c>
      <c r="U193" t="n">
        <v>0.5600000000000001</v>
      </c>
      <c r="V193" t="n">
        <v>0.82</v>
      </c>
      <c r="W193" t="n">
        <v>5.38</v>
      </c>
      <c r="X193" t="n">
        <v>1.42</v>
      </c>
      <c r="Y193" t="n">
        <v>1</v>
      </c>
      <c r="Z193" t="n">
        <v>10</v>
      </c>
    </row>
    <row r="194">
      <c r="A194" t="n">
        <v>20</v>
      </c>
      <c r="B194" t="n">
        <v>125</v>
      </c>
      <c r="C194" t="inlineStr">
        <is>
          <t xml:space="preserve">CONCLUIDO	</t>
        </is>
      </c>
      <c r="D194" t="n">
        <v>3.2747</v>
      </c>
      <c r="E194" t="n">
        <v>30.54</v>
      </c>
      <c r="F194" t="n">
        <v>25.51</v>
      </c>
      <c r="G194" t="n">
        <v>31.89</v>
      </c>
      <c r="H194" t="n">
        <v>0.42</v>
      </c>
      <c r="I194" t="n">
        <v>48</v>
      </c>
      <c r="J194" t="n">
        <v>251.55</v>
      </c>
      <c r="K194" t="n">
        <v>58.47</v>
      </c>
      <c r="L194" t="n">
        <v>6</v>
      </c>
      <c r="M194" t="n">
        <v>46</v>
      </c>
      <c r="N194" t="n">
        <v>62.07</v>
      </c>
      <c r="O194" t="n">
        <v>31258.11</v>
      </c>
      <c r="P194" t="n">
        <v>391.55</v>
      </c>
      <c r="Q194" t="n">
        <v>1397.31</v>
      </c>
      <c r="R194" t="n">
        <v>116.5</v>
      </c>
      <c r="S194" t="n">
        <v>66.97</v>
      </c>
      <c r="T194" t="n">
        <v>22012.82</v>
      </c>
      <c r="U194" t="n">
        <v>0.57</v>
      </c>
      <c r="V194" t="n">
        <v>0.82</v>
      </c>
      <c r="W194" t="n">
        <v>5.37</v>
      </c>
      <c r="X194" t="n">
        <v>1.35</v>
      </c>
      <c r="Y194" t="n">
        <v>1</v>
      </c>
      <c r="Z194" t="n">
        <v>10</v>
      </c>
    </row>
    <row r="195">
      <c r="A195" t="n">
        <v>21</v>
      </c>
      <c r="B195" t="n">
        <v>125</v>
      </c>
      <c r="C195" t="inlineStr">
        <is>
          <t xml:space="preserve">CONCLUIDO	</t>
        </is>
      </c>
      <c r="D195" t="n">
        <v>3.2897</v>
      </c>
      <c r="E195" t="n">
        <v>30.4</v>
      </c>
      <c r="F195" t="n">
        <v>25.47</v>
      </c>
      <c r="G195" t="n">
        <v>33.22</v>
      </c>
      <c r="H195" t="n">
        <v>0.44</v>
      </c>
      <c r="I195" t="n">
        <v>46</v>
      </c>
      <c r="J195" t="n">
        <v>252</v>
      </c>
      <c r="K195" t="n">
        <v>58.47</v>
      </c>
      <c r="L195" t="n">
        <v>6.25</v>
      </c>
      <c r="M195" t="n">
        <v>44</v>
      </c>
      <c r="N195" t="n">
        <v>62.27</v>
      </c>
      <c r="O195" t="n">
        <v>31313.77</v>
      </c>
      <c r="P195" t="n">
        <v>389.59</v>
      </c>
      <c r="Q195" t="n">
        <v>1397.33</v>
      </c>
      <c r="R195" t="n">
        <v>114.77</v>
      </c>
      <c r="S195" t="n">
        <v>66.97</v>
      </c>
      <c r="T195" t="n">
        <v>21158.52</v>
      </c>
      <c r="U195" t="n">
        <v>0.58</v>
      </c>
      <c r="V195" t="n">
        <v>0.83</v>
      </c>
      <c r="W195" t="n">
        <v>5.37</v>
      </c>
      <c r="X195" t="n">
        <v>1.3</v>
      </c>
      <c r="Y195" t="n">
        <v>1</v>
      </c>
      <c r="Z195" t="n">
        <v>10</v>
      </c>
    </row>
    <row r="196">
      <c r="A196" t="n">
        <v>22</v>
      </c>
      <c r="B196" t="n">
        <v>125</v>
      </c>
      <c r="C196" t="inlineStr">
        <is>
          <t xml:space="preserve">CONCLUIDO	</t>
        </is>
      </c>
      <c r="D196" t="n">
        <v>3.3046</v>
      </c>
      <c r="E196" t="n">
        <v>30.26</v>
      </c>
      <c r="F196" t="n">
        <v>25.43</v>
      </c>
      <c r="G196" t="n">
        <v>34.67</v>
      </c>
      <c r="H196" t="n">
        <v>0.46</v>
      </c>
      <c r="I196" t="n">
        <v>44</v>
      </c>
      <c r="J196" t="n">
        <v>252.45</v>
      </c>
      <c r="K196" t="n">
        <v>58.47</v>
      </c>
      <c r="L196" t="n">
        <v>6.5</v>
      </c>
      <c r="M196" t="n">
        <v>42</v>
      </c>
      <c r="N196" t="n">
        <v>62.47</v>
      </c>
      <c r="O196" t="n">
        <v>31369.49</v>
      </c>
      <c r="P196" t="n">
        <v>387.93</v>
      </c>
      <c r="Q196" t="n">
        <v>1397.25</v>
      </c>
      <c r="R196" t="n">
        <v>113.25</v>
      </c>
      <c r="S196" t="n">
        <v>66.97</v>
      </c>
      <c r="T196" t="n">
        <v>20409.09</v>
      </c>
      <c r="U196" t="n">
        <v>0.59</v>
      </c>
      <c r="V196" t="n">
        <v>0.83</v>
      </c>
      <c r="W196" t="n">
        <v>5.38</v>
      </c>
      <c r="X196" t="n">
        <v>1.26</v>
      </c>
      <c r="Y196" t="n">
        <v>1</v>
      </c>
      <c r="Z196" t="n">
        <v>10</v>
      </c>
    </row>
    <row r="197">
      <c r="A197" t="n">
        <v>23</v>
      </c>
      <c r="B197" t="n">
        <v>125</v>
      </c>
      <c r="C197" t="inlineStr">
        <is>
          <t xml:space="preserve">CONCLUIDO	</t>
        </is>
      </c>
      <c r="D197" t="n">
        <v>3.3248</v>
      </c>
      <c r="E197" t="n">
        <v>30.08</v>
      </c>
      <c r="F197" t="n">
        <v>25.34</v>
      </c>
      <c r="G197" t="n">
        <v>36.2</v>
      </c>
      <c r="H197" t="n">
        <v>0.47</v>
      </c>
      <c r="I197" t="n">
        <v>42</v>
      </c>
      <c r="J197" t="n">
        <v>252.9</v>
      </c>
      <c r="K197" t="n">
        <v>58.47</v>
      </c>
      <c r="L197" t="n">
        <v>6.75</v>
      </c>
      <c r="M197" t="n">
        <v>40</v>
      </c>
      <c r="N197" t="n">
        <v>62.68</v>
      </c>
      <c r="O197" t="n">
        <v>31425.3</v>
      </c>
      <c r="P197" t="n">
        <v>385.69</v>
      </c>
      <c r="Q197" t="n">
        <v>1397.3</v>
      </c>
      <c r="R197" t="n">
        <v>110.35</v>
      </c>
      <c r="S197" t="n">
        <v>66.97</v>
      </c>
      <c r="T197" t="n">
        <v>18967.52</v>
      </c>
      <c r="U197" t="n">
        <v>0.61</v>
      </c>
      <c r="V197" t="n">
        <v>0.83</v>
      </c>
      <c r="W197" t="n">
        <v>5.37</v>
      </c>
      <c r="X197" t="n">
        <v>1.17</v>
      </c>
      <c r="Y197" t="n">
        <v>1</v>
      </c>
      <c r="Z197" t="n">
        <v>10</v>
      </c>
    </row>
    <row r="198">
      <c r="A198" t="n">
        <v>24</v>
      </c>
      <c r="B198" t="n">
        <v>125</v>
      </c>
      <c r="C198" t="inlineStr">
        <is>
          <t xml:space="preserve">CONCLUIDO	</t>
        </is>
      </c>
      <c r="D198" t="n">
        <v>3.3304</v>
      </c>
      <c r="E198" t="n">
        <v>30.03</v>
      </c>
      <c r="F198" t="n">
        <v>25.33</v>
      </c>
      <c r="G198" t="n">
        <v>37.07</v>
      </c>
      <c r="H198" t="n">
        <v>0.49</v>
      </c>
      <c r="I198" t="n">
        <v>41</v>
      </c>
      <c r="J198" t="n">
        <v>253.35</v>
      </c>
      <c r="K198" t="n">
        <v>58.47</v>
      </c>
      <c r="L198" t="n">
        <v>7</v>
      </c>
      <c r="M198" t="n">
        <v>39</v>
      </c>
      <c r="N198" t="n">
        <v>62.88</v>
      </c>
      <c r="O198" t="n">
        <v>31481.17</v>
      </c>
      <c r="P198" t="n">
        <v>384.64</v>
      </c>
      <c r="Q198" t="n">
        <v>1397.32</v>
      </c>
      <c r="R198" t="n">
        <v>110.06</v>
      </c>
      <c r="S198" t="n">
        <v>66.97</v>
      </c>
      <c r="T198" t="n">
        <v>18826.23</v>
      </c>
      <c r="U198" t="n">
        <v>0.61</v>
      </c>
      <c r="V198" t="n">
        <v>0.83</v>
      </c>
      <c r="W198" t="n">
        <v>5.38</v>
      </c>
      <c r="X198" t="n">
        <v>1.17</v>
      </c>
      <c r="Y198" t="n">
        <v>1</v>
      </c>
      <c r="Z198" t="n">
        <v>10</v>
      </c>
    </row>
    <row r="199">
      <c r="A199" t="n">
        <v>25</v>
      </c>
      <c r="B199" t="n">
        <v>125</v>
      </c>
      <c r="C199" t="inlineStr">
        <is>
          <t xml:space="preserve">CONCLUIDO	</t>
        </is>
      </c>
      <c r="D199" t="n">
        <v>3.3475</v>
      </c>
      <c r="E199" t="n">
        <v>29.87</v>
      </c>
      <c r="F199" t="n">
        <v>25.27</v>
      </c>
      <c r="G199" t="n">
        <v>38.88</v>
      </c>
      <c r="H199" t="n">
        <v>0.51</v>
      </c>
      <c r="I199" t="n">
        <v>39</v>
      </c>
      <c r="J199" t="n">
        <v>253.81</v>
      </c>
      <c r="K199" t="n">
        <v>58.47</v>
      </c>
      <c r="L199" t="n">
        <v>7.25</v>
      </c>
      <c r="M199" t="n">
        <v>37</v>
      </c>
      <c r="N199" t="n">
        <v>63.08</v>
      </c>
      <c r="O199" t="n">
        <v>31537.13</v>
      </c>
      <c r="P199" t="n">
        <v>382.79</v>
      </c>
      <c r="Q199" t="n">
        <v>1397.23</v>
      </c>
      <c r="R199" t="n">
        <v>108.47</v>
      </c>
      <c r="S199" t="n">
        <v>66.97</v>
      </c>
      <c r="T199" t="n">
        <v>18041.47</v>
      </c>
      <c r="U199" t="n">
        <v>0.62</v>
      </c>
      <c r="V199" t="n">
        <v>0.83</v>
      </c>
      <c r="W199" t="n">
        <v>5.36</v>
      </c>
      <c r="X199" t="n">
        <v>1.11</v>
      </c>
      <c r="Y199" t="n">
        <v>1</v>
      </c>
      <c r="Z199" t="n">
        <v>10</v>
      </c>
    </row>
    <row r="200">
      <c r="A200" t="n">
        <v>26</v>
      </c>
      <c r="B200" t="n">
        <v>125</v>
      </c>
      <c r="C200" t="inlineStr">
        <is>
          <t xml:space="preserve">CONCLUIDO	</t>
        </is>
      </c>
      <c r="D200" t="n">
        <v>3.3572</v>
      </c>
      <c r="E200" t="n">
        <v>29.79</v>
      </c>
      <c r="F200" t="n">
        <v>25.24</v>
      </c>
      <c r="G200" t="n">
        <v>39.85</v>
      </c>
      <c r="H200" t="n">
        <v>0.52</v>
      </c>
      <c r="I200" t="n">
        <v>38</v>
      </c>
      <c r="J200" t="n">
        <v>254.26</v>
      </c>
      <c r="K200" t="n">
        <v>58.47</v>
      </c>
      <c r="L200" t="n">
        <v>7.5</v>
      </c>
      <c r="M200" t="n">
        <v>36</v>
      </c>
      <c r="N200" t="n">
        <v>63.29</v>
      </c>
      <c r="O200" t="n">
        <v>31593.16</v>
      </c>
      <c r="P200" t="n">
        <v>380.4</v>
      </c>
      <c r="Q200" t="n">
        <v>1397.4</v>
      </c>
      <c r="R200" t="n">
        <v>107.16</v>
      </c>
      <c r="S200" t="n">
        <v>66.97</v>
      </c>
      <c r="T200" t="n">
        <v>17390.15</v>
      </c>
      <c r="U200" t="n">
        <v>0.63</v>
      </c>
      <c r="V200" t="n">
        <v>0.83</v>
      </c>
      <c r="W200" t="n">
        <v>5.36</v>
      </c>
      <c r="X200" t="n">
        <v>1.07</v>
      </c>
      <c r="Y200" t="n">
        <v>1</v>
      </c>
      <c r="Z200" t="n">
        <v>10</v>
      </c>
    </row>
    <row r="201">
      <c r="A201" t="n">
        <v>27</v>
      </c>
      <c r="B201" t="n">
        <v>125</v>
      </c>
      <c r="C201" t="inlineStr">
        <is>
          <t xml:space="preserve">CONCLUIDO	</t>
        </is>
      </c>
      <c r="D201" t="n">
        <v>3.3754</v>
      </c>
      <c r="E201" t="n">
        <v>29.63</v>
      </c>
      <c r="F201" t="n">
        <v>25.17</v>
      </c>
      <c r="G201" t="n">
        <v>41.95</v>
      </c>
      <c r="H201" t="n">
        <v>0.54</v>
      </c>
      <c r="I201" t="n">
        <v>36</v>
      </c>
      <c r="J201" t="n">
        <v>254.72</v>
      </c>
      <c r="K201" t="n">
        <v>58.47</v>
      </c>
      <c r="L201" t="n">
        <v>7.75</v>
      </c>
      <c r="M201" t="n">
        <v>34</v>
      </c>
      <c r="N201" t="n">
        <v>63.49</v>
      </c>
      <c r="O201" t="n">
        <v>31649.26</v>
      </c>
      <c r="P201" t="n">
        <v>378.86</v>
      </c>
      <c r="Q201" t="n">
        <v>1397.31</v>
      </c>
      <c r="R201" t="n">
        <v>105.15</v>
      </c>
      <c r="S201" t="n">
        <v>66.97</v>
      </c>
      <c r="T201" t="n">
        <v>16398.16</v>
      </c>
      <c r="U201" t="n">
        <v>0.64</v>
      </c>
      <c r="V201" t="n">
        <v>0.84</v>
      </c>
      <c r="W201" t="n">
        <v>5.35</v>
      </c>
      <c r="X201" t="n">
        <v>1</v>
      </c>
      <c r="Y201" t="n">
        <v>1</v>
      </c>
      <c r="Z201" t="n">
        <v>10</v>
      </c>
    </row>
    <row r="202">
      <c r="A202" t="n">
        <v>28</v>
      </c>
      <c r="B202" t="n">
        <v>125</v>
      </c>
      <c r="C202" t="inlineStr">
        <is>
          <t xml:space="preserve">CONCLUIDO	</t>
        </is>
      </c>
      <c r="D202" t="n">
        <v>3.3842</v>
      </c>
      <c r="E202" t="n">
        <v>29.55</v>
      </c>
      <c r="F202" t="n">
        <v>25.14</v>
      </c>
      <c r="G202" t="n">
        <v>43.1</v>
      </c>
      <c r="H202" t="n">
        <v>0.5600000000000001</v>
      </c>
      <c r="I202" t="n">
        <v>35</v>
      </c>
      <c r="J202" t="n">
        <v>255.17</v>
      </c>
      <c r="K202" t="n">
        <v>58.47</v>
      </c>
      <c r="L202" t="n">
        <v>8</v>
      </c>
      <c r="M202" t="n">
        <v>33</v>
      </c>
      <c r="N202" t="n">
        <v>63.7</v>
      </c>
      <c r="O202" t="n">
        <v>31705.44</v>
      </c>
      <c r="P202" t="n">
        <v>377.24</v>
      </c>
      <c r="Q202" t="n">
        <v>1397.25</v>
      </c>
      <c r="R202" t="n">
        <v>104.34</v>
      </c>
      <c r="S202" t="n">
        <v>66.97</v>
      </c>
      <c r="T202" t="n">
        <v>15994.47</v>
      </c>
      <c r="U202" t="n">
        <v>0.64</v>
      </c>
      <c r="V202" t="n">
        <v>0.84</v>
      </c>
      <c r="W202" t="n">
        <v>5.35</v>
      </c>
      <c r="X202" t="n">
        <v>0.97</v>
      </c>
      <c r="Y202" t="n">
        <v>1</v>
      </c>
      <c r="Z202" t="n">
        <v>10</v>
      </c>
    </row>
    <row r="203">
      <c r="A203" t="n">
        <v>29</v>
      </c>
      <c r="B203" t="n">
        <v>125</v>
      </c>
      <c r="C203" t="inlineStr">
        <is>
          <t xml:space="preserve">CONCLUIDO	</t>
        </is>
      </c>
      <c r="D203" t="n">
        <v>3.3944</v>
      </c>
      <c r="E203" t="n">
        <v>29.46</v>
      </c>
      <c r="F203" t="n">
        <v>25.1</v>
      </c>
      <c r="G203" t="n">
        <v>44.29</v>
      </c>
      <c r="H203" t="n">
        <v>0.57</v>
      </c>
      <c r="I203" t="n">
        <v>34</v>
      </c>
      <c r="J203" t="n">
        <v>255.63</v>
      </c>
      <c r="K203" t="n">
        <v>58.47</v>
      </c>
      <c r="L203" t="n">
        <v>8.25</v>
      </c>
      <c r="M203" t="n">
        <v>32</v>
      </c>
      <c r="N203" t="n">
        <v>63.91</v>
      </c>
      <c r="O203" t="n">
        <v>31761.69</v>
      </c>
      <c r="P203" t="n">
        <v>375.98</v>
      </c>
      <c r="Q203" t="n">
        <v>1397.25</v>
      </c>
      <c r="R203" t="n">
        <v>102.8</v>
      </c>
      <c r="S203" t="n">
        <v>66.97</v>
      </c>
      <c r="T203" t="n">
        <v>15231.44</v>
      </c>
      <c r="U203" t="n">
        <v>0.65</v>
      </c>
      <c r="V203" t="n">
        <v>0.84</v>
      </c>
      <c r="W203" t="n">
        <v>5.35</v>
      </c>
      <c r="X203" t="n">
        <v>0.93</v>
      </c>
      <c r="Y203" t="n">
        <v>1</v>
      </c>
      <c r="Z203" t="n">
        <v>10</v>
      </c>
    </row>
    <row r="204">
      <c r="A204" t="n">
        <v>30</v>
      </c>
      <c r="B204" t="n">
        <v>125</v>
      </c>
      <c r="C204" t="inlineStr">
        <is>
          <t xml:space="preserve">CONCLUIDO	</t>
        </is>
      </c>
      <c r="D204" t="n">
        <v>3.4045</v>
      </c>
      <c r="E204" t="n">
        <v>29.37</v>
      </c>
      <c r="F204" t="n">
        <v>25.06</v>
      </c>
      <c r="G204" t="n">
        <v>45.56</v>
      </c>
      <c r="H204" t="n">
        <v>0.59</v>
      </c>
      <c r="I204" t="n">
        <v>33</v>
      </c>
      <c r="J204" t="n">
        <v>256.09</v>
      </c>
      <c r="K204" t="n">
        <v>58.47</v>
      </c>
      <c r="L204" t="n">
        <v>8.5</v>
      </c>
      <c r="M204" t="n">
        <v>31</v>
      </c>
      <c r="N204" t="n">
        <v>64.11</v>
      </c>
      <c r="O204" t="n">
        <v>31818.02</v>
      </c>
      <c r="P204" t="n">
        <v>374.74</v>
      </c>
      <c r="Q204" t="n">
        <v>1397.22</v>
      </c>
      <c r="R204" t="n">
        <v>101.52</v>
      </c>
      <c r="S204" t="n">
        <v>66.97</v>
      </c>
      <c r="T204" t="n">
        <v>14595.28</v>
      </c>
      <c r="U204" t="n">
        <v>0.66</v>
      </c>
      <c r="V204" t="n">
        <v>0.84</v>
      </c>
      <c r="W204" t="n">
        <v>5.35</v>
      </c>
      <c r="X204" t="n">
        <v>0.89</v>
      </c>
      <c r="Y204" t="n">
        <v>1</v>
      </c>
      <c r="Z204" t="n">
        <v>10</v>
      </c>
    </row>
    <row r="205">
      <c r="A205" t="n">
        <v>31</v>
      </c>
      <c r="B205" t="n">
        <v>125</v>
      </c>
      <c r="C205" t="inlineStr">
        <is>
          <t xml:space="preserve">CONCLUIDO	</t>
        </is>
      </c>
      <c r="D205" t="n">
        <v>3.4109</v>
      </c>
      <c r="E205" t="n">
        <v>29.32</v>
      </c>
      <c r="F205" t="n">
        <v>25.05</v>
      </c>
      <c r="G205" t="n">
        <v>46.97</v>
      </c>
      <c r="H205" t="n">
        <v>0.61</v>
      </c>
      <c r="I205" t="n">
        <v>32</v>
      </c>
      <c r="J205" t="n">
        <v>256.54</v>
      </c>
      <c r="K205" t="n">
        <v>58.47</v>
      </c>
      <c r="L205" t="n">
        <v>8.75</v>
      </c>
      <c r="M205" t="n">
        <v>30</v>
      </c>
      <c r="N205" t="n">
        <v>64.31999999999999</v>
      </c>
      <c r="O205" t="n">
        <v>31874.43</v>
      </c>
      <c r="P205" t="n">
        <v>372.94</v>
      </c>
      <c r="Q205" t="n">
        <v>1397.21</v>
      </c>
      <c r="R205" t="n">
        <v>101.48</v>
      </c>
      <c r="S205" t="n">
        <v>66.97</v>
      </c>
      <c r="T205" t="n">
        <v>14581.24</v>
      </c>
      <c r="U205" t="n">
        <v>0.66</v>
      </c>
      <c r="V205" t="n">
        <v>0.84</v>
      </c>
      <c r="W205" t="n">
        <v>5.34</v>
      </c>
      <c r="X205" t="n">
        <v>0.88</v>
      </c>
      <c r="Y205" t="n">
        <v>1</v>
      </c>
      <c r="Z205" t="n">
        <v>10</v>
      </c>
    </row>
    <row r="206">
      <c r="A206" t="n">
        <v>32</v>
      </c>
      <c r="B206" t="n">
        <v>125</v>
      </c>
      <c r="C206" t="inlineStr">
        <is>
          <t xml:space="preserve">CONCLUIDO	</t>
        </is>
      </c>
      <c r="D206" t="n">
        <v>3.4172</v>
      </c>
      <c r="E206" t="n">
        <v>29.26</v>
      </c>
      <c r="F206" t="n">
        <v>25.04</v>
      </c>
      <c r="G206" t="n">
        <v>48.47</v>
      </c>
      <c r="H206" t="n">
        <v>0.62</v>
      </c>
      <c r="I206" t="n">
        <v>31</v>
      </c>
      <c r="J206" t="n">
        <v>257</v>
      </c>
      <c r="K206" t="n">
        <v>58.47</v>
      </c>
      <c r="L206" t="n">
        <v>9</v>
      </c>
      <c r="M206" t="n">
        <v>29</v>
      </c>
      <c r="N206" t="n">
        <v>64.53</v>
      </c>
      <c r="O206" t="n">
        <v>31931.04</v>
      </c>
      <c r="P206" t="n">
        <v>373.18</v>
      </c>
      <c r="Q206" t="n">
        <v>1397.18</v>
      </c>
      <c r="R206" t="n">
        <v>101.18</v>
      </c>
      <c r="S206" t="n">
        <v>66.97</v>
      </c>
      <c r="T206" t="n">
        <v>14437.4</v>
      </c>
      <c r="U206" t="n">
        <v>0.66</v>
      </c>
      <c r="V206" t="n">
        <v>0.84</v>
      </c>
      <c r="W206" t="n">
        <v>5.34</v>
      </c>
      <c r="X206" t="n">
        <v>0.88</v>
      </c>
      <c r="Y206" t="n">
        <v>1</v>
      </c>
      <c r="Z206" t="n">
        <v>10</v>
      </c>
    </row>
    <row r="207">
      <c r="A207" t="n">
        <v>33</v>
      </c>
      <c r="B207" t="n">
        <v>125</v>
      </c>
      <c r="C207" t="inlineStr">
        <is>
          <t xml:space="preserve">CONCLUIDO	</t>
        </is>
      </c>
      <c r="D207" t="n">
        <v>3.4266</v>
      </c>
      <c r="E207" t="n">
        <v>29.18</v>
      </c>
      <c r="F207" t="n">
        <v>25.01</v>
      </c>
      <c r="G207" t="n">
        <v>50.02</v>
      </c>
      <c r="H207" t="n">
        <v>0.64</v>
      </c>
      <c r="I207" t="n">
        <v>30</v>
      </c>
      <c r="J207" t="n">
        <v>257.46</v>
      </c>
      <c r="K207" t="n">
        <v>58.47</v>
      </c>
      <c r="L207" t="n">
        <v>9.25</v>
      </c>
      <c r="M207" t="n">
        <v>28</v>
      </c>
      <c r="N207" t="n">
        <v>64.73999999999999</v>
      </c>
      <c r="O207" t="n">
        <v>31987.61</v>
      </c>
      <c r="P207" t="n">
        <v>371.31</v>
      </c>
      <c r="Q207" t="n">
        <v>1397.21</v>
      </c>
      <c r="R207" t="n">
        <v>99.88</v>
      </c>
      <c r="S207" t="n">
        <v>66.97</v>
      </c>
      <c r="T207" t="n">
        <v>13793.82</v>
      </c>
      <c r="U207" t="n">
        <v>0.67</v>
      </c>
      <c r="V207" t="n">
        <v>0.84</v>
      </c>
      <c r="W207" t="n">
        <v>5.35</v>
      </c>
      <c r="X207" t="n">
        <v>0.84</v>
      </c>
      <c r="Y207" t="n">
        <v>1</v>
      </c>
      <c r="Z207" t="n">
        <v>10</v>
      </c>
    </row>
    <row r="208">
      <c r="A208" t="n">
        <v>34</v>
      </c>
      <c r="B208" t="n">
        <v>125</v>
      </c>
      <c r="C208" t="inlineStr">
        <is>
          <t xml:space="preserve">CONCLUIDO	</t>
        </is>
      </c>
      <c r="D208" t="n">
        <v>3.4381</v>
      </c>
      <c r="E208" t="n">
        <v>29.09</v>
      </c>
      <c r="F208" t="n">
        <v>24.96</v>
      </c>
      <c r="G208" t="n">
        <v>51.64</v>
      </c>
      <c r="H208" t="n">
        <v>0.66</v>
      </c>
      <c r="I208" t="n">
        <v>29</v>
      </c>
      <c r="J208" t="n">
        <v>257.92</v>
      </c>
      <c r="K208" t="n">
        <v>58.47</v>
      </c>
      <c r="L208" t="n">
        <v>9.5</v>
      </c>
      <c r="M208" t="n">
        <v>27</v>
      </c>
      <c r="N208" t="n">
        <v>64.95</v>
      </c>
      <c r="O208" t="n">
        <v>32044.25</v>
      </c>
      <c r="P208" t="n">
        <v>368.97</v>
      </c>
      <c r="Q208" t="n">
        <v>1397.33</v>
      </c>
      <c r="R208" t="n">
        <v>98.48999999999999</v>
      </c>
      <c r="S208" t="n">
        <v>66.97</v>
      </c>
      <c r="T208" t="n">
        <v>13101.52</v>
      </c>
      <c r="U208" t="n">
        <v>0.68</v>
      </c>
      <c r="V208" t="n">
        <v>0.84</v>
      </c>
      <c r="W208" t="n">
        <v>5.34</v>
      </c>
      <c r="X208" t="n">
        <v>0.79</v>
      </c>
      <c r="Y208" t="n">
        <v>1</v>
      </c>
      <c r="Z208" t="n">
        <v>10</v>
      </c>
    </row>
    <row r="209">
      <c r="A209" t="n">
        <v>35</v>
      </c>
      <c r="B209" t="n">
        <v>125</v>
      </c>
      <c r="C209" t="inlineStr">
        <is>
          <t xml:space="preserve">CONCLUIDO	</t>
        </is>
      </c>
      <c r="D209" t="n">
        <v>3.445</v>
      </c>
      <c r="E209" t="n">
        <v>29.03</v>
      </c>
      <c r="F209" t="n">
        <v>24.95</v>
      </c>
      <c r="G209" t="n">
        <v>53.46</v>
      </c>
      <c r="H209" t="n">
        <v>0.67</v>
      </c>
      <c r="I209" t="n">
        <v>28</v>
      </c>
      <c r="J209" t="n">
        <v>258.38</v>
      </c>
      <c r="K209" t="n">
        <v>58.47</v>
      </c>
      <c r="L209" t="n">
        <v>9.75</v>
      </c>
      <c r="M209" t="n">
        <v>26</v>
      </c>
      <c r="N209" t="n">
        <v>65.16</v>
      </c>
      <c r="O209" t="n">
        <v>32100.97</v>
      </c>
      <c r="P209" t="n">
        <v>367.64</v>
      </c>
      <c r="Q209" t="n">
        <v>1397.21</v>
      </c>
      <c r="R209" t="n">
        <v>98.04000000000001</v>
      </c>
      <c r="S209" t="n">
        <v>66.97</v>
      </c>
      <c r="T209" t="n">
        <v>12879.73</v>
      </c>
      <c r="U209" t="n">
        <v>0.68</v>
      </c>
      <c r="V209" t="n">
        <v>0.84</v>
      </c>
      <c r="W209" t="n">
        <v>5.34</v>
      </c>
      <c r="X209" t="n">
        <v>0.78</v>
      </c>
      <c r="Y209" t="n">
        <v>1</v>
      </c>
      <c r="Z209" t="n">
        <v>10</v>
      </c>
    </row>
    <row r="210">
      <c r="A210" t="n">
        <v>36</v>
      </c>
      <c r="B210" t="n">
        <v>125</v>
      </c>
      <c r="C210" t="inlineStr">
        <is>
          <t xml:space="preserve">CONCLUIDO	</t>
        </is>
      </c>
      <c r="D210" t="n">
        <v>3.449</v>
      </c>
      <c r="E210" t="n">
        <v>28.99</v>
      </c>
      <c r="F210" t="n">
        <v>24.91</v>
      </c>
      <c r="G210" t="n">
        <v>53.39</v>
      </c>
      <c r="H210" t="n">
        <v>0.6899999999999999</v>
      </c>
      <c r="I210" t="n">
        <v>28</v>
      </c>
      <c r="J210" t="n">
        <v>258.84</v>
      </c>
      <c r="K210" t="n">
        <v>58.47</v>
      </c>
      <c r="L210" t="n">
        <v>10</v>
      </c>
      <c r="M210" t="n">
        <v>26</v>
      </c>
      <c r="N210" t="n">
        <v>65.37</v>
      </c>
      <c r="O210" t="n">
        <v>32157.77</v>
      </c>
      <c r="P210" t="n">
        <v>366.46</v>
      </c>
      <c r="Q210" t="n">
        <v>1397.28</v>
      </c>
      <c r="R210" t="n">
        <v>97.09</v>
      </c>
      <c r="S210" t="n">
        <v>66.97</v>
      </c>
      <c r="T210" t="n">
        <v>12407.45</v>
      </c>
      <c r="U210" t="n">
        <v>0.6899999999999999</v>
      </c>
      <c r="V210" t="n">
        <v>0.84</v>
      </c>
      <c r="W210" t="n">
        <v>5.33</v>
      </c>
      <c r="X210" t="n">
        <v>0.75</v>
      </c>
      <c r="Y210" t="n">
        <v>1</v>
      </c>
      <c r="Z210" t="n">
        <v>10</v>
      </c>
    </row>
    <row r="211">
      <c r="A211" t="n">
        <v>37</v>
      </c>
      <c r="B211" t="n">
        <v>125</v>
      </c>
      <c r="C211" t="inlineStr">
        <is>
          <t xml:space="preserve">CONCLUIDO	</t>
        </is>
      </c>
      <c r="D211" t="n">
        <v>3.4572</v>
      </c>
      <c r="E211" t="n">
        <v>28.92</v>
      </c>
      <c r="F211" t="n">
        <v>24.89</v>
      </c>
      <c r="G211" t="n">
        <v>55.32</v>
      </c>
      <c r="H211" t="n">
        <v>0.7</v>
      </c>
      <c r="I211" t="n">
        <v>27</v>
      </c>
      <c r="J211" t="n">
        <v>259.3</v>
      </c>
      <c r="K211" t="n">
        <v>58.47</v>
      </c>
      <c r="L211" t="n">
        <v>10.25</v>
      </c>
      <c r="M211" t="n">
        <v>25</v>
      </c>
      <c r="N211" t="n">
        <v>65.58</v>
      </c>
      <c r="O211" t="n">
        <v>32214.64</v>
      </c>
      <c r="P211" t="n">
        <v>365.33</v>
      </c>
      <c r="Q211" t="n">
        <v>1397.18</v>
      </c>
      <c r="R211" t="n">
        <v>96.18000000000001</v>
      </c>
      <c r="S211" t="n">
        <v>66.97</v>
      </c>
      <c r="T211" t="n">
        <v>11955.19</v>
      </c>
      <c r="U211" t="n">
        <v>0.7</v>
      </c>
      <c r="V211" t="n">
        <v>0.85</v>
      </c>
      <c r="W211" t="n">
        <v>5.34</v>
      </c>
      <c r="X211" t="n">
        <v>0.73</v>
      </c>
      <c r="Y211" t="n">
        <v>1</v>
      </c>
      <c r="Z211" t="n">
        <v>10</v>
      </c>
    </row>
    <row r="212">
      <c r="A212" t="n">
        <v>38</v>
      </c>
      <c r="B212" t="n">
        <v>125</v>
      </c>
      <c r="C212" t="inlineStr">
        <is>
          <t xml:space="preserve">CONCLUIDO	</t>
        </is>
      </c>
      <c r="D212" t="n">
        <v>3.4647</v>
      </c>
      <c r="E212" t="n">
        <v>28.86</v>
      </c>
      <c r="F212" t="n">
        <v>24.88</v>
      </c>
      <c r="G212" t="n">
        <v>57.41</v>
      </c>
      <c r="H212" t="n">
        <v>0.72</v>
      </c>
      <c r="I212" t="n">
        <v>26</v>
      </c>
      <c r="J212" t="n">
        <v>259.76</v>
      </c>
      <c r="K212" t="n">
        <v>58.47</v>
      </c>
      <c r="L212" t="n">
        <v>10.5</v>
      </c>
      <c r="M212" t="n">
        <v>24</v>
      </c>
      <c r="N212" t="n">
        <v>65.79000000000001</v>
      </c>
      <c r="O212" t="n">
        <v>32271.6</v>
      </c>
      <c r="P212" t="n">
        <v>363.38</v>
      </c>
      <c r="Q212" t="n">
        <v>1397.23</v>
      </c>
      <c r="R212" t="n">
        <v>95.70999999999999</v>
      </c>
      <c r="S212" t="n">
        <v>66.97</v>
      </c>
      <c r="T212" t="n">
        <v>11724.87</v>
      </c>
      <c r="U212" t="n">
        <v>0.7</v>
      </c>
      <c r="V212" t="n">
        <v>0.85</v>
      </c>
      <c r="W212" t="n">
        <v>5.34</v>
      </c>
      <c r="X212" t="n">
        <v>0.71</v>
      </c>
      <c r="Y212" t="n">
        <v>1</v>
      </c>
      <c r="Z212" t="n">
        <v>10</v>
      </c>
    </row>
    <row r="213">
      <c r="A213" t="n">
        <v>39</v>
      </c>
      <c r="B213" t="n">
        <v>125</v>
      </c>
      <c r="C213" t="inlineStr">
        <is>
          <t xml:space="preserve">CONCLUIDO	</t>
        </is>
      </c>
      <c r="D213" t="n">
        <v>3.4637</v>
      </c>
      <c r="E213" t="n">
        <v>28.87</v>
      </c>
      <c r="F213" t="n">
        <v>24.89</v>
      </c>
      <c r="G213" t="n">
        <v>57.43</v>
      </c>
      <c r="H213" t="n">
        <v>0.74</v>
      </c>
      <c r="I213" t="n">
        <v>26</v>
      </c>
      <c r="J213" t="n">
        <v>260.23</v>
      </c>
      <c r="K213" t="n">
        <v>58.47</v>
      </c>
      <c r="L213" t="n">
        <v>10.75</v>
      </c>
      <c r="M213" t="n">
        <v>24</v>
      </c>
      <c r="N213" t="n">
        <v>66</v>
      </c>
      <c r="O213" t="n">
        <v>32328.64</v>
      </c>
      <c r="P213" t="n">
        <v>362.85</v>
      </c>
      <c r="Q213" t="n">
        <v>1397.21</v>
      </c>
      <c r="R213" t="n">
        <v>96.01000000000001</v>
      </c>
      <c r="S213" t="n">
        <v>66.97</v>
      </c>
      <c r="T213" t="n">
        <v>11875.11</v>
      </c>
      <c r="U213" t="n">
        <v>0.7</v>
      </c>
      <c r="V213" t="n">
        <v>0.85</v>
      </c>
      <c r="W213" t="n">
        <v>5.34</v>
      </c>
      <c r="X213" t="n">
        <v>0.72</v>
      </c>
      <c r="Y213" t="n">
        <v>1</v>
      </c>
      <c r="Z213" t="n">
        <v>10</v>
      </c>
    </row>
    <row r="214">
      <c r="A214" t="n">
        <v>40</v>
      </c>
      <c r="B214" t="n">
        <v>125</v>
      </c>
      <c r="C214" t="inlineStr">
        <is>
          <t xml:space="preserve">CONCLUIDO	</t>
        </is>
      </c>
      <c r="D214" t="n">
        <v>3.4732</v>
      </c>
      <c r="E214" t="n">
        <v>28.79</v>
      </c>
      <c r="F214" t="n">
        <v>24.85</v>
      </c>
      <c r="G214" t="n">
        <v>59.65</v>
      </c>
      <c r="H214" t="n">
        <v>0.75</v>
      </c>
      <c r="I214" t="n">
        <v>25</v>
      </c>
      <c r="J214" t="n">
        <v>260.69</v>
      </c>
      <c r="K214" t="n">
        <v>58.47</v>
      </c>
      <c r="L214" t="n">
        <v>11</v>
      </c>
      <c r="M214" t="n">
        <v>23</v>
      </c>
      <c r="N214" t="n">
        <v>66.20999999999999</v>
      </c>
      <c r="O214" t="n">
        <v>32385.75</v>
      </c>
      <c r="P214" t="n">
        <v>361.71</v>
      </c>
      <c r="Q214" t="n">
        <v>1397.2</v>
      </c>
      <c r="R214" t="n">
        <v>94.88</v>
      </c>
      <c r="S214" t="n">
        <v>66.97</v>
      </c>
      <c r="T214" t="n">
        <v>11317.71</v>
      </c>
      <c r="U214" t="n">
        <v>0.71</v>
      </c>
      <c r="V214" t="n">
        <v>0.85</v>
      </c>
      <c r="W214" t="n">
        <v>5.34</v>
      </c>
      <c r="X214" t="n">
        <v>0.6899999999999999</v>
      </c>
      <c r="Y214" t="n">
        <v>1</v>
      </c>
      <c r="Z214" t="n">
        <v>10</v>
      </c>
    </row>
    <row r="215">
      <c r="A215" t="n">
        <v>41</v>
      </c>
      <c r="B215" t="n">
        <v>125</v>
      </c>
      <c r="C215" t="inlineStr">
        <is>
          <t xml:space="preserve">CONCLUIDO	</t>
        </is>
      </c>
      <c r="D215" t="n">
        <v>3.4823</v>
      </c>
      <c r="E215" t="n">
        <v>28.72</v>
      </c>
      <c r="F215" t="n">
        <v>24.83</v>
      </c>
      <c r="G215" t="n">
        <v>62.07</v>
      </c>
      <c r="H215" t="n">
        <v>0.77</v>
      </c>
      <c r="I215" t="n">
        <v>24</v>
      </c>
      <c r="J215" t="n">
        <v>261.15</v>
      </c>
      <c r="K215" t="n">
        <v>58.47</v>
      </c>
      <c r="L215" t="n">
        <v>11.25</v>
      </c>
      <c r="M215" t="n">
        <v>22</v>
      </c>
      <c r="N215" t="n">
        <v>66.43000000000001</v>
      </c>
      <c r="O215" t="n">
        <v>32442.95</v>
      </c>
      <c r="P215" t="n">
        <v>359.66</v>
      </c>
      <c r="Q215" t="n">
        <v>1397.24</v>
      </c>
      <c r="R215" t="n">
        <v>94.09</v>
      </c>
      <c r="S215" t="n">
        <v>66.97</v>
      </c>
      <c r="T215" t="n">
        <v>10925.65</v>
      </c>
      <c r="U215" t="n">
        <v>0.71</v>
      </c>
      <c r="V215" t="n">
        <v>0.85</v>
      </c>
      <c r="W215" t="n">
        <v>5.33</v>
      </c>
      <c r="X215" t="n">
        <v>0.66</v>
      </c>
      <c r="Y215" t="n">
        <v>1</v>
      </c>
      <c r="Z215" t="n">
        <v>10</v>
      </c>
    </row>
    <row r="216">
      <c r="A216" t="n">
        <v>42</v>
      </c>
      <c r="B216" t="n">
        <v>125</v>
      </c>
      <c r="C216" t="inlineStr">
        <is>
          <t xml:space="preserve">CONCLUIDO	</t>
        </is>
      </c>
      <c r="D216" t="n">
        <v>3.4824</v>
      </c>
      <c r="E216" t="n">
        <v>28.72</v>
      </c>
      <c r="F216" t="n">
        <v>24.83</v>
      </c>
      <c r="G216" t="n">
        <v>62.06</v>
      </c>
      <c r="H216" t="n">
        <v>0.78</v>
      </c>
      <c r="I216" t="n">
        <v>24</v>
      </c>
      <c r="J216" t="n">
        <v>261.62</v>
      </c>
      <c r="K216" t="n">
        <v>58.47</v>
      </c>
      <c r="L216" t="n">
        <v>11.5</v>
      </c>
      <c r="M216" t="n">
        <v>22</v>
      </c>
      <c r="N216" t="n">
        <v>66.64</v>
      </c>
      <c r="O216" t="n">
        <v>32500.22</v>
      </c>
      <c r="P216" t="n">
        <v>359.36</v>
      </c>
      <c r="Q216" t="n">
        <v>1397.19</v>
      </c>
      <c r="R216" t="n">
        <v>94.03</v>
      </c>
      <c r="S216" t="n">
        <v>66.97</v>
      </c>
      <c r="T216" t="n">
        <v>10895.17</v>
      </c>
      <c r="U216" t="n">
        <v>0.71</v>
      </c>
      <c r="V216" t="n">
        <v>0.85</v>
      </c>
      <c r="W216" t="n">
        <v>5.33</v>
      </c>
      <c r="X216" t="n">
        <v>0.66</v>
      </c>
      <c r="Y216" t="n">
        <v>1</v>
      </c>
      <c r="Z216" t="n">
        <v>10</v>
      </c>
    </row>
    <row r="217">
      <c r="A217" t="n">
        <v>43</v>
      </c>
      <c r="B217" t="n">
        <v>125</v>
      </c>
      <c r="C217" t="inlineStr">
        <is>
          <t xml:space="preserve">CONCLUIDO	</t>
        </is>
      </c>
      <c r="D217" t="n">
        <v>3.4929</v>
      </c>
      <c r="E217" t="n">
        <v>28.63</v>
      </c>
      <c r="F217" t="n">
        <v>24.79</v>
      </c>
      <c r="G217" t="n">
        <v>64.66</v>
      </c>
      <c r="H217" t="n">
        <v>0.8</v>
      </c>
      <c r="I217" t="n">
        <v>23</v>
      </c>
      <c r="J217" t="n">
        <v>262.08</v>
      </c>
      <c r="K217" t="n">
        <v>58.47</v>
      </c>
      <c r="L217" t="n">
        <v>11.75</v>
      </c>
      <c r="M217" t="n">
        <v>21</v>
      </c>
      <c r="N217" t="n">
        <v>66.86</v>
      </c>
      <c r="O217" t="n">
        <v>32557.58</v>
      </c>
      <c r="P217" t="n">
        <v>357.53</v>
      </c>
      <c r="Q217" t="n">
        <v>1397.23</v>
      </c>
      <c r="R217" t="n">
        <v>92.84999999999999</v>
      </c>
      <c r="S217" t="n">
        <v>66.97</v>
      </c>
      <c r="T217" t="n">
        <v>10312.93</v>
      </c>
      <c r="U217" t="n">
        <v>0.72</v>
      </c>
      <c r="V217" t="n">
        <v>0.85</v>
      </c>
      <c r="W217" t="n">
        <v>5.33</v>
      </c>
      <c r="X217" t="n">
        <v>0.62</v>
      </c>
      <c r="Y217" t="n">
        <v>1</v>
      </c>
      <c r="Z217" t="n">
        <v>10</v>
      </c>
    </row>
    <row r="218">
      <c r="A218" t="n">
        <v>44</v>
      </c>
      <c r="B218" t="n">
        <v>125</v>
      </c>
      <c r="C218" t="inlineStr">
        <is>
          <t xml:space="preserve">CONCLUIDO	</t>
        </is>
      </c>
      <c r="D218" t="n">
        <v>3.4905</v>
      </c>
      <c r="E218" t="n">
        <v>28.65</v>
      </c>
      <c r="F218" t="n">
        <v>24.81</v>
      </c>
      <c r="G218" t="n">
        <v>64.70999999999999</v>
      </c>
      <c r="H218" t="n">
        <v>0.8100000000000001</v>
      </c>
      <c r="I218" t="n">
        <v>23</v>
      </c>
      <c r="J218" t="n">
        <v>262.55</v>
      </c>
      <c r="K218" t="n">
        <v>58.47</v>
      </c>
      <c r="L218" t="n">
        <v>12</v>
      </c>
      <c r="M218" t="n">
        <v>21</v>
      </c>
      <c r="N218" t="n">
        <v>67.06999999999999</v>
      </c>
      <c r="O218" t="n">
        <v>32615.02</v>
      </c>
      <c r="P218" t="n">
        <v>356.59</v>
      </c>
      <c r="Q218" t="n">
        <v>1397.17</v>
      </c>
      <c r="R218" t="n">
        <v>93.45999999999999</v>
      </c>
      <c r="S218" t="n">
        <v>66.97</v>
      </c>
      <c r="T218" t="n">
        <v>10617.19</v>
      </c>
      <c r="U218" t="n">
        <v>0.72</v>
      </c>
      <c r="V218" t="n">
        <v>0.85</v>
      </c>
      <c r="W218" t="n">
        <v>5.33</v>
      </c>
      <c r="X218" t="n">
        <v>0.64</v>
      </c>
      <c r="Y218" t="n">
        <v>1</v>
      </c>
      <c r="Z218" t="n">
        <v>10</v>
      </c>
    </row>
    <row r="219">
      <c r="A219" t="n">
        <v>45</v>
      </c>
      <c r="B219" t="n">
        <v>125</v>
      </c>
      <c r="C219" t="inlineStr">
        <is>
          <t xml:space="preserve">CONCLUIDO	</t>
        </is>
      </c>
      <c r="D219" t="n">
        <v>3.5013</v>
      </c>
      <c r="E219" t="n">
        <v>28.56</v>
      </c>
      <c r="F219" t="n">
        <v>24.77</v>
      </c>
      <c r="G219" t="n">
        <v>67.54000000000001</v>
      </c>
      <c r="H219" t="n">
        <v>0.83</v>
      </c>
      <c r="I219" t="n">
        <v>22</v>
      </c>
      <c r="J219" t="n">
        <v>263.01</v>
      </c>
      <c r="K219" t="n">
        <v>58.47</v>
      </c>
      <c r="L219" t="n">
        <v>12.25</v>
      </c>
      <c r="M219" t="n">
        <v>20</v>
      </c>
      <c r="N219" t="n">
        <v>67.29000000000001</v>
      </c>
      <c r="O219" t="n">
        <v>32672.53</v>
      </c>
      <c r="P219" t="n">
        <v>355.56</v>
      </c>
      <c r="Q219" t="n">
        <v>1397.22</v>
      </c>
      <c r="R219" t="n">
        <v>92.25</v>
      </c>
      <c r="S219" t="n">
        <v>66.97</v>
      </c>
      <c r="T219" t="n">
        <v>10019.01</v>
      </c>
      <c r="U219" t="n">
        <v>0.73</v>
      </c>
      <c r="V219" t="n">
        <v>0.85</v>
      </c>
      <c r="W219" t="n">
        <v>5.32</v>
      </c>
      <c r="X219" t="n">
        <v>0.6</v>
      </c>
      <c r="Y219" t="n">
        <v>1</v>
      </c>
      <c r="Z219" t="n">
        <v>10</v>
      </c>
    </row>
    <row r="220">
      <c r="A220" t="n">
        <v>46</v>
      </c>
      <c r="B220" t="n">
        <v>125</v>
      </c>
      <c r="C220" t="inlineStr">
        <is>
          <t xml:space="preserve">CONCLUIDO	</t>
        </is>
      </c>
      <c r="D220" t="n">
        <v>3.4995</v>
      </c>
      <c r="E220" t="n">
        <v>28.58</v>
      </c>
      <c r="F220" t="n">
        <v>24.78</v>
      </c>
      <c r="G220" t="n">
        <v>67.58</v>
      </c>
      <c r="H220" t="n">
        <v>0.84</v>
      </c>
      <c r="I220" t="n">
        <v>22</v>
      </c>
      <c r="J220" t="n">
        <v>263.48</v>
      </c>
      <c r="K220" t="n">
        <v>58.47</v>
      </c>
      <c r="L220" t="n">
        <v>12.5</v>
      </c>
      <c r="M220" t="n">
        <v>20</v>
      </c>
      <c r="N220" t="n">
        <v>67.51000000000001</v>
      </c>
      <c r="O220" t="n">
        <v>32730.13</v>
      </c>
      <c r="P220" t="n">
        <v>354.13</v>
      </c>
      <c r="Q220" t="n">
        <v>1397.21</v>
      </c>
      <c r="R220" t="n">
        <v>92.44</v>
      </c>
      <c r="S220" t="n">
        <v>66.97</v>
      </c>
      <c r="T220" t="n">
        <v>10113.78</v>
      </c>
      <c r="U220" t="n">
        <v>0.72</v>
      </c>
      <c r="V220" t="n">
        <v>0.85</v>
      </c>
      <c r="W220" t="n">
        <v>5.33</v>
      </c>
      <c r="X220" t="n">
        <v>0.61</v>
      </c>
      <c r="Y220" t="n">
        <v>1</v>
      </c>
      <c r="Z220" t="n">
        <v>10</v>
      </c>
    </row>
    <row r="221">
      <c r="A221" t="n">
        <v>47</v>
      </c>
      <c r="B221" t="n">
        <v>125</v>
      </c>
      <c r="C221" t="inlineStr">
        <is>
          <t xml:space="preserve">CONCLUIDO	</t>
        </is>
      </c>
      <c r="D221" t="n">
        <v>3.5105</v>
      </c>
      <c r="E221" t="n">
        <v>28.49</v>
      </c>
      <c r="F221" t="n">
        <v>24.74</v>
      </c>
      <c r="G221" t="n">
        <v>70.68000000000001</v>
      </c>
      <c r="H221" t="n">
        <v>0.86</v>
      </c>
      <c r="I221" t="n">
        <v>21</v>
      </c>
      <c r="J221" t="n">
        <v>263.95</v>
      </c>
      <c r="K221" t="n">
        <v>58.47</v>
      </c>
      <c r="L221" t="n">
        <v>12.75</v>
      </c>
      <c r="M221" t="n">
        <v>19</v>
      </c>
      <c r="N221" t="n">
        <v>67.72</v>
      </c>
      <c r="O221" t="n">
        <v>32787.82</v>
      </c>
      <c r="P221" t="n">
        <v>352.33</v>
      </c>
      <c r="Q221" t="n">
        <v>1397.21</v>
      </c>
      <c r="R221" t="n">
        <v>91.05</v>
      </c>
      <c r="S221" t="n">
        <v>66.97</v>
      </c>
      <c r="T221" t="n">
        <v>9422.43</v>
      </c>
      <c r="U221" t="n">
        <v>0.74</v>
      </c>
      <c r="V221" t="n">
        <v>0.85</v>
      </c>
      <c r="W221" t="n">
        <v>5.33</v>
      </c>
      <c r="X221" t="n">
        <v>0.57</v>
      </c>
      <c r="Y221" t="n">
        <v>1</v>
      </c>
      <c r="Z221" t="n">
        <v>10</v>
      </c>
    </row>
    <row r="222">
      <c r="A222" t="n">
        <v>48</v>
      </c>
      <c r="B222" t="n">
        <v>125</v>
      </c>
      <c r="C222" t="inlineStr">
        <is>
          <t xml:space="preserve">CONCLUIDO	</t>
        </is>
      </c>
      <c r="D222" t="n">
        <v>3.5095</v>
      </c>
      <c r="E222" t="n">
        <v>28.49</v>
      </c>
      <c r="F222" t="n">
        <v>24.75</v>
      </c>
      <c r="G222" t="n">
        <v>70.7</v>
      </c>
      <c r="H222" t="n">
        <v>0.87</v>
      </c>
      <c r="I222" t="n">
        <v>21</v>
      </c>
      <c r="J222" t="n">
        <v>264.42</v>
      </c>
      <c r="K222" t="n">
        <v>58.47</v>
      </c>
      <c r="L222" t="n">
        <v>13</v>
      </c>
      <c r="M222" t="n">
        <v>19</v>
      </c>
      <c r="N222" t="n">
        <v>67.94</v>
      </c>
      <c r="O222" t="n">
        <v>32845.58</v>
      </c>
      <c r="P222" t="n">
        <v>351.35</v>
      </c>
      <c r="Q222" t="n">
        <v>1397.17</v>
      </c>
      <c r="R222" t="n">
        <v>91.56999999999999</v>
      </c>
      <c r="S222" t="n">
        <v>66.97</v>
      </c>
      <c r="T222" t="n">
        <v>9681.42</v>
      </c>
      <c r="U222" t="n">
        <v>0.73</v>
      </c>
      <c r="V222" t="n">
        <v>0.85</v>
      </c>
      <c r="W222" t="n">
        <v>5.33</v>
      </c>
      <c r="X222" t="n">
        <v>0.58</v>
      </c>
      <c r="Y222" t="n">
        <v>1</v>
      </c>
      <c r="Z222" t="n">
        <v>10</v>
      </c>
    </row>
    <row r="223">
      <c r="A223" t="n">
        <v>49</v>
      </c>
      <c r="B223" t="n">
        <v>125</v>
      </c>
      <c r="C223" t="inlineStr">
        <is>
          <t xml:space="preserve">CONCLUIDO	</t>
        </is>
      </c>
      <c r="D223" t="n">
        <v>3.5197</v>
      </c>
      <c r="E223" t="n">
        <v>28.41</v>
      </c>
      <c r="F223" t="n">
        <v>24.71</v>
      </c>
      <c r="G223" t="n">
        <v>74.13</v>
      </c>
      <c r="H223" t="n">
        <v>0.89</v>
      </c>
      <c r="I223" t="n">
        <v>20</v>
      </c>
      <c r="J223" t="n">
        <v>264.89</v>
      </c>
      <c r="K223" t="n">
        <v>58.47</v>
      </c>
      <c r="L223" t="n">
        <v>13.25</v>
      </c>
      <c r="M223" t="n">
        <v>18</v>
      </c>
      <c r="N223" t="n">
        <v>68.16</v>
      </c>
      <c r="O223" t="n">
        <v>32903.43</v>
      </c>
      <c r="P223" t="n">
        <v>349.9</v>
      </c>
      <c r="Q223" t="n">
        <v>1397.18</v>
      </c>
      <c r="R223" t="n">
        <v>90.15000000000001</v>
      </c>
      <c r="S223" t="n">
        <v>66.97</v>
      </c>
      <c r="T223" t="n">
        <v>8978.58</v>
      </c>
      <c r="U223" t="n">
        <v>0.74</v>
      </c>
      <c r="V223" t="n">
        <v>0.85</v>
      </c>
      <c r="W223" t="n">
        <v>5.33</v>
      </c>
      <c r="X223" t="n">
        <v>0.54</v>
      </c>
      <c r="Y223" t="n">
        <v>1</v>
      </c>
      <c r="Z223" t="n">
        <v>10</v>
      </c>
    </row>
    <row r="224">
      <c r="A224" t="n">
        <v>50</v>
      </c>
      <c r="B224" t="n">
        <v>125</v>
      </c>
      <c r="C224" t="inlineStr">
        <is>
          <t xml:space="preserve">CONCLUIDO	</t>
        </is>
      </c>
      <c r="D224" t="n">
        <v>3.5211</v>
      </c>
      <c r="E224" t="n">
        <v>28.4</v>
      </c>
      <c r="F224" t="n">
        <v>24.7</v>
      </c>
      <c r="G224" t="n">
        <v>74.09999999999999</v>
      </c>
      <c r="H224" t="n">
        <v>0.91</v>
      </c>
      <c r="I224" t="n">
        <v>20</v>
      </c>
      <c r="J224" t="n">
        <v>265.36</v>
      </c>
      <c r="K224" t="n">
        <v>58.47</v>
      </c>
      <c r="L224" t="n">
        <v>13.5</v>
      </c>
      <c r="M224" t="n">
        <v>18</v>
      </c>
      <c r="N224" t="n">
        <v>68.38</v>
      </c>
      <c r="O224" t="n">
        <v>32961.36</v>
      </c>
      <c r="P224" t="n">
        <v>349.24</v>
      </c>
      <c r="Q224" t="n">
        <v>1397.3</v>
      </c>
      <c r="R224" t="n">
        <v>89.95</v>
      </c>
      <c r="S224" t="n">
        <v>66.97</v>
      </c>
      <c r="T224" t="n">
        <v>8874.870000000001</v>
      </c>
      <c r="U224" t="n">
        <v>0.74</v>
      </c>
      <c r="V224" t="n">
        <v>0.85</v>
      </c>
      <c r="W224" t="n">
        <v>5.33</v>
      </c>
      <c r="X224" t="n">
        <v>0.53</v>
      </c>
      <c r="Y224" t="n">
        <v>1</v>
      </c>
      <c r="Z224" t="n">
        <v>10</v>
      </c>
    </row>
    <row r="225">
      <c r="A225" t="n">
        <v>51</v>
      </c>
      <c r="B225" t="n">
        <v>125</v>
      </c>
      <c r="C225" t="inlineStr">
        <is>
          <t xml:space="preserve">CONCLUIDO	</t>
        </is>
      </c>
      <c r="D225" t="n">
        <v>3.5301</v>
      </c>
      <c r="E225" t="n">
        <v>28.33</v>
      </c>
      <c r="F225" t="n">
        <v>24.67</v>
      </c>
      <c r="G225" t="n">
        <v>77.92</v>
      </c>
      <c r="H225" t="n">
        <v>0.92</v>
      </c>
      <c r="I225" t="n">
        <v>19</v>
      </c>
      <c r="J225" t="n">
        <v>265.83</v>
      </c>
      <c r="K225" t="n">
        <v>58.47</v>
      </c>
      <c r="L225" t="n">
        <v>13.75</v>
      </c>
      <c r="M225" t="n">
        <v>17</v>
      </c>
      <c r="N225" t="n">
        <v>68.59999999999999</v>
      </c>
      <c r="O225" t="n">
        <v>33019.37</v>
      </c>
      <c r="P225" t="n">
        <v>345.68</v>
      </c>
      <c r="Q225" t="n">
        <v>1397.24</v>
      </c>
      <c r="R225" t="n">
        <v>89.20999999999999</v>
      </c>
      <c r="S225" t="n">
        <v>66.97</v>
      </c>
      <c r="T225" t="n">
        <v>8513.950000000001</v>
      </c>
      <c r="U225" t="n">
        <v>0.75</v>
      </c>
      <c r="V225" t="n">
        <v>0.85</v>
      </c>
      <c r="W225" t="n">
        <v>5.32</v>
      </c>
      <c r="X225" t="n">
        <v>0.51</v>
      </c>
      <c r="Y225" t="n">
        <v>1</v>
      </c>
      <c r="Z225" t="n">
        <v>10</v>
      </c>
    </row>
    <row r="226">
      <c r="A226" t="n">
        <v>52</v>
      </c>
      <c r="B226" t="n">
        <v>125</v>
      </c>
      <c r="C226" t="inlineStr">
        <is>
          <t xml:space="preserve">CONCLUIDO	</t>
        </is>
      </c>
      <c r="D226" t="n">
        <v>3.5288</v>
      </c>
      <c r="E226" t="n">
        <v>28.34</v>
      </c>
      <c r="F226" t="n">
        <v>24.68</v>
      </c>
      <c r="G226" t="n">
        <v>77.95</v>
      </c>
      <c r="H226" t="n">
        <v>0.9399999999999999</v>
      </c>
      <c r="I226" t="n">
        <v>19</v>
      </c>
      <c r="J226" t="n">
        <v>266.3</v>
      </c>
      <c r="K226" t="n">
        <v>58.47</v>
      </c>
      <c r="L226" t="n">
        <v>14</v>
      </c>
      <c r="M226" t="n">
        <v>17</v>
      </c>
      <c r="N226" t="n">
        <v>68.81999999999999</v>
      </c>
      <c r="O226" t="n">
        <v>33077.47</v>
      </c>
      <c r="P226" t="n">
        <v>347.07</v>
      </c>
      <c r="Q226" t="n">
        <v>1397.18</v>
      </c>
      <c r="R226" t="n">
        <v>89.62</v>
      </c>
      <c r="S226" t="n">
        <v>66.97</v>
      </c>
      <c r="T226" t="n">
        <v>8718.01</v>
      </c>
      <c r="U226" t="n">
        <v>0.75</v>
      </c>
      <c r="V226" t="n">
        <v>0.85</v>
      </c>
      <c r="W226" t="n">
        <v>5.32</v>
      </c>
      <c r="X226" t="n">
        <v>0.52</v>
      </c>
      <c r="Y226" t="n">
        <v>1</v>
      </c>
      <c r="Z226" t="n">
        <v>10</v>
      </c>
    </row>
    <row r="227">
      <c r="A227" t="n">
        <v>53</v>
      </c>
      <c r="B227" t="n">
        <v>125</v>
      </c>
      <c r="C227" t="inlineStr">
        <is>
          <t xml:space="preserve">CONCLUIDO	</t>
        </is>
      </c>
      <c r="D227" t="n">
        <v>3.5294</v>
      </c>
      <c r="E227" t="n">
        <v>28.33</v>
      </c>
      <c r="F227" t="n">
        <v>24.68</v>
      </c>
      <c r="G227" t="n">
        <v>77.93000000000001</v>
      </c>
      <c r="H227" t="n">
        <v>0.95</v>
      </c>
      <c r="I227" t="n">
        <v>19</v>
      </c>
      <c r="J227" t="n">
        <v>266.77</v>
      </c>
      <c r="K227" t="n">
        <v>58.47</v>
      </c>
      <c r="L227" t="n">
        <v>14.25</v>
      </c>
      <c r="M227" t="n">
        <v>17</v>
      </c>
      <c r="N227" t="n">
        <v>69.04000000000001</v>
      </c>
      <c r="O227" t="n">
        <v>33135.65</v>
      </c>
      <c r="P227" t="n">
        <v>345.54</v>
      </c>
      <c r="Q227" t="n">
        <v>1397.2</v>
      </c>
      <c r="R227" t="n">
        <v>89.42</v>
      </c>
      <c r="S227" t="n">
        <v>66.97</v>
      </c>
      <c r="T227" t="n">
        <v>8616.379999999999</v>
      </c>
      <c r="U227" t="n">
        <v>0.75</v>
      </c>
      <c r="V227" t="n">
        <v>0.85</v>
      </c>
      <c r="W227" t="n">
        <v>5.32</v>
      </c>
      <c r="X227" t="n">
        <v>0.51</v>
      </c>
      <c r="Y227" t="n">
        <v>1</v>
      </c>
      <c r="Z227" t="n">
        <v>10</v>
      </c>
    </row>
    <row r="228">
      <c r="A228" t="n">
        <v>54</v>
      </c>
      <c r="B228" t="n">
        <v>125</v>
      </c>
      <c r="C228" t="inlineStr">
        <is>
          <t xml:space="preserve">CONCLUIDO	</t>
        </is>
      </c>
      <c r="D228" t="n">
        <v>3.5394</v>
      </c>
      <c r="E228" t="n">
        <v>28.25</v>
      </c>
      <c r="F228" t="n">
        <v>24.65</v>
      </c>
      <c r="G228" t="n">
        <v>82.15000000000001</v>
      </c>
      <c r="H228" t="n">
        <v>0.97</v>
      </c>
      <c r="I228" t="n">
        <v>18</v>
      </c>
      <c r="J228" t="n">
        <v>267.24</v>
      </c>
      <c r="K228" t="n">
        <v>58.47</v>
      </c>
      <c r="L228" t="n">
        <v>14.5</v>
      </c>
      <c r="M228" t="n">
        <v>16</v>
      </c>
      <c r="N228" t="n">
        <v>69.27</v>
      </c>
      <c r="O228" t="n">
        <v>33193.92</v>
      </c>
      <c r="P228" t="n">
        <v>342.56</v>
      </c>
      <c r="Q228" t="n">
        <v>1397.23</v>
      </c>
      <c r="R228" t="n">
        <v>88.23999999999999</v>
      </c>
      <c r="S228" t="n">
        <v>66.97</v>
      </c>
      <c r="T228" t="n">
        <v>8032.8</v>
      </c>
      <c r="U228" t="n">
        <v>0.76</v>
      </c>
      <c r="V228" t="n">
        <v>0.85</v>
      </c>
      <c r="W228" t="n">
        <v>5.32</v>
      </c>
      <c r="X228" t="n">
        <v>0.48</v>
      </c>
      <c r="Y228" t="n">
        <v>1</v>
      </c>
      <c r="Z228" t="n">
        <v>10</v>
      </c>
    </row>
    <row r="229">
      <c r="A229" t="n">
        <v>55</v>
      </c>
      <c r="B229" t="n">
        <v>125</v>
      </c>
      <c r="C229" t="inlineStr">
        <is>
          <t xml:space="preserve">CONCLUIDO	</t>
        </is>
      </c>
      <c r="D229" t="n">
        <v>3.5361</v>
      </c>
      <c r="E229" t="n">
        <v>28.28</v>
      </c>
      <c r="F229" t="n">
        <v>24.67</v>
      </c>
      <c r="G229" t="n">
        <v>82.23999999999999</v>
      </c>
      <c r="H229" t="n">
        <v>0.98</v>
      </c>
      <c r="I229" t="n">
        <v>18</v>
      </c>
      <c r="J229" t="n">
        <v>267.71</v>
      </c>
      <c r="K229" t="n">
        <v>58.47</v>
      </c>
      <c r="L229" t="n">
        <v>14.75</v>
      </c>
      <c r="M229" t="n">
        <v>16</v>
      </c>
      <c r="N229" t="n">
        <v>69.48999999999999</v>
      </c>
      <c r="O229" t="n">
        <v>33252.27</v>
      </c>
      <c r="P229" t="n">
        <v>343.7</v>
      </c>
      <c r="Q229" t="n">
        <v>1397.17</v>
      </c>
      <c r="R229" t="n">
        <v>89.22</v>
      </c>
      <c r="S229" t="n">
        <v>66.97</v>
      </c>
      <c r="T229" t="n">
        <v>8519.379999999999</v>
      </c>
      <c r="U229" t="n">
        <v>0.75</v>
      </c>
      <c r="V229" t="n">
        <v>0.85</v>
      </c>
      <c r="W229" t="n">
        <v>5.32</v>
      </c>
      <c r="X229" t="n">
        <v>0.51</v>
      </c>
      <c r="Y229" t="n">
        <v>1</v>
      </c>
      <c r="Z229" t="n">
        <v>10</v>
      </c>
    </row>
    <row r="230">
      <c r="A230" t="n">
        <v>56</v>
      </c>
      <c r="B230" t="n">
        <v>125</v>
      </c>
      <c r="C230" t="inlineStr">
        <is>
          <t xml:space="preserve">CONCLUIDO	</t>
        </is>
      </c>
      <c r="D230" t="n">
        <v>3.5382</v>
      </c>
      <c r="E230" t="n">
        <v>28.26</v>
      </c>
      <c r="F230" t="n">
        <v>24.66</v>
      </c>
      <c r="G230" t="n">
        <v>82.19</v>
      </c>
      <c r="H230" t="n">
        <v>1</v>
      </c>
      <c r="I230" t="n">
        <v>18</v>
      </c>
      <c r="J230" t="n">
        <v>268.19</v>
      </c>
      <c r="K230" t="n">
        <v>58.47</v>
      </c>
      <c r="L230" t="n">
        <v>15</v>
      </c>
      <c r="M230" t="n">
        <v>16</v>
      </c>
      <c r="N230" t="n">
        <v>69.70999999999999</v>
      </c>
      <c r="O230" t="n">
        <v>33310.7</v>
      </c>
      <c r="P230" t="n">
        <v>341.3</v>
      </c>
      <c r="Q230" t="n">
        <v>1397.22</v>
      </c>
      <c r="R230" t="n">
        <v>88.44</v>
      </c>
      <c r="S230" t="n">
        <v>66.97</v>
      </c>
      <c r="T230" t="n">
        <v>8131.84</v>
      </c>
      <c r="U230" t="n">
        <v>0.76</v>
      </c>
      <c r="V230" t="n">
        <v>0.85</v>
      </c>
      <c r="W230" t="n">
        <v>5.33</v>
      </c>
      <c r="X230" t="n">
        <v>0.49</v>
      </c>
      <c r="Y230" t="n">
        <v>1</v>
      </c>
      <c r="Z230" t="n">
        <v>10</v>
      </c>
    </row>
    <row r="231">
      <c r="A231" t="n">
        <v>57</v>
      </c>
      <c r="B231" t="n">
        <v>125</v>
      </c>
      <c r="C231" t="inlineStr">
        <is>
          <t xml:space="preserve">CONCLUIDO	</t>
        </is>
      </c>
      <c r="D231" t="n">
        <v>3.55</v>
      </c>
      <c r="E231" t="n">
        <v>28.17</v>
      </c>
      <c r="F231" t="n">
        <v>24.61</v>
      </c>
      <c r="G231" t="n">
        <v>86.86</v>
      </c>
      <c r="H231" t="n">
        <v>1.01</v>
      </c>
      <c r="I231" t="n">
        <v>17</v>
      </c>
      <c r="J231" t="n">
        <v>268.66</v>
      </c>
      <c r="K231" t="n">
        <v>58.47</v>
      </c>
      <c r="L231" t="n">
        <v>15.25</v>
      </c>
      <c r="M231" t="n">
        <v>15</v>
      </c>
      <c r="N231" t="n">
        <v>69.94</v>
      </c>
      <c r="O231" t="n">
        <v>33369.22</v>
      </c>
      <c r="P231" t="n">
        <v>338.69</v>
      </c>
      <c r="Q231" t="n">
        <v>1397.23</v>
      </c>
      <c r="R231" t="n">
        <v>87.04000000000001</v>
      </c>
      <c r="S231" t="n">
        <v>66.97</v>
      </c>
      <c r="T231" t="n">
        <v>7438.11</v>
      </c>
      <c r="U231" t="n">
        <v>0.77</v>
      </c>
      <c r="V231" t="n">
        <v>0.86</v>
      </c>
      <c r="W231" t="n">
        <v>5.32</v>
      </c>
      <c r="X231" t="n">
        <v>0.44</v>
      </c>
      <c r="Y231" t="n">
        <v>1</v>
      </c>
      <c r="Z231" t="n">
        <v>10</v>
      </c>
    </row>
    <row r="232">
      <c r="A232" t="n">
        <v>58</v>
      </c>
      <c r="B232" t="n">
        <v>125</v>
      </c>
      <c r="C232" t="inlineStr">
        <is>
          <t xml:space="preserve">CONCLUIDO	</t>
        </is>
      </c>
      <c r="D232" t="n">
        <v>3.5487</v>
      </c>
      <c r="E232" t="n">
        <v>28.18</v>
      </c>
      <c r="F232" t="n">
        <v>24.62</v>
      </c>
      <c r="G232" t="n">
        <v>86.89</v>
      </c>
      <c r="H232" t="n">
        <v>1.03</v>
      </c>
      <c r="I232" t="n">
        <v>17</v>
      </c>
      <c r="J232" t="n">
        <v>269.14</v>
      </c>
      <c r="K232" t="n">
        <v>58.47</v>
      </c>
      <c r="L232" t="n">
        <v>15.5</v>
      </c>
      <c r="M232" t="n">
        <v>15</v>
      </c>
      <c r="N232" t="n">
        <v>70.16</v>
      </c>
      <c r="O232" t="n">
        <v>33427.83</v>
      </c>
      <c r="P232" t="n">
        <v>338.69</v>
      </c>
      <c r="Q232" t="n">
        <v>1397.18</v>
      </c>
      <c r="R232" t="n">
        <v>87.18000000000001</v>
      </c>
      <c r="S232" t="n">
        <v>66.97</v>
      </c>
      <c r="T232" t="n">
        <v>7506.84</v>
      </c>
      <c r="U232" t="n">
        <v>0.77</v>
      </c>
      <c r="V232" t="n">
        <v>0.85</v>
      </c>
      <c r="W232" t="n">
        <v>5.33</v>
      </c>
      <c r="X232" t="n">
        <v>0.45</v>
      </c>
      <c r="Y232" t="n">
        <v>1</v>
      </c>
      <c r="Z232" t="n">
        <v>10</v>
      </c>
    </row>
    <row r="233">
      <c r="A233" t="n">
        <v>59</v>
      </c>
      <c r="B233" t="n">
        <v>125</v>
      </c>
      <c r="C233" t="inlineStr">
        <is>
          <t xml:space="preserve">CONCLUIDO	</t>
        </is>
      </c>
      <c r="D233" t="n">
        <v>3.5489</v>
      </c>
      <c r="E233" t="n">
        <v>28.18</v>
      </c>
      <c r="F233" t="n">
        <v>24.62</v>
      </c>
      <c r="G233" t="n">
        <v>86.89</v>
      </c>
      <c r="H233" t="n">
        <v>1.04</v>
      </c>
      <c r="I233" t="n">
        <v>17</v>
      </c>
      <c r="J233" t="n">
        <v>269.61</v>
      </c>
      <c r="K233" t="n">
        <v>58.47</v>
      </c>
      <c r="L233" t="n">
        <v>15.75</v>
      </c>
      <c r="M233" t="n">
        <v>15</v>
      </c>
      <c r="N233" t="n">
        <v>70.39</v>
      </c>
      <c r="O233" t="n">
        <v>33486.53</v>
      </c>
      <c r="P233" t="n">
        <v>336.72</v>
      </c>
      <c r="Q233" t="n">
        <v>1397.23</v>
      </c>
      <c r="R233" t="n">
        <v>87.39</v>
      </c>
      <c r="S233" t="n">
        <v>66.97</v>
      </c>
      <c r="T233" t="n">
        <v>7609.65</v>
      </c>
      <c r="U233" t="n">
        <v>0.77</v>
      </c>
      <c r="V233" t="n">
        <v>0.85</v>
      </c>
      <c r="W233" t="n">
        <v>5.32</v>
      </c>
      <c r="X233" t="n">
        <v>0.45</v>
      </c>
      <c r="Y233" t="n">
        <v>1</v>
      </c>
      <c r="Z233" t="n">
        <v>10</v>
      </c>
    </row>
    <row r="234">
      <c r="A234" t="n">
        <v>60</v>
      </c>
      <c r="B234" t="n">
        <v>125</v>
      </c>
      <c r="C234" t="inlineStr">
        <is>
          <t xml:space="preserve">CONCLUIDO	</t>
        </is>
      </c>
      <c r="D234" t="n">
        <v>3.5572</v>
      </c>
      <c r="E234" t="n">
        <v>28.11</v>
      </c>
      <c r="F234" t="n">
        <v>24.6</v>
      </c>
      <c r="G234" t="n">
        <v>92.25</v>
      </c>
      <c r="H234" t="n">
        <v>1.05</v>
      </c>
      <c r="I234" t="n">
        <v>16</v>
      </c>
      <c r="J234" t="n">
        <v>270.09</v>
      </c>
      <c r="K234" t="n">
        <v>58.47</v>
      </c>
      <c r="L234" t="n">
        <v>16</v>
      </c>
      <c r="M234" t="n">
        <v>14</v>
      </c>
      <c r="N234" t="n">
        <v>70.62</v>
      </c>
      <c r="O234" t="n">
        <v>33545.31</v>
      </c>
      <c r="P234" t="n">
        <v>334.89</v>
      </c>
      <c r="Q234" t="n">
        <v>1397.24</v>
      </c>
      <c r="R234" t="n">
        <v>86.58</v>
      </c>
      <c r="S234" t="n">
        <v>66.97</v>
      </c>
      <c r="T234" t="n">
        <v>7213.61</v>
      </c>
      <c r="U234" t="n">
        <v>0.77</v>
      </c>
      <c r="V234" t="n">
        <v>0.86</v>
      </c>
      <c r="W234" t="n">
        <v>5.32</v>
      </c>
      <c r="X234" t="n">
        <v>0.43</v>
      </c>
      <c r="Y234" t="n">
        <v>1</v>
      </c>
      <c r="Z234" t="n">
        <v>10</v>
      </c>
    </row>
    <row r="235">
      <c r="A235" t="n">
        <v>61</v>
      </c>
      <c r="B235" t="n">
        <v>125</v>
      </c>
      <c r="C235" t="inlineStr">
        <is>
          <t xml:space="preserve">CONCLUIDO	</t>
        </is>
      </c>
      <c r="D235" t="n">
        <v>3.5576</v>
      </c>
      <c r="E235" t="n">
        <v>28.11</v>
      </c>
      <c r="F235" t="n">
        <v>24.6</v>
      </c>
      <c r="G235" t="n">
        <v>92.23999999999999</v>
      </c>
      <c r="H235" t="n">
        <v>1.07</v>
      </c>
      <c r="I235" t="n">
        <v>16</v>
      </c>
      <c r="J235" t="n">
        <v>270.57</v>
      </c>
      <c r="K235" t="n">
        <v>58.47</v>
      </c>
      <c r="L235" t="n">
        <v>16.25</v>
      </c>
      <c r="M235" t="n">
        <v>14</v>
      </c>
      <c r="N235" t="n">
        <v>70.84</v>
      </c>
      <c r="O235" t="n">
        <v>33604.17</v>
      </c>
      <c r="P235" t="n">
        <v>335.55</v>
      </c>
      <c r="Q235" t="n">
        <v>1397.17</v>
      </c>
      <c r="R235" t="n">
        <v>86.73</v>
      </c>
      <c r="S235" t="n">
        <v>66.97</v>
      </c>
      <c r="T235" t="n">
        <v>7285.19</v>
      </c>
      <c r="U235" t="n">
        <v>0.77</v>
      </c>
      <c r="V235" t="n">
        <v>0.86</v>
      </c>
      <c r="W235" t="n">
        <v>5.32</v>
      </c>
      <c r="X235" t="n">
        <v>0.43</v>
      </c>
      <c r="Y235" t="n">
        <v>1</v>
      </c>
      <c r="Z235" t="n">
        <v>10</v>
      </c>
    </row>
    <row r="236">
      <c r="A236" t="n">
        <v>62</v>
      </c>
      <c r="B236" t="n">
        <v>125</v>
      </c>
      <c r="C236" t="inlineStr">
        <is>
          <t xml:space="preserve">CONCLUIDO	</t>
        </is>
      </c>
      <c r="D236" t="n">
        <v>3.5566</v>
      </c>
      <c r="E236" t="n">
        <v>28.12</v>
      </c>
      <c r="F236" t="n">
        <v>24.6</v>
      </c>
      <c r="G236" t="n">
        <v>92.26000000000001</v>
      </c>
      <c r="H236" t="n">
        <v>1.08</v>
      </c>
      <c r="I236" t="n">
        <v>16</v>
      </c>
      <c r="J236" t="n">
        <v>271.05</v>
      </c>
      <c r="K236" t="n">
        <v>58.47</v>
      </c>
      <c r="L236" t="n">
        <v>16.5</v>
      </c>
      <c r="M236" t="n">
        <v>14</v>
      </c>
      <c r="N236" t="n">
        <v>71.06999999999999</v>
      </c>
      <c r="O236" t="n">
        <v>33663.13</v>
      </c>
      <c r="P236" t="n">
        <v>334.66</v>
      </c>
      <c r="Q236" t="n">
        <v>1397.23</v>
      </c>
      <c r="R236" t="n">
        <v>86.86</v>
      </c>
      <c r="S236" t="n">
        <v>66.97</v>
      </c>
      <c r="T236" t="n">
        <v>7352.2</v>
      </c>
      <c r="U236" t="n">
        <v>0.77</v>
      </c>
      <c r="V236" t="n">
        <v>0.86</v>
      </c>
      <c r="W236" t="n">
        <v>5.32</v>
      </c>
      <c r="X236" t="n">
        <v>0.44</v>
      </c>
      <c r="Y236" t="n">
        <v>1</v>
      </c>
      <c r="Z236" t="n">
        <v>10</v>
      </c>
    </row>
    <row r="237">
      <c r="A237" t="n">
        <v>63</v>
      </c>
      <c r="B237" t="n">
        <v>125</v>
      </c>
      <c r="C237" t="inlineStr">
        <is>
          <t xml:space="preserve">CONCLUIDO	</t>
        </is>
      </c>
      <c r="D237" t="n">
        <v>3.5569</v>
      </c>
      <c r="E237" t="n">
        <v>28.11</v>
      </c>
      <c r="F237" t="n">
        <v>24.6</v>
      </c>
      <c r="G237" t="n">
        <v>92.26000000000001</v>
      </c>
      <c r="H237" t="n">
        <v>1.1</v>
      </c>
      <c r="I237" t="n">
        <v>16</v>
      </c>
      <c r="J237" t="n">
        <v>271.52</v>
      </c>
      <c r="K237" t="n">
        <v>58.47</v>
      </c>
      <c r="L237" t="n">
        <v>16.75</v>
      </c>
      <c r="M237" t="n">
        <v>14</v>
      </c>
      <c r="N237" t="n">
        <v>71.3</v>
      </c>
      <c r="O237" t="n">
        <v>33722.17</v>
      </c>
      <c r="P237" t="n">
        <v>332.99</v>
      </c>
      <c r="Q237" t="n">
        <v>1397.21</v>
      </c>
      <c r="R237" t="n">
        <v>86.70999999999999</v>
      </c>
      <c r="S237" t="n">
        <v>66.97</v>
      </c>
      <c r="T237" t="n">
        <v>7276.82</v>
      </c>
      <c r="U237" t="n">
        <v>0.77</v>
      </c>
      <c r="V237" t="n">
        <v>0.86</v>
      </c>
      <c r="W237" t="n">
        <v>5.32</v>
      </c>
      <c r="X237" t="n">
        <v>0.44</v>
      </c>
      <c r="Y237" t="n">
        <v>1</v>
      </c>
      <c r="Z237" t="n">
        <v>10</v>
      </c>
    </row>
    <row r="238">
      <c r="A238" t="n">
        <v>64</v>
      </c>
      <c r="B238" t="n">
        <v>125</v>
      </c>
      <c r="C238" t="inlineStr">
        <is>
          <t xml:space="preserve">CONCLUIDO	</t>
        </is>
      </c>
      <c r="D238" t="n">
        <v>3.5673</v>
      </c>
      <c r="E238" t="n">
        <v>28.03</v>
      </c>
      <c r="F238" t="n">
        <v>24.57</v>
      </c>
      <c r="G238" t="n">
        <v>98.27</v>
      </c>
      <c r="H238" t="n">
        <v>1.11</v>
      </c>
      <c r="I238" t="n">
        <v>15</v>
      </c>
      <c r="J238" t="n">
        <v>272</v>
      </c>
      <c r="K238" t="n">
        <v>58.47</v>
      </c>
      <c r="L238" t="n">
        <v>17</v>
      </c>
      <c r="M238" t="n">
        <v>13</v>
      </c>
      <c r="N238" t="n">
        <v>71.53</v>
      </c>
      <c r="O238" t="n">
        <v>33781.3</v>
      </c>
      <c r="P238" t="n">
        <v>331.82</v>
      </c>
      <c r="Q238" t="n">
        <v>1397.21</v>
      </c>
      <c r="R238" t="n">
        <v>85.47</v>
      </c>
      <c r="S238" t="n">
        <v>66.97</v>
      </c>
      <c r="T238" t="n">
        <v>6660.69</v>
      </c>
      <c r="U238" t="n">
        <v>0.78</v>
      </c>
      <c r="V238" t="n">
        <v>0.86</v>
      </c>
      <c r="W238" t="n">
        <v>5.32</v>
      </c>
      <c r="X238" t="n">
        <v>0.4</v>
      </c>
      <c r="Y238" t="n">
        <v>1</v>
      </c>
      <c r="Z238" t="n">
        <v>10</v>
      </c>
    </row>
    <row r="239">
      <c r="A239" t="n">
        <v>65</v>
      </c>
      <c r="B239" t="n">
        <v>125</v>
      </c>
      <c r="C239" t="inlineStr">
        <is>
          <t xml:space="preserve">CONCLUIDO	</t>
        </is>
      </c>
      <c r="D239" t="n">
        <v>3.5677</v>
      </c>
      <c r="E239" t="n">
        <v>28.03</v>
      </c>
      <c r="F239" t="n">
        <v>24.56</v>
      </c>
      <c r="G239" t="n">
        <v>98.26000000000001</v>
      </c>
      <c r="H239" t="n">
        <v>1.13</v>
      </c>
      <c r="I239" t="n">
        <v>15</v>
      </c>
      <c r="J239" t="n">
        <v>272.48</v>
      </c>
      <c r="K239" t="n">
        <v>58.47</v>
      </c>
      <c r="L239" t="n">
        <v>17.25</v>
      </c>
      <c r="M239" t="n">
        <v>13</v>
      </c>
      <c r="N239" t="n">
        <v>71.76000000000001</v>
      </c>
      <c r="O239" t="n">
        <v>33840.65</v>
      </c>
      <c r="P239" t="n">
        <v>330.59</v>
      </c>
      <c r="Q239" t="n">
        <v>1397.2</v>
      </c>
      <c r="R239" t="n">
        <v>85.34999999999999</v>
      </c>
      <c r="S239" t="n">
        <v>66.97</v>
      </c>
      <c r="T239" t="n">
        <v>6602.35</v>
      </c>
      <c r="U239" t="n">
        <v>0.78</v>
      </c>
      <c r="V239" t="n">
        <v>0.86</v>
      </c>
      <c r="W239" t="n">
        <v>5.32</v>
      </c>
      <c r="X239" t="n">
        <v>0.4</v>
      </c>
      <c r="Y239" t="n">
        <v>1</v>
      </c>
      <c r="Z239" t="n">
        <v>10</v>
      </c>
    </row>
    <row r="240">
      <c r="A240" t="n">
        <v>66</v>
      </c>
      <c r="B240" t="n">
        <v>125</v>
      </c>
      <c r="C240" t="inlineStr">
        <is>
          <t xml:space="preserve">CONCLUIDO	</t>
        </is>
      </c>
      <c r="D240" t="n">
        <v>3.5662</v>
      </c>
      <c r="E240" t="n">
        <v>28.04</v>
      </c>
      <c r="F240" t="n">
        <v>24.58</v>
      </c>
      <c r="G240" t="n">
        <v>98.3</v>
      </c>
      <c r="H240" t="n">
        <v>1.14</v>
      </c>
      <c r="I240" t="n">
        <v>15</v>
      </c>
      <c r="J240" t="n">
        <v>272.97</v>
      </c>
      <c r="K240" t="n">
        <v>58.47</v>
      </c>
      <c r="L240" t="n">
        <v>17.5</v>
      </c>
      <c r="M240" t="n">
        <v>13</v>
      </c>
      <c r="N240" t="n">
        <v>71.98999999999999</v>
      </c>
      <c r="O240" t="n">
        <v>33899.96</v>
      </c>
      <c r="P240" t="n">
        <v>329.31</v>
      </c>
      <c r="Q240" t="n">
        <v>1397.26</v>
      </c>
      <c r="R240" t="n">
        <v>85.98999999999999</v>
      </c>
      <c r="S240" t="n">
        <v>66.97</v>
      </c>
      <c r="T240" t="n">
        <v>6920.16</v>
      </c>
      <c r="U240" t="n">
        <v>0.78</v>
      </c>
      <c r="V240" t="n">
        <v>0.86</v>
      </c>
      <c r="W240" t="n">
        <v>5.32</v>
      </c>
      <c r="X240" t="n">
        <v>0.41</v>
      </c>
      <c r="Y240" t="n">
        <v>1</v>
      </c>
      <c r="Z240" t="n">
        <v>10</v>
      </c>
    </row>
    <row r="241">
      <c r="A241" t="n">
        <v>67</v>
      </c>
      <c r="B241" t="n">
        <v>125</v>
      </c>
      <c r="C241" t="inlineStr">
        <is>
          <t xml:space="preserve">CONCLUIDO	</t>
        </is>
      </c>
      <c r="D241" t="n">
        <v>3.5687</v>
      </c>
      <c r="E241" t="n">
        <v>28.02</v>
      </c>
      <c r="F241" t="n">
        <v>24.56</v>
      </c>
      <c r="G241" t="n">
        <v>98.22</v>
      </c>
      <c r="H241" t="n">
        <v>1.16</v>
      </c>
      <c r="I241" t="n">
        <v>15</v>
      </c>
      <c r="J241" t="n">
        <v>273.45</v>
      </c>
      <c r="K241" t="n">
        <v>58.47</v>
      </c>
      <c r="L241" t="n">
        <v>17.75</v>
      </c>
      <c r="M241" t="n">
        <v>13</v>
      </c>
      <c r="N241" t="n">
        <v>72.22</v>
      </c>
      <c r="O241" t="n">
        <v>33959.36</v>
      </c>
      <c r="P241" t="n">
        <v>326.31</v>
      </c>
      <c r="Q241" t="n">
        <v>1397.24</v>
      </c>
      <c r="R241" t="n">
        <v>85.37</v>
      </c>
      <c r="S241" t="n">
        <v>66.97</v>
      </c>
      <c r="T241" t="n">
        <v>6613.64</v>
      </c>
      <c r="U241" t="n">
        <v>0.78</v>
      </c>
      <c r="V241" t="n">
        <v>0.86</v>
      </c>
      <c r="W241" t="n">
        <v>5.31</v>
      </c>
      <c r="X241" t="n">
        <v>0.39</v>
      </c>
      <c r="Y241" t="n">
        <v>1</v>
      </c>
      <c r="Z241" t="n">
        <v>10</v>
      </c>
    </row>
    <row r="242">
      <c r="A242" t="n">
        <v>68</v>
      </c>
      <c r="B242" t="n">
        <v>125</v>
      </c>
      <c r="C242" t="inlineStr">
        <is>
          <t xml:space="preserve">CONCLUIDO	</t>
        </is>
      </c>
      <c r="D242" t="n">
        <v>3.5768</v>
      </c>
      <c r="E242" t="n">
        <v>27.96</v>
      </c>
      <c r="F242" t="n">
        <v>24.54</v>
      </c>
      <c r="G242" t="n">
        <v>105.17</v>
      </c>
      <c r="H242" t="n">
        <v>1.17</v>
      </c>
      <c r="I242" t="n">
        <v>14</v>
      </c>
      <c r="J242" t="n">
        <v>273.93</v>
      </c>
      <c r="K242" t="n">
        <v>58.47</v>
      </c>
      <c r="L242" t="n">
        <v>18</v>
      </c>
      <c r="M242" t="n">
        <v>12</v>
      </c>
      <c r="N242" t="n">
        <v>72.45999999999999</v>
      </c>
      <c r="O242" t="n">
        <v>34018.85</v>
      </c>
      <c r="P242" t="n">
        <v>324.96</v>
      </c>
      <c r="Q242" t="n">
        <v>1397.17</v>
      </c>
      <c r="R242" t="n">
        <v>84.48999999999999</v>
      </c>
      <c r="S242" t="n">
        <v>66.97</v>
      </c>
      <c r="T242" t="n">
        <v>6174.98</v>
      </c>
      <c r="U242" t="n">
        <v>0.79</v>
      </c>
      <c r="V242" t="n">
        <v>0.86</v>
      </c>
      <c r="W242" t="n">
        <v>5.32</v>
      </c>
      <c r="X242" t="n">
        <v>0.37</v>
      </c>
      <c r="Y242" t="n">
        <v>1</v>
      </c>
      <c r="Z242" t="n">
        <v>10</v>
      </c>
    </row>
    <row r="243">
      <c r="A243" t="n">
        <v>69</v>
      </c>
      <c r="B243" t="n">
        <v>125</v>
      </c>
      <c r="C243" t="inlineStr">
        <is>
          <t xml:space="preserve">CONCLUIDO	</t>
        </is>
      </c>
      <c r="D243" t="n">
        <v>3.5786</v>
      </c>
      <c r="E243" t="n">
        <v>27.94</v>
      </c>
      <c r="F243" t="n">
        <v>24.53</v>
      </c>
      <c r="G243" t="n">
        <v>105.11</v>
      </c>
      <c r="H243" t="n">
        <v>1.18</v>
      </c>
      <c r="I243" t="n">
        <v>14</v>
      </c>
      <c r="J243" t="n">
        <v>274.41</v>
      </c>
      <c r="K243" t="n">
        <v>58.47</v>
      </c>
      <c r="L243" t="n">
        <v>18.25</v>
      </c>
      <c r="M243" t="n">
        <v>12</v>
      </c>
      <c r="N243" t="n">
        <v>72.69</v>
      </c>
      <c r="O243" t="n">
        <v>34078.44</v>
      </c>
      <c r="P243" t="n">
        <v>324.48</v>
      </c>
      <c r="Q243" t="n">
        <v>1397.2</v>
      </c>
      <c r="R243" t="n">
        <v>84.27</v>
      </c>
      <c r="S243" t="n">
        <v>66.97</v>
      </c>
      <c r="T243" t="n">
        <v>6065.15</v>
      </c>
      <c r="U243" t="n">
        <v>0.79</v>
      </c>
      <c r="V243" t="n">
        <v>0.86</v>
      </c>
      <c r="W243" t="n">
        <v>5.32</v>
      </c>
      <c r="X243" t="n">
        <v>0.36</v>
      </c>
      <c r="Y243" t="n">
        <v>1</v>
      </c>
      <c r="Z243" t="n">
        <v>10</v>
      </c>
    </row>
    <row r="244">
      <c r="A244" t="n">
        <v>70</v>
      </c>
      <c r="B244" t="n">
        <v>125</v>
      </c>
      <c r="C244" t="inlineStr">
        <is>
          <t xml:space="preserve">CONCLUIDO	</t>
        </is>
      </c>
      <c r="D244" t="n">
        <v>3.5785</v>
      </c>
      <c r="E244" t="n">
        <v>27.94</v>
      </c>
      <c r="F244" t="n">
        <v>24.53</v>
      </c>
      <c r="G244" t="n">
        <v>105.11</v>
      </c>
      <c r="H244" t="n">
        <v>1.2</v>
      </c>
      <c r="I244" t="n">
        <v>14</v>
      </c>
      <c r="J244" t="n">
        <v>274.9</v>
      </c>
      <c r="K244" t="n">
        <v>58.47</v>
      </c>
      <c r="L244" t="n">
        <v>18.5</v>
      </c>
      <c r="M244" t="n">
        <v>12</v>
      </c>
      <c r="N244" t="n">
        <v>72.92</v>
      </c>
      <c r="O244" t="n">
        <v>34138.11</v>
      </c>
      <c r="P244" t="n">
        <v>322.93</v>
      </c>
      <c r="Q244" t="n">
        <v>1397.17</v>
      </c>
      <c r="R244" t="n">
        <v>84.37</v>
      </c>
      <c r="S244" t="n">
        <v>66.97</v>
      </c>
      <c r="T244" t="n">
        <v>6116.27</v>
      </c>
      <c r="U244" t="n">
        <v>0.79</v>
      </c>
      <c r="V244" t="n">
        <v>0.86</v>
      </c>
      <c r="W244" t="n">
        <v>5.32</v>
      </c>
      <c r="X244" t="n">
        <v>0.36</v>
      </c>
      <c r="Y244" t="n">
        <v>1</v>
      </c>
      <c r="Z244" t="n">
        <v>10</v>
      </c>
    </row>
    <row r="245">
      <c r="A245" t="n">
        <v>71</v>
      </c>
      <c r="B245" t="n">
        <v>125</v>
      </c>
      <c r="C245" t="inlineStr">
        <is>
          <t xml:space="preserve">CONCLUIDO	</t>
        </is>
      </c>
      <c r="D245" t="n">
        <v>3.578</v>
      </c>
      <c r="E245" t="n">
        <v>27.95</v>
      </c>
      <c r="F245" t="n">
        <v>24.53</v>
      </c>
      <c r="G245" t="n">
        <v>105.13</v>
      </c>
      <c r="H245" t="n">
        <v>1.21</v>
      </c>
      <c r="I245" t="n">
        <v>14</v>
      </c>
      <c r="J245" t="n">
        <v>275.38</v>
      </c>
      <c r="K245" t="n">
        <v>58.47</v>
      </c>
      <c r="L245" t="n">
        <v>18.75</v>
      </c>
      <c r="M245" t="n">
        <v>12</v>
      </c>
      <c r="N245" t="n">
        <v>73.16</v>
      </c>
      <c r="O245" t="n">
        <v>34197.87</v>
      </c>
      <c r="P245" t="n">
        <v>318.94</v>
      </c>
      <c r="Q245" t="n">
        <v>1397.2</v>
      </c>
      <c r="R245" t="n">
        <v>84.53</v>
      </c>
      <c r="S245" t="n">
        <v>66.97</v>
      </c>
      <c r="T245" t="n">
        <v>6199.13</v>
      </c>
      <c r="U245" t="n">
        <v>0.79</v>
      </c>
      <c r="V245" t="n">
        <v>0.86</v>
      </c>
      <c r="W245" t="n">
        <v>5.31</v>
      </c>
      <c r="X245" t="n">
        <v>0.36</v>
      </c>
      <c r="Y245" t="n">
        <v>1</v>
      </c>
      <c r="Z245" t="n">
        <v>10</v>
      </c>
    </row>
    <row r="246">
      <c r="A246" t="n">
        <v>72</v>
      </c>
      <c r="B246" t="n">
        <v>125</v>
      </c>
      <c r="C246" t="inlineStr">
        <is>
          <t xml:space="preserve">CONCLUIDO	</t>
        </is>
      </c>
      <c r="D246" t="n">
        <v>3.5868</v>
      </c>
      <c r="E246" t="n">
        <v>27.88</v>
      </c>
      <c r="F246" t="n">
        <v>24.51</v>
      </c>
      <c r="G246" t="n">
        <v>113.12</v>
      </c>
      <c r="H246" t="n">
        <v>1.23</v>
      </c>
      <c r="I246" t="n">
        <v>13</v>
      </c>
      <c r="J246" t="n">
        <v>275.87</v>
      </c>
      <c r="K246" t="n">
        <v>58.47</v>
      </c>
      <c r="L246" t="n">
        <v>19</v>
      </c>
      <c r="M246" t="n">
        <v>10</v>
      </c>
      <c r="N246" t="n">
        <v>73.39</v>
      </c>
      <c r="O246" t="n">
        <v>34257.73</v>
      </c>
      <c r="P246" t="n">
        <v>317.84</v>
      </c>
      <c r="Q246" t="n">
        <v>1397.2</v>
      </c>
      <c r="R246" t="n">
        <v>83.64</v>
      </c>
      <c r="S246" t="n">
        <v>66.97</v>
      </c>
      <c r="T246" t="n">
        <v>5758.46</v>
      </c>
      <c r="U246" t="n">
        <v>0.8</v>
      </c>
      <c r="V246" t="n">
        <v>0.86</v>
      </c>
      <c r="W246" t="n">
        <v>5.32</v>
      </c>
      <c r="X246" t="n">
        <v>0.34</v>
      </c>
      <c r="Y246" t="n">
        <v>1</v>
      </c>
      <c r="Z246" t="n">
        <v>10</v>
      </c>
    </row>
    <row r="247">
      <c r="A247" t="n">
        <v>73</v>
      </c>
      <c r="B247" t="n">
        <v>125</v>
      </c>
      <c r="C247" t="inlineStr">
        <is>
          <t xml:space="preserve">CONCLUIDO	</t>
        </is>
      </c>
      <c r="D247" t="n">
        <v>3.5857</v>
      </c>
      <c r="E247" t="n">
        <v>27.89</v>
      </c>
      <c r="F247" t="n">
        <v>24.52</v>
      </c>
      <c r="G247" t="n">
        <v>113.16</v>
      </c>
      <c r="H247" t="n">
        <v>1.24</v>
      </c>
      <c r="I247" t="n">
        <v>13</v>
      </c>
      <c r="J247" t="n">
        <v>276.35</v>
      </c>
      <c r="K247" t="n">
        <v>58.47</v>
      </c>
      <c r="L247" t="n">
        <v>19.25</v>
      </c>
      <c r="M247" t="n">
        <v>8</v>
      </c>
      <c r="N247" t="n">
        <v>73.63</v>
      </c>
      <c r="O247" t="n">
        <v>34317.68</v>
      </c>
      <c r="P247" t="n">
        <v>318.97</v>
      </c>
      <c r="Q247" t="n">
        <v>1397.18</v>
      </c>
      <c r="R247" t="n">
        <v>83.95999999999999</v>
      </c>
      <c r="S247" t="n">
        <v>66.97</v>
      </c>
      <c r="T247" t="n">
        <v>5916.42</v>
      </c>
      <c r="U247" t="n">
        <v>0.8</v>
      </c>
      <c r="V247" t="n">
        <v>0.86</v>
      </c>
      <c r="W247" t="n">
        <v>5.32</v>
      </c>
      <c r="X247" t="n">
        <v>0.35</v>
      </c>
      <c r="Y247" t="n">
        <v>1</v>
      </c>
      <c r="Z247" t="n">
        <v>10</v>
      </c>
    </row>
    <row r="248">
      <c r="A248" t="n">
        <v>74</v>
      </c>
      <c r="B248" t="n">
        <v>125</v>
      </c>
      <c r="C248" t="inlineStr">
        <is>
          <t xml:space="preserve">CONCLUIDO	</t>
        </is>
      </c>
      <c r="D248" t="n">
        <v>3.5868</v>
      </c>
      <c r="E248" t="n">
        <v>27.88</v>
      </c>
      <c r="F248" t="n">
        <v>24.51</v>
      </c>
      <c r="G248" t="n">
        <v>113.12</v>
      </c>
      <c r="H248" t="n">
        <v>1.25</v>
      </c>
      <c r="I248" t="n">
        <v>13</v>
      </c>
      <c r="J248" t="n">
        <v>276.84</v>
      </c>
      <c r="K248" t="n">
        <v>58.47</v>
      </c>
      <c r="L248" t="n">
        <v>19.5</v>
      </c>
      <c r="M248" t="n">
        <v>8</v>
      </c>
      <c r="N248" t="n">
        <v>73.87</v>
      </c>
      <c r="O248" t="n">
        <v>34377.72</v>
      </c>
      <c r="P248" t="n">
        <v>318.84</v>
      </c>
      <c r="Q248" t="n">
        <v>1397.18</v>
      </c>
      <c r="R248" t="n">
        <v>83.90000000000001</v>
      </c>
      <c r="S248" t="n">
        <v>66.97</v>
      </c>
      <c r="T248" t="n">
        <v>5886.73</v>
      </c>
      <c r="U248" t="n">
        <v>0.8</v>
      </c>
      <c r="V248" t="n">
        <v>0.86</v>
      </c>
      <c r="W248" t="n">
        <v>5.31</v>
      </c>
      <c r="X248" t="n">
        <v>0.34</v>
      </c>
      <c r="Y248" t="n">
        <v>1</v>
      </c>
      <c r="Z248" t="n">
        <v>10</v>
      </c>
    </row>
    <row r="249">
      <c r="A249" t="n">
        <v>75</v>
      </c>
      <c r="B249" t="n">
        <v>125</v>
      </c>
      <c r="C249" t="inlineStr">
        <is>
          <t xml:space="preserve">CONCLUIDO	</t>
        </is>
      </c>
      <c r="D249" t="n">
        <v>3.5838</v>
      </c>
      <c r="E249" t="n">
        <v>27.9</v>
      </c>
      <c r="F249" t="n">
        <v>24.53</v>
      </c>
      <c r="G249" t="n">
        <v>113.23</v>
      </c>
      <c r="H249" t="n">
        <v>1.27</v>
      </c>
      <c r="I249" t="n">
        <v>13</v>
      </c>
      <c r="J249" t="n">
        <v>277.33</v>
      </c>
      <c r="K249" t="n">
        <v>58.47</v>
      </c>
      <c r="L249" t="n">
        <v>19.75</v>
      </c>
      <c r="M249" t="n">
        <v>7</v>
      </c>
      <c r="N249" t="n">
        <v>74.09999999999999</v>
      </c>
      <c r="O249" t="n">
        <v>34437.85</v>
      </c>
      <c r="P249" t="n">
        <v>319.47</v>
      </c>
      <c r="Q249" t="n">
        <v>1397.23</v>
      </c>
      <c r="R249" t="n">
        <v>84.37</v>
      </c>
      <c r="S249" t="n">
        <v>66.97</v>
      </c>
      <c r="T249" t="n">
        <v>6120.29</v>
      </c>
      <c r="U249" t="n">
        <v>0.79</v>
      </c>
      <c r="V249" t="n">
        <v>0.86</v>
      </c>
      <c r="W249" t="n">
        <v>5.32</v>
      </c>
      <c r="X249" t="n">
        <v>0.37</v>
      </c>
      <c r="Y249" t="n">
        <v>1</v>
      </c>
      <c r="Z249" t="n">
        <v>10</v>
      </c>
    </row>
    <row r="250">
      <c r="A250" t="n">
        <v>76</v>
      </c>
      <c r="B250" t="n">
        <v>125</v>
      </c>
      <c r="C250" t="inlineStr">
        <is>
          <t xml:space="preserve">CONCLUIDO	</t>
        </is>
      </c>
      <c r="D250" t="n">
        <v>3.5857</v>
      </c>
      <c r="E250" t="n">
        <v>27.89</v>
      </c>
      <c r="F250" t="n">
        <v>24.52</v>
      </c>
      <c r="G250" t="n">
        <v>113.16</v>
      </c>
      <c r="H250" t="n">
        <v>1.28</v>
      </c>
      <c r="I250" t="n">
        <v>13</v>
      </c>
      <c r="J250" t="n">
        <v>277.82</v>
      </c>
      <c r="K250" t="n">
        <v>58.47</v>
      </c>
      <c r="L250" t="n">
        <v>20</v>
      </c>
      <c r="M250" t="n">
        <v>6</v>
      </c>
      <c r="N250" t="n">
        <v>74.34</v>
      </c>
      <c r="O250" t="n">
        <v>34498.07</v>
      </c>
      <c r="P250" t="n">
        <v>319.68</v>
      </c>
      <c r="Q250" t="n">
        <v>1397.18</v>
      </c>
      <c r="R250" t="n">
        <v>83.77</v>
      </c>
      <c r="S250" t="n">
        <v>66.97</v>
      </c>
      <c r="T250" t="n">
        <v>5819.52</v>
      </c>
      <c r="U250" t="n">
        <v>0.8</v>
      </c>
      <c r="V250" t="n">
        <v>0.86</v>
      </c>
      <c r="W250" t="n">
        <v>5.32</v>
      </c>
      <c r="X250" t="n">
        <v>0.35</v>
      </c>
      <c r="Y250" t="n">
        <v>1</v>
      </c>
      <c r="Z250" t="n">
        <v>10</v>
      </c>
    </row>
    <row r="251">
      <c r="A251" t="n">
        <v>77</v>
      </c>
      <c r="B251" t="n">
        <v>125</v>
      </c>
      <c r="C251" t="inlineStr">
        <is>
          <t xml:space="preserve">CONCLUIDO	</t>
        </is>
      </c>
      <c r="D251" t="n">
        <v>3.5858</v>
      </c>
      <c r="E251" t="n">
        <v>27.89</v>
      </c>
      <c r="F251" t="n">
        <v>24.52</v>
      </c>
      <c r="G251" t="n">
        <v>113.16</v>
      </c>
      <c r="H251" t="n">
        <v>1.3</v>
      </c>
      <c r="I251" t="n">
        <v>13</v>
      </c>
      <c r="J251" t="n">
        <v>278.3</v>
      </c>
      <c r="K251" t="n">
        <v>58.47</v>
      </c>
      <c r="L251" t="n">
        <v>20.25</v>
      </c>
      <c r="M251" t="n">
        <v>5</v>
      </c>
      <c r="N251" t="n">
        <v>74.58</v>
      </c>
      <c r="O251" t="n">
        <v>34558.39</v>
      </c>
      <c r="P251" t="n">
        <v>318.75</v>
      </c>
      <c r="Q251" t="n">
        <v>1397.2</v>
      </c>
      <c r="R251" t="n">
        <v>83.94</v>
      </c>
      <c r="S251" t="n">
        <v>66.97</v>
      </c>
      <c r="T251" t="n">
        <v>5905.83</v>
      </c>
      <c r="U251" t="n">
        <v>0.8</v>
      </c>
      <c r="V251" t="n">
        <v>0.86</v>
      </c>
      <c r="W251" t="n">
        <v>5.32</v>
      </c>
      <c r="X251" t="n">
        <v>0.35</v>
      </c>
      <c r="Y251" t="n">
        <v>1</v>
      </c>
      <c r="Z251" t="n">
        <v>10</v>
      </c>
    </row>
    <row r="252">
      <c r="A252" t="n">
        <v>78</v>
      </c>
      <c r="B252" t="n">
        <v>125</v>
      </c>
      <c r="C252" t="inlineStr">
        <is>
          <t xml:space="preserve">CONCLUIDO	</t>
        </is>
      </c>
      <c r="D252" t="n">
        <v>3.5852</v>
      </c>
      <c r="E252" t="n">
        <v>27.89</v>
      </c>
      <c r="F252" t="n">
        <v>24.52</v>
      </c>
      <c r="G252" t="n">
        <v>113.18</v>
      </c>
      <c r="H252" t="n">
        <v>1.31</v>
      </c>
      <c r="I252" t="n">
        <v>13</v>
      </c>
      <c r="J252" t="n">
        <v>278.79</v>
      </c>
      <c r="K252" t="n">
        <v>58.47</v>
      </c>
      <c r="L252" t="n">
        <v>20.5</v>
      </c>
      <c r="M252" t="n">
        <v>4</v>
      </c>
      <c r="N252" t="n">
        <v>74.81999999999999</v>
      </c>
      <c r="O252" t="n">
        <v>34618.81</v>
      </c>
      <c r="P252" t="n">
        <v>316.98</v>
      </c>
      <c r="Q252" t="n">
        <v>1397.28</v>
      </c>
      <c r="R252" t="n">
        <v>83.8</v>
      </c>
      <c r="S252" t="n">
        <v>66.97</v>
      </c>
      <c r="T252" t="n">
        <v>5834.31</v>
      </c>
      <c r="U252" t="n">
        <v>0.8</v>
      </c>
      <c r="V252" t="n">
        <v>0.86</v>
      </c>
      <c r="W252" t="n">
        <v>5.33</v>
      </c>
      <c r="X252" t="n">
        <v>0.36</v>
      </c>
      <c r="Y252" t="n">
        <v>1</v>
      </c>
      <c r="Z252" t="n">
        <v>10</v>
      </c>
    </row>
    <row r="253">
      <c r="A253" t="n">
        <v>79</v>
      </c>
      <c r="B253" t="n">
        <v>125</v>
      </c>
      <c r="C253" t="inlineStr">
        <is>
          <t xml:space="preserve">CONCLUIDO	</t>
        </is>
      </c>
      <c r="D253" t="n">
        <v>3.5852</v>
      </c>
      <c r="E253" t="n">
        <v>27.89</v>
      </c>
      <c r="F253" t="n">
        <v>24.52</v>
      </c>
      <c r="G253" t="n">
        <v>113.18</v>
      </c>
      <c r="H253" t="n">
        <v>1.32</v>
      </c>
      <c r="I253" t="n">
        <v>13</v>
      </c>
      <c r="J253" t="n">
        <v>279.28</v>
      </c>
      <c r="K253" t="n">
        <v>58.47</v>
      </c>
      <c r="L253" t="n">
        <v>20.75</v>
      </c>
      <c r="M253" t="n">
        <v>3</v>
      </c>
      <c r="N253" t="n">
        <v>75.06</v>
      </c>
      <c r="O253" t="n">
        <v>34679.32</v>
      </c>
      <c r="P253" t="n">
        <v>317.14</v>
      </c>
      <c r="Q253" t="n">
        <v>1397.22</v>
      </c>
      <c r="R253" t="n">
        <v>83.89</v>
      </c>
      <c r="S253" t="n">
        <v>66.97</v>
      </c>
      <c r="T253" t="n">
        <v>5883.84</v>
      </c>
      <c r="U253" t="n">
        <v>0.8</v>
      </c>
      <c r="V253" t="n">
        <v>0.86</v>
      </c>
      <c r="W253" t="n">
        <v>5.32</v>
      </c>
      <c r="X253" t="n">
        <v>0.36</v>
      </c>
      <c r="Y253" t="n">
        <v>1</v>
      </c>
      <c r="Z253" t="n">
        <v>10</v>
      </c>
    </row>
    <row r="254">
      <c r="A254" t="n">
        <v>80</v>
      </c>
      <c r="B254" t="n">
        <v>125</v>
      </c>
      <c r="C254" t="inlineStr">
        <is>
          <t xml:space="preserve">CONCLUIDO	</t>
        </is>
      </c>
      <c r="D254" t="n">
        <v>3.5854</v>
      </c>
      <c r="E254" t="n">
        <v>27.89</v>
      </c>
      <c r="F254" t="n">
        <v>24.52</v>
      </c>
      <c r="G254" t="n">
        <v>113.17</v>
      </c>
      <c r="H254" t="n">
        <v>1.34</v>
      </c>
      <c r="I254" t="n">
        <v>13</v>
      </c>
      <c r="J254" t="n">
        <v>279.78</v>
      </c>
      <c r="K254" t="n">
        <v>58.47</v>
      </c>
      <c r="L254" t="n">
        <v>21</v>
      </c>
      <c r="M254" t="n">
        <v>1</v>
      </c>
      <c r="N254" t="n">
        <v>75.3</v>
      </c>
      <c r="O254" t="n">
        <v>34739.92</v>
      </c>
      <c r="P254" t="n">
        <v>317.08</v>
      </c>
      <c r="Q254" t="n">
        <v>1397.22</v>
      </c>
      <c r="R254" t="n">
        <v>83.81</v>
      </c>
      <c r="S254" t="n">
        <v>66.97</v>
      </c>
      <c r="T254" t="n">
        <v>5840.36</v>
      </c>
      <c r="U254" t="n">
        <v>0.8</v>
      </c>
      <c r="V254" t="n">
        <v>0.86</v>
      </c>
      <c r="W254" t="n">
        <v>5.32</v>
      </c>
      <c r="X254" t="n">
        <v>0.35</v>
      </c>
      <c r="Y254" t="n">
        <v>1</v>
      </c>
      <c r="Z254" t="n">
        <v>10</v>
      </c>
    </row>
    <row r="255">
      <c r="A255" t="n">
        <v>81</v>
      </c>
      <c r="B255" t="n">
        <v>125</v>
      </c>
      <c r="C255" t="inlineStr">
        <is>
          <t xml:space="preserve">CONCLUIDO	</t>
        </is>
      </c>
      <c r="D255" t="n">
        <v>3.5852</v>
      </c>
      <c r="E255" t="n">
        <v>27.89</v>
      </c>
      <c r="F255" t="n">
        <v>24.52</v>
      </c>
      <c r="G255" t="n">
        <v>113.18</v>
      </c>
      <c r="H255" t="n">
        <v>1.35</v>
      </c>
      <c r="I255" t="n">
        <v>13</v>
      </c>
      <c r="J255" t="n">
        <v>280.27</v>
      </c>
      <c r="K255" t="n">
        <v>58.47</v>
      </c>
      <c r="L255" t="n">
        <v>21.25</v>
      </c>
      <c r="M255" t="n">
        <v>1</v>
      </c>
      <c r="N255" t="n">
        <v>75.54000000000001</v>
      </c>
      <c r="O255" t="n">
        <v>34800.62</v>
      </c>
      <c r="P255" t="n">
        <v>317.35</v>
      </c>
      <c r="Q255" t="n">
        <v>1397.22</v>
      </c>
      <c r="R255" t="n">
        <v>83.83</v>
      </c>
      <c r="S255" t="n">
        <v>66.97</v>
      </c>
      <c r="T255" t="n">
        <v>5853.18</v>
      </c>
      <c r="U255" t="n">
        <v>0.8</v>
      </c>
      <c r="V255" t="n">
        <v>0.86</v>
      </c>
      <c r="W255" t="n">
        <v>5.33</v>
      </c>
      <c r="X255" t="n">
        <v>0.36</v>
      </c>
      <c r="Y255" t="n">
        <v>1</v>
      </c>
      <c r="Z255" t="n">
        <v>10</v>
      </c>
    </row>
    <row r="256">
      <c r="A256" t="n">
        <v>82</v>
      </c>
      <c r="B256" t="n">
        <v>125</v>
      </c>
      <c r="C256" t="inlineStr">
        <is>
          <t xml:space="preserve">CONCLUIDO	</t>
        </is>
      </c>
      <c r="D256" t="n">
        <v>3.5852</v>
      </c>
      <c r="E256" t="n">
        <v>27.89</v>
      </c>
      <c r="F256" t="n">
        <v>24.52</v>
      </c>
      <c r="G256" t="n">
        <v>113.18</v>
      </c>
      <c r="H256" t="n">
        <v>1.36</v>
      </c>
      <c r="I256" t="n">
        <v>13</v>
      </c>
      <c r="J256" t="n">
        <v>280.76</v>
      </c>
      <c r="K256" t="n">
        <v>58.47</v>
      </c>
      <c r="L256" t="n">
        <v>21.5</v>
      </c>
      <c r="M256" t="n">
        <v>0</v>
      </c>
      <c r="N256" t="n">
        <v>75.79000000000001</v>
      </c>
      <c r="O256" t="n">
        <v>34861.41</v>
      </c>
      <c r="P256" t="n">
        <v>317.85</v>
      </c>
      <c r="Q256" t="n">
        <v>1397.22</v>
      </c>
      <c r="R256" t="n">
        <v>83.81999999999999</v>
      </c>
      <c r="S256" t="n">
        <v>66.97</v>
      </c>
      <c r="T256" t="n">
        <v>5848.42</v>
      </c>
      <c r="U256" t="n">
        <v>0.8</v>
      </c>
      <c r="V256" t="n">
        <v>0.86</v>
      </c>
      <c r="W256" t="n">
        <v>5.33</v>
      </c>
      <c r="X256" t="n">
        <v>0.36</v>
      </c>
      <c r="Y256" t="n">
        <v>1</v>
      </c>
      <c r="Z256" t="n">
        <v>10</v>
      </c>
    </row>
    <row r="257">
      <c r="A257" t="n">
        <v>0</v>
      </c>
      <c r="B257" t="n">
        <v>30</v>
      </c>
      <c r="C257" t="inlineStr">
        <is>
          <t xml:space="preserve">CONCLUIDO	</t>
        </is>
      </c>
      <c r="D257" t="n">
        <v>3.1069</v>
      </c>
      <c r="E257" t="n">
        <v>32.19</v>
      </c>
      <c r="F257" t="n">
        <v>28.18</v>
      </c>
      <c r="G257" t="n">
        <v>12.16</v>
      </c>
      <c r="H257" t="n">
        <v>0.24</v>
      </c>
      <c r="I257" t="n">
        <v>139</v>
      </c>
      <c r="J257" t="n">
        <v>71.52</v>
      </c>
      <c r="K257" t="n">
        <v>32.27</v>
      </c>
      <c r="L257" t="n">
        <v>1</v>
      </c>
      <c r="M257" t="n">
        <v>137</v>
      </c>
      <c r="N257" t="n">
        <v>8.25</v>
      </c>
      <c r="O257" t="n">
        <v>9054.6</v>
      </c>
      <c r="P257" t="n">
        <v>191.2</v>
      </c>
      <c r="Q257" t="n">
        <v>1397.48</v>
      </c>
      <c r="R257" t="n">
        <v>203.57</v>
      </c>
      <c r="S257" t="n">
        <v>66.97</v>
      </c>
      <c r="T257" t="n">
        <v>65089.92</v>
      </c>
      <c r="U257" t="n">
        <v>0.33</v>
      </c>
      <c r="V257" t="n">
        <v>0.75</v>
      </c>
      <c r="W257" t="n">
        <v>5.52</v>
      </c>
      <c r="X257" t="n">
        <v>4.01</v>
      </c>
      <c r="Y257" t="n">
        <v>1</v>
      </c>
      <c r="Z257" t="n">
        <v>10</v>
      </c>
    </row>
    <row r="258">
      <c r="A258" t="n">
        <v>1</v>
      </c>
      <c r="B258" t="n">
        <v>30</v>
      </c>
      <c r="C258" t="inlineStr">
        <is>
          <t xml:space="preserve">CONCLUIDO	</t>
        </is>
      </c>
      <c r="D258" t="n">
        <v>3.2584</v>
      </c>
      <c r="E258" t="n">
        <v>30.69</v>
      </c>
      <c r="F258" t="n">
        <v>27.21</v>
      </c>
      <c r="G258" t="n">
        <v>15.55</v>
      </c>
      <c r="H258" t="n">
        <v>0.3</v>
      </c>
      <c r="I258" t="n">
        <v>105</v>
      </c>
      <c r="J258" t="n">
        <v>71.81</v>
      </c>
      <c r="K258" t="n">
        <v>32.27</v>
      </c>
      <c r="L258" t="n">
        <v>1.25</v>
      </c>
      <c r="M258" t="n">
        <v>103</v>
      </c>
      <c r="N258" t="n">
        <v>8.289999999999999</v>
      </c>
      <c r="O258" t="n">
        <v>9090.98</v>
      </c>
      <c r="P258" t="n">
        <v>180.07</v>
      </c>
      <c r="Q258" t="n">
        <v>1397.54</v>
      </c>
      <c r="R258" t="n">
        <v>171.54</v>
      </c>
      <c r="S258" t="n">
        <v>66.97</v>
      </c>
      <c r="T258" t="n">
        <v>49248.86</v>
      </c>
      <c r="U258" t="n">
        <v>0.39</v>
      </c>
      <c r="V258" t="n">
        <v>0.77</v>
      </c>
      <c r="W258" t="n">
        <v>5.47</v>
      </c>
      <c r="X258" t="n">
        <v>3.04</v>
      </c>
      <c r="Y258" t="n">
        <v>1</v>
      </c>
      <c r="Z258" t="n">
        <v>10</v>
      </c>
    </row>
    <row r="259">
      <c r="A259" t="n">
        <v>2</v>
      </c>
      <c r="B259" t="n">
        <v>30</v>
      </c>
      <c r="C259" t="inlineStr">
        <is>
          <t xml:space="preserve">CONCLUIDO	</t>
        </is>
      </c>
      <c r="D259" t="n">
        <v>3.3709</v>
      </c>
      <c r="E259" t="n">
        <v>29.67</v>
      </c>
      <c r="F259" t="n">
        <v>26.53</v>
      </c>
      <c r="G259" t="n">
        <v>19.18</v>
      </c>
      <c r="H259" t="n">
        <v>0.36</v>
      </c>
      <c r="I259" t="n">
        <v>83</v>
      </c>
      <c r="J259" t="n">
        <v>72.11</v>
      </c>
      <c r="K259" t="n">
        <v>32.27</v>
      </c>
      <c r="L259" t="n">
        <v>1.5</v>
      </c>
      <c r="M259" t="n">
        <v>81</v>
      </c>
      <c r="N259" t="n">
        <v>8.34</v>
      </c>
      <c r="O259" t="n">
        <v>9127.379999999999</v>
      </c>
      <c r="P259" t="n">
        <v>170.78</v>
      </c>
      <c r="Q259" t="n">
        <v>1397.31</v>
      </c>
      <c r="R259" t="n">
        <v>149.78</v>
      </c>
      <c r="S259" t="n">
        <v>66.97</v>
      </c>
      <c r="T259" t="n">
        <v>38475.65</v>
      </c>
      <c r="U259" t="n">
        <v>0.45</v>
      </c>
      <c r="V259" t="n">
        <v>0.79</v>
      </c>
      <c r="W259" t="n">
        <v>5.42</v>
      </c>
      <c r="X259" t="n">
        <v>2.36</v>
      </c>
      <c r="Y259" t="n">
        <v>1</v>
      </c>
      <c r="Z259" t="n">
        <v>10</v>
      </c>
    </row>
    <row r="260">
      <c r="A260" t="n">
        <v>3</v>
      </c>
      <c r="B260" t="n">
        <v>30</v>
      </c>
      <c r="C260" t="inlineStr">
        <is>
          <t xml:space="preserve">CONCLUIDO	</t>
        </is>
      </c>
      <c r="D260" t="n">
        <v>3.4468</v>
      </c>
      <c r="E260" t="n">
        <v>29.01</v>
      </c>
      <c r="F260" t="n">
        <v>26.11</v>
      </c>
      <c r="G260" t="n">
        <v>23.04</v>
      </c>
      <c r="H260" t="n">
        <v>0.42</v>
      </c>
      <c r="I260" t="n">
        <v>68</v>
      </c>
      <c r="J260" t="n">
        <v>72.40000000000001</v>
      </c>
      <c r="K260" t="n">
        <v>32.27</v>
      </c>
      <c r="L260" t="n">
        <v>1.75</v>
      </c>
      <c r="M260" t="n">
        <v>66</v>
      </c>
      <c r="N260" t="n">
        <v>8.380000000000001</v>
      </c>
      <c r="O260" t="n">
        <v>9163.799999999999</v>
      </c>
      <c r="P260" t="n">
        <v>163.13</v>
      </c>
      <c r="Q260" t="n">
        <v>1397.26</v>
      </c>
      <c r="R260" t="n">
        <v>135.35</v>
      </c>
      <c r="S260" t="n">
        <v>66.97</v>
      </c>
      <c r="T260" t="n">
        <v>31336.34</v>
      </c>
      <c r="U260" t="n">
        <v>0.49</v>
      </c>
      <c r="V260" t="n">
        <v>0.8100000000000001</v>
      </c>
      <c r="W260" t="n">
        <v>5.42</v>
      </c>
      <c r="X260" t="n">
        <v>1.94</v>
      </c>
      <c r="Y260" t="n">
        <v>1</v>
      </c>
      <c r="Z260" t="n">
        <v>10</v>
      </c>
    </row>
    <row r="261">
      <c r="A261" t="n">
        <v>4</v>
      </c>
      <c r="B261" t="n">
        <v>30</v>
      </c>
      <c r="C261" t="inlineStr">
        <is>
          <t xml:space="preserve">CONCLUIDO	</t>
        </is>
      </c>
      <c r="D261" t="n">
        <v>3.5065</v>
      </c>
      <c r="E261" t="n">
        <v>28.52</v>
      </c>
      <c r="F261" t="n">
        <v>25.79</v>
      </c>
      <c r="G261" t="n">
        <v>27.15</v>
      </c>
      <c r="H261" t="n">
        <v>0.48</v>
      </c>
      <c r="I261" t="n">
        <v>57</v>
      </c>
      <c r="J261" t="n">
        <v>72.7</v>
      </c>
      <c r="K261" t="n">
        <v>32.27</v>
      </c>
      <c r="L261" t="n">
        <v>2</v>
      </c>
      <c r="M261" t="n">
        <v>52</v>
      </c>
      <c r="N261" t="n">
        <v>8.43</v>
      </c>
      <c r="O261" t="n">
        <v>9200.25</v>
      </c>
      <c r="P261" t="n">
        <v>155.74</v>
      </c>
      <c r="Q261" t="n">
        <v>1397.32</v>
      </c>
      <c r="R261" t="n">
        <v>125.31</v>
      </c>
      <c r="S261" t="n">
        <v>66.97</v>
      </c>
      <c r="T261" t="n">
        <v>26369.22</v>
      </c>
      <c r="U261" t="n">
        <v>0.53</v>
      </c>
      <c r="V261" t="n">
        <v>0.82</v>
      </c>
      <c r="W261" t="n">
        <v>5.39</v>
      </c>
      <c r="X261" t="n">
        <v>1.62</v>
      </c>
      <c r="Y261" t="n">
        <v>1</v>
      </c>
      <c r="Z261" t="n">
        <v>10</v>
      </c>
    </row>
    <row r="262">
      <c r="A262" t="n">
        <v>5</v>
      </c>
      <c r="B262" t="n">
        <v>30</v>
      </c>
      <c r="C262" t="inlineStr">
        <is>
          <t xml:space="preserve">CONCLUIDO	</t>
        </is>
      </c>
      <c r="D262" t="n">
        <v>3.5371</v>
      </c>
      <c r="E262" t="n">
        <v>28.27</v>
      </c>
      <c r="F262" t="n">
        <v>25.63</v>
      </c>
      <c r="G262" t="n">
        <v>30.16</v>
      </c>
      <c r="H262" t="n">
        <v>0.54</v>
      </c>
      <c r="I262" t="n">
        <v>51</v>
      </c>
      <c r="J262" t="n">
        <v>73</v>
      </c>
      <c r="K262" t="n">
        <v>32.27</v>
      </c>
      <c r="L262" t="n">
        <v>2.25</v>
      </c>
      <c r="M262" t="n">
        <v>31</v>
      </c>
      <c r="N262" t="n">
        <v>8.48</v>
      </c>
      <c r="O262" t="n">
        <v>9236.709999999999</v>
      </c>
      <c r="P262" t="n">
        <v>151.96</v>
      </c>
      <c r="Q262" t="n">
        <v>1397.25</v>
      </c>
      <c r="R262" t="n">
        <v>119.48</v>
      </c>
      <c r="S262" t="n">
        <v>66.97</v>
      </c>
      <c r="T262" t="n">
        <v>23489.17</v>
      </c>
      <c r="U262" t="n">
        <v>0.5600000000000001</v>
      </c>
      <c r="V262" t="n">
        <v>0.82</v>
      </c>
      <c r="W262" t="n">
        <v>5.41</v>
      </c>
      <c r="X262" t="n">
        <v>1.47</v>
      </c>
      <c r="Y262" t="n">
        <v>1</v>
      </c>
      <c r="Z262" t="n">
        <v>10</v>
      </c>
    </row>
    <row r="263">
      <c r="A263" t="n">
        <v>6</v>
      </c>
      <c r="B263" t="n">
        <v>30</v>
      </c>
      <c r="C263" t="inlineStr">
        <is>
          <t xml:space="preserve">CONCLUIDO	</t>
        </is>
      </c>
      <c r="D263" t="n">
        <v>3.5525</v>
      </c>
      <c r="E263" t="n">
        <v>28.15</v>
      </c>
      <c r="F263" t="n">
        <v>25.56</v>
      </c>
      <c r="G263" t="n">
        <v>31.95</v>
      </c>
      <c r="H263" t="n">
        <v>0.6</v>
      </c>
      <c r="I263" t="n">
        <v>48</v>
      </c>
      <c r="J263" t="n">
        <v>73.29000000000001</v>
      </c>
      <c r="K263" t="n">
        <v>32.27</v>
      </c>
      <c r="L263" t="n">
        <v>2.5</v>
      </c>
      <c r="M263" t="n">
        <v>4</v>
      </c>
      <c r="N263" t="n">
        <v>8.52</v>
      </c>
      <c r="O263" t="n">
        <v>9273.200000000001</v>
      </c>
      <c r="P263" t="n">
        <v>150.05</v>
      </c>
      <c r="Q263" t="n">
        <v>1397.32</v>
      </c>
      <c r="R263" t="n">
        <v>115.89</v>
      </c>
      <c r="S263" t="n">
        <v>66.97</v>
      </c>
      <c r="T263" t="n">
        <v>21705.92</v>
      </c>
      <c r="U263" t="n">
        <v>0.58</v>
      </c>
      <c r="V263" t="n">
        <v>0.82</v>
      </c>
      <c r="W263" t="n">
        <v>5.43</v>
      </c>
      <c r="X263" t="n">
        <v>1.39</v>
      </c>
      <c r="Y263" t="n">
        <v>1</v>
      </c>
      <c r="Z263" t="n">
        <v>10</v>
      </c>
    </row>
    <row r="264">
      <c r="A264" t="n">
        <v>7</v>
      </c>
      <c r="B264" t="n">
        <v>30</v>
      </c>
      <c r="C264" t="inlineStr">
        <is>
          <t xml:space="preserve">CONCLUIDO	</t>
        </is>
      </c>
      <c r="D264" t="n">
        <v>3.5523</v>
      </c>
      <c r="E264" t="n">
        <v>28.15</v>
      </c>
      <c r="F264" t="n">
        <v>25.56</v>
      </c>
      <c r="G264" t="n">
        <v>31.95</v>
      </c>
      <c r="H264" t="n">
        <v>0.65</v>
      </c>
      <c r="I264" t="n">
        <v>48</v>
      </c>
      <c r="J264" t="n">
        <v>73.59</v>
      </c>
      <c r="K264" t="n">
        <v>32.27</v>
      </c>
      <c r="L264" t="n">
        <v>2.75</v>
      </c>
      <c r="M264" t="n">
        <v>1</v>
      </c>
      <c r="N264" t="n">
        <v>8.57</v>
      </c>
      <c r="O264" t="n">
        <v>9309.700000000001</v>
      </c>
      <c r="P264" t="n">
        <v>150.37</v>
      </c>
      <c r="Q264" t="n">
        <v>1397.37</v>
      </c>
      <c r="R264" t="n">
        <v>115.78</v>
      </c>
      <c r="S264" t="n">
        <v>66.97</v>
      </c>
      <c r="T264" t="n">
        <v>21651.46</v>
      </c>
      <c r="U264" t="n">
        <v>0.58</v>
      </c>
      <c r="V264" t="n">
        <v>0.82</v>
      </c>
      <c r="W264" t="n">
        <v>5.44</v>
      </c>
      <c r="X264" t="n">
        <v>1.39</v>
      </c>
      <c r="Y264" t="n">
        <v>1</v>
      </c>
      <c r="Z264" t="n">
        <v>10</v>
      </c>
    </row>
    <row r="265">
      <c r="A265" t="n">
        <v>8</v>
      </c>
      <c r="B265" t="n">
        <v>30</v>
      </c>
      <c r="C265" t="inlineStr">
        <is>
          <t xml:space="preserve">CONCLUIDO	</t>
        </is>
      </c>
      <c r="D265" t="n">
        <v>3.5523</v>
      </c>
      <c r="E265" t="n">
        <v>28.15</v>
      </c>
      <c r="F265" t="n">
        <v>25.56</v>
      </c>
      <c r="G265" t="n">
        <v>31.95</v>
      </c>
      <c r="H265" t="n">
        <v>0.71</v>
      </c>
      <c r="I265" t="n">
        <v>48</v>
      </c>
      <c r="J265" t="n">
        <v>73.88</v>
      </c>
      <c r="K265" t="n">
        <v>32.27</v>
      </c>
      <c r="L265" t="n">
        <v>3</v>
      </c>
      <c r="M265" t="n">
        <v>0</v>
      </c>
      <c r="N265" t="n">
        <v>8.609999999999999</v>
      </c>
      <c r="O265" t="n">
        <v>9346.23</v>
      </c>
      <c r="P265" t="n">
        <v>150.93</v>
      </c>
      <c r="Q265" t="n">
        <v>1397.37</v>
      </c>
      <c r="R265" t="n">
        <v>115.82</v>
      </c>
      <c r="S265" t="n">
        <v>66.97</v>
      </c>
      <c r="T265" t="n">
        <v>21669.53</v>
      </c>
      <c r="U265" t="n">
        <v>0.58</v>
      </c>
      <c r="V265" t="n">
        <v>0.82</v>
      </c>
      <c r="W265" t="n">
        <v>5.44</v>
      </c>
      <c r="X265" t="n">
        <v>1.39</v>
      </c>
      <c r="Y265" t="n">
        <v>1</v>
      </c>
      <c r="Z265" t="n">
        <v>10</v>
      </c>
    </row>
    <row r="266">
      <c r="A266" t="n">
        <v>0</v>
      </c>
      <c r="B266" t="n">
        <v>15</v>
      </c>
      <c r="C266" t="inlineStr">
        <is>
          <t xml:space="preserve">CONCLUIDO	</t>
        </is>
      </c>
      <c r="D266" t="n">
        <v>3.3624</v>
      </c>
      <c r="E266" t="n">
        <v>29.74</v>
      </c>
      <c r="F266" t="n">
        <v>26.99</v>
      </c>
      <c r="G266" t="n">
        <v>17.04</v>
      </c>
      <c r="H266" t="n">
        <v>0.43</v>
      </c>
      <c r="I266" t="n">
        <v>95</v>
      </c>
      <c r="J266" t="n">
        <v>39.78</v>
      </c>
      <c r="K266" t="n">
        <v>19.54</v>
      </c>
      <c r="L266" t="n">
        <v>1</v>
      </c>
      <c r="M266" t="n">
        <v>3</v>
      </c>
      <c r="N266" t="n">
        <v>4.24</v>
      </c>
      <c r="O266" t="n">
        <v>5140</v>
      </c>
      <c r="P266" t="n">
        <v>106.42</v>
      </c>
      <c r="Q266" t="n">
        <v>1397.78</v>
      </c>
      <c r="R266" t="n">
        <v>159.82</v>
      </c>
      <c r="S266" t="n">
        <v>66.97</v>
      </c>
      <c r="T266" t="n">
        <v>43436.49</v>
      </c>
      <c r="U266" t="n">
        <v>0.42</v>
      </c>
      <c r="V266" t="n">
        <v>0.78</v>
      </c>
      <c r="W266" t="n">
        <v>5.58</v>
      </c>
      <c r="X266" t="n">
        <v>2.82</v>
      </c>
      <c r="Y266" t="n">
        <v>1</v>
      </c>
      <c r="Z266" t="n">
        <v>10</v>
      </c>
    </row>
    <row r="267">
      <c r="A267" t="n">
        <v>1</v>
      </c>
      <c r="B267" t="n">
        <v>15</v>
      </c>
      <c r="C267" t="inlineStr">
        <is>
          <t xml:space="preserve">CONCLUIDO	</t>
        </is>
      </c>
      <c r="D267" t="n">
        <v>3.3625</v>
      </c>
      <c r="E267" t="n">
        <v>29.74</v>
      </c>
      <c r="F267" t="n">
        <v>26.99</v>
      </c>
      <c r="G267" t="n">
        <v>17.04</v>
      </c>
      <c r="H267" t="n">
        <v>0.53</v>
      </c>
      <c r="I267" t="n">
        <v>95</v>
      </c>
      <c r="J267" t="n">
        <v>40.06</v>
      </c>
      <c r="K267" t="n">
        <v>19.54</v>
      </c>
      <c r="L267" t="n">
        <v>1.25</v>
      </c>
      <c r="M267" t="n">
        <v>0</v>
      </c>
      <c r="N267" t="n">
        <v>4.26</v>
      </c>
      <c r="O267" t="n">
        <v>5174.29</v>
      </c>
      <c r="P267" t="n">
        <v>106.96</v>
      </c>
      <c r="Q267" t="n">
        <v>1397.92</v>
      </c>
      <c r="R267" t="n">
        <v>159.61</v>
      </c>
      <c r="S267" t="n">
        <v>66.97</v>
      </c>
      <c r="T267" t="n">
        <v>43333.74</v>
      </c>
      <c r="U267" t="n">
        <v>0.42</v>
      </c>
      <c r="V267" t="n">
        <v>0.78</v>
      </c>
      <c r="W267" t="n">
        <v>5.59</v>
      </c>
      <c r="X267" t="n">
        <v>2.82</v>
      </c>
      <c r="Y267" t="n">
        <v>1</v>
      </c>
      <c r="Z267" t="n">
        <v>10</v>
      </c>
    </row>
    <row r="268">
      <c r="A268" t="n">
        <v>0</v>
      </c>
      <c r="B268" t="n">
        <v>70</v>
      </c>
      <c r="C268" t="inlineStr">
        <is>
          <t xml:space="preserve">CONCLUIDO	</t>
        </is>
      </c>
      <c r="D268" t="n">
        <v>2.4057</v>
      </c>
      <c r="E268" t="n">
        <v>41.57</v>
      </c>
      <c r="F268" t="n">
        <v>31.83</v>
      </c>
      <c r="G268" t="n">
        <v>7.35</v>
      </c>
      <c r="H268" t="n">
        <v>0.12</v>
      </c>
      <c r="I268" t="n">
        <v>260</v>
      </c>
      <c r="J268" t="n">
        <v>141.81</v>
      </c>
      <c r="K268" t="n">
        <v>47.83</v>
      </c>
      <c r="L268" t="n">
        <v>1</v>
      </c>
      <c r="M268" t="n">
        <v>258</v>
      </c>
      <c r="N268" t="n">
        <v>22.98</v>
      </c>
      <c r="O268" t="n">
        <v>17723.39</v>
      </c>
      <c r="P268" t="n">
        <v>359.41</v>
      </c>
      <c r="Q268" t="n">
        <v>1397.83</v>
      </c>
      <c r="R268" t="n">
        <v>321.99</v>
      </c>
      <c r="S268" t="n">
        <v>66.97</v>
      </c>
      <c r="T268" t="n">
        <v>123695.41</v>
      </c>
      <c r="U268" t="n">
        <v>0.21</v>
      </c>
      <c r="V268" t="n">
        <v>0.66</v>
      </c>
      <c r="W268" t="n">
        <v>5.73</v>
      </c>
      <c r="X268" t="n">
        <v>7.65</v>
      </c>
      <c r="Y268" t="n">
        <v>1</v>
      </c>
      <c r="Z268" t="n">
        <v>10</v>
      </c>
    </row>
    <row r="269">
      <c r="A269" t="n">
        <v>1</v>
      </c>
      <c r="B269" t="n">
        <v>70</v>
      </c>
      <c r="C269" t="inlineStr">
        <is>
          <t xml:space="preserve">CONCLUIDO	</t>
        </is>
      </c>
      <c r="D269" t="n">
        <v>2.655</v>
      </c>
      <c r="E269" t="n">
        <v>37.66</v>
      </c>
      <c r="F269" t="n">
        <v>29.83</v>
      </c>
      <c r="G269" t="n">
        <v>9.23</v>
      </c>
      <c r="H269" t="n">
        <v>0.16</v>
      </c>
      <c r="I269" t="n">
        <v>194</v>
      </c>
      <c r="J269" t="n">
        <v>142.15</v>
      </c>
      <c r="K269" t="n">
        <v>47.83</v>
      </c>
      <c r="L269" t="n">
        <v>1.25</v>
      </c>
      <c r="M269" t="n">
        <v>192</v>
      </c>
      <c r="N269" t="n">
        <v>23.07</v>
      </c>
      <c r="O269" t="n">
        <v>17765.46</v>
      </c>
      <c r="P269" t="n">
        <v>334.73</v>
      </c>
      <c r="Q269" t="n">
        <v>1397.39</v>
      </c>
      <c r="R269" t="n">
        <v>257.11</v>
      </c>
      <c r="S269" t="n">
        <v>66.97</v>
      </c>
      <c r="T269" t="n">
        <v>91585.34</v>
      </c>
      <c r="U269" t="n">
        <v>0.26</v>
      </c>
      <c r="V269" t="n">
        <v>0.71</v>
      </c>
      <c r="W269" t="n">
        <v>5.62</v>
      </c>
      <c r="X269" t="n">
        <v>5.66</v>
      </c>
      <c r="Y269" t="n">
        <v>1</v>
      </c>
      <c r="Z269" t="n">
        <v>10</v>
      </c>
    </row>
    <row r="270">
      <c r="A270" t="n">
        <v>2</v>
      </c>
      <c r="B270" t="n">
        <v>70</v>
      </c>
      <c r="C270" t="inlineStr">
        <is>
          <t xml:space="preserve">CONCLUIDO	</t>
        </is>
      </c>
      <c r="D270" t="n">
        <v>2.8261</v>
      </c>
      <c r="E270" t="n">
        <v>35.38</v>
      </c>
      <c r="F270" t="n">
        <v>28.68</v>
      </c>
      <c r="G270" t="n">
        <v>11.1</v>
      </c>
      <c r="H270" t="n">
        <v>0.19</v>
      </c>
      <c r="I270" t="n">
        <v>155</v>
      </c>
      <c r="J270" t="n">
        <v>142.49</v>
      </c>
      <c r="K270" t="n">
        <v>47.83</v>
      </c>
      <c r="L270" t="n">
        <v>1.5</v>
      </c>
      <c r="M270" t="n">
        <v>153</v>
      </c>
      <c r="N270" t="n">
        <v>23.16</v>
      </c>
      <c r="O270" t="n">
        <v>17807.56</v>
      </c>
      <c r="P270" t="n">
        <v>319.94</v>
      </c>
      <c r="Q270" t="n">
        <v>1397.55</v>
      </c>
      <c r="R270" t="n">
        <v>219.26</v>
      </c>
      <c r="S270" t="n">
        <v>66.97</v>
      </c>
      <c r="T270" t="n">
        <v>72856.53</v>
      </c>
      <c r="U270" t="n">
        <v>0.31</v>
      </c>
      <c r="V270" t="n">
        <v>0.73</v>
      </c>
      <c r="W270" t="n">
        <v>5.56</v>
      </c>
      <c r="X270" t="n">
        <v>4.51</v>
      </c>
      <c r="Y270" t="n">
        <v>1</v>
      </c>
      <c r="Z270" t="n">
        <v>10</v>
      </c>
    </row>
    <row r="271">
      <c r="A271" t="n">
        <v>3</v>
      </c>
      <c r="B271" t="n">
        <v>70</v>
      </c>
      <c r="C271" t="inlineStr">
        <is>
          <t xml:space="preserve">CONCLUIDO	</t>
        </is>
      </c>
      <c r="D271" t="n">
        <v>2.9586</v>
      </c>
      <c r="E271" t="n">
        <v>33.8</v>
      </c>
      <c r="F271" t="n">
        <v>27.87</v>
      </c>
      <c r="G271" t="n">
        <v>13.07</v>
      </c>
      <c r="H271" t="n">
        <v>0.22</v>
      </c>
      <c r="I271" t="n">
        <v>128</v>
      </c>
      <c r="J271" t="n">
        <v>142.83</v>
      </c>
      <c r="K271" t="n">
        <v>47.83</v>
      </c>
      <c r="L271" t="n">
        <v>1.75</v>
      </c>
      <c r="M271" t="n">
        <v>126</v>
      </c>
      <c r="N271" t="n">
        <v>23.25</v>
      </c>
      <c r="O271" t="n">
        <v>17849.7</v>
      </c>
      <c r="P271" t="n">
        <v>308.8</v>
      </c>
      <c r="Q271" t="n">
        <v>1397.53</v>
      </c>
      <c r="R271" t="n">
        <v>193.44</v>
      </c>
      <c r="S271" t="n">
        <v>66.97</v>
      </c>
      <c r="T271" t="n">
        <v>60080.74</v>
      </c>
      <c r="U271" t="n">
        <v>0.35</v>
      </c>
      <c r="V271" t="n">
        <v>0.76</v>
      </c>
      <c r="W271" t="n">
        <v>5.5</v>
      </c>
      <c r="X271" t="n">
        <v>3.7</v>
      </c>
      <c r="Y271" t="n">
        <v>1</v>
      </c>
      <c r="Z271" t="n">
        <v>10</v>
      </c>
    </row>
    <row r="272">
      <c r="A272" t="n">
        <v>4</v>
      </c>
      <c r="B272" t="n">
        <v>70</v>
      </c>
      <c r="C272" t="inlineStr">
        <is>
          <t xml:space="preserve">CONCLUIDO	</t>
        </is>
      </c>
      <c r="D272" t="n">
        <v>3.0615</v>
      </c>
      <c r="E272" t="n">
        <v>32.66</v>
      </c>
      <c r="F272" t="n">
        <v>27.29</v>
      </c>
      <c r="G272" t="n">
        <v>15.02</v>
      </c>
      <c r="H272" t="n">
        <v>0.25</v>
      </c>
      <c r="I272" t="n">
        <v>109</v>
      </c>
      <c r="J272" t="n">
        <v>143.17</v>
      </c>
      <c r="K272" t="n">
        <v>47.83</v>
      </c>
      <c r="L272" t="n">
        <v>2</v>
      </c>
      <c r="M272" t="n">
        <v>107</v>
      </c>
      <c r="N272" t="n">
        <v>23.34</v>
      </c>
      <c r="O272" t="n">
        <v>17891.86</v>
      </c>
      <c r="P272" t="n">
        <v>300.41</v>
      </c>
      <c r="Q272" t="n">
        <v>1397.31</v>
      </c>
      <c r="R272" t="n">
        <v>173.84</v>
      </c>
      <c r="S272" t="n">
        <v>66.97</v>
      </c>
      <c r="T272" t="n">
        <v>50379.09</v>
      </c>
      <c r="U272" t="n">
        <v>0.39</v>
      </c>
      <c r="V272" t="n">
        <v>0.77</v>
      </c>
      <c r="W272" t="n">
        <v>5.48</v>
      </c>
      <c r="X272" t="n">
        <v>3.12</v>
      </c>
      <c r="Y272" t="n">
        <v>1</v>
      </c>
      <c r="Z272" t="n">
        <v>10</v>
      </c>
    </row>
    <row r="273">
      <c r="A273" t="n">
        <v>5</v>
      </c>
      <c r="B273" t="n">
        <v>70</v>
      </c>
      <c r="C273" t="inlineStr">
        <is>
          <t xml:space="preserve">CONCLUIDO	</t>
        </is>
      </c>
      <c r="D273" t="n">
        <v>3.1405</v>
      </c>
      <c r="E273" t="n">
        <v>31.84</v>
      </c>
      <c r="F273" t="n">
        <v>26.87</v>
      </c>
      <c r="G273" t="n">
        <v>16.97</v>
      </c>
      <c r="H273" t="n">
        <v>0.28</v>
      </c>
      <c r="I273" t="n">
        <v>95</v>
      </c>
      <c r="J273" t="n">
        <v>143.51</v>
      </c>
      <c r="K273" t="n">
        <v>47.83</v>
      </c>
      <c r="L273" t="n">
        <v>2.25</v>
      </c>
      <c r="M273" t="n">
        <v>93</v>
      </c>
      <c r="N273" t="n">
        <v>23.44</v>
      </c>
      <c r="O273" t="n">
        <v>17934.06</v>
      </c>
      <c r="P273" t="n">
        <v>293.71</v>
      </c>
      <c r="Q273" t="n">
        <v>1397.4</v>
      </c>
      <c r="R273" t="n">
        <v>161</v>
      </c>
      <c r="S273" t="n">
        <v>66.97</v>
      </c>
      <c r="T273" t="n">
        <v>44029.16</v>
      </c>
      <c r="U273" t="n">
        <v>0.42</v>
      </c>
      <c r="V273" t="n">
        <v>0.78</v>
      </c>
      <c r="W273" t="n">
        <v>5.43</v>
      </c>
      <c r="X273" t="n">
        <v>2.7</v>
      </c>
      <c r="Y273" t="n">
        <v>1</v>
      </c>
      <c r="Z273" t="n">
        <v>10</v>
      </c>
    </row>
    <row r="274">
      <c r="A274" t="n">
        <v>6</v>
      </c>
      <c r="B274" t="n">
        <v>70</v>
      </c>
      <c r="C274" t="inlineStr">
        <is>
          <t xml:space="preserve">CONCLUIDO	</t>
        </is>
      </c>
      <c r="D274" t="n">
        <v>3.2032</v>
      </c>
      <c r="E274" t="n">
        <v>31.22</v>
      </c>
      <c r="F274" t="n">
        <v>26.56</v>
      </c>
      <c r="G274" t="n">
        <v>18.97</v>
      </c>
      <c r="H274" t="n">
        <v>0.31</v>
      </c>
      <c r="I274" t="n">
        <v>84</v>
      </c>
      <c r="J274" t="n">
        <v>143.86</v>
      </c>
      <c r="K274" t="n">
        <v>47.83</v>
      </c>
      <c r="L274" t="n">
        <v>2.5</v>
      </c>
      <c r="M274" t="n">
        <v>82</v>
      </c>
      <c r="N274" t="n">
        <v>23.53</v>
      </c>
      <c r="O274" t="n">
        <v>17976.29</v>
      </c>
      <c r="P274" t="n">
        <v>288.47</v>
      </c>
      <c r="Q274" t="n">
        <v>1397.4</v>
      </c>
      <c r="R274" t="n">
        <v>150.26</v>
      </c>
      <c r="S274" t="n">
        <v>66.97</v>
      </c>
      <c r="T274" t="n">
        <v>38711.13</v>
      </c>
      <c r="U274" t="n">
        <v>0.45</v>
      </c>
      <c r="V274" t="n">
        <v>0.79</v>
      </c>
      <c r="W274" t="n">
        <v>5.44</v>
      </c>
      <c r="X274" t="n">
        <v>2.4</v>
      </c>
      <c r="Y274" t="n">
        <v>1</v>
      </c>
      <c r="Z274" t="n">
        <v>10</v>
      </c>
    </row>
    <row r="275">
      <c r="A275" t="n">
        <v>7</v>
      </c>
      <c r="B275" t="n">
        <v>70</v>
      </c>
      <c r="C275" t="inlineStr">
        <is>
          <t xml:space="preserve">CONCLUIDO	</t>
        </is>
      </c>
      <c r="D275" t="n">
        <v>3.2562</v>
      </c>
      <c r="E275" t="n">
        <v>30.71</v>
      </c>
      <c r="F275" t="n">
        <v>26.32</v>
      </c>
      <c r="G275" t="n">
        <v>21.05</v>
      </c>
      <c r="H275" t="n">
        <v>0.34</v>
      </c>
      <c r="I275" t="n">
        <v>75</v>
      </c>
      <c r="J275" t="n">
        <v>144.2</v>
      </c>
      <c r="K275" t="n">
        <v>47.83</v>
      </c>
      <c r="L275" t="n">
        <v>2.75</v>
      </c>
      <c r="M275" t="n">
        <v>73</v>
      </c>
      <c r="N275" t="n">
        <v>23.62</v>
      </c>
      <c r="O275" t="n">
        <v>18018.55</v>
      </c>
      <c r="P275" t="n">
        <v>283.44</v>
      </c>
      <c r="Q275" t="n">
        <v>1397.36</v>
      </c>
      <c r="R275" t="n">
        <v>142.55</v>
      </c>
      <c r="S275" t="n">
        <v>66.97</v>
      </c>
      <c r="T275" t="n">
        <v>34901.21</v>
      </c>
      <c r="U275" t="n">
        <v>0.47</v>
      </c>
      <c r="V275" t="n">
        <v>0.8</v>
      </c>
      <c r="W275" t="n">
        <v>5.41</v>
      </c>
      <c r="X275" t="n">
        <v>2.15</v>
      </c>
      <c r="Y275" t="n">
        <v>1</v>
      </c>
      <c r="Z275" t="n">
        <v>10</v>
      </c>
    </row>
    <row r="276">
      <c r="A276" t="n">
        <v>8</v>
      </c>
      <c r="B276" t="n">
        <v>70</v>
      </c>
      <c r="C276" t="inlineStr">
        <is>
          <t xml:space="preserve">CONCLUIDO	</t>
        </is>
      </c>
      <c r="D276" t="n">
        <v>3.3015</v>
      </c>
      <c r="E276" t="n">
        <v>30.29</v>
      </c>
      <c r="F276" t="n">
        <v>26.1</v>
      </c>
      <c r="G276" t="n">
        <v>23.03</v>
      </c>
      <c r="H276" t="n">
        <v>0.37</v>
      </c>
      <c r="I276" t="n">
        <v>68</v>
      </c>
      <c r="J276" t="n">
        <v>144.54</v>
      </c>
      <c r="K276" t="n">
        <v>47.83</v>
      </c>
      <c r="L276" t="n">
        <v>3</v>
      </c>
      <c r="M276" t="n">
        <v>66</v>
      </c>
      <c r="N276" t="n">
        <v>23.71</v>
      </c>
      <c r="O276" t="n">
        <v>18060.85</v>
      </c>
      <c r="P276" t="n">
        <v>279.19</v>
      </c>
      <c r="Q276" t="n">
        <v>1397.41</v>
      </c>
      <c r="R276" t="n">
        <v>135.11</v>
      </c>
      <c r="S276" t="n">
        <v>66.97</v>
      </c>
      <c r="T276" t="n">
        <v>31217.2</v>
      </c>
      <c r="U276" t="n">
        <v>0.5</v>
      </c>
      <c r="V276" t="n">
        <v>0.8100000000000001</v>
      </c>
      <c r="W276" t="n">
        <v>5.41</v>
      </c>
      <c r="X276" t="n">
        <v>1.93</v>
      </c>
      <c r="Y276" t="n">
        <v>1</v>
      </c>
      <c r="Z276" t="n">
        <v>10</v>
      </c>
    </row>
    <row r="277">
      <c r="A277" t="n">
        <v>9</v>
      </c>
      <c r="B277" t="n">
        <v>70</v>
      </c>
      <c r="C277" t="inlineStr">
        <is>
          <t xml:space="preserve">CONCLUIDO	</t>
        </is>
      </c>
      <c r="D277" t="n">
        <v>3.3381</v>
      </c>
      <c r="E277" t="n">
        <v>29.96</v>
      </c>
      <c r="F277" t="n">
        <v>25.94</v>
      </c>
      <c r="G277" t="n">
        <v>25.1</v>
      </c>
      <c r="H277" t="n">
        <v>0.4</v>
      </c>
      <c r="I277" t="n">
        <v>62</v>
      </c>
      <c r="J277" t="n">
        <v>144.89</v>
      </c>
      <c r="K277" t="n">
        <v>47.83</v>
      </c>
      <c r="L277" t="n">
        <v>3.25</v>
      </c>
      <c r="M277" t="n">
        <v>60</v>
      </c>
      <c r="N277" t="n">
        <v>23.81</v>
      </c>
      <c r="O277" t="n">
        <v>18103.18</v>
      </c>
      <c r="P277" t="n">
        <v>275.62</v>
      </c>
      <c r="Q277" t="n">
        <v>1397.34</v>
      </c>
      <c r="R277" t="n">
        <v>130.1</v>
      </c>
      <c r="S277" t="n">
        <v>66.97</v>
      </c>
      <c r="T277" t="n">
        <v>28741.61</v>
      </c>
      <c r="U277" t="n">
        <v>0.51</v>
      </c>
      <c r="V277" t="n">
        <v>0.8100000000000001</v>
      </c>
      <c r="W277" t="n">
        <v>5.4</v>
      </c>
      <c r="X277" t="n">
        <v>1.77</v>
      </c>
      <c r="Y277" t="n">
        <v>1</v>
      </c>
      <c r="Z277" t="n">
        <v>10</v>
      </c>
    </row>
    <row r="278">
      <c r="A278" t="n">
        <v>10</v>
      </c>
      <c r="B278" t="n">
        <v>70</v>
      </c>
      <c r="C278" t="inlineStr">
        <is>
          <t xml:space="preserve">CONCLUIDO	</t>
        </is>
      </c>
      <c r="D278" t="n">
        <v>3.3745</v>
      </c>
      <c r="E278" t="n">
        <v>29.63</v>
      </c>
      <c r="F278" t="n">
        <v>25.76</v>
      </c>
      <c r="G278" t="n">
        <v>27.11</v>
      </c>
      <c r="H278" t="n">
        <v>0.43</v>
      </c>
      <c r="I278" t="n">
        <v>57</v>
      </c>
      <c r="J278" t="n">
        <v>145.23</v>
      </c>
      <c r="K278" t="n">
        <v>47.83</v>
      </c>
      <c r="L278" t="n">
        <v>3.5</v>
      </c>
      <c r="M278" t="n">
        <v>55</v>
      </c>
      <c r="N278" t="n">
        <v>23.9</v>
      </c>
      <c r="O278" t="n">
        <v>18145.54</v>
      </c>
      <c r="P278" t="n">
        <v>271.24</v>
      </c>
      <c r="Q278" t="n">
        <v>1397.28</v>
      </c>
      <c r="R278" t="n">
        <v>124.2</v>
      </c>
      <c r="S278" t="n">
        <v>66.97</v>
      </c>
      <c r="T278" t="n">
        <v>25815.56</v>
      </c>
      <c r="U278" t="n">
        <v>0.54</v>
      </c>
      <c r="V278" t="n">
        <v>0.82</v>
      </c>
      <c r="W278" t="n">
        <v>5.39</v>
      </c>
      <c r="X278" t="n">
        <v>1.59</v>
      </c>
      <c r="Y278" t="n">
        <v>1</v>
      </c>
      <c r="Z278" t="n">
        <v>10</v>
      </c>
    </row>
    <row r="279">
      <c r="A279" t="n">
        <v>11</v>
      </c>
      <c r="B279" t="n">
        <v>70</v>
      </c>
      <c r="C279" t="inlineStr">
        <is>
          <t xml:space="preserve">CONCLUIDO	</t>
        </is>
      </c>
      <c r="D279" t="n">
        <v>3.3981</v>
      </c>
      <c r="E279" t="n">
        <v>29.43</v>
      </c>
      <c r="F279" t="n">
        <v>25.67</v>
      </c>
      <c r="G279" t="n">
        <v>29.06</v>
      </c>
      <c r="H279" t="n">
        <v>0.46</v>
      </c>
      <c r="I279" t="n">
        <v>53</v>
      </c>
      <c r="J279" t="n">
        <v>145.57</v>
      </c>
      <c r="K279" t="n">
        <v>47.83</v>
      </c>
      <c r="L279" t="n">
        <v>3.75</v>
      </c>
      <c r="M279" t="n">
        <v>51</v>
      </c>
      <c r="N279" t="n">
        <v>23.99</v>
      </c>
      <c r="O279" t="n">
        <v>18187.93</v>
      </c>
      <c r="P279" t="n">
        <v>268.47</v>
      </c>
      <c r="Q279" t="n">
        <v>1397.28</v>
      </c>
      <c r="R279" t="n">
        <v>121.55</v>
      </c>
      <c r="S279" t="n">
        <v>66.97</v>
      </c>
      <c r="T279" t="n">
        <v>24512.88</v>
      </c>
      <c r="U279" t="n">
        <v>0.55</v>
      </c>
      <c r="V279" t="n">
        <v>0.82</v>
      </c>
      <c r="W279" t="n">
        <v>5.38</v>
      </c>
      <c r="X279" t="n">
        <v>1.5</v>
      </c>
      <c r="Y279" t="n">
        <v>1</v>
      </c>
      <c r="Z279" t="n">
        <v>10</v>
      </c>
    </row>
    <row r="280">
      <c r="A280" t="n">
        <v>12</v>
      </c>
      <c r="B280" t="n">
        <v>70</v>
      </c>
      <c r="C280" t="inlineStr">
        <is>
          <t xml:space="preserve">CONCLUIDO	</t>
        </is>
      </c>
      <c r="D280" t="n">
        <v>3.4259</v>
      </c>
      <c r="E280" t="n">
        <v>29.19</v>
      </c>
      <c r="F280" t="n">
        <v>25.55</v>
      </c>
      <c r="G280" t="n">
        <v>31.28</v>
      </c>
      <c r="H280" t="n">
        <v>0.49</v>
      </c>
      <c r="I280" t="n">
        <v>49</v>
      </c>
      <c r="J280" t="n">
        <v>145.92</v>
      </c>
      <c r="K280" t="n">
        <v>47.83</v>
      </c>
      <c r="L280" t="n">
        <v>4</v>
      </c>
      <c r="M280" t="n">
        <v>47</v>
      </c>
      <c r="N280" t="n">
        <v>24.09</v>
      </c>
      <c r="O280" t="n">
        <v>18230.35</v>
      </c>
      <c r="P280" t="n">
        <v>265.4</v>
      </c>
      <c r="Q280" t="n">
        <v>1397.23</v>
      </c>
      <c r="R280" t="n">
        <v>117.34</v>
      </c>
      <c r="S280" t="n">
        <v>66.97</v>
      </c>
      <c r="T280" t="n">
        <v>22426.79</v>
      </c>
      <c r="U280" t="n">
        <v>0.57</v>
      </c>
      <c r="V280" t="n">
        <v>0.82</v>
      </c>
      <c r="W280" t="n">
        <v>5.38</v>
      </c>
      <c r="X280" t="n">
        <v>1.38</v>
      </c>
      <c r="Y280" t="n">
        <v>1</v>
      </c>
      <c r="Z280" t="n">
        <v>10</v>
      </c>
    </row>
    <row r="281">
      <c r="A281" t="n">
        <v>13</v>
      </c>
      <c r="B281" t="n">
        <v>70</v>
      </c>
      <c r="C281" t="inlineStr">
        <is>
          <t xml:space="preserve">CONCLUIDO	</t>
        </is>
      </c>
      <c r="D281" t="n">
        <v>3.4453</v>
      </c>
      <c r="E281" t="n">
        <v>29.03</v>
      </c>
      <c r="F281" t="n">
        <v>25.47</v>
      </c>
      <c r="G281" t="n">
        <v>33.22</v>
      </c>
      <c r="H281" t="n">
        <v>0.51</v>
      </c>
      <c r="I281" t="n">
        <v>46</v>
      </c>
      <c r="J281" t="n">
        <v>146.26</v>
      </c>
      <c r="K281" t="n">
        <v>47.83</v>
      </c>
      <c r="L281" t="n">
        <v>4.25</v>
      </c>
      <c r="M281" t="n">
        <v>44</v>
      </c>
      <c r="N281" t="n">
        <v>24.18</v>
      </c>
      <c r="O281" t="n">
        <v>18272.81</v>
      </c>
      <c r="P281" t="n">
        <v>262.32</v>
      </c>
      <c r="Q281" t="n">
        <v>1397.24</v>
      </c>
      <c r="R281" t="n">
        <v>114.68</v>
      </c>
      <c r="S281" t="n">
        <v>66.97</v>
      </c>
      <c r="T281" t="n">
        <v>21112.61</v>
      </c>
      <c r="U281" t="n">
        <v>0.58</v>
      </c>
      <c r="V281" t="n">
        <v>0.83</v>
      </c>
      <c r="W281" t="n">
        <v>5.38</v>
      </c>
      <c r="X281" t="n">
        <v>1.3</v>
      </c>
      <c r="Y281" t="n">
        <v>1</v>
      </c>
      <c r="Z281" t="n">
        <v>10</v>
      </c>
    </row>
    <row r="282">
      <c r="A282" t="n">
        <v>14</v>
      </c>
      <c r="B282" t="n">
        <v>70</v>
      </c>
      <c r="C282" t="inlineStr">
        <is>
          <t xml:space="preserve">CONCLUIDO	</t>
        </is>
      </c>
      <c r="D282" t="n">
        <v>3.4677</v>
      </c>
      <c r="E282" t="n">
        <v>28.84</v>
      </c>
      <c r="F282" t="n">
        <v>25.37</v>
      </c>
      <c r="G282" t="n">
        <v>35.4</v>
      </c>
      <c r="H282" t="n">
        <v>0.54</v>
      </c>
      <c r="I282" t="n">
        <v>43</v>
      </c>
      <c r="J282" t="n">
        <v>146.61</v>
      </c>
      <c r="K282" t="n">
        <v>47.83</v>
      </c>
      <c r="L282" t="n">
        <v>4.5</v>
      </c>
      <c r="M282" t="n">
        <v>41</v>
      </c>
      <c r="N282" t="n">
        <v>24.28</v>
      </c>
      <c r="O282" t="n">
        <v>18315.3</v>
      </c>
      <c r="P282" t="n">
        <v>258.76</v>
      </c>
      <c r="Q282" t="n">
        <v>1397.25</v>
      </c>
      <c r="R282" t="n">
        <v>111.51</v>
      </c>
      <c r="S282" t="n">
        <v>66.97</v>
      </c>
      <c r="T282" t="n">
        <v>19543.02</v>
      </c>
      <c r="U282" t="n">
        <v>0.6</v>
      </c>
      <c r="V282" t="n">
        <v>0.83</v>
      </c>
      <c r="W282" t="n">
        <v>5.37</v>
      </c>
      <c r="X282" t="n">
        <v>1.2</v>
      </c>
      <c r="Y282" t="n">
        <v>1</v>
      </c>
      <c r="Z282" t="n">
        <v>10</v>
      </c>
    </row>
    <row r="283">
      <c r="A283" t="n">
        <v>15</v>
      </c>
      <c r="B283" t="n">
        <v>70</v>
      </c>
      <c r="C283" t="inlineStr">
        <is>
          <t xml:space="preserve">CONCLUIDO	</t>
        </is>
      </c>
      <c r="D283" t="n">
        <v>3.4883</v>
      </c>
      <c r="E283" t="n">
        <v>28.67</v>
      </c>
      <c r="F283" t="n">
        <v>25.28</v>
      </c>
      <c r="G283" t="n">
        <v>37.92</v>
      </c>
      <c r="H283" t="n">
        <v>0.57</v>
      </c>
      <c r="I283" t="n">
        <v>40</v>
      </c>
      <c r="J283" t="n">
        <v>146.95</v>
      </c>
      <c r="K283" t="n">
        <v>47.83</v>
      </c>
      <c r="L283" t="n">
        <v>4.75</v>
      </c>
      <c r="M283" t="n">
        <v>38</v>
      </c>
      <c r="N283" t="n">
        <v>24.37</v>
      </c>
      <c r="O283" t="n">
        <v>18357.82</v>
      </c>
      <c r="P283" t="n">
        <v>256.02</v>
      </c>
      <c r="Q283" t="n">
        <v>1397.25</v>
      </c>
      <c r="R283" t="n">
        <v>108.82</v>
      </c>
      <c r="S283" t="n">
        <v>66.97</v>
      </c>
      <c r="T283" t="n">
        <v>18213.62</v>
      </c>
      <c r="U283" t="n">
        <v>0.62</v>
      </c>
      <c r="V283" t="n">
        <v>0.83</v>
      </c>
      <c r="W283" t="n">
        <v>5.36</v>
      </c>
      <c r="X283" t="n">
        <v>1.12</v>
      </c>
      <c r="Y283" t="n">
        <v>1</v>
      </c>
      <c r="Z283" t="n">
        <v>10</v>
      </c>
    </row>
    <row r="284">
      <c r="A284" t="n">
        <v>16</v>
      </c>
      <c r="B284" t="n">
        <v>70</v>
      </c>
      <c r="C284" t="inlineStr">
        <is>
          <t xml:space="preserve">CONCLUIDO	</t>
        </is>
      </c>
      <c r="D284" t="n">
        <v>3.5025</v>
      </c>
      <c r="E284" t="n">
        <v>28.55</v>
      </c>
      <c r="F284" t="n">
        <v>25.23</v>
      </c>
      <c r="G284" t="n">
        <v>39.83</v>
      </c>
      <c r="H284" t="n">
        <v>0.6</v>
      </c>
      <c r="I284" t="n">
        <v>38</v>
      </c>
      <c r="J284" t="n">
        <v>147.3</v>
      </c>
      <c r="K284" t="n">
        <v>47.83</v>
      </c>
      <c r="L284" t="n">
        <v>5</v>
      </c>
      <c r="M284" t="n">
        <v>36</v>
      </c>
      <c r="N284" t="n">
        <v>24.47</v>
      </c>
      <c r="O284" t="n">
        <v>18400.38</v>
      </c>
      <c r="P284" t="n">
        <v>252.49</v>
      </c>
      <c r="Q284" t="n">
        <v>1397.18</v>
      </c>
      <c r="R284" t="n">
        <v>107.35</v>
      </c>
      <c r="S284" t="n">
        <v>66.97</v>
      </c>
      <c r="T284" t="n">
        <v>17484.26</v>
      </c>
      <c r="U284" t="n">
        <v>0.62</v>
      </c>
      <c r="V284" t="n">
        <v>0.83</v>
      </c>
      <c r="W284" t="n">
        <v>5.35</v>
      </c>
      <c r="X284" t="n">
        <v>1.06</v>
      </c>
      <c r="Y284" t="n">
        <v>1</v>
      </c>
      <c r="Z284" t="n">
        <v>10</v>
      </c>
    </row>
    <row r="285">
      <c r="A285" t="n">
        <v>17</v>
      </c>
      <c r="B285" t="n">
        <v>70</v>
      </c>
      <c r="C285" t="inlineStr">
        <is>
          <t xml:space="preserve">CONCLUIDO	</t>
        </is>
      </c>
      <c r="D285" t="n">
        <v>3.5144</v>
      </c>
      <c r="E285" t="n">
        <v>28.45</v>
      </c>
      <c r="F285" t="n">
        <v>25.19</v>
      </c>
      <c r="G285" t="n">
        <v>41.98</v>
      </c>
      <c r="H285" t="n">
        <v>0.63</v>
      </c>
      <c r="I285" t="n">
        <v>36</v>
      </c>
      <c r="J285" t="n">
        <v>147.64</v>
      </c>
      <c r="K285" t="n">
        <v>47.83</v>
      </c>
      <c r="L285" t="n">
        <v>5.25</v>
      </c>
      <c r="M285" t="n">
        <v>34</v>
      </c>
      <c r="N285" t="n">
        <v>24.56</v>
      </c>
      <c r="O285" t="n">
        <v>18442.97</v>
      </c>
      <c r="P285" t="n">
        <v>250.09</v>
      </c>
      <c r="Q285" t="n">
        <v>1397.22</v>
      </c>
      <c r="R285" t="n">
        <v>105.94</v>
      </c>
      <c r="S285" t="n">
        <v>66.97</v>
      </c>
      <c r="T285" t="n">
        <v>16791.89</v>
      </c>
      <c r="U285" t="n">
        <v>0.63</v>
      </c>
      <c r="V285" t="n">
        <v>0.84</v>
      </c>
      <c r="W285" t="n">
        <v>5.35</v>
      </c>
      <c r="X285" t="n">
        <v>1.02</v>
      </c>
      <c r="Y285" t="n">
        <v>1</v>
      </c>
      <c r="Z285" t="n">
        <v>10</v>
      </c>
    </row>
    <row r="286">
      <c r="A286" t="n">
        <v>18</v>
      </c>
      <c r="B286" t="n">
        <v>70</v>
      </c>
      <c r="C286" t="inlineStr">
        <is>
          <t xml:space="preserve">CONCLUIDO	</t>
        </is>
      </c>
      <c r="D286" t="n">
        <v>3.5295</v>
      </c>
      <c r="E286" t="n">
        <v>28.33</v>
      </c>
      <c r="F286" t="n">
        <v>25.12</v>
      </c>
      <c r="G286" t="n">
        <v>44.33</v>
      </c>
      <c r="H286" t="n">
        <v>0.66</v>
      </c>
      <c r="I286" t="n">
        <v>34</v>
      </c>
      <c r="J286" t="n">
        <v>147.99</v>
      </c>
      <c r="K286" t="n">
        <v>47.83</v>
      </c>
      <c r="L286" t="n">
        <v>5.5</v>
      </c>
      <c r="M286" t="n">
        <v>32</v>
      </c>
      <c r="N286" t="n">
        <v>24.66</v>
      </c>
      <c r="O286" t="n">
        <v>18485.59</v>
      </c>
      <c r="P286" t="n">
        <v>247.92</v>
      </c>
      <c r="Q286" t="n">
        <v>1397.28</v>
      </c>
      <c r="R286" t="n">
        <v>103.42</v>
      </c>
      <c r="S286" t="n">
        <v>66.97</v>
      </c>
      <c r="T286" t="n">
        <v>15540.06</v>
      </c>
      <c r="U286" t="n">
        <v>0.65</v>
      </c>
      <c r="V286" t="n">
        <v>0.84</v>
      </c>
      <c r="W286" t="n">
        <v>5.36</v>
      </c>
      <c r="X286" t="n">
        <v>0.96</v>
      </c>
      <c r="Y286" t="n">
        <v>1</v>
      </c>
      <c r="Z286" t="n">
        <v>10</v>
      </c>
    </row>
    <row r="287">
      <c r="A287" t="n">
        <v>19</v>
      </c>
      <c r="B287" t="n">
        <v>70</v>
      </c>
      <c r="C287" t="inlineStr">
        <is>
          <t xml:space="preserve">CONCLUIDO	</t>
        </is>
      </c>
      <c r="D287" t="n">
        <v>3.5448</v>
      </c>
      <c r="E287" t="n">
        <v>28.21</v>
      </c>
      <c r="F287" t="n">
        <v>25.06</v>
      </c>
      <c r="G287" t="n">
        <v>46.98</v>
      </c>
      <c r="H287" t="n">
        <v>0.6899999999999999</v>
      </c>
      <c r="I287" t="n">
        <v>32</v>
      </c>
      <c r="J287" t="n">
        <v>148.33</v>
      </c>
      <c r="K287" t="n">
        <v>47.83</v>
      </c>
      <c r="L287" t="n">
        <v>5.75</v>
      </c>
      <c r="M287" t="n">
        <v>30</v>
      </c>
      <c r="N287" t="n">
        <v>24.75</v>
      </c>
      <c r="O287" t="n">
        <v>18528.25</v>
      </c>
      <c r="P287" t="n">
        <v>244.23</v>
      </c>
      <c r="Q287" t="n">
        <v>1397.28</v>
      </c>
      <c r="R287" t="n">
        <v>101.44</v>
      </c>
      <c r="S287" t="n">
        <v>66.97</v>
      </c>
      <c r="T287" t="n">
        <v>14562.21</v>
      </c>
      <c r="U287" t="n">
        <v>0.66</v>
      </c>
      <c r="V287" t="n">
        <v>0.84</v>
      </c>
      <c r="W287" t="n">
        <v>5.35</v>
      </c>
      <c r="X287" t="n">
        <v>0.89</v>
      </c>
      <c r="Y287" t="n">
        <v>1</v>
      </c>
      <c r="Z287" t="n">
        <v>10</v>
      </c>
    </row>
    <row r="288">
      <c r="A288" t="n">
        <v>20</v>
      </c>
      <c r="B288" t="n">
        <v>70</v>
      </c>
      <c r="C288" t="inlineStr">
        <is>
          <t xml:space="preserve">CONCLUIDO	</t>
        </is>
      </c>
      <c r="D288" t="n">
        <v>3.559</v>
      </c>
      <c r="E288" t="n">
        <v>28.1</v>
      </c>
      <c r="F288" t="n">
        <v>25</v>
      </c>
      <c r="G288" t="n">
        <v>50.01</v>
      </c>
      <c r="H288" t="n">
        <v>0.71</v>
      </c>
      <c r="I288" t="n">
        <v>30</v>
      </c>
      <c r="J288" t="n">
        <v>148.68</v>
      </c>
      <c r="K288" t="n">
        <v>47.83</v>
      </c>
      <c r="L288" t="n">
        <v>6</v>
      </c>
      <c r="M288" t="n">
        <v>28</v>
      </c>
      <c r="N288" t="n">
        <v>24.85</v>
      </c>
      <c r="O288" t="n">
        <v>18570.94</v>
      </c>
      <c r="P288" t="n">
        <v>241.98</v>
      </c>
      <c r="Q288" t="n">
        <v>1397.24</v>
      </c>
      <c r="R288" t="n">
        <v>99.75</v>
      </c>
      <c r="S288" t="n">
        <v>66.97</v>
      </c>
      <c r="T288" t="n">
        <v>13728.73</v>
      </c>
      <c r="U288" t="n">
        <v>0.67</v>
      </c>
      <c r="V288" t="n">
        <v>0.84</v>
      </c>
      <c r="W288" t="n">
        <v>5.35</v>
      </c>
      <c r="X288" t="n">
        <v>0.84</v>
      </c>
      <c r="Y288" t="n">
        <v>1</v>
      </c>
      <c r="Z288" t="n">
        <v>10</v>
      </c>
    </row>
    <row r="289">
      <c r="A289" t="n">
        <v>21</v>
      </c>
      <c r="B289" t="n">
        <v>70</v>
      </c>
      <c r="C289" t="inlineStr">
        <is>
          <t xml:space="preserve">CONCLUIDO	</t>
        </is>
      </c>
      <c r="D289" t="n">
        <v>3.5672</v>
      </c>
      <c r="E289" t="n">
        <v>28.03</v>
      </c>
      <c r="F289" t="n">
        <v>24.97</v>
      </c>
      <c r="G289" t="n">
        <v>51.66</v>
      </c>
      <c r="H289" t="n">
        <v>0.74</v>
      </c>
      <c r="I289" t="n">
        <v>29</v>
      </c>
      <c r="J289" t="n">
        <v>149.02</v>
      </c>
      <c r="K289" t="n">
        <v>47.83</v>
      </c>
      <c r="L289" t="n">
        <v>6.25</v>
      </c>
      <c r="M289" t="n">
        <v>27</v>
      </c>
      <c r="N289" t="n">
        <v>24.95</v>
      </c>
      <c r="O289" t="n">
        <v>18613.66</v>
      </c>
      <c r="P289" t="n">
        <v>238.33</v>
      </c>
      <c r="Q289" t="n">
        <v>1397.2</v>
      </c>
      <c r="R289" t="n">
        <v>98.58</v>
      </c>
      <c r="S289" t="n">
        <v>66.97</v>
      </c>
      <c r="T289" t="n">
        <v>13146.15</v>
      </c>
      <c r="U289" t="n">
        <v>0.68</v>
      </c>
      <c r="V289" t="n">
        <v>0.84</v>
      </c>
      <c r="W289" t="n">
        <v>5.34</v>
      </c>
      <c r="X289" t="n">
        <v>0.8</v>
      </c>
      <c r="Y289" t="n">
        <v>1</v>
      </c>
      <c r="Z289" t="n">
        <v>10</v>
      </c>
    </row>
    <row r="290">
      <c r="A290" t="n">
        <v>22</v>
      </c>
      <c r="B290" t="n">
        <v>70</v>
      </c>
      <c r="C290" t="inlineStr">
        <is>
          <t xml:space="preserve">CONCLUIDO	</t>
        </is>
      </c>
      <c r="D290" t="n">
        <v>3.5829</v>
      </c>
      <c r="E290" t="n">
        <v>27.91</v>
      </c>
      <c r="F290" t="n">
        <v>24.9</v>
      </c>
      <c r="G290" t="n">
        <v>55.34</v>
      </c>
      <c r="H290" t="n">
        <v>0.77</v>
      </c>
      <c r="I290" t="n">
        <v>27</v>
      </c>
      <c r="J290" t="n">
        <v>149.37</v>
      </c>
      <c r="K290" t="n">
        <v>47.83</v>
      </c>
      <c r="L290" t="n">
        <v>6.5</v>
      </c>
      <c r="M290" t="n">
        <v>25</v>
      </c>
      <c r="N290" t="n">
        <v>25.04</v>
      </c>
      <c r="O290" t="n">
        <v>18656.42</v>
      </c>
      <c r="P290" t="n">
        <v>235.88</v>
      </c>
      <c r="Q290" t="n">
        <v>1397.28</v>
      </c>
      <c r="R290" t="n">
        <v>96.59</v>
      </c>
      <c r="S290" t="n">
        <v>66.97</v>
      </c>
      <c r="T290" t="n">
        <v>12162.94</v>
      </c>
      <c r="U290" t="n">
        <v>0.6899999999999999</v>
      </c>
      <c r="V290" t="n">
        <v>0.85</v>
      </c>
      <c r="W290" t="n">
        <v>5.34</v>
      </c>
      <c r="X290" t="n">
        <v>0.74</v>
      </c>
      <c r="Y290" t="n">
        <v>1</v>
      </c>
      <c r="Z290" t="n">
        <v>10</v>
      </c>
    </row>
    <row r="291">
      <c r="A291" t="n">
        <v>23</v>
      </c>
      <c r="B291" t="n">
        <v>70</v>
      </c>
      <c r="C291" t="inlineStr">
        <is>
          <t xml:space="preserve">CONCLUIDO	</t>
        </is>
      </c>
      <c r="D291" t="n">
        <v>3.589</v>
      </c>
      <c r="E291" t="n">
        <v>27.86</v>
      </c>
      <c r="F291" t="n">
        <v>24.88</v>
      </c>
      <c r="G291" t="n">
        <v>57.42</v>
      </c>
      <c r="H291" t="n">
        <v>0.8</v>
      </c>
      <c r="I291" t="n">
        <v>26</v>
      </c>
      <c r="J291" t="n">
        <v>149.72</v>
      </c>
      <c r="K291" t="n">
        <v>47.83</v>
      </c>
      <c r="L291" t="n">
        <v>6.75</v>
      </c>
      <c r="M291" t="n">
        <v>24</v>
      </c>
      <c r="N291" t="n">
        <v>25.14</v>
      </c>
      <c r="O291" t="n">
        <v>18699.2</v>
      </c>
      <c r="P291" t="n">
        <v>231.89</v>
      </c>
      <c r="Q291" t="n">
        <v>1397.23</v>
      </c>
      <c r="R291" t="n">
        <v>95.86</v>
      </c>
      <c r="S291" t="n">
        <v>66.97</v>
      </c>
      <c r="T291" t="n">
        <v>11803.15</v>
      </c>
      <c r="U291" t="n">
        <v>0.7</v>
      </c>
      <c r="V291" t="n">
        <v>0.85</v>
      </c>
      <c r="W291" t="n">
        <v>5.34</v>
      </c>
      <c r="X291" t="n">
        <v>0.72</v>
      </c>
      <c r="Y291" t="n">
        <v>1</v>
      </c>
      <c r="Z291" t="n">
        <v>10</v>
      </c>
    </row>
    <row r="292">
      <c r="A292" t="n">
        <v>24</v>
      </c>
      <c r="B292" t="n">
        <v>70</v>
      </c>
      <c r="C292" t="inlineStr">
        <is>
          <t xml:space="preserve">CONCLUIDO	</t>
        </is>
      </c>
      <c r="D292" t="n">
        <v>3.5969</v>
      </c>
      <c r="E292" t="n">
        <v>27.8</v>
      </c>
      <c r="F292" t="n">
        <v>24.85</v>
      </c>
      <c r="G292" t="n">
        <v>59.64</v>
      </c>
      <c r="H292" t="n">
        <v>0.83</v>
      </c>
      <c r="I292" t="n">
        <v>25</v>
      </c>
      <c r="J292" t="n">
        <v>150.07</v>
      </c>
      <c r="K292" t="n">
        <v>47.83</v>
      </c>
      <c r="L292" t="n">
        <v>7</v>
      </c>
      <c r="M292" t="n">
        <v>23</v>
      </c>
      <c r="N292" t="n">
        <v>25.24</v>
      </c>
      <c r="O292" t="n">
        <v>18742.03</v>
      </c>
      <c r="P292" t="n">
        <v>230.13</v>
      </c>
      <c r="Q292" t="n">
        <v>1397.21</v>
      </c>
      <c r="R292" t="n">
        <v>94.75</v>
      </c>
      <c r="S292" t="n">
        <v>66.97</v>
      </c>
      <c r="T292" t="n">
        <v>11252.74</v>
      </c>
      <c r="U292" t="n">
        <v>0.71</v>
      </c>
      <c r="V292" t="n">
        <v>0.85</v>
      </c>
      <c r="W292" t="n">
        <v>5.34</v>
      </c>
      <c r="X292" t="n">
        <v>0.6899999999999999</v>
      </c>
      <c r="Y292" t="n">
        <v>1</v>
      </c>
      <c r="Z292" t="n">
        <v>10</v>
      </c>
    </row>
    <row r="293">
      <c r="A293" t="n">
        <v>25</v>
      </c>
      <c r="B293" t="n">
        <v>70</v>
      </c>
      <c r="C293" t="inlineStr">
        <is>
          <t xml:space="preserve">CONCLUIDO	</t>
        </is>
      </c>
      <c r="D293" t="n">
        <v>3.6029</v>
      </c>
      <c r="E293" t="n">
        <v>27.76</v>
      </c>
      <c r="F293" t="n">
        <v>24.83</v>
      </c>
      <c r="G293" t="n">
        <v>62.08</v>
      </c>
      <c r="H293" t="n">
        <v>0.85</v>
      </c>
      <c r="I293" t="n">
        <v>24</v>
      </c>
      <c r="J293" t="n">
        <v>150.41</v>
      </c>
      <c r="K293" t="n">
        <v>47.83</v>
      </c>
      <c r="L293" t="n">
        <v>7.25</v>
      </c>
      <c r="M293" t="n">
        <v>20</v>
      </c>
      <c r="N293" t="n">
        <v>25.33</v>
      </c>
      <c r="O293" t="n">
        <v>18784.88</v>
      </c>
      <c r="P293" t="n">
        <v>227.91</v>
      </c>
      <c r="Q293" t="n">
        <v>1397.22</v>
      </c>
      <c r="R293" t="n">
        <v>94.22</v>
      </c>
      <c r="S293" t="n">
        <v>66.97</v>
      </c>
      <c r="T293" t="n">
        <v>10989.98</v>
      </c>
      <c r="U293" t="n">
        <v>0.71</v>
      </c>
      <c r="V293" t="n">
        <v>0.85</v>
      </c>
      <c r="W293" t="n">
        <v>5.34</v>
      </c>
      <c r="X293" t="n">
        <v>0.67</v>
      </c>
      <c r="Y293" t="n">
        <v>1</v>
      </c>
      <c r="Z293" t="n">
        <v>10</v>
      </c>
    </row>
    <row r="294">
      <c r="A294" t="n">
        <v>26</v>
      </c>
      <c r="B294" t="n">
        <v>70</v>
      </c>
      <c r="C294" t="inlineStr">
        <is>
          <t xml:space="preserve">CONCLUIDO	</t>
        </is>
      </c>
      <c r="D294" t="n">
        <v>3.611</v>
      </c>
      <c r="E294" t="n">
        <v>27.69</v>
      </c>
      <c r="F294" t="n">
        <v>24.8</v>
      </c>
      <c r="G294" t="n">
        <v>64.7</v>
      </c>
      <c r="H294" t="n">
        <v>0.88</v>
      </c>
      <c r="I294" t="n">
        <v>23</v>
      </c>
      <c r="J294" t="n">
        <v>150.76</v>
      </c>
      <c r="K294" t="n">
        <v>47.83</v>
      </c>
      <c r="L294" t="n">
        <v>7.5</v>
      </c>
      <c r="M294" t="n">
        <v>18</v>
      </c>
      <c r="N294" t="n">
        <v>25.43</v>
      </c>
      <c r="O294" t="n">
        <v>18827.77</v>
      </c>
      <c r="P294" t="n">
        <v>225.08</v>
      </c>
      <c r="Q294" t="n">
        <v>1397.24</v>
      </c>
      <c r="R294" t="n">
        <v>92.94</v>
      </c>
      <c r="S294" t="n">
        <v>66.97</v>
      </c>
      <c r="T294" t="n">
        <v>10356.24</v>
      </c>
      <c r="U294" t="n">
        <v>0.72</v>
      </c>
      <c r="V294" t="n">
        <v>0.85</v>
      </c>
      <c r="W294" t="n">
        <v>5.34</v>
      </c>
      <c r="X294" t="n">
        <v>0.64</v>
      </c>
      <c r="Y294" t="n">
        <v>1</v>
      </c>
      <c r="Z294" t="n">
        <v>10</v>
      </c>
    </row>
    <row r="295">
      <c r="A295" t="n">
        <v>27</v>
      </c>
      <c r="B295" t="n">
        <v>70</v>
      </c>
      <c r="C295" t="inlineStr">
        <is>
          <t xml:space="preserve">CONCLUIDO	</t>
        </is>
      </c>
      <c r="D295" t="n">
        <v>3.6183</v>
      </c>
      <c r="E295" t="n">
        <v>27.64</v>
      </c>
      <c r="F295" t="n">
        <v>24.77</v>
      </c>
      <c r="G295" t="n">
        <v>67.56</v>
      </c>
      <c r="H295" t="n">
        <v>0.91</v>
      </c>
      <c r="I295" t="n">
        <v>22</v>
      </c>
      <c r="J295" t="n">
        <v>151.11</v>
      </c>
      <c r="K295" t="n">
        <v>47.83</v>
      </c>
      <c r="L295" t="n">
        <v>7.75</v>
      </c>
      <c r="M295" t="n">
        <v>12</v>
      </c>
      <c r="N295" t="n">
        <v>25.53</v>
      </c>
      <c r="O295" t="n">
        <v>18870.7</v>
      </c>
      <c r="P295" t="n">
        <v>223.12</v>
      </c>
      <c r="Q295" t="n">
        <v>1397.27</v>
      </c>
      <c r="R295" t="n">
        <v>92.03</v>
      </c>
      <c r="S295" t="n">
        <v>66.97</v>
      </c>
      <c r="T295" t="n">
        <v>9908.99</v>
      </c>
      <c r="U295" t="n">
        <v>0.73</v>
      </c>
      <c r="V295" t="n">
        <v>0.85</v>
      </c>
      <c r="W295" t="n">
        <v>5.34</v>
      </c>
      <c r="X295" t="n">
        <v>0.61</v>
      </c>
      <c r="Y295" t="n">
        <v>1</v>
      </c>
      <c r="Z295" t="n">
        <v>10</v>
      </c>
    </row>
    <row r="296">
      <c r="A296" t="n">
        <v>28</v>
      </c>
      <c r="B296" t="n">
        <v>70</v>
      </c>
      <c r="C296" t="inlineStr">
        <is>
          <t xml:space="preserve">CONCLUIDO	</t>
        </is>
      </c>
      <c r="D296" t="n">
        <v>3.6169</v>
      </c>
      <c r="E296" t="n">
        <v>27.65</v>
      </c>
      <c r="F296" t="n">
        <v>24.78</v>
      </c>
      <c r="G296" t="n">
        <v>67.59</v>
      </c>
      <c r="H296" t="n">
        <v>0.9399999999999999</v>
      </c>
      <c r="I296" t="n">
        <v>22</v>
      </c>
      <c r="J296" t="n">
        <v>151.46</v>
      </c>
      <c r="K296" t="n">
        <v>47.83</v>
      </c>
      <c r="L296" t="n">
        <v>8</v>
      </c>
      <c r="M296" t="n">
        <v>6</v>
      </c>
      <c r="N296" t="n">
        <v>25.63</v>
      </c>
      <c r="O296" t="n">
        <v>18913.66</v>
      </c>
      <c r="P296" t="n">
        <v>221.83</v>
      </c>
      <c r="Q296" t="n">
        <v>1397.17</v>
      </c>
      <c r="R296" t="n">
        <v>91.88</v>
      </c>
      <c r="S296" t="n">
        <v>66.97</v>
      </c>
      <c r="T296" t="n">
        <v>9831.4</v>
      </c>
      <c r="U296" t="n">
        <v>0.73</v>
      </c>
      <c r="V296" t="n">
        <v>0.85</v>
      </c>
      <c r="W296" t="n">
        <v>5.36</v>
      </c>
      <c r="X296" t="n">
        <v>0.62</v>
      </c>
      <c r="Y296" t="n">
        <v>1</v>
      </c>
      <c r="Z296" t="n">
        <v>10</v>
      </c>
    </row>
    <row r="297">
      <c r="A297" t="n">
        <v>29</v>
      </c>
      <c r="B297" t="n">
        <v>70</v>
      </c>
      <c r="C297" t="inlineStr">
        <is>
          <t xml:space="preserve">CONCLUIDO	</t>
        </is>
      </c>
      <c r="D297" t="n">
        <v>3.6173</v>
      </c>
      <c r="E297" t="n">
        <v>27.64</v>
      </c>
      <c r="F297" t="n">
        <v>24.78</v>
      </c>
      <c r="G297" t="n">
        <v>67.58</v>
      </c>
      <c r="H297" t="n">
        <v>0.96</v>
      </c>
      <c r="I297" t="n">
        <v>22</v>
      </c>
      <c r="J297" t="n">
        <v>151.81</v>
      </c>
      <c r="K297" t="n">
        <v>47.83</v>
      </c>
      <c r="L297" t="n">
        <v>8.25</v>
      </c>
      <c r="M297" t="n">
        <v>2</v>
      </c>
      <c r="N297" t="n">
        <v>25.73</v>
      </c>
      <c r="O297" t="n">
        <v>18956.65</v>
      </c>
      <c r="P297" t="n">
        <v>221.45</v>
      </c>
      <c r="Q297" t="n">
        <v>1397.2</v>
      </c>
      <c r="R297" t="n">
        <v>91.95999999999999</v>
      </c>
      <c r="S297" t="n">
        <v>66.97</v>
      </c>
      <c r="T297" t="n">
        <v>9871.040000000001</v>
      </c>
      <c r="U297" t="n">
        <v>0.73</v>
      </c>
      <c r="V297" t="n">
        <v>0.85</v>
      </c>
      <c r="W297" t="n">
        <v>5.35</v>
      </c>
      <c r="X297" t="n">
        <v>0.62</v>
      </c>
      <c r="Y297" t="n">
        <v>1</v>
      </c>
      <c r="Z297" t="n">
        <v>10</v>
      </c>
    </row>
    <row r="298">
      <c r="A298" t="n">
        <v>30</v>
      </c>
      <c r="B298" t="n">
        <v>70</v>
      </c>
      <c r="C298" t="inlineStr">
        <is>
          <t xml:space="preserve">CONCLUIDO	</t>
        </is>
      </c>
      <c r="D298" t="n">
        <v>3.6154</v>
      </c>
      <c r="E298" t="n">
        <v>27.66</v>
      </c>
      <c r="F298" t="n">
        <v>24.8</v>
      </c>
      <c r="G298" t="n">
        <v>67.62</v>
      </c>
      <c r="H298" t="n">
        <v>0.99</v>
      </c>
      <c r="I298" t="n">
        <v>22</v>
      </c>
      <c r="J298" t="n">
        <v>152.15</v>
      </c>
      <c r="K298" t="n">
        <v>47.83</v>
      </c>
      <c r="L298" t="n">
        <v>8.5</v>
      </c>
      <c r="M298" t="n">
        <v>2</v>
      </c>
      <c r="N298" t="n">
        <v>25.83</v>
      </c>
      <c r="O298" t="n">
        <v>18999.67</v>
      </c>
      <c r="P298" t="n">
        <v>221.44</v>
      </c>
      <c r="Q298" t="n">
        <v>1397.17</v>
      </c>
      <c r="R298" t="n">
        <v>92.20999999999999</v>
      </c>
      <c r="S298" t="n">
        <v>66.97</v>
      </c>
      <c r="T298" t="n">
        <v>9994.959999999999</v>
      </c>
      <c r="U298" t="n">
        <v>0.73</v>
      </c>
      <c r="V298" t="n">
        <v>0.85</v>
      </c>
      <c r="W298" t="n">
        <v>5.36</v>
      </c>
      <c r="X298" t="n">
        <v>0.63</v>
      </c>
      <c r="Y298" t="n">
        <v>1</v>
      </c>
      <c r="Z298" t="n">
        <v>10</v>
      </c>
    </row>
    <row r="299">
      <c r="A299" t="n">
        <v>31</v>
      </c>
      <c r="B299" t="n">
        <v>70</v>
      </c>
      <c r="C299" t="inlineStr">
        <is>
          <t xml:space="preserve">CONCLUIDO	</t>
        </is>
      </c>
      <c r="D299" t="n">
        <v>3.624</v>
      </c>
      <c r="E299" t="n">
        <v>27.59</v>
      </c>
      <c r="F299" t="n">
        <v>24.76</v>
      </c>
      <c r="G299" t="n">
        <v>70.73999999999999</v>
      </c>
      <c r="H299" t="n">
        <v>1.02</v>
      </c>
      <c r="I299" t="n">
        <v>21</v>
      </c>
      <c r="J299" t="n">
        <v>152.5</v>
      </c>
      <c r="K299" t="n">
        <v>47.83</v>
      </c>
      <c r="L299" t="n">
        <v>8.75</v>
      </c>
      <c r="M299" t="n">
        <v>1</v>
      </c>
      <c r="N299" t="n">
        <v>25.93</v>
      </c>
      <c r="O299" t="n">
        <v>19042.73</v>
      </c>
      <c r="P299" t="n">
        <v>221.22</v>
      </c>
      <c r="Q299" t="n">
        <v>1397.22</v>
      </c>
      <c r="R299" t="n">
        <v>91.18000000000001</v>
      </c>
      <c r="S299" t="n">
        <v>66.97</v>
      </c>
      <c r="T299" t="n">
        <v>9487.75</v>
      </c>
      <c r="U299" t="n">
        <v>0.73</v>
      </c>
      <c r="V299" t="n">
        <v>0.85</v>
      </c>
      <c r="W299" t="n">
        <v>5.35</v>
      </c>
      <c r="X299" t="n">
        <v>0.59</v>
      </c>
      <c r="Y299" t="n">
        <v>1</v>
      </c>
      <c r="Z299" t="n">
        <v>10</v>
      </c>
    </row>
    <row r="300">
      <c r="A300" t="n">
        <v>32</v>
      </c>
      <c r="B300" t="n">
        <v>70</v>
      </c>
      <c r="C300" t="inlineStr">
        <is>
          <t xml:space="preserve">CONCLUIDO	</t>
        </is>
      </c>
      <c r="D300" t="n">
        <v>3.6245</v>
      </c>
      <c r="E300" t="n">
        <v>27.59</v>
      </c>
      <c r="F300" t="n">
        <v>24.75</v>
      </c>
      <c r="G300" t="n">
        <v>70.73</v>
      </c>
      <c r="H300" t="n">
        <v>1.04</v>
      </c>
      <c r="I300" t="n">
        <v>21</v>
      </c>
      <c r="J300" t="n">
        <v>152.85</v>
      </c>
      <c r="K300" t="n">
        <v>47.83</v>
      </c>
      <c r="L300" t="n">
        <v>9</v>
      </c>
      <c r="M300" t="n">
        <v>0</v>
      </c>
      <c r="N300" t="n">
        <v>26.03</v>
      </c>
      <c r="O300" t="n">
        <v>19085.83</v>
      </c>
      <c r="P300" t="n">
        <v>221.6</v>
      </c>
      <c r="Q300" t="n">
        <v>1397.34</v>
      </c>
      <c r="R300" t="n">
        <v>90.84999999999999</v>
      </c>
      <c r="S300" t="n">
        <v>66.97</v>
      </c>
      <c r="T300" t="n">
        <v>9319.530000000001</v>
      </c>
      <c r="U300" t="n">
        <v>0.74</v>
      </c>
      <c r="V300" t="n">
        <v>0.85</v>
      </c>
      <c r="W300" t="n">
        <v>5.36</v>
      </c>
      <c r="X300" t="n">
        <v>0.59</v>
      </c>
      <c r="Y300" t="n">
        <v>1</v>
      </c>
      <c r="Z300" t="n">
        <v>10</v>
      </c>
    </row>
    <row r="301">
      <c r="A301" t="n">
        <v>0</v>
      </c>
      <c r="B301" t="n">
        <v>90</v>
      </c>
      <c r="C301" t="inlineStr">
        <is>
          <t xml:space="preserve">CONCLUIDO	</t>
        </is>
      </c>
      <c r="D301" t="n">
        <v>2.1077</v>
      </c>
      <c r="E301" t="n">
        <v>47.44</v>
      </c>
      <c r="F301" t="n">
        <v>33.68</v>
      </c>
      <c r="G301" t="n">
        <v>6.34</v>
      </c>
      <c r="H301" t="n">
        <v>0.1</v>
      </c>
      <c r="I301" t="n">
        <v>319</v>
      </c>
      <c r="J301" t="n">
        <v>176.73</v>
      </c>
      <c r="K301" t="n">
        <v>52.44</v>
      </c>
      <c r="L301" t="n">
        <v>1</v>
      </c>
      <c r="M301" t="n">
        <v>317</v>
      </c>
      <c r="N301" t="n">
        <v>33.29</v>
      </c>
      <c r="O301" t="n">
        <v>22031.19</v>
      </c>
      <c r="P301" t="n">
        <v>440.61</v>
      </c>
      <c r="Q301" t="n">
        <v>1397.88</v>
      </c>
      <c r="R301" t="n">
        <v>382.23</v>
      </c>
      <c r="S301" t="n">
        <v>66.97</v>
      </c>
      <c r="T301" t="n">
        <v>153520.06</v>
      </c>
      <c r="U301" t="n">
        <v>0.18</v>
      </c>
      <c r="V301" t="n">
        <v>0.63</v>
      </c>
      <c r="W301" t="n">
        <v>5.85</v>
      </c>
      <c r="X301" t="n">
        <v>9.5</v>
      </c>
      <c r="Y301" t="n">
        <v>1</v>
      </c>
      <c r="Z301" t="n">
        <v>10</v>
      </c>
    </row>
    <row r="302">
      <c r="A302" t="n">
        <v>1</v>
      </c>
      <c r="B302" t="n">
        <v>90</v>
      </c>
      <c r="C302" t="inlineStr">
        <is>
          <t xml:space="preserve">CONCLUIDO	</t>
        </is>
      </c>
      <c r="D302" t="n">
        <v>2.3945</v>
      </c>
      <c r="E302" t="n">
        <v>41.76</v>
      </c>
      <c r="F302" t="n">
        <v>31.02</v>
      </c>
      <c r="G302" t="n">
        <v>7.95</v>
      </c>
      <c r="H302" t="n">
        <v>0.13</v>
      </c>
      <c r="I302" t="n">
        <v>234</v>
      </c>
      <c r="J302" t="n">
        <v>177.1</v>
      </c>
      <c r="K302" t="n">
        <v>52.44</v>
      </c>
      <c r="L302" t="n">
        <v>1.25</v>
      </c>
      <c r="M302" t="n">
        <v>232</v>
      </c>
      <c r="N302" t="n">
        <v>33.41</v>
      </c>
      <c r="O302" t="n">
        <v>22076.81</v>
      </c>
      <c r="P302" t="n">
        <v>404.18</v>
      </c>
      <c r="Q302" t="n">
        <v>1397.71</v>
      </c>
      <c r="R302" t="n">
        <v>296.55</v>
      </c>
      <c r="S302" t="n">
        <v>66.97</v>
      </c>
      <c r="T302" t="n">
        <v>111108.29</v>
      </c>
      <c r="U302" t="n">
        <v>0.23</v>
      </c>
      <c r="V302" t="n">
        <v>0.68</v>
      </c>
      <c r="W302" t="n">
        <v>5.66</v>
      </c>
      <c r="X302" t="n">
        <v>6.85</v>
      </c>
      <c r="Y302" t="n">
        <v>1</v>
      </c>
      <c r="Z302" t="n">
        <v>10</v>
      </c>
    </row>
    <row r="303">
      <c r="A303" t="n">
        <v>2</v>
      </c>
      <c r="B303" t="n">
        <v>90</v>
      </c>
      <c r="C303" t="inlineStr">
        <is>
          <t xml:space="preserve">CONCLUIDO	</t>
        </is>
      </c>
      <c r="D303" t="n">
        <v>2.5924</v>
      </c>
      <c r="E303" t="n">
        <v>38.57</v>
      </c>
      <c r="F303" t="n">
        <v>29.58</v>
      </c>
      <c r="G303" t="n">
        <v>9.59</v>
      </c>
      <c r="H303" t="n">
        <v>0.15</v>
      </c>
      <c r="I303" t="n">
        <v>185</v>
      </c>
      <c r="J303" t="n">
        <v>177.47</v>
      </c>
      <c r="K303" t="n">
        <v>52.44</v>
      </c>
      <c r="L303" t="n">
        <v>1.5</v>
      </c>
      <c r="M303" t="n">
        <v>183</v>
      </c>
      <c r="N303" t="n">
        <v>33.53</v>
      </c>
      <c r="O303" t="n">
        <v>22122.46</v>
      </c>
      <c r="P303" t="n">
        <v>383.85</v>
      </c>
      <c r="Q303" t="n">
        <v>1397.57</v>
      </c>
      <c r="R303" t="n">
        <v>248.56</v>
      </c>
      <c r="S303" t="n">
        <v>66.97</v>
      </c>
      <c r="T303" t="n">
        <v>87354.24000000001</v>
      </c>
      <c r="U303" t="n">
        <v>0.27</v>
      </c>
      <c r="V303" t="n">
        <v>0.71</v>
      </c>
      <c r="W303" t="n">
        <v>5.61</v>
      </c>
      <c r="X303" t="n">
        <v>5.4</v>
      </c>
      <c r="Y303" t="n">
        <v>1</v>
      </c>
      <c r="Z303" t="n">
        <v>10</v>
      </c>
    </row>
    <row r="304">
      <c r="A304" t="n">
        <v>3</v>
      </c>
      <c r="B304" t="n">
        <v>90</v>
      </c>
      <c r="C304" t="inlineStr">
        <is>
          <t xml:space="preserve">CONCLUIDO	</t>
        </is>
      </c>
      <c r="D304" t="n">
        <v>2.7419</v>
      </c>
      <c r="E304" t="n">
        <v>36.47</v>
      </c>
      <c r="F304" t="n">
        <v>28.61</v>
      </c>
      <c r="G304" t="n">
        <v>11.22</v>
      </c>
      <c r="H304" t="n">
        <v>0.17</v>
      </c>
      <c r="I304" t="n">
        <v>153</v>
      </c>
      <c r="J304" t="n">
        <v>177.84</v>
      </c>
      <c r="K304" t="n">
        <v>52.44</v>
      </c>
      <c r="L304" t="n">
        <v>1.75</v>
      </c>
      <c r="M304" t="n">
        <v>151</v>
      </c>
      <c r="N304" t="n">
        <v>33.65</v>
      </c>
      <c r="O304" t="n">
        <v>22168.15</v>
      </c>
      <c r="P304" t="n">
        <v>369.68</v>
      </c>
      <c r="Q304" t="n">
        <v>1397.51</v>
      </c>
      <c r="R304" t="n">
        <v>217.39</v>
      </c>
      <c r="S304" t="n">
        <v>66.97</v>
      </c>
      <c r="T304" t="n">
        <v>71930.78999999999</v>
      </c>
      <c r="U304" t="n">
        <v>0.31</v>
      </c>
      <c r="V304" t="n">
        <v>0.74</v>
      </c>
      <c r="W304" t="n">
        <v>5.55</v>
      </c>
      <c r="X304" t="n">
        <v>4.44</v>
      </c>
      <c r="Y304" t="n">
        <v>1</v>
      </c>
      <c r="Z304" t="n">
        <v>10</v>
      </c>
    </row>
    <row r="305">
      <c r="A305" t="n">
        <v>4</v>
      </c>
      <c r="B305" t="n">
        <v>90</v>
      </c>
      <c r="C305" t="inlineStr">
        <is>
          <t xml:space="preserve">CONCLUIDO	</t>
        </is>
      </c>
      <c r="D305" t="n">
        <v>2.8535</v>
      </c>
      <c r="E305" t="n">
        <v>35.05</v>
      </c>
      <c r="F305" t="n">
        <v>27.97</v>
      </c>
      <c r="G305" t="n">
        <v>12.81</v>
      </c>
      <c r="H305" t="n">
        <v>0.2</v>
      </c>
      <c r="I305" t="n">
        <v>131</v>
      </c>
      <c r="J305" t="n">
        <v>178.21</v>
      </c>
      <c r="K305" t="n">
        <v>52.44</v>
      </c>
      <c r="L305" t="n">
        <v>2</v>
      </c>
      <c r="M305" t="n">
        <v>129</v>
      </c>
      <c r="N305" t="n">
        <v>33.77</v>
      </c>
      <c r="O305" t="n">
        <v>22213.89</v>
      </c>
      <c r="P305" t="n">
        <v>359.99</v>
      </c>
      <c r="Q305" t="n">
        <v>1397.48</v>
      </c>
      <c r="R305" t="n">
        <v>196.11</v>
      </c>
      <c r="S305" t="n">
        <v>66.97</v>
      </c>
      <c r="T305" t="n">
        <v>61400.9</v>
      </c>
      <c r="U305" t="n">
        <v>0.34</v>
      </c>
      <c r="V305" t="n">
        <v>0.75</v>
      </c>
      <c r="W305" t="n">
        <v>5.51</v>
      </c>
      <c r="X305" t="n">
        <v>3.8</v>
      </c>
      <c r="Y305" t="n">
        <v>1</v>
      </c>
      <c r="Z305" t="n">
        <v>10</v>
      </c>
    </row>
    <row r="306">
      <c r="A306" t="n">
        <v>5</v>
      </c>
      <c r="B306" t="n">
        <v>90</v>
      </c>
      <c r="C306" t="inlineStr">
        <is>
          <t xml:space="preserve">CONCLUIDO	</t>
        </is>
      </c>
      <c r="D306" t="n">
        <v>2.9538</v>
      </c>
      <c r="E306" t="n">
        <v>33.85</v>
      </c>
      <c r="F306" t="n">
        <v>27.42</v>
      </c>
      <c r="G306" t="n">
        <v>14.56</v>
      </c>
      <c r="H306" t="n">
        <v>0.22</v>
      </c>
      <c r="I306" t="n">
        <v>113</v>
      </c>
      <c r="J306" t="n">
        <v>178.59</v>
      </c>
      <c r="K306" t="n">
        <v>52.44</v>
      </c>
      <c r="L306" t="n">
        <v>2.25</v>
      </c>
      <c r="M306" t="n">
        <v>111</v>
      </c>
      <c r="N306" t="n">
        <v>33.89</v>
      </c>
      <c r="O306" t="n">
        <v>22259.66</v>
      </c>
      <c r="P306" t="n">
        <v>351.2</v>
      </c>
      <c r="Q306" t="n">
        <v>1397.55</v>
      </c>
      <c r="R306" t="n">
        <v>178.49</v>
      </c>
      <c r="S306" t="n">
        <v>66.97</v>
      </c>
      <c r="T306" t="n">
        <v>52682.51</v>
      </c>
      <c r="U306" t="n">
        <v>0.38</v>
      </c>
      <c r="V306" t="n">
        <v>0.77</v>
      </c>
      <c r="W306" t="n">
        <v>5.48</v>
      </c>
      <c r="X306" t="n">
        <v>3.25</v>
      </c>
      <c r="Y306" t="n">
        <v>1</v>
      </c>
      <c r="Z306" t="n">
        <v>10</v>
      </c>
    </row>
    <row r="307">
      <c r="A307" t="n">
        <v>6</v>
      </c>
      <c r="B307" t="n">
        <v>90</v>
      </c>
      <c r="C307" t="inlineStr">
        <is>
          <t xml:space="preserve">CONCLUIDO	</t>
        </is>
      </c>
      <c r="D307" t="n">
        <v>3.0284</v>
      </c>
      <c r="E307" t="n">
        <v>33.02</v>
      </c>
      <c r="F307" t="n">
        <v>27.04</v>
      </c>
      <c r="G307" t="n">
        <v>16.23</v>
      </c>
      <c r="H307" t="n">
        <v>0.25</v>
      </c>
      <c r="I307" t="n">
        <v>100</v>
      </c>
      <c r="J307" t="n">
        <v>178.96</v>
      </c>
      <c r="K307" t="n">
        <v>52.44</v>
      </c>
      <c r="L307" t="n">
        <v>2.5</v>
      </c>
      <c r="M307" t="n">
        <v>98</v>
      </c>
      <c r="N307" t="n">
        <v>34.02</v>
      </c>
      <c r="O307" t="n">
        <v>22305.48</v>
      </c>
      <c r="P307" t="n">
        <v>345</v>
      </c>
      <c r="Q307" t="n">
        <v>1397.41</v>
      </c>
      <c r="R307" t="n">
        <v>166.13</v>
      </c>
      <c r="S307" t="n">
        <v>66.97</v>
      </c>
      <c r="T307" t="n">
        <v>46567.23</v>
      </c>
      <c r="U307" t="n">
        <v>0.4</v>
      </c>
      <c r="V307" t="n">
        <v>0.78</v>
      </c>
      <c r="W307" t="n">
        <v>5.46</v>
      </c>
      <c r="X307" t="n">
        <v>2.88</v>
      </c>
      <c r="Y307" t="n">
        <v>1</v>
      </c>
      <c r="Z307" t="n">
        <v>10</v>
      </c>
    </row>
    <row r="308">
      <c r="A308" t="n">
        <v>7</v>
      </c>
      <c r="B308" t="n">
        <v>90</v>
      </c>
      <c r="C308" t="inlineStr">
        <is>
          <t xml:space="preserve">CONCLUIDO	</t>
        </is>
      </c>
      <c r="D308" t="n">
        <v>3.0892</v>
      </c>
      <c r="E308" t="n">
        <v>32.37</v>
      </c>
      <c r="F308" t="n">
        <v>26.75</v>
      </c>
      <c r="G308" t="n">
        <v>17.83</v>
      </c>
      <c r="H308" t="n">
        <v>0.27</v>
      </c>
      <c r="I308" t="n">
        <v>90</v>
      </c>
      <c r="J308" t="n">
        <v>179.33</v>
      </c>
      <c r="K308" t="n">
        <v>52.44</v>
      </c>
      <c r="L308" t="n">
        <v>2.75</v>
      </c>
      <c r="M308" t="n">
        <v>88</v>
      </c>
      <c r="N308" t="n">
        <v>34.14</v>
      </c>
      <c r="O308" t="n">
        <v>22351.34</v>
      </c>
      <c r="P308" t="n">
        <v>339.87</v>
      </c>
      <c r="Q308" t="n">
        <v>1397.23</v>
      </c>
      <c r="R308" t="n">
        <v>156.57</v>
      </c>
      <c r="S308" t="n">
        <v>66.97</v>
      </c>
      <c r="T308" t="n">
        <v>41835.94</v>
      </c>
      <c r="U308" t="n">
        <v>0.43</v>
      </c>
      <c r="V308" t="n">
        <v>0.79</v>
      </c>
      <c r="W308" t="n">
        <v>5.45</v>
      </c>
      <c r="X308" t="n">
        <v>2.58</v>
      </c>
      <c r="Y308" t="n">
        <v>1</v>
      </c>
      <c r="Z308" t="n">
        <v>10</v>
      </c>
    </row>
    <row r="309">
      <c r="A309" t="n">
        <v>8</v>
      </c>
      <c r="B309" t="n">
        <v>90</v>
      </c>
      <c r="C309" t="inlineStr">
        <is>
          <t xml:space="preserve">CONCLUIDO	</t>
        </is>
      </c>
      <c r="D309" t="n">
        <v>3.1468</v>
      </c>
      <c r="E309" t="n">
        <v>31.78</v>
      </c>
      <c r="F309" t="n">
        <v>26.48</v>
      </c>
      <c r="G309" t="n">
        <v>19.61</v>
      </c>
      <c r="H309" t="n">
        <v>0.3</v>
      </c>
      <c r="I309" t="n">
        <v>81</v>
      </c>
      <c r="J309" t="n">
        <v>179.7</v>
      </c>
      <c r="K309" t="n">
        <v>52.44</v>
      </c>
      <c r="L309" t="n">
        <v>3</v>
      </c>
      <c r="M309" t="n">
        <v>79</v>
      </c>
      <c r="N309" t="n">
        <v>34.26</v>
      </c>
      <c r="O309" t="n">
        <v>22397.24</v>
      </c>
      <c r="P309" t="n">
        <v>334.58</v>
      </c>
      <c r="Q309" t="n">
        <v>1397.28</v>
      </c>
      <c r="R309" t="n">
        <v>147.61</v>
      </c>
      <c r="S309" t="n">
        <v>66.97</v>
      </c>
      <c r="T309" t="n">
        <v>37400.85</v>
      </c>
      <c r="U309" t="n">
        <v>0.45</v>
      </c>
      <c r="V309" t="n">
        <v>0.79</v>
      </c>
      <c r="W309" t="n">
        <v>5.44</v>
      </c>
      <c r="X309" t="n">
        <v>2.31</v>
      </c>
      <c r="Y309" t="n">
        <v>1</v>
      </c>
      <c r="Z309" t="n">
        <v>10</v>
      </c>
    </row>
    <row r="310">
      <c r="A310" t="n">
        <v>9</v>
      </c>
      <c r="B310" t="n">
        <v>90</v>
      </c>
      <c r="C310" t="inlineStr">
        <is>
          <t xml:space="preserve">CONCLUIDO	</t>
        </is>
      </c>
      <c r="D310" t="n">
        <v>3.1925</v>
      </c>
      <c r="E310" t="n">
        <v>31.32</v>
      </c>
      <c r="F310" t="n">
        <v>26.27</v>
      </c>
      <c r="G310" t="n">
        <v>21.3</v>
      </c>
      <c r="H310" t="n">
        <v>0.32</v>
      </c>
      <c r="I310" t="n">
        <v>74</v>
      </c>
      <c r="J310" t="n">
        <v>180.07</v>
      </c>
      <c r="K310" t="n">
        <v>52.44</v>
      </c>
      <c r="L310" t="n">
        <v>3.25</v>
      </c>
      <c r="M310" t="n">
        <v>72</v>
      </c>
      <c r="N310" t="n">
        <v>34.38</v>
      </c>
      <c r="O310" t="n">
        <v>22443.18</v>
      </c>
      <c r="P310" t="n">
        <v>330.73</v>
      </c>
      <c r="Q310" t="n">
        <v>1397.37</v>
      </c>
      <c r="R310" t="n">
        <v>140.64</v>
      </c>
      <c r="S310" t="n">
        <v>66.97</v>
      </c>
      <c r="T310" t="n">
        <v>33953.35</v>
      </c>
      <c r="U310" t="n">
        <v>0.48</v>
      </c>
      <c r="V310" t="n">
        <v>0.8</v>
      </c>
      <c r="W310" t="n">
        <v>5.43</v>
      </c>
      <c r="X310" t="n">
        <v>2.1</v>
      </c>
      <c r="Y310" t="n">
        <v>1</v>
      </c>
      <c r="Z310" t="n">
        <v>10</v>
      </c>
    </row>
    <row r="311">
      <c r="A311" t="n">
        <v>10</v>
      </c>
      <c r="B311" t="n">
        <v>90</v>
      </c>
      <c r="C311" t="inlineStr">
        <is>
          <t xml:space="preserve">CONCLUIDO	</t>
        </is>
      </c>
      <c r="D311" t="n">
        <v>3.2314</v>
      </c>
      <c r="E311" t="n">
        <v>30.95</v>
      </c>
      <c r="F311" t="n">
        <v>26.11</v>
      </c>
      <c r="G311" t="n">
        <v>23.04</v>
      </c>
      <c r="H311" t="n">
        <v>0.34</v>
      </c>
      <c r="I311" t="n">
        <v>68</v>
      </c>
      <c r="J311" t="n">
        <v>180.45</v>
      </c>
      <c r="K311" t="n">
        <v>52.44</v>
      </c>
      <c r="L311" t="n">
        <v>3.5</v>
      </c>
      <c r="M311" t="n">
        <v>66</v>
      </c>
      <c r="N311" t="n">
        <v>34.51</v>
      </c>
      <c r="O311" t="n">
        <v>22489.16</v>
      </c>
      <c r="P311" t="n">
        <v>326.93</v>
      </c>
      <c r="Q311" t="n">
        <v>1397.35</v>
      </c>
      <c r="R311" t="n">
        <v>135.72</v>
      </c>
      <c r="S311" t="n">
        <v>66.97</v>
      </c>
      <c r="T311" t="n">
        <v>31519.54</v>
      </c>
      <c r="U311" t="n">
        <v>0.49</v>
      </c>
      <c r="V311" t="n">
        <v>0.8100000000000001</v>
      </c>
      <c r="W311" t="n">
        <v>5.41</v>
      </c>
      <c r="X311" t="n">
        <v>1.94</v>
      </c>
      <c r="Y311" t="n">
        <v>1</v>
      </c>
      <c r="Z311" t="n">
        <v>10</v>
      </c>
    </row>
    <row r="312">
      <c r="A312" t="n">
        <v>11</v>
      </c>
      <c r="B312" t="n">
        <v>90</v>
      </c>
      <c r="C312" t="inlineStr">
        <is>
          <t xml:space="preserve">CONCLUIDO	</t>
        </is>
      </c>
      <c r="D312" t="n">
        <v>3.2662</v>
      </c>
      <c r="E312" t="n">
        <v>30.62</v>
      </c>
      <c r="F312" t="n">
        <v>25.96</v>
      </c>
      <c r="G312" t="n">
        <v>24.72</v>
      </c>
      <c r="H312" t="n">
        <v>0.37</v>
      </c>
      <c r="I312" t="n">
        <v>63</v>
      </c>
      <c r="J312" t="n">
        <v>180.82</v>
      </c>
      <c r="K312" t="n">
        <v>52.44</v>
      </c>
      <c r="L312" t="n">
        <v>3.75</v>
      </c>
      <c r="M312" t="n">
        <v>61</v>
      </c>
      <c r="N312" t="n">
        <v>34.63</v>
      </c>
      <c r="O312" t="n">
        <v>22535.19</v>
      </c>
      <c r="P312" t="n">
        <v>323.46</v>
      </c>
      <c r="Q312" t="n">
        <v>1397.28</v>
      </c>
      <c r="R312" t="n">
        <v>130.7</v>
      </c>
      <c r="S312" t="n">
        <v>66.97</v>
      </c>
      <c r="T312" t="n">
        <v>29038.41</v>
      </c>
      <c r="U312" t="n">
        <v>0.51</v>
      </c>
      <c r="V312" t="n">
        <v>0.8100000000000001</v>
      </c>
      <c r="W312" t="n">
        <v>5.4</v>
      </c>
      <c r="X312" t="n">
        <v>1.79</v>
      </c>
      <c r="Y312" t="n">
        <v>1</v>
      </c>
      <c r="Z312" t="n">
        <v>10</v>
      </c>
    </row>
    <row r="313">
      <c r="A313" t="n">
        <v>12</v>
      </c>
      <c r="B313" t="n">
        <v>90</v>
      </c>
      <c r="C313" t="inlineStr">
        <is>
          <t xml:space="preserve">CONCLUIDO	</t>
        </is>
      </c>
      <c r="D313" t="n">
        <v>3.2935</v>
      </c>
      <c r="E313" t="n">
        <v>30.36</v>
      </c>
      <c r="F313" t="n">
        <v>25.84</v>
      </c>
      <c r="G313" t="n">
        <v>26.28</v>
      </c>
      <c r="H313" t="n">
        <v>0.39</v>
      </c>
      <c r="I313" t="n">
        <v>59</v>
      </c>
      <c r="J313" t="n">
        <v>181.19</v>
      </c>
      <c r="K313" t="n">
        <v>52.44</v>
      </c>
      <c r="L313" t="n">
        <v>4</v>
      </c>
      <c r="M313" t="n">
        <v>57</v>
      </c>
      <c r="N313" t="n">
        <v>34.75</v>
      </c>
      <c r="O313" t="n">
        <v>22581.25</v>
      </c>
      <c r="P313" t="n">
        <v>320.48</v>
      </c>
      <c r="Q313" t="n">
        <v>1397.32</v>
      </c>
      <c r="R313" t="n">
        <v>127.21</v>
      </c>
      <c r="S313" t="n">
        <v>66.97</v>
      </c>
      <c r="T313" t="n">
        <v>27310.81</v>
      </c>
      <c r="U313" t="n">
        <v>0.53</v>
      </c>
      <c r="V313" t="n">
        <v>0.8100000000000001</v>
      </c>
      <c r="W313" t="n">
        <v>5.39</v>
      </c>
      <c r="X313" t="n">
        <v>1.68</v>
      </c>
      <c r="Y313" t="n">
        <v>1</v>
      </c>
      <c r="Z313" t="n">
        <v>10</v>
      </c>
    </row>
    <row r="314">
      <c r="A314" t="n">
        <v>13</v>
      </c>
      <c r="B314" t="n">
        <v>90</v>
      </c>
      <c r="C314" t="inlineStr">
        <is>
          <t xml:space="preserve">CONCLUIDO	</t>
        </is>
      </c>
      <c r="D314" t="n">
        <v>3.3231</v>
      </c>
      <c r="E314" t="n">
        <v>30.09</v>
      </c>
      <c r="F314" t="n">
        <v>25.72</v>
      </c>
      <c r="G314" t="n">
        <v>28.05</v>
      </c>
      <c r="H314" t="n">
        <v>0.42</v>
      </c>
      <c r="I314" t="n">
        <v>55</v>
      </c>
      <c r="J314" t="n">
        <v>181.57</v>
      </c>
      <c r="K314" t="n">
        <v>52.44</v>
      </c>
      <c r="L314" t="n">
        <v>4.25</v>
      </c>
      <c r="M314" t="n">
        <v>53</v>
      </c>
      <c r="N314" t="n">
        <v>34.88</v>
      </c>
      <c r="O314" t="n">
        <v>22627.36</v>
      </c>
      <c r="P314" t="n">
        <v>317.68</v>
      </c>
      <c r="Q314" t="n">
        <v>1397.33</v>
      </c>
      <c r="R314" t="n">
        <v>122.85</v>
      </c>
      <c r="S314" t="n">
        <v>66.97</v>
      </c>
      <c r="T314" t="n">
        <v>25153.55</v>
      </c>
      <c r="U314" t="n">
        <v>0.55</v>
      </c>
      <c r="V314" t="n">
        <v>0.82</v>
      </c>
      <c r="W314" t="n">
        <v>5.39</v>
      </c>
      <c r="X314" t="n">
        <v>1.55</v>
      </c>
      <c r="Y314" t="n">
        <v>1</v>
      </c>
      <c r="Z314" t="n">
        <v>10</v>
      </c>
    </row>
    <row r="315">
      <c r="A315" t="n">
        <v>14</v>
      </c>
      <c r="B315" t="n">
        <v>90</v>
      </c>
      <c r="C315" t="inlineStr">
        <is>
          <t xml:space="preserve">CONCLUIDO	</t>
        </is>
      </c>
      <c r="D315" t="n">
        <v>3.343</v>
      </c>
      <c r="E315" t="n">
        <v>29.91</v>
      </c>
      <c r="F315" t="n">
        <v>25.64</v>
      </c>
      <c r="G315" t="n">
        <v>29.59</v>
      </c>
      <c r="H315" t="n">
        <v>0.44</v>
      </c>
      <c r="I315" t="n">
        <v>52</v>
      </c>
      <c r="J315" t="n">
        <v>181.94</v>
      </c>
      <c r="K315" t="n">
        <v>52.44</v>
      </c>
      <c r="L315" t="n">
        <v>4.5</v>
      </c>
      <c r="M315" t="n">
        <v>50</v>
      </c>
      <c r="N315" t="n">
        <v>35</v>
      </c>
      <c r="O315" t="n">
        <v>22673.63</v>
      </c>
      <c r="P315" t="n">
        <v>315.01</v>
      </c>
      <c r="Q315" t="n">
        <v>1397.29</v>
      </c>
      <c r="R315" t="n">
        <v>120.76</v>
      </c>
      <c r="S315" t="n">
        <v>66.97</v>
      </c>
      <c r="T315" t="n">
        <v>24119.62</v>
      </c>
      <c r="U315" t="n">
        <v>0.55</v>
      </c>
      <c r="V315" t="n">
        <v>0.82</v>
      </c>
      <c r="W315" t="n">
        <v>5.38</v>
      </c>
      <c r="X315" t="n">
        <v>1.48</v>
      </c>
      <c r="Y315" t="n">
        <v>1</v>
      </c>
      <c r="Z315" t="n">
        <v>10</v>
      </c>
    </row>
    <row r="316">
      <c r="A316" t="n">
        <v>15</v>
      </c>
      <c r="B316" t="n">
        <v>90</v>
      </c>
      <c r="C316" t="inlineStr">
        <is>
          <t xml:space="preserve">CONCLUIDO	</t>
        </is>
      </c>
      <c r="D316" t="n">
        <v>3.3752</v>
      </c>
      <c r="E316" t="n">
        <v>29.63</v>
      </c>
      <c r="F316" t="n">
        <v>25.5</v>
      </c>
      <c r="G316" t="n">
        <v>31.88</v>
      </c>
      <c r="H316" t="n">
        <v>0.46</v>
      </c>
      <c r="I316" t="n">
        <v>48</v>
      </c>
      <c r="J316" t="n">
        <v>182.32</v>
      </c>
      <c r="K316" t="n">
        <v>52.44</v>
      </c>
      <c r="L316" t="n">
        <v>4.75</v>
      </c>
      <c r="M316" t="n">
        <v>46</v>
      </c>
      <c r="N316" t="n">
        <v>35.12</v>
      </c>
      <c r="O316" t="n">
        <v>22719.83</v>
      </c>
      <c r="P316" t="n">
        <v>311.64</v>
      </c>
      <c r="Q316" t="n">
        <v>1397.32</v>
      </c>
      <c r="R316" t="n">
        <v>115.84</v>
      </c>
      <c r="S316" t="n">
        <v>66.97</v>
      </c>
      <c r="T316" t="n">
        <v>21682.85</v>
      </c>
      <c r="U316" t="n">
        <v>0.58</v>
      </c>
      <c r="V316" t="n">
        <v>0.83</v>
      </c>
      <c r="W316" t="n">
        <v>5.38</v>
      </c>
      <c r="X316" t="n">
        <v>1.33</v>
      </c>
      <c r="Y316" t="n">
        <v>1</v>
      </c>
      <c r="Z316" t="n">
        <v>10</v>
      </c>
    </row>
    <row r="317">
      <c r="A317" t="n">
        <v>16</v>
      </c>
      <c r="B317" t="n">
        <v>90</v>
      </c>
      <c r="C317" t="inlineStr">
        <is>
          <t xml:space="preserve">CONCLUIDO	</t>
        </is>
      </c>
      <c r="D317" t="n">
        <v>3.3884</v>
      </c>
      <c r="E317" t="n">
        <v>29.51</v>
      </c>
      <c r="F317" t="n">
        <v>25.46</v>
      </c>
      <c r="G317" t="n">
        <v>33.2</v>
      </c>
      <c r="H317" t="n">
        <v>0.49</v>
      </c>
      <c r="I317" t="n">
        <v>46</v>
      </c>
      <c r="J317" t="n">
        <v>182.69</v>
      </c>
      <c r="K317" t="n">
        <v>52.44</v>
      </c>
      <c r="L317" t="n">
        <v>5</v>
      </c>
      <c r="M317" t="n">
        <v>44</v>
      </c>
      <c r="N317" t="n">
        <v>35.25</v>
      </c>
      <c r="O317" t="n">
        <v>22766.06</v>
      </c>
      <c r="P317" t="n">
        <v>310.03</v>
      </c>
      <c r="Q317" t="n">
        <v>1397.22</v>
      </c>
      <c r="R317" t="n">
        <v>114.5</v>
      </c>
      <c r="S317" t="n">
        <v>66.97</v>
      </c>
      <c r="T317" t="n">
        <v>21021.44</v>
      </c>
      <c r="U317" t="n">
        <v>0.58</v>
      </c>
      <c r="V317" t="n">
        <v>0.83</v>
      </c>
      <c r="W317" t="n">
        <v>5.37</v>
      </c>
      <c r="X317" t="n">
        <v>1.29</v>
      </c>
      <c r="Y317" t="n">
        <v>1</v>
      </c>
      <c r="Z317" t="n">
        <v>10</v>
      </c>
    </row>
    <row r="318">
      <c r="A318" t="n">
        <v>17</v>
      </c>
      <c r="B318" t="n">
        <v>90</v>
      </c>
      <c r="C318" t="inlineStr">
        <is>
          <t xml:space="preserve">CONCLUIDO	</t>
        </is>
      </c>
      <c r="D318" t="n">
        <v>3.4105</v>
      </c>
      <c r="E318" t="n">
        <v>29.32</v>
      </c>
      <c r="F318" t="n">
        <v>25.37</v>
      </c>
      <c r="G318" t="n">
        <v>35.4</v>
      </c>
      <c r="H318" t="n">
        <v>0.51</v>
      </c>
      <c r="I318" t="n">
        <v>43</v>
      </c>
      <c r="J318" t="n">
        <v>183.07</v>
      </c>
      <c r="K318" t="n">
        <v>52.44</v>
      </c>
      <c r="L318" t="n">
        <v>5.25</v>
      </c>
      <c r="M318" t="n">
        <v>41</v>
      </c>
      <c r="N318" t="n">
        <v>35.37</v>
      </c>
      <c r="O318" t="n">
        <v>22812.34</v>
      </c>
      <c r="P318" t="n">
        <v>307.06</v>
      </c>
      <c r="Q318" t="n">
        <v>1397.31</v>
      </c>
      <c r="R318" t="n">
        <v>111.95</v>
      </c>
      <c r="S318" t="n">
        <v>66.97</v>
      </c>
      <c r="T318" t="n">
        <v>19763.81</v>
      </c>
      <c r="U318" t="n">
        <v>0.6</v>
      </c>
      <c r="V318" t="n">
        <v>0.83</v>
      </c>
      <c r="W318" t="n">
        <v>5.36</v>
      </c>
      <c r="X318" t="n">
        <v>1.2</v>
      </c>
      <c r="Y318" t="n">
        <v>1</v>
      </c>
      <c r="Z318" t="n">
        <v>10</v>
      </c>
    </row>
    <row r="319">
      <c r="A319" t="n">
        <v>18</v>
      </c>
      <c r="B319" t="n">
        <v>90</v>
      </c>
      <c r="C319" t="inlineStr">
        <is>
          <t xml:space="preserve">CONCLUIDO	</t>
        </is>
      </c>
      <c r="D319" t="n">
        <v>3.4277</v>
      </c>
      <c r="E319" t="n">
        <v>29.17</v>
      </c>
      <c r="F319" t="n">
        <v>25.3</v>
      </c>
      <c r="G319" t="n">
        <v>37.02</v>
      </c>
      <c r="H319" t="n">
        <v>0.53</v>
      </c>
      <c r="I319" t="n">
        <v>41</v>
      </c>
      <c r="J319" t="n">
        <v>183.44</v>
      </c>
      <c r="K319" t="n">
        <v>52.44</v>
      </c>
      <c r="L319" t="n">
        <v>5.5</v>
      </c>
      <c r="M319" t="n">
        <v>39</v>
      </c>
      <c r="N319" t="n">
        <v>35.5</v>
      </c>
      <c r="O319" t="n">
        <v>22858.66</v>
      </c>
      <c r="P319" t="n">
        <v>304.38</v>
      </c>
      <c r="Q319" t="n">
        <v>1397.29</v>
      </c>
      <c r="R319" t="n">
        <v>109.12</v>
      </c>
      <c r="S319" t="n">
        <v>66.97</v>
      </c>
      <c r="T319" t="n">
        <v>18355.73</v>
      </c>
      <c r="U319" t="n">
        <v>0.61</v>
      </c>
      <c r="V319" t="n">
        <v>0.83</v>
      </c>
      <c r="W319" t="n">
        <v>5.36</v>
      </c>
      <c r="X319" t="n">
        <v>1.13</v>
      </c>
      <c r="Y319" t="n">
        <v>1</v>
      </c>
      <c r="Z319" t="n">
        <v>10</v>
      </c>
    </row>
    <row r="320">
      <c r="A320" t="n">
        <v>19</v>
      </c>
      <c r="B320" t="n">
        <v>90</v>
      </c>
      <c r="C320" t="inlineStr">
        <is>
          <t xml:space="preserve">CONCLUIDO	</t>
        </is>
      </c>
      <c r="D320" t="n">
        <v>3.4391</v>
      </c>
      <c r="E320" t="n">
        <v>29.08</v>
      </c>
      <c r="F320" t="n">
        <v>25.27</v>
      </c>
      <c r="G320" t="n">
        <v>38.88</v>
      </c>
      <c r="H320" t="n">
        <v>0.55</v>
      </c>
      <c r="I320" t="n">
        <v>39</v>
      </c>
      <c r="J320" t="n">
        <v>183.82</v>
      </c>
      <c r="K320" t="n">
        <v>52.44</v>
      </c>
      <c r="L320" t="n">
        <v>5.75</v>
      </c>
      <c r="M320" t="n">
        <v>37</v>
      </c>
      <c r="N320" t="n">
        <v>35.63</v>
      </c>
      <c r="O320" t="n">
        <v>22905.03</v>
      </c>
      <c r="P320" t="n">
        <v>302.2</v>
      </c>
      <c r="Q320" t="n">
        <v>1397.28</v>
      </c>
      <c r="R320" t="n">
        <v>108.55</v>
      </c>
      <c r="S320" t="n">
        <v>66.97</v>
      </c>
      <c r="T320" t="n">
        <v>18082.76</v>
      </c>
      <c r="U320" t="n">
        <v>0.62</v>
      </c>
      <c r="V320" t="n">
        <v>0.83</v>
      </c>
      <c r="W320" t="n">
        <v>5.36</v>
      </c>
      <c r="X320" t="n">
        <v>1.1</v>
      </c>
      <c r="Y320" t="n">
        <v>1</v>
      </c>
      <c r="Z320" t="n">
        <v>10</v>
      </c>
    </row>
    <row r="321">
      <c r="A321" t="n">
        <v>20</v>
      </c>
      <c r="B321" t="n">
        <v>90</v>
      </c>
      <c r="C321" t="inlineStr">
        <is>
          <t xml:space="preserve">CONCLUIDO	</t>
        </is>
      </c>
      <c r="D321" t="n">
        <v>3.454</v>
      </c>
      <c r="E321" t="n">
        <v>28.95</v>
      </c>
      <c r="F321" t="n">
        <v>25.22</v>
      </c>
      <c r="G321" t="n">
        <v>40.89</v>
      </c>
      <c r="H321" t="n">
        <v>0.58</v>
      </c>
      <c r="I321" t="n">
        <v>37</v>
      </c>
      <c r="J321" t="n">
        <v>184.19</v>
      </c>
      <c r="K321" t="n">
        <v>52.44</v>
      </c>
      <c r="L321" t="n">
        <v>6</v>
      </c>
      <c r="M321" t="n">
        <v>35</v>
      </c>
      <c r="N321" t="n">
        <v>35.75</v>
      </c>
      <c r="O321" t="n">
        <v>22951.43</v>
      </c>
      <c r="P321" t="n">
        <v>300.57</v>
      </c>
      <c r="Q321" t="n">
        <v>1397.27</v>
      </c>
      <c r="R321" t="n">
        <v>106.56</v>
      </c>
      <c r="S321" t="n">
        <v>66.97</v>
      </c>
      <c r="T321" t="n">
        <v>17096.29</v>
      </c>
      <c r="U321" t="n">
        <v>0.63</v>
      </c>
      <c r="V321" t="n">
        <v>0.83</v>
      </c>
      <c r="W321" t="n">
        <v>5.36</v>
      </c>
      <c r="X321" t="n">
        <v>1.05</v>
      </c>
      <c r="Y321" t="n">
        <v>1</v>
      </c>
      <c r="Z321" t="n">
        <v>10</v>
      </c>
    </row>
    <row r="322">
      <c r="A322" t="n">
        <v>21</v>
      </c>
      <c r="B322" t="n">
        <v>90</v>
      </c>
      <c r="C322" t="inlineStr">
        <is>
          <t xml:space="preserve">CONCLUIDO	</t>
        </is>
      </c>
      <c r="D322" t="n">
        <v>3.4614</v>
      </c>
      <c r="E322" t="n">
        <v>28.89</v>
      </c>
      <c r="F322" t="n">
        <v>25.19</v>
      </c>
      <c r="G322" t="n">
        <v>41.98</v>
      </c>
      <c r="H322" t="n">
        <v>0.6</v>
      </c>
      <c r="I322" t="n">
        <v>36</v>
      </c>
      <c r="J322" t="n">
        <v>184.57</v>
      </c>
      <c r="K322" t="n">
        <v>52.44</v>
      </c>
      <c r="L322" t="n">
        <v>6.25</v>
      </c>
      <c r="M322" t="n">
        <v>34</v>
      </c>
      <c r="N322" t="n">
        <v>35.88</v>
      </c>
      <c r="O322" t="n">
        <v>22997.88</v>
      </c>
      <c r="P322" t="n">
        <v>298.45</v>
      </c>
      <c r="Q322" t="n">
        <v>1397.28</v>
      </c>
      <c r="R322" t="n">
        <v>106</v>
      </c>
      <c r="S322" t="n">
        <v>66.97</v>
      </c>
      <c r="T322" t="n">
        <v>16820.14</v>
      </c>
      <c r="U322" t="n">
        <v>0.63</v>
      </c>
      <c r="V322" t="n">
        <v>0.84</v>
      </c>
      <c r="W322" t="n">
        <v>5.35</v>
      </c>
      <c r="X322" t="n">
        <v>1.02</v>
      </c>
      <c r="Y322" t="n">
        <v>1</v>
      </c>
      <c r="Z322" t="n">
        <v>10</v>
      </c>
    </row>
    <row r="323">
      <c r="A323" t="n">
        <v>22</v>
      </c>
      <c r="B323" t="n">
        <v>90</v>
      </c>
      <c r="C323" t="inlineStr">
        <is>
          <t xml:space="preserve">CONCLUIDO	</t>
        </is>
      </c>
      <c r="D323" t="n">
        <v>3.4802</v>
      </c>
      <c r="E323" t="n">
        <v>28.73</v>
      </c>
      <c r="F323" t="n">
        <v>25.1</v>
      </c>
      <c r="G323" t="n">
        <v>44.3</v>
      </c>
      <c r="H323" t="n">
        <v>0.62</v>
      </c>
      <c r="I323" t="n">
        <v>34</v>
      </c>
      <c r="J323" t="n">
        <v>184.95</v>
      </c>
      <c r="K323" t="n">
        <v>52.44</v>
      </c>
      <c r="L323" t="n">
        <v>6.5</v>
      </c>
      <c r="M323" t="n">
        <v>32</v>
      </c>
      <c r="N323" t="n">
        <v>36.01</v>
      </c>
      <c r="O323" t="n">
        <v>23044.38</v>
      </c>
      <c r="P323" t="n">
        <v>295.51</v>
      </c>
      <c r="Q323" t="n">
        <v>1397.27</v>
      </c>
      <c r="R323" t="n">
        <v>102.94</v>
      </c>
      <c r="S323" t="n">
        <v>66.97</v>
      </c>
      <c r="T323" t="n">
        <v>15303.71</v>
      </c>
      <c r="U323" t="n">
        <v>0.65</v>
      </c>
      <c r="V323" t="n">
        <v>0.84</v>
      </c>
      <c r="W323" t="n">
        <v>5.35</v>
      </c>
      <c r="X323" t="n">
        <v>0.9399999999999999</v>
      </c>
      <c r="Y323" t="n">
        <v>1</v>
      </c>
      <c r="Z323" t="n">
        <v>10</v>
      </c>
    </row>
    <row r="324">
      <c r="A324" t="n">
        <v>23</v>
      </c>
      <c r="B324" t="n">
        <v>90</v>
      </c>
      <c r="C324" t="inlineStr">
        <is>
          <t xml:space="preserve">CONCLUIDO	</t>
        </is>
      </c>
      <c r="D324" t="n">
        <v>3.4865</v>
      </c>
      <c r="E324" t="n">
        <v>28.68</v>
      </c>
      <c r="F324" t="n">
        <v>25.09</v>
      </c>
      <c r="G324" t="n">
        <v>45.61</v>
      </c>
      <c r="H324" t="n">
        <v>0.65</v>
      </c>
      <c r="I324" t="n">
        <v>33</v>
      </c>
      <c r="J324" t="n">
        <v>185.33</v>
      </c>
      <c r="K324" t="n">
        <v>52.44</v>
      </c>
      <c r="L324" t="n">
        <v>6.75</v>
      </c>
      <c r="M324" t="n">
        <v>31</v>
      </c>
      <c r="N324" t="n">
        <v>36.13</v>
      </c>
      <c r="O324" t="n">
        <v>23090.91</v>
      </c>
      <c r="P324" t="n">
        <v>294.43</v>
      </c>
      <c r="Q324" t="n">
        <v>1397.22</v>
      </c>
      <c r="R324" t="n">
        <v>102.48</v>
      </c>
      <c r="S324" t="n">
        <v>66.97</v>
      </c>
      <c r="T324" t="n">
        <v>15075.03</v>
      </c>
      <c r="U324" t="n">
        <v>0.65</v>
      </c>
      <c r="V324" t="n">
        <v>0.84</v>
      </c>
      <c r="W324" t="n">
        <v>5.35</v>
      </c>
      <c r="X324" t="n">
        <v>0.92</v>
      </c>
      <c r="Y324" t="n">
        <v>1</v>
      </c>
      <c r="Z324" t="n">
        <v>10</v>
      </c>
    </row>
    <row r="325">
      <c r="A325" t="n">
        <v>24</v>
      </c>
      <c r="B325" t="n">
        <v>90</v>
      </c>
      <c r="C325" t="inlineStr">
        <is>
          <t xml:space="preserve">CONCLUIDO	</t>
        </is>
      </c>
      <c r="D325" t="n">
        <v>3.5007</v>
      </c>
      <c r="E325" t="n">
        <v>28.57</v>
      </c>
      <c r="F325" t="n">
        <v>25.04</v>
      </c>
      <c r="G325" t="n">
        <v>48.47</v>
      </c>
      <c r="H325" t="n">
        <v>0.67</v>
      </c>
      <c r="I325" t="n">
        <v>31</v>
      </c>
      <c r="J325" t="n">
        <v>185.7</v>
      </c>
      <c r="K325" t="n">
        <v>52.44</v>
      </c>
      <c r="L325" t="n">
        <v>7</v>
      </c>
      <c r="M325" t="n">
        <v>29</v>
      </c>
      <c r="N325" t="n">
        <v>36.26</v>
      </c>
      <c r="O325" t="n">
        <v>23137.49</v>
      </c>
      <c r="P325" t="n">
        <v>291.92</v>
      </c>
      <c r="Q325" t="n">
        <v>1397.21</v>
      </c>
      <c r="R325" t="n">
        <v>101</v>
      </c>
      <c r="S325" t="n">
        <v>66.97</v>
      </c>
      <c r="T325" t="n">
        <v>14347.47</v>
      </c>
      <c r="U325" t="n">
        <v>0.66</v>
      </c>
      <c r="V325" t="n">
        <v>0.84</v>
      </c>
      <c r="W325" t="n">
        <v>5.35</v>
      </c>
      <c r="X325" t="n">
        <v>0.88</v>
      </c>
      <c r="Y325" t="n">
        <v>1</v>
      </c>
      <c r="Z325" t="n">
        <v>10</v>
      </c>
    </row>
    <row r="326">
      <c r="A326" t="n">
        <v>25</v>
      </c>
      <c r="B326" t="n">
        <v>90</v>
      </c>
      <c r="C326" t="inlineStr">
        <is>
          <t xml:space="preserve">CONCLUIDO	</t>
        </is>
      </c>
      <c r="D326" t="n">
        <v>3.5106</v>
      </c>
      <c r="E326" t="n">
        <v>28.49</v>
      </c>
      <c r="F326" t="n">
        <v>25</v>
      </c>
      <c r="G326" t="n">
        <v>50</v>
      </c>
      <c r="H326" t="n">
        <v>0.6899999999999999</v>
      </c>
      <c r="I326" t="n">
        <v>30</v>
      </c>
      <c r="J326" t="n">
        <v>186.08</v>
      </c>
      <c r="K326" t="n">
        <v>52.44</v>
      </c>
      <c r="L326" t="n">
        <v>7.25</v>
      </c>
      <c r="M326" t="n">
        <v>28</v>
      </c>
      <c r="N326" t="n">
        <v>36.39</v>
      </c>
      <c r="O326" t="n">
        <v>23184.11</v>
      </c>
      <c r="P326" t="n">
        <v>289.3</v>
      </c>
      <c r="Q326" t="n">
        <v>1397.2</v>
      </c>
      <c r="R326" t="n">
        <v>99.87</v>
      </c>
      <c r="S326" t="n">
        <v>66.97</v>
      </c>
      <c r="T326" t="n">
        <v>13785.28</v>
      </c>
      <c r="U326" t="n">
        <v>0.67</v>
      </c>
      <c r="V326" t="n">
        <v>0.84</v>
      </c>
      <c r="W326" t="n">
        <v>5.34</v>
      </c>
      <c r="X326" t="n">
        <v>0.83</v>
      </c>
      <c r="Y326" t="n">
        <v>1</v>
      </c>
      <c r="Z326" t="n">
        <v>10</v>
      </c>
    </row>
    <row r="327">
      <c r="A327" t="n">
        <v>26</v>
      </c>
      <c r="B327" t="n">
        <v>90</v>
      </c>
      <c r="C327" t="inlineStr">
        <is>
          <t xml:space="preserve">CONCLUIDO	</t>
        </is>
      </c>
      <c r="D327" t="n">
        <v>3.5192</v>
      </c>
      <c r="E327" t="n">
        <v>28.42</v>
      </c>
      <c r="F327" t="n">
        <v>24.96</v>
      </c>
      <c r="G327" t="n">
        <v>51.65</v>
      </c>
      <c r="H327" t="n">
        <v>0.71</v>
      </c>
      <c r="I327" t="n">
        <v>29</v>
      </c>
      <c r="J327" t="n">
        <v>186.46</v>
      </c>
      <c r="K327" t="n">
        <v>52.44</v>
      </c>
      <c r="L327" t="n">
        <v>7.5</v>
      </c>
      <c r="M327" t="n">
        <v>27</v>
      </c>
      <c r="N327" t="n">
        <v>36.52</v>
      </c>
      <c r="O327" t="n">
        <v>23230.78</v>
      </c>
      <c r="P327" t="n">
        <v>287.09</v>
      </c>
      <c r="Q327" t="n">
        <v>1397.21</v>
      </c>
      <c r="R327" t="n">
        <v>98.69</v>
      </c>
      <c r="S327" t="n">
        <v>66.97</v>
      </c>
      <c r="T327" t="n">
        <v>13200.55</v>
      </c>
      <c r="U327" t="n">
        <v>0.68</v>
      </c>
      <c r="V327" t="n">
        <v>0.84</v>
      </c>
      <c r="W327" t="n">
        <v>5.34</v>
      </c>
      <c r="X327" t="n">
        <v>0.8</v>
      </c>
      <c r="Y327" t="n">
        <v>1</v>
      </c>
      <c r="Z327" t="n">
        <v>10</v>
      </c>
    </row>
    <row r="328">
      <c r="A328" t="n">
        <v>27</v>
      </c>
      <c r="B328" t="n">
        <v>90</v>
      </c>
      <c r="C328" t="inlineStr">
        <is>
          <t xml:space="preserve">CONCLUIDO	</t>
        </is>
      </c>
      <c r="D328" t="n">
        <v>3.5273</v>
      </c>
      <c r="E328" t="n">
        <v>28.35</v>
      </c>
      <c r="F328" t="n">
        <v>24.93</v>
      </c>
      <c r="G328" t="n">
        <v>53.43</v>
      </c>
      <c r="H328" t="n">
        <v>0.74</v>
      </c>
      <c r="I328" t="n">
        <v>28</v>
      </c>
      <c r="J328" t="n">
        <v>186.84</v>
      </c>
      <c r="K328" t="n">
        <v>52.44</v>
      </c>
      <c r="L328" t="n">
        <v>7.75</v>
      </c>
      <c r="M328" t="n">
        <v>26</v>
      </c>
      <c r="N328" t="n">
        <v>36.65</v>
      </c>
      <c r="O328" t="n">
        <v>23277.49</v>
      </c>
      <c r="P328" t="n">
        <v>285.92</v>
      </c>
      <c r="Q328" t="n">
        <v>1397.22</v>
      </c>
      <c r="R328" t="n">
        <v>97.62</v>
      </c>
      <c r="S328" t="n">
        <v>66.97</v>
      </c>
      <c r="T328" t="n">
        <v>12669.62</v>
      </c>
      <c r="U328" t="n">
        <v>0.6899999999999999</v>
      </c>
      <c r="V328" t="n">
        <v>0.84</v>
      </c>
      <c r="W328" t="n">
        <v>5.34</v>
      </c>
      <c r="X328" t="n">
        <v>0.77</v>
      </c>
      <c r="Y328" t="n">
        <v>1</v>
      </c>
      <c r="Z328" t="n">
        <v>10</v>
      </c>
    </row>
    <row r="329">
      <c r="A329" t="n">
        <v>28</v>
      </c>
      <c r="B329" t="n">
        <v>90</v>
      </c>
      <c r="C329" t="inlineStr">
        <is>
          <t xml:space="preserve">CONCLUIDO	</t>
        </is>
      </c>
      <c r="D329" t="n">
        <v>3.533</v>
      </c>
      <c r="E329" t="n">
        <v>28.3</v>
      </c>
      <c r="F329" t="n">
        <v>24.92</v>
      </c>
      <c r="G329" t="n">
        <v>55.39</v>
      </c>
      <c r="H329" t="n">
        <v>0.76</v>
      </c>
      <c r="I329" t="n">
        <v>27</v>
      </c>
      <c r="J329" t="n">
        <v>187.22</v>
      </c>
      <c r="K329" t="n">
        <v>52.44</v>
      </c>
      <c r="L329" t="n">
        <v>8</v>
      </c>
      <c r="M329" t="n">
        <v>25</v>
      </c>
      <c r="N329" t="n">
        <v>36.78</v>
      </c>
      <c r="O329" t="n">
        <v>23324.24</v>
      </c>
      <c r="P329" t="n">
        <v>283.39</v>
      </c>
      <c r="Q329" t="n">
        <v>1397.26</v>
      </c>
      <c r="R329" t="n">
        <v>97.05</v>
      </c>
      <c r="S329" t="n">
        <v>66.97</v>
      </c>
      <c r="T329" t="n">
        <v>12393.75</v>
      </c>
      <c r="U329" t="n">
        <v>0.6899999999999999</v>
      </c>
      <c r="V329" t="n">
        <v>0.84</v>
      </c>
      <c r="W329" t="n">
        <v>5.34</v>
      </c>
      <c r="X329" t="n">
        <v>0.76</v>
      </c>
      <c r="Y329" t="n">
        <v>1</v>
      </c>
      <c r="Z329" t="n">
        <v>10</v>
      </c>
    </row>
    <row r="330">
      <c r="A330" t="n">
        <v>29</v>
      </c>
      <c r="B330" t="n">
        <v>90</v>
      </c>
      <c r="C330" t="inlineStr">
        <is>
          <t xml:space="preserve">CONCLUIDO	</t>
        </is>
      </c>
      <c r="D330" t="n">
        <v>3.5441</v>
      </c>
      <c r="E330" t="n">
        <v>28.22</v>
      </c>
      <c r="F330" t="n">
        <v>24.87</v>
      </c>
      <c r="G330" t="n">
        <v>57.39</v>
      </c>
      <c r="H330" t="n">
        <v>0.78</v>
      </c>
      <c r="I330" t="n">
        <v>26</v>
      </c>
      <c r="J330" t="n">
        <v>187.6</v>
      </c>
      <c r="K330" t="n">
        <v>52.44</v>
      </c>
      <c r="L330" t="n">
        <v>8.25</v>
      </c>
      <c r="M330" t="n">
        <v>24</v>
      </c>
      <c r="N330" t="n">
        <v>36.9</v>
      </c>
      <c r="O330" t="n">
        <v>23371.04</v>
      </c>
      <c r="P330" t="n">
        <v>280.79</v>
      </c>
      <c r="Q330" t="n">
        <v>1397.19</v>
      </c>
      <c r="R330" t="n">
        <v>95.53</v>
      </c>
      <c r="S330" t="n">
        <v>66.97</v>
      </c>
      <c r="T330" t="n">
        <v>11634.74</v>
      </c>
      <c r="U330" t="n">
        <v>0.7</v>
      </c>
      <c r="V330" t="n">
        <v>0.85</v>
      </c>
      <c r="W330" t="n">
        <v>5.34</v>
      </c>
      <c r="X330" t="n">
        <v>0.71</v>
      </c>
      <c r="Y330" t="n">
        <v>1</v>
      </c>
      <c r="Z330" t="n">
        <v>10</v>
      </c>
    </row>
    <row r="331">
      <c r="A331" t="n">
        <v>30</v>
      </c>
      <c r="B331" t="n">
        <v>90</v>
      </c>
      <c r="C331" t="inlineStr">
        <is>
          <t xml:space="preserve">CONCLUIDO	</t>
        </is>
      </c>
      <c r="D331" t="n">
        <v>3.5515</v>
      </c>
      <c r="E331" t="n">
        <v>28.16</v>
      </c>
      <c r="F331" t="n">
        <v>24.85</v>
      </c>
      <c r="G331" t="n">
        <v>59.63</v>
      </c>
      <c r="H331" t="n">
        <v>0.8</v>
      </c>
      <c r="I331" t="n">
        <v>25</v>
      </c>
      <c r="J331" t="n">
        <v>187.98</v>
      </c>
      <c r="K331" t="n">
        <v>52.44</v>
      </c>
      <c r="L331" t="n">
        <v>8.5</v>
      </c>
      <c r="M331" t="n">
        <v>23</v>
      </c>
      <c r="N331" t="n">
        <v>37.03</v>
      </c>
      <c r="O331" t="n">
        <v>23417.88</v>
      </c>
      <c r="P331" t="n">
        <v>279.06</v>
      </c>
      <c r="Q331" t="n">
        <v>1397.21</v>
      </c>
      <c r="R331" t="n">
        <v>94.65000000000001</v>
      </c>
      <c r="S331" t="n">
        <v>66.97</v>
      </c>
      <c r="T331" t="n">
        <v>11199.69</v>
      </c>
      <c r="U331" t="n">
        <v>0.71</v>
      </c>
      <c r="V331" t="n">
        <v>0.85</v>
      </c>
      <c r="W331" t="n">
        <v>5.34</v>
      </c>
      <c r="X331" t="n">
        <v>0.68</v>
      </c>
      <c r="Y331" t="n">
        <v>1</v>
      </c>
      <c r="Z331" t="n">
        <v>10</v>
      </c>
    </row>
    <row r="332">
      <c r="A332" t="n">
        <v>31</v>
      </c>
      <c r="B332" t="n">
        <v>90</v>
      </c>
      <c r="C332" t="inlineStr">
        <is>
          <t xml:space="preserve">CONCLUIDO	</t>
        </is>
      </c>
      <c r="D332" t="n">
        <v>3.5602</v>
      </c>
      <c r="E332" t="n">
        <v>28.09</v>
      </c>
      <c r="F332" t="n">
        <v>24.81</v>
      </c>
      <c r="G332" t="n">
        <v>62.04</v>
      </c>
      <c r="H332" t="n">
        <v>0.82</v>
      </c>
      <c r="I332" t="n">
        <v>24</v>
      </c>
      <c r="J332" t="n">
        <v>188.36</v>
      </c>
      <c r="K332" t="n">
        <v>52.44</v>
      </c>
      <c r="L332" t="n">
        <v>8.75</v>
      </c>
      <c r="M332" t="n">
        <v>22</v>
      </c>
      <c r="N332" t="n">
        <v>37.16</v>
      </c>
      <c r="O332" t="n">
        <v>23464.76</v>
      </c>
      <c r="P332" t="n">
        <v>276.8</v>
      </c>
      <c r="Q332" t="n">
        <v>1397.25</v>
      </c>
      <c r="R332" t="n">
        <v>93.63</v>
      </c>
      <c r="S332" t="n">
        <v>66.97</v>
      </c>
      <c r="T332" t="n">
        <v>10695.39</v>
      </c>
      <c r="U332" t="n">
        <v>0.72</v>
      </c>
      <c r="V332" t="n">
        <v>0.85</v>
      </c>
      <c r="W332" t="n">
        <v>5.33</v>
      </c>
      <c r="X332" t="n">
        <v>0.65</v>
      </c>
      <c r="Y332" t="n">
        <v>1</v>
      </c>
      <c r="Z332" t="n">
        <v>10</v>
      </c>
    </row>
    <row r="333">
      <c r="A333" t="n">
        <v>32</v>
      </c>
      <c r="B333" t="n">
        <v>90</v>
      </c>
      <c r="C333" t="inlineStr">
        <is>
          <t xml:space="preserve">CONCLUIDO	</t>
        </is>
      </c>
      <c r="D333" t="n">
        <v>3.5678</v>
      </c>
      <c r="E333" t="n">
        <v>28.03</v>
      </c>
      <c r="F333" t="n">
        <v>24.79</v>
      </c>
      <c r="G333" t="n">
        <v>64.67</v>
      </c>
      <c r="H333" t="n">
        <v>0.85</v>
      </c>
      <c r="I333" t="n">
        <v>23</v>
      </c>
      <c r="J333" t="n">
        <v>188.74</v>
      </c>
      <c r="K333" t="n">
        <v>52.44</v>
      </c>
      <c r="L333" t="n">
        <v>9</v>
      </c>
      <c r="M333" t="n">
        <v>21</v>
      </c>
      <c r="N333" t="n">
        <v>37.3</v>
      </c>
      <c r="O333" t="n">
        <v>23511.69</v>
      </c>
      <c r="P333" t="n">
        <v>274.42</v>
      </c>
      <c r="Q333" t="n">
        <v>1397.22</v>
      </c>
      <c r="R333" t="n">
        <v>92.87</v>
      </c>
      <c r="S333" t="n">
        <v>66.97</v>
      </c>
      <c r="T333" t="n">
        <v>10322.29</v>
      </c>
      <c r="U333" t="n">
        <v>0.72</v>
      </c>
      <c r="V333" t="n">
        <v>0.85</v>
      </c>
      <c r="W333" t="n">
        <v>5.33</v>
      </c>
      <c r="X333" t="n">
        <v>0.62</v>
      </c>
      <c r="Y333" t="n">
        <v>1</v>
      </c>
      <c r="Z333" t="n">
        <v>10</v>
      </c>
    </row>
    <row r="334">
      <c r="A334" t="n">
        <v>33</v>
      </c>
      <c r="B334" t="n">
        <v>90</v>
      </c>
      <c r="C334" t="inlineStr">
        <is>
          <t xml:space="preserve">CONCLUIDO	</t>
        </is>
      </c>
      <c r="D334" t="n">
        <v>3.5688</v>
      </c>
      <c r="E334" t="n">
        <v>28.02</v>
      </c>
      <c r="F334" t="n">
        <v>24.78</v>
      </c>
      <c r="G334" t="n">
        <v>64.65000000000001</v>
      </c>
      <c r="H334" t="n">
        <v>0.87</v>
      </c>
      <c r="I334" t="n">
        <v>23</v>
      </c>
      <c r="J334" t="n">
        <v>189.12</v>
      </c>
      <c r="K334" t="n">
        <v>52.44</v>
      </c>
      <c r="L334" t="n">
        <v>9.25</v>
      </c>
      <c r="M334" t="n">
        <v>21</v>
      </c>
      <c r="N334" t="n">
        <v>37.43</v>
      </c>
      <c r="O334" t="n">
        <v>23558.67</v>
      </c>
      <c r="P334" t="n">
        <v>272.86</v>
      </c>
      <c r="Q334" t="n">
        <v>1397.24</v>
      </c>
      <c r="R334" t="n">
        <v>92.59</v>
      </c>
      <c r="S334" t="n">
        <v>66.97</v>
      </c>
      <c r="T334" t="n">
        <v>10183.53</v>
      </c>
      <c r="U334" t="n">
        <v>0.72</v>
      </c>
      <c r="V334" t="n">
        <v>0.85</v>
      </c>
      <c r="W334" t="n">
        <v>5.33</v>
      </c>
      <c r="X334" t="n">
        <v>0.62</v>
      </c>
      <c r="Y334" t="n">
        <v>1</v>
      </c>
      <c r="Z334" t="n">
        <v>10</v>
      </c>
    </row>
    <row r="335">
      <c r="A335" t="n">
        <v>34</v>
      </c>
      <c r="B335" t="n">
        <v>90</v>
      </c>
      <c r="C335" t="inlineStr">
        <is>
          <t xml:space="preserve">CONCLUIDO	</t>
        </is>
      </c>
      <c r="D335" t="n">
        <v>3.5748</v>
      </c>
      <c r="E335" t="n">
        <v>27.97</v>
      </c>
      <c r="F335" t="n">
        <v>24.77</v>
      </c>
      <c r="G335" t="n">
        <v>67.56</v>
      </c>
      <c r="H335" t="n">
        <v>0.89</v>
      </c>
      <c r="I335" t="n">
        <v>22</v>
      </c>
      <c r="J335" t="n">
        <v>189.5</v>
      </c>
      <c r="K335" t="n">
        <v>52.44</v>
      </c>
      <c r="L335" t="n">
        <v>9.5</v>
      </c>
      <c r="M335" t="n">
        <v>20</v>
      </c>
      <c r="N335" t="n">
        <v>37.56</v>
      </c>
      <c r="O335" t="n">
        <v>23605.68</v>
      </c>
      <c r="P335" t="n">
        <v>270.83</v>
      </c>
      <c r="Q335" t="n">
        <v>1397.19</v>
      </c>
      <c r="R335" t="n">
        <v>92.41</v>
      </c>
      <c r="S335" t="n">
        <v>66.97</v>
      </c>
      <c r="T335" t="n">
        <v>10097.92</v>
      </c>
      <c r="U335" t="n">
        <v>0.72</v>
      </c>
      <c r="V335" t="n">
        <v>0.85</v>
      </c>
      <c r="W335" t="n">
        <v>5.33</v>
      </c>
      <c r="X335" t="n">
        <v>0.61</v>
      </c>
      <c r="Y335" t="n">
        <v>1</v>
      </c>
      <c r="Z335" t="n">
        <v>10</v>
      </c>
    </row>
    <row r="336">
      <c r="A336" t="n">
        <v>35</v>
      </c>
      <c r="B336" t="n">
        <v>90</v>
      </c>
      <c r="C336" t="inlineStr">
        <is>
          <t xml:space="preserve">CONCLUIDO	</t>
        </is>
      </c>
      <c r="D336" t="n">
        <v>3.5842</v>
      </c>
      <c r="E336" t="n">
        <v>27.9</v>
      </c>
      <c r="F336" t="n">
        <v>24.73</v>
      </c>
      <c r="G336" t="n">
        <v>70.67</v>
      </c>
      <c r="H336" t="n">
        <v>0.91</v>
      </c>
      <c r="I336" t="n">
        <v>21</v>
      </c>
      <c r="J336" t="n">
        <v>189.88</v>
      </c>
      <c r="K336" t="n">
        <v>52.44</v>
      </c>
      <c r="L336" t="n">
        <v>9.75</v>
      </c>
      <c r="M336" t="n">
        <v>19</v>
      </c>
      <c r="N336" t="n">
        <v>37.69</v>
      </c>
      <c r="O336" t="n">
        <v>23652.75</v>
      </c>
      <c r="P336" t="n">
        <v>268.23</v>
      </c>
      <c r="Q336" t="n">
        <v>1397.26</v>
      </c>
      <c r="R336" t="n">
        <v>91.17</v>
      </c>
      <c r="S336" t="n">
        <v>66.97</v>
      </c>
      <c r="T336" t="n">
        <v>9482.700000000001</v>
      </c>
      <c r="U336" t="n">
        <v>0.73</v>
      </c>
      <c r="V336" t="n">
        <v>0.85</v>
      </c>
      <c r="W336" t="n">
        <v>5.32</v>
      </c>
      <c r="X336" t="n">
        <v>0.57</v>
      </c>
      <c r="Y336" t="n">
        <v>1</v>
      </c>
      <c r="Z336" t="n">
        <v>10</v>
      </c>
    </row>
    <row r="337">
      <c r="A337" t="n">
        <v>36</v>
      </c>
      <c r="B337" t="n">
        <v>90</v>
      </c>
      <c r="C337" t="inlineStr">
        <is>
          <t xml:space="preserve">CONCLUIDO	</t>
        </is>
      </c>
      <c r="D337" t="n">
        <v>3.5907</v>
      </c>
      <c r="E337" t="n">
        <v>27.85</v>
      </c>
      <c r="F337" t="n">
        <v>24.72</v>
      </c>
      <c r="G337" t="n">
        <v>74.16</v>
      </c>
      <c r="H337" t="n">
        <v>0.93</v>
      </c>
      <c r="I337" t="n">
        <v>20</v>
      </c>
      <c r="J337" t="n">
        <v>190.26</v>
      </c>
      <c r="K337" t="n">
        <v>52.44</v>
      </c>
      <c r="L337" t="n">
        <v>10</v>
      </c>
      <c r="M337" t="n">
        <v>18</v>
      </c>
      <c r="N337" t="n">
        <v>37.82</v>
      </c>
      <c r="O337" t="n">
        <v>23699.85</v>
      </c>
      <c r="P337" t="n">
        <v>265.4</v>
      </c>
      <c r="Q337" t="n">
        <v>1397.17</v>
      </c>
      <c r="R337" t="n">
        <v>90.31</v>
      </c>
      <c r="S337" t="n">
        <v>66.97</v>
      </c>
      <c r="T337" t="n">
        <v>9057.219999999999</v>
      </c>
      <c r="U337" t="n">
        <v>0.74</v>
      </c>
      <c r="V337" t="n">
        <v>0.85</v>
      </c>
      <c r="W337" t="n">
        <v>5.33</v>
      </c>
      <c r="X337" t="n">
        <v>0.55</v>
      </c>
      <c r="Y337" t="n">
        <v>1</v>
      </c>
      <c r="Z337" t="n">
        <v>10</v>
      </c>
    </row>
    <row r="338">
      <c r="A338" t="n">
        <v>37</v>
      </c>
      <c r="B338" t="n">
        <v>90</v>
      </c>
      <c r="C338" t="inlineStr">
        <is>
          <t xml:space="preserve">CONCLUIDO	</t>
        </is>
      </c>
      <c r="D338" t="n">
        <v>3.5932</v>
      </c>
      <c r="E338" t="n">
        <v>27.83</v>
      </c>
      <c r="F338" t="n">
        <v>24.7</v>
      </c>
      <c r="G338" t="n">
        <v>74.09999999999999</v>
      </c>
      <c r="H338" t="n">
        <v>0.95</v>
      </c>
      <c r="I338" t="n">
        <v>20</v>
      </c>
      <c r="J338" t="n">
        <v>190.65</v>
      </c>
      <c r="K338" t="n">
        <v>52.44</v>
      </c>
      <c r="L338" t="n">
        <v>10.25</v>
      </c>
      <c r="M338" t="n">
        <v>18</v>
      </c>
      <c r="N338" t="n">
        <v>37.95</v>
      </c>
      <c r="O338" t="n">
        <v>23747</v>
      </c>
      <c r="P338" t="n">
        <v>264.36</v>
      </c>
      <c r="Q338" t="n">
        <v>1397.2</v>
      </c>
      <c r="R338" t="n">
        <v>89.90000000000001</v>
      </c>
      <c r="S338" t="n">
        <v>66.97</v>
      </c>
      <c r="T338" t="n">
        <v>8853.219999999999</v>
      </c>
      <c r="U338" t="n">
        <v>0.74</v>
      </c>
      <c r="V338" t="n">
        <v>0.85</v>
      </c>
      <c r="W338" t="n">
        <v>5.33</v>
      </c>
      <c r="X338" t="n">
        <v>0.53</v>
      </c>
      <c r="Y338" t="n">
        <v>1</v>
      </c>
      <c r="Z338" t="n">
        <v>10</v>
      </c>
    </row>
    <row r="339">
      <c r="A339" t="n">
        <v>38</v>
      </c>
      <c r="B339" t="n">
        <v>90</v>
      </c>
      <c r="C339" t="inlineStr">
        <is>
          <t xml:space="preserve">CONCLUIDO	</t>
        </is>
      </c>
      <c r="D339" t="n">
        <v>3.5992</v>
      </c>
      <c r="E339" t="n">
        <v>27.78</v>
      </c>
      <c r="F339" t="n">
        <v>24.69</v>
      </c>
      <c r="G339" t="n">
        <v>77.95999999999999</v>
      </c>
      <c r="H339" t="n">
        <v>0.98</v>
      </c>
      <c r="I339" t="n">
        <v>19</v>
      </c>
      <c r="J339" t="n">
        <v>191.03</v>
      </c>
      <c r="K339" t="n">
        <v>52.44</v>
      </c>
      <c r="L339" t="n">
        <v>10.5</v>
      </c>
      <c r="M339" t="n">
        <v>17</v>
      </c>
      <c r="N339" t="n">
        <v>38.09</v>
      </c>
      <c r="O339" t="n">
        <v>23794.2</v>
      </c>
      <c r="P339" t="n">
        <v>261.94</v>
      </c>
      <c r="Q339" t="n">
        <v>1397.2</v>
      </c>
      <c r="R339" t="n">
        <v>89.53</v>
      </c>
      <c r="S339" t="n">
        <v>66.97</v>
      </c>
      <c r="T339" t="n">
        <v>8671.1</v>
      </c>
      <c r="U339" t="n">
        <v>0.75</v>
      </c>
      <c r="V339" t="n">
        <v>0.85</v>
      </c>
      <c r="W339" t="n">
        <v>5.33</v>
      </c>
      <c r="X339" t="n">
        <v>0.52</v>
      </c>
      <c r="Y339" t="n">
        <v>1</v>
      </c>
      <c r="Z339" t="n">
        <v>10</v>
      </c>
    </row>
    <row r="340">
      <c r="A340" t="n">
        <v>39</v>
      </c>
      <c r="B340" t="n">
        <v>90</v>
      </c>
      <c r="C340" t="inlineStr">
        <is>
          <t xml:space="preserve">CONCLUIDO	</t>
        </is>
      </c>
      <c r="D340" t="n">
        <v>3.5982</v>
      </c>
      <c r="E340" t="n">
        <v>27.79</v>
      </c>
      <c r="F340" t="n">
        <v>24.7</v>
      </c>
      <c r="G340" t="n">
        <v>77.98999999999999</v>
      </c>
      <c r="H340" t="n">
        <v>1</v>
      </c>
      <c r="I340" t="n">
        <v>19</v>
      </c>
      <c r="J340" t="n">
        <v>191.41</v>
      </c>
      <c r="K340" t="n">
        <v>52.44</v>
      </c>
      <c r="L340" t="n">
        <v>10.75</v>
      </c>
      <c r="M340" t="n">
        <v>15</v>
      </c>
      <c r="N340" t="n">
        <v>38.22</v>
      </c>
      <c r="O340" t="n">
        <v>23841.44</v>
      </c>
      <c r="P340" t="n">
        <v>260.25</v>
      </c>
      <c r="Q340" t="n">
        <v>1397.25</v>
      </c>
      <c r="R340" t="n">
        <v>89.62</v>
      </c>
      <c r="S340" t="n">
        <v>66.97</v>
      </c>
      <c r="T340" t="n">
        <v>8715.57</v>
      </c>
      <c r="U340" t="n">
        <v>0.75</v>
      </c>
      <c r="V340" t="n">
        <v>0.85</v>
      </c>
      <c r="W340" t="n">
        <v>5.33</v>
      </c>
      <c r="X340" t="n">
        <v>0.53</v>
      </c>
      <c r="Y340" t="n">
        <v>1</v>
      </c>
      <c r="Z340" t="n">
        <v>10</v>
      </c>
    </row>
    <row r="341">
      <c r="A341" t="n">
        <v>40</v>
      </c>
      <c r="B341" t="n">
        <v>90</v>
      </c>
      <c r="C341" t="inlineStr">
        <is>
          <t xml:space="preserve">CONCLUIDO	</t>
        </is>
      </c>
      <c r="D341" t="n">
        <v>3.6069</v>
      </c>
      <c r="E341" t="n">
        <v>27.72</v>
      </c>
      <c r="F341" t="n">
        <v>24.66</v>
      </c>
      <c r="G341" t="n">
        <v>82.20999999999999</v>
      </c>
      <c r="H341" t="n">
        <v>1.02</v>
      </c>
      <c r="I341" t="n">
        <v>18</v>
      </c>
      <c r="J341" t="n">
        <v>191.79</v>
      </c>
      <c r="K341" t="n">
        <v>52.44</v>
      </c>
      <c r="L341" t="n">
        <v>11</v>
      </c>
      <c r="M341" t="n">
        <v>13</v>
      </c>
      <c r="N341" t="n">
        <v>38.35</v>
      </c>
      <c r="O341" t="n">
        <v>23888.73</v>
      </c>
      <c r="P341" t="n">
        <v>257.83</v>
      </c>
      <c r="Q341" t="n">
        <v>1397.22</v>
      </c>
      <c r="R341" t="n">
        <v>88.7</v>
      </c>
      <c r="S341" t="n">
        <v>66.97</v>
      </c>
      <c r="T341" t="n">
        <v>8259.879999999999</v>
      </c>
      <c r="U341" t="n">
        <v>0.76</v>
      </c>
      <c r="V341" t="n">
        <v>0.85</v>
      </c>
      <c r="W341" t="n">
        <v>5.33</v>
      </c>
      <c r="X341" t="n">
        <v>0.5</v>
      </c>
      <c r="Y341" t="n">
        <v>1</v>
      </c>
      <c r="Z341" t="n">
        <v>10</v>
      </c>
    </row>
    <row r="342">
      <c r="A342" t="n">
        <v>41</v>
      </c>
      <c r="B342" t="n">
        <v>90</v>
      </c>
      <c r="C342" t="inlineStr">
        <is>
          <t xml:space="preserve">CONCLUIDO	</t>
        </is>
      </c>
      <c r="D342" t="n">
        <v>3.6065</v>
      </c>
      <c r="E342" t="n">
        <v>27.73</v>
      </c>
      <c r="F342" t="n">
        <v>24.67</v>
      </c>
      <c r="G342" t="n">
        <v>82.22</v>
      </c>
      <c r="H342" t="n">
        <v>1.04</v>
      </c>
      <c r="I342" t="n">
        <v>18</v>
      </c>
      <c r="J342" t="n">
        <v>192.18</v>
      </c>
      <c r="K342" t="n">
        <v>52.44</v>
      </c>
      <c r="L342" t="n">
        <v>11.25</v>
      </c>
      <c r="M342" t="n">
        <v>12</v>
      </c>
      <c r="N342" t="n">
        <v>38.49</v>
      </c>
      <c r="O342" t="n">
        <v>23936.06</v>
      </c>
      <c r="P342" t="n">
        <v>256.49</v>
      </c>
      <c r="Q342" t="n">
        <v>1397.22</v>
      </c>
      <c r="R342" t="n">
        <v>88.79000000000001</v>
      </c>
      <c r="S342" t="n">
        <v>66.97</v>
      </c>
      <c r="T342" t="n">
        <v>8305.08</v>
      </c>
      <c r="U342" t="n">
        <v>0.75</v>
      </c>
      <c r="V342" t="n">
        <v>0.85</v>
      </c>
      <c r="W342" t="n">
        <v>5.33</v>
      </c>
      <c r="X342" t="n">
        <v>0.5</v>
      </c>
      <c r="Y342" t="n">
        <v>1</v>
      </c>
      <c r="Z342" t="n">
        <v>10</v>
      </c>
    </row>
    <row r="343">
      <c r="A343" t="n">
        <v>42</v>
      </c>
      <c r="B343" t="n">
        <v>90</v>
      </c>
      <c r="C343" t="inlineStr">
        <is>
          <t xml:space="preserve">CONCLUIDO	</t>
        </is>
      </c>
      <c r="D343" t="n">
        <v>3.6155</v>
      </c>
      <c r="E343" t="n">
        <v>27.66</v>
      </c>
      <c r="F343" t="n">
        <v>24.63</v>
      </c>
      <c r="G343" t="n">
        <v>86.94</v>
      </c>
      <c r="H343" t="n">
        <v>1.06</v>
      </c>
      <c r="I343" t="n">
        <v>17</v>
      </c>
      <c r="J343" t="n">
        <v>192.56</v>
      </c>
      <c r="K343" t="n">
        <v>52.44</v>
      </c>
      <c r="L343" t="n">
        <v>11.5</v>
      </c>
      <c r="M343" t="n">
        <v>9</v>
      </c>
      <c r="N343" t="n">
        <v>38.62</v>
      </c>
      <c r="O343" t="n">
        <v>23983.44</v>
      </c>
      <c r="P343" t="n">
        <v>253.15</v>
      </c>
      <c r="Q343" t="n">
        <v>1397.25</v>
      </c>
      <c r="R343" t="n">
        <v>87.45</v>
      </c>
      <c r="S343" t="n">
        <v>66.97</v>
      </c>
      <c r="T343" t="n">
        <v>7643.52</v>
      </c>
      <c r="U343" t="n">
        <v>0.77</v>
      </c>
      <c r="V343" t="n">
        <v>0.85</v>
      </c>
      <c r="W343" t="n">
        <v>5.33</v>
      </c>
      <c r="X343" t="n">
        <v>0.47</v>
      </c>
      <c r="Y343" t="n">
        <v>1</v>
      </c>
      <c r="Z343" t="n">
        <v>10</v>
      </c>
    </row>
    <row r="344">
      <c r="A344" t="n">
        <v>43</v>
      </c>
      <c r="B344" t="n">
        <v>90</v>
      </c>
      <c r="C344" t="inlineStr">
        <is>
          <t xml:space="preserve">CONCLUIDO	</t>
        </is>
      </c>
      <c r="D344" t="n">
        <v>3.6161</v>
      </c>
      <c r="E344" t="n">
        <v>27.65</v>
      </c>
      <c r="F344" t="n">
        <v>24.63</v>
      </c>
      <c r="G344" t="n">
        <v>86.93000000000001</v>
      </c>
      <c r="H344" t="n">
        <v>1.08</v>
      </c>
      <c r="I344" t="n">
        <v>17</v>
      </c>
      <c r="J344" t="n">
        <v>192.95</v>
      </c>
      <c r="K344" t="n">
        <v>52.44</v>
      </c>
      <c r="L344" t="n">
        <v>11.75</v>
      </c>
      <c r="M344" t="n">
        <v>5</v>
      </c>
      <c r="N344" t="n">
        <v>38.75</v>
      </c>
      <c r="O344" t="n">
        <v>24030.86</v>
      </c>
      <c r="P344" t="n">
        <v>253.16</v>
      </c>
      <c r="Q344" t="n">
        <v>1397.27</v>
      </c>
      <c r="R344" t="n">
        <v>87.08</v>
      </c>
      <c r="S344" t="n">
        <v>66.97</v>
      </c>
      <c r="T344" t="n">
        <v>7458.97</v>
      </c>
      <c r="U344" t="n">
        <v>0.77</v>
      </c>
      <c r="V344" t="n">
        <v>0.85</v>
      </c>
      <c r="W344" t="n">
        <v>5.34</v>
      </c>
      <c r="X344" t="n">
        <v>0.46</v>
      </c>
      <c r="Y344" t="n">
        <v>1</v>
      </c>
      <c r="Z344" t="n">
        <v>10</v>
      </c>
    </row>
    <row r="345">
      <c r="A345" t="n">
        <v>44</v>
      </c>
      <c r="B345" t="n">
        <v>90</v>
      </c>
      <c r="C345" t="inlineStr">
        <is>
          <t xml:space="preserve">CONCLUIDO	</t>
        </is>
      </c>
      <c r="D345" t="n">
        <v>3.6167</v>
      </c>
      <c r="E345" t="n">
        <v>27.65</v>
      </c>
      <c r="F345" t="n">
        <v>24.62</v>
      </c>
      <c r="G345" t="n">
        <v>86.91</v>
      </c>
      <c r="H345" t="n">
        <v>1.1</v>
      </c>
      <c r="I345" t="n">
        <v>17</v>
      </c>
      <c r="J345" t="n">
        <v>193.33</v>
      </c>
      <c r="K345" t="n">
        <v>52.44</v>
      </c>
      <c r="L345" t="n">
        <v>12</v>
      </c>
      <c r="M345" t="n">
        <v>2</v>
      </c>
      <c r="N345" t="n">
        <v>38.89</v>
      </c>
      <c r="O345" t="n">
        <v>24078.33</v>
      </c>
      <c r="P345" t="n">
        <v>253.31</v>
      </c>
      <c r="Q345" t="n">
        <v>1397.22</v>
      </c>
      <c r="R345" t="n">
        <v>86.98999999999999</v>
      </c>
      <c r="S345" t="n">
        <v>66.97</v>
      </c>
      <c r="T345" t="n">
        <v>7411.21</v>
      </c>
      <c r="U345" t="n">
        <v>0.77</v>
      </c>
      <c r="V345" t="n">
        <v>0.85</v>
      </c>
      <c r="W345" t="n">
        <v>5.34</v>
      </c>
      <c r="X345" t="n">
        <v>0.46</v>
      </c>
      <c r="Y345" t="n">
        <v>1</v>
      </c>
      <c r="Z345" t="n">
        <v>10</v>
      </c>
    </row>
    <row r="346">
      <c r="A346" t="n">
        <v>45</v>
      </c>
      <c r="B346" t="n">
        <v>90</v>
      </c>
      <c r="C346" t="inlineStr">
        <is>
          <t xml:space="preserve">CONCLUIDO	</t>
        </is>
      </c>
      <c r="D346" t="n">
        <v>3.6165</v>
      </c>
      <c r="E346" t="n">
        <v>27.65</v>
      </c>
      <c r="F346" t="n">
        <v>24.63</v>
      </c>
      <c r="G346" t="n">
        <v>86.92</v>
      </c>
      <c r="H346" t="n">
        <v>1.12</v>
      </c>
      <c r="I346" t="n">
        <v>17</v>
      </c>
      <c r="J346" t="n">
        <v>193.72</v>
      </c>
      <c r="K346" t="n">
        <v>52.44</v>
      </c>
      <c r="L346" t="n">
        <v>12.25</v>
      </c>
      <c r="M346" t="n">
        <v>1</v>
      </c>
      <c r="N346" t="n">
        <v>39.02</v>
      </c>
      <c r="O346" t="n">
        <v>24125.85</v>
      </c>
      <c r="P346" t="n">
        <v>253.58</v>
      </c>
      <c r="Q346" t="n">
        <v>1397.3</v>
      </c>
      <c r="R346" t="n">
        <v>86.98999999999999</v>
      </c>
      <c r="S346" t="n">
        <v>66.97</v>
      </c>
      <c r="T346" t="n">
        <v>7413.21</v>
      </c>
      <c r="U346" t="n">
        <v>0.77</v>
      </c>
      <c r="V346" t="n">
        <v>0.85</v>
      </c>
      <c r="W346" t="n">
        <v>5.34</v>
      </c>
      <c r="X346" t="n">
        <v>0.46</v>
      </c>
      <c r="Y346" t="n">
        <v>1</v>
      </c>
      <c r="Z346" t="n">
        <v>10</v>
      </c>
    </row>
    <row r="347">
      <c r="A347" t="n">
        <v>46</v>
      </c>
      <c r="B347" t="n">
        <v>90</v>
      </c>
      <c r="C347" t="inlineStr">
        <is>
          <t xml:space="preserve">CONCLUIDO	</t>
        </is>
      </c>
      <c r="D347" t="n">
        <v>3.6164</v>
      </c>
      <c r="E347" t="n">
        <v>27.65</v>
      </c>
      <c r="F347" t="n">
        <v>24.63</v>
      </c>
      <c r="G347" t="n">
        <v>86.92</v>
      </c>
      <c r="H347" t="n">
        <v>1.14</v>
      </c>
      <c r="I347" t="n">
        <v>17</v>
      </c>
      <c r="J347" t="n">
        <v>194.1</v>
      </c>
      <c r="K347" t="n">
        <v>52.44</v>
      </c>
      <c r="L347" t="n">
        <v>12.5</v>
      </c>
      <c r="M347" t="n">
        <v>0</v>
      </c>
      <c r="N347" t="n">
        <v>39.16</v>
      </c>
      <c r="O347" t="n">
        <v>24173.41</v>
      </c>
      <c r="P347" t="n">
        <v>254.05</v>
      </c>
      <c r="Q347" t="n">
        <v>1397.35</v>
      </c>
      <c r="R347" t="n">
        <v>87.05</v>
      </c>
      <c r="S347" t="n">
        <v>66.97</v>
      </c>
      <c r="T347" t="n">
        <v>7439.42</v>
      </c>
      <c r="U347" t="n">
        <v>0.77</v>
      </c>
      <c r="V347" t="n">
        <v>0.85</v>
      </c>
      <c r="W347" t="n">
        <v>5.34</v>
      </c>
      <c r="X347" t="n">
        <v>0.46</v>
      </c>
      <c r="Y347" t="n">
        <v>1</v>
      </c>
      <c r="Z347" t="n">
        <v>10</v>
      </c>
    </row>
    <row r="348">
      <c r="A348" t="n">
        <v>0</v>
      </c>
      <c r="B348" t="n">
        <v>110</v>
      </c>
      <c r="C348" t="inlineStr">
        <is>
          <t xml:space="preserve">CONCLUIDO	</t>
        </is>
      </c>
      <c r="D348" t="n">
        <v>1.8385</v>
      </c>
      <c r="E348" t="n">
        <v>54.39</v>
      </c>
      <c r="F348" t="n">
        <v>35.65</v>
      </c>
      <c r="G348" t="n">
        <v>5.6</v>
      </c>
      <c r="H348" t="n">
        <v>0.08</v>
      </c>
      <c r="I348" t="n">
        <v>382</v>
      </c>
      <c r="J348" t="n">
        <v>213.37</v>
      </c>
      <c r="K348" t="n">
        <v>56.13</v>
      </c>
      <c r="L348" t="n">
        <v>1</v>
      </c>
      <c r="M348" t="n">
        <v>380</v>
      </c>
      <c r="N348" t="n">
        <v>46.25</v>
      </c>
      <c r="O348" t="n">
        <v>26550.29</v>
      </c>
      <c r="P348" t="n">
        <v>527.24</v>
      </c>
      <c r="Q348" t="n">
        <v>1398.08</v>
      </c>
      <c r="R348" t="n">
        <v>446.79</v>
      </c>
      <c r="S348" t="n">
        <v>66.97</v>
      </c>
      <c r="T348" t="n">
        <v>185484.66</v>
      </c>
      <c r="U348" t="n">
        <v>0.15</v>
      </c>
      <c r="V348" t="n">
        <v>0.59</v>
      </c>
      <c r="W348" t="n">
        <v>5.95</v>
      </c>
      <c r="X348" t="n">
        <v>11.47</v>
      </c>
      <c r="Y348" t="n">
        <v>1</v>
      </c>
      <c r="Z348" t="n">
        <v>10</v>
      </c>
    </row>
    <row r="349">
      <c r="A349" t="n">
        <v>1</v>
      </c>
      <c r="B349" t="n">
        <v>110</v>
      </c>
      <c r="C349" t="inlineStr">
        <is>
          <t xml:space="preserve">CONCLUIDO	</t>
        </is>
      </c>
      <c r="D349" t="n">
        <v>2.1461</v>
      </c>
      <c r="E349" t="n">
        <v>46.6</v>
      </c>
      <c r="F349" t="n">
        <v>32.33</v>
      </c>
      <c r="G349" t="n">
        <v>7.03</v>
      </c>
      <c r="H349" t="n">
        <v>0.1</v>
      </c>
      <c r="I349" t="n">
        <v>276</v>
      </c>
      <c r="J349" t="n">
        <v>213.78</v>
      </c>
      <c r="K349" t="n">
        <v>56.13</v>
      </c>
      <c r="L349" t="n">
        <v>1.25</v>
      </c>
      <c r="M349" t="n">
        <v>274</v>
      </c>
      <c r="N349" t="n">
        <v>46.4</v>
      </c>
      <c r="O349" t="n">
        <v>26600.32</v>
      </c>
      <c r="P349" t="n">
        <v>476.88</v>
      </c>
      <c r="Q349" t="n">
        <v>1397.78</v>
      </c>
      <c r="R349" t="n">
        <v>338.37</v>
      </c>
      <c r="S349" t="n">
        <v>66.97</v>
      </c>
      <c r="T349" t="n">
        <v>131807.27</v>
      </c>
      <c r="U349" t="n">
        <v>0.2</v>
      </c>
      <c r="V349" t="n">
        <v>0.65</v>
      </c>
      <c r="W349" t="n">
        <v>5.77</v>
      </c>
      <c r="X349" t="n">
        <v>8.15</v>
      </c>
      <c r="Y349" t="n">
        <v>1</v>
      </c>
      <c r="Z349" t="n">
        <v>10</v>
      </c>
    </row>
    <row r="350">
      <c r="A350" t="n">
        <v>2</v>
      </c>
      <c r="B350" t="n">
        <v>110</v>
      </c>
      <c r="C350" t="inlineStr">
        <is>
          <t xml:space="preserve">CONCLUIDO	</t>
        </is>
      </c>
      <c r="D350" t="n">
        <v>2.3654</v>
      </c>
      <c r="E350" t="n">
        <v>42.28</v>
      </c>
      <c r="F350" t="n">
        <v>30.5</v>
      </c>
      <c r="G350" t="n">
        <v>8.43</v>
      </c>
      <c r="H350" t="n">
        <v>0.12</v>
      </c>
      <c r="I350" t="n">
        <v>217</v>
      </c>
      <c r="J350" t="n">
        <v>214.19</v>
      </c>
      <c r="K350" t="n">
        <v>56.13</v>
      </c>
      <c r="L350" t="n">
        <v>1.5</v>
      </c>
      <c r="M350" t="n">
        <v>215</v>
      </c>
      <c r="N350" t="n">
        <v>46.56</v>
      </c>
      <c r="O350" t="n">
        <v>26650.41</v>
      </c>
      <c r="P350" t="n">
        <v>448.58</v>
      </c>
      <c r="Q350" t="n">
        <v>1397.43</v>
      </c>
      <c r="R350" t="n">
        <v>279.28</v>
      </c>
      <c r="S350" t="n">
        <v>66.97</v>
      </c>
      <c r="T350" t="n">
        <v>102556.71</v>
      </c>
      <c r="U350" t="n">
        <v>0.24</v>
      </c>
      <c r="V350" t="n">
        <v>0.6899999999999999</v>
      </c>
      <c r="W350" t="n">
        <v>5.64</v>
      </c>
      <c r="X350" t="n">
        <v>6.33</v>
      </c>
      <c r="Y350" t="n">
        <v>1</v>
      </c>
      <c r="Z350" t="n">
        <v>10</v>
      </c>
    </row>
    <row r="351">
      <c r="A351" t="n">
        <v>3</v>
      </c>
      <c r="B351" t="n">
        <v>110</v>
      </c>
      <c r="C351" t="inlineStr">
        <is>
          <t xml:space="preserve">CONCLUIDO	</t>
        </is>
      </c>
      <c r="D351" t="n">
        <v>2.5272</v>
      </c>
      <c r="E351" t="n">
        <v>39.57</v>
      </c>
      <c r="F351" t="n">
        <v>29.4</v>
      </c>
      <c r="G351" t="n">
        <v>9.85</v>
      </c>
      <c r="H351" t="n">
        <v>0.14</v>
      </c>
      <c r="I351" t="n">
        <v>179</v>
      </c>
      <c r="J351" t="n">
        <v>214.59</v>
      </c>
      <c r="K351" t="n">
        <v>56.13</v>
      </c>
      <c r="L351" t="n">
        <v>1.75</v>
      </c>
      <c r="M351" t="n">
        <v>177</v>
      </c>
      <c r="N351" t="n">
        <v>46.72</v>
      </c>
      <c r="O351" t="n">
        <v>26700.55</v>
      </c>
      <c r="P351" t="n">
        <v>431.2</v>
      </c>
      <c r="Q351" t="n">
        <v>1397.7</v>
      </c>
      <c r="R351" t="n">
        <v>243.36</v>
      </c>
      <c r="S351" t="n">
        <v>66.97</v>
      </c>
      <c r="T351" t="n">
        <v>84785.42999999999</v>
      </c>
      <c r="U351" t="n">
        <v>0.28</v>
      </c>
      <c r="V351" t="n">
        <v>0.72</v>
      </c>
      <c r="W351" t="n">
        <v>5.58</v>
      </c>
      <c r="X351" t="n">
        <v>5.23</v>
      </c>
      <c r="Y351" t="n">
        <v>1</v>
      </c>
      <c r="Z351" t="n">
        <v>10</v>
      </c>
    </row>
    <row r="352">
      <c r="A352" t="n">
        <v>4</v>
      </c>
      <c r="B352" t="n">
        <v>110</v>
      </c>
      <c r="C352" t="inlineStr">
        <is>
          <t xml:space="preserve">CONCLUIDO	</t>
        </is>
      </c>
      <c r="D352" t="n">
        <v>2.6666</v>
      </c>
      <c r="E352" t="n">
        <v>37.5</v>
      </c>
      <c r="F352" t="n">
        <v>28.51</v>
      </c>
      <c r="G352" t="n">
        <v>11.33</v>
      </c>
      <c r="H352" t="n">
        <v>0.17</v>
      </c>
      <c r="I352" t="n">
        <v>151</v>
      </c>
      <c r="J352" t="n">
        <v>215</v>
      </c>
      <c r="K352" t="n">
        <v>56.13</v>
      </c>
      <c r="L352" t="n">
        <v>2</v>
      </c>
      <c r="M352" t="n">
        <v>149</v>
      </c>
      <c r="N352" t="n">
        <v>46.87</v>
      </c>
      <c r="O352" t="n">
        <v>26750.75</v>
      </c>
      <c r="P352" t="n">
        <v>417.02</v>
      </c>
      <c r="Q352" t="n">
        <v>1397.67</v>
      </c>
      <c r="R352" t="n">
        <v>214.58</v>
      </c>
      <c r="S352" t="n">
        <v>66.97</v>
      </c>
      <c r="T352" t="n">
        <v>70537.55</v>
      </c>
      <c r="U352" t="n">
        <v>0.31</v>
      </c>
      <c r="V352" t="n">
        <v>0.74</v>
      </c>
      <c r="W352" t="n">
        <v>5.53</v>
      </c>
      <c r="X352" t="n">
        <v>4.34</v>
      </c>
      <c r="Y352" t="n">
        <v>1</v>
      </c>
      <c r="Z352" t="n">
        <v>10</v>
      </c>
    </row>
    <row r="353">
      <c r="A353" t="n">
        <v>5</v>
      </c>
      <c r="B353" t="n">
        <v>110</v>
      </c>
      <c r="C353" t="inlineStr">
        <is>
          <t xml:space="preserve">CONCLUIDO	</t>
        </is>
      </c>
      <c r="D353" t="n">
        <v>2.765</v>
      </c>
      <c r="E353" t="n">
        <v>36.17</v>
      </c>
      <c r="F353" t="n">
        <v>27.98</v>
      </c>
      <c r="G353" t="n">
        <v>12.72</v>
      </c>
      <c r="H353" t="n">
        <v>0.19</v>
      </c>
      <c r="I353" t="n">
        <v>132</v>
      </c>
      <c r="J353" t="n">
        <v>215.41</v>
      </c>
      <c r="K353" t="n">
        <v>56.13</v>
      </c>
      <c r="L353" t="n">
        <v>2.25</v>
      </c>
      <c r="M353" t="n">
        <v>130</v>
      </c>
      <c r="N353" t="n">
        <v>47.03</v>
      </c>
      <c r="O353" t="n">
        <v>26801</v>
      </c>
      <c r="P353" t="n">
        <v>408.1</v>
      </c>
      <c r="Q353" t="n">
        <v>1397.4</v>
      </c>
      <c r="R353" t="n">
        <v>196.7</v>
      </c>
      <c r="S353" t="n">
        <v>66.97</v>
      </c>
      <c r="T353" t="n">
        <v>61693.8</v>
      </c>
      <c r="U353" t="n">
        <v>0.34</v>
      </c>
      <c r="V353" t="n">
        <v>0.75</v>
      </c>
      <c r="W353" t="n">
        <v>5.52</v>
      </c>
      <c r="X353" t="n">
        <v>3.81</v>
      </c>
      <c r="Y353" t="n">
        <v>1</v>
      </c>
      <c r="Z353" t="n">
        <v>10</v>
      </c>
    </row>
    <row r="354">
      <c r="A354" t="n">
        <v>6</v>
      </c>
      <c r="B354" t="n">
        <v>110</v>
      </c>
      <c r="C354" t="inlineStr">
        <is>
          <t xml:space="preserve">CONCLUIDO	</t>
        </is>
      </c>
      <c r="D354" t="n">
        <v>2.8549</v>
      </c>
      <c r="E354" t="n">
        <v>35.03</v>
      </c>
      <c r="F354" t="n">
        <v>27.52</v>
      </c>
      <c r="G354" t="n">
        <v>14.23</v>
      </c>
      <c r="H354" t="n">
        <v>0.21</v>
      </c>
      <c r="I354" t="n">
        <v>116</v>
      </c>
      <c r="J354" t="n">
        <v>215.82</v>
      </c>
      <c r="K354" t="n">
        <v>56.13</v>
      </c>
      <c r="L354" t="n">
        <v>2.5</v>
      </c>
      <c r="M354" t="n">
        <v>114</v>
      </c>
      <c r="N354" t="n">
        <v>47.19</v>
      </c>
      <c r="O354" t="n">
        <v>26851.31</v>
      </c>
      <c r="P354" t="n">
        <v>400.11</v>
      </c>
      <c r="Q354" t="n">
        <v>1397.6</v>
      </c>
      <c r="R354" t="n">
        <v>181.38</v>
      </c>
      <c r="S354" t="n">
        <v>66.97</v>
      </c>
      <c r="T354" t="n">
        <v>54110.36</v>
      </c>
      <c r="U354" t="n">
        <v>0.37</v>
      </c>
      <c r="V354" t="n">
        <v>0.77</v>
      </c>
      <c r="W354" t="n">
        <v>5.49</v>
      </c>
      <c r="X354" t="n">
        <v>3.35</v>
      </c>
      <c r="Y354" t="n">
        <v>1</v>
      </c>
      <c r="Z354" t="n">
        <v>10</v>
      </c>
    </row>
    <row r="355">
      <c r="A355" t="n">
        <v>7</v>
      </c>
      <c r="B355" t="n">
        <v>110</v>
      </c>
      <c r="C355" t="inlineStr">
        <is>
          <t xml:space="preserve">CONCLUIDO	</t>
        </is>
      </c>
      <c r="D355" t="n">
        <v>2.9278</v>
      </c>
      <c r="E355" t="n">
        <v>34.16</v>
      </c>
      <c r="F355" t="n">
        <v>27.15</v>
      </c>
      <c r="G355" t="n">
        <v>15.66</v>
      </c>
      <c r="H355" t="n">
        <v>0.23</v>
      </c>
      <c r="I355" t="n">
        <v>104</v>
      </c>
      <c r="J355" t="n">
        <v>216.22</v>
      </c>
      <c r="K355" t="n">
        <v>56.13</v>
      </c>
      <c r="L355" t="n">
        <v>2.75</v>
      </c>
      <c r="M355" t="n">
        <v>102</v>
      </c>
      <c r="N355" t="n">
        <v>47.35</v>
      </c>
      <c r="O355" t="n">
        <v>26901.66</v>
      </c>
      <c r="P355" t="n">
        <v>393.61</v>
      </c>
      <c r="Q355" t="n">
        <v>1397.49</v>
      </c>
      <c r="R355" t="n">
        <v>169.56</v>
      </c>
      <c r="S355" t="n">
        <v>66.97</v>
      </c>
      <c r="T355" t="n">
        <v>48260.59</v>
      </c>
      <c r="U355" t="n">
        <v>0.39</v>
      </c>
      <c r="V355" t="n">
        <v>0.78</v>
      </c>
      <c r="W355" t="n">
        <v>5.47</v>
      </c>
      <c r="X355" t="n">
        <v>2.98</v>
      </c>
      <c r="Y355" t="n">
        <v>1</v>
      </c>
      <c r="Z355" t="n">
        <v>10</v>
      </c>
    </row>
    <row r="356">
      <c r="A356" t="n">
        <v>8</v>
      </c>
      <c r="B356" t="n">
        <v>110</v>
      </c>
      <c r="C356" t="inlineStr">
        <is>
          <t xml:space="preserve">CONCLUIDO	</t>
        </is>
      </c>
      <c r="D356" t="n">
        <v>2.9919</v>
      </c>
      <c r="E356" t="n">
        <v>33.42</v>
      </c>
      <c r="F356" t="n">
        <v>26.84</v>
      </c>
      <c r="G356" t="n">
        <v>17.13</v>
      </c>
      <c r="H356" t="n">
        <v>0.25</v>
      </c>
      <c r="I356" t="n">
        <v>94</v>
      </c>
      <c r="J356" t="n">
        <v>216.63</v>
      </c>
      <c r="K356" t="n">
        <v>56.13</v>
      </c>
      <c r="L356" t="n">
        <v>3</v>
      </c>
      <c r="M356" t="n">
        <v>92</v>
      </c>
      <c r="N356" t="n">
        <v>47.51</v>
      </c>
      <c r="O356" t="n">
        <v>26952.08</v>
      </c>
      <c r="P356" t="n">
        <v>387.98</v>
      </c>
      <c r="Q356" t="n">
        <v>1397.51</v>
      </c>
      <c r="R356" t="n">
        <v>159.51</v>
      </c>
      <c r="S356" t="n">
        <v>66.97</v>
      </c>
      <c r="T356" t="n">
        <v>43287.52</v>
      </c>
      <c r="U356" t="n">
        <v>0.42</v>
      </c>
      <c r="V356" t="n">
        <v>0.78</v>
      </c>
      <c r="W356" t="n">
        <v>5.45</v>
      </c>
      <c r="X356" t="n">
        <v>2.67</v>
      </c>
      <c r="Y356" t="n">
        <v>1</v>
      </c>
      <c r="Z356" t="n">
        <v>10</v>
      </c>
    </row>
    <row r="357">
      <c r="A357" t="n">
        <v>9</v>
      </c>
      <c r="B357" t="n">
        <v>110</v>
      </c>
      <c r="C357" t="inlineStr">
        <is>
          <t xml:space="preserve">CONCLUIDO	</t>
        </is>
      </c>
      <c r="D357" t="n">
        <v>3.0435</v>
      </c>
      <c r="E357" t="n">
        <v>32.86</v>
      </c>
      <c r="F357" t="n">
        <v>26.61</v>
      </c>
      <c r="G357" t="n">
        <v>18.57</v>
      </c>
      <c r="H357" t="n">
        <v>0.27</v>
      </c>
      <c r="I357" t="n">
        <v>86</v>
      </c>
      <c r="J357" t="n">
        <v>217.04</v>
      </c>
      <c r="K357" t="n">
        <v>56.13</v>
      </c>
      <c r="L357" t="n">
        <v>3.25</v>
      </c>
      <c r="M357" t="n">
        <v>84</v>
      </c>
      <c r="N357" t="n">
        <v>47.66</v>
      </c>
      <c r="O357" t="n">
        <v>27002.55</v>
      </c>
      <c r="P357" t="n">
        <v>383.5</v>
      </c>
      <c r="Q357" t="n">
        <v>1397.3</v>
      </c>
      <c r="R357" t="n">
        <v>152.43</v>
      </c>
      <c r="S357" t="n">
        <v>66.97</v>
      </c>
      <c r="T357" t="n">
        <v>39786.45</v>
      </c>
      <c r="U357" t="n">
        <v>0.44</v>
      </c>
      <c r="V357" t="n">
        <v>0.79</v>
      </c>
      <c r="W357" t="n">
        <v>5.43</v>
      </c>
      <c r="X357" t="n">
        <v>2.44</v>
      </c>
      <c r="Y357" t="n">
        <v>1</v>
      </c>
      <c r="Z357" t="n">
        <v>10</v>
      </c>
    </row>
    <row r="358">
      <c r="A358" t="n">
        <v>10</v>
      </c>
      <c r="B358" t="n">
        <v>110</v>
      </c>
      <c r="C358" t="inlineStr">
        <is>
          <t xml:space="preserve">CONCLUIDO	</t>
        </is>
      </c>
      <c r="D358" t="n">
        <v>3.0904</v>
      </c>
      <c r="E358" t="n">
        <v>32.36</v>
      </c>
      <c r="F358" t="n">
        <v>26.41</v>
      </c>
      <c r="G358" t="n">
        <v>20.06</v>
      </c>
      <c r="H358" t="n">
        <v>0.29</v>
      </c>
      <c r="I358" t="n">
        <v>79</v>
      </c>
      <c r="J358" t="n">
        <v>217.45</v>
      </c>
      <c r="K358" t="n">
        <v>56.13</v>
      </c>
      <c r="L358" t="n">
        <v>3.5</v>
      </c>
      <c r="M358" t="n">
        <v>77</v>
      </c>
      <c r="N358" t="n">
        <v>47.82</v>
      </c>
      <c r="O358" t="n">
        <v>27053.07</v>
      </c>
      <c r="P358" t="n">
        <v>379.4</v>
      </c>
      <c r="Q358" t="n">
        <v>1397.34</v>
      </c>
      <c r="R358" t="n">
        <v>145.25</v>
      </c>
      <c r="S358" t="n">
        <v>66.97</v>
      </c>
      <c r="T358" t="n">
        <v>36229.59</v>
      </c>
      <c r="U358" t="n">
        <v>0.46</v>
      </c>
      <c r="V358" t="n">
        <v>0.8</v>
      </c>
      <c r="W358" t="n">
        <v>5.43</v>
      </c>
      <c r="X358" t="n">
        <v>2.24</v>
      </c>
      <c r="Y358" t="n">
        <v>1</v>
      </c>
      <c r="Z358" t="n">
        <v>10</v>
      </c>
    </row>
    <row r="359">
      <c r="A359" t="n">
        <v>11</v>
      </c>
      <c r="B359" t="n">
        <v>110</v>
      </c>
      <c r="C359" t="inlineStr">
        <is>
          <t xml:space="preserve">CONCLUIDO	</t>
        </is>
      </c>
      <c r="D359" t="n">
        <v>3.1309</v>
      </c>
      <c r="E359" t="n">
        <v>31.94</v>
      </c>
      <c r="F359" t="n">
        <v>26.24</v>
      </c>
      <c r="G359" t="n">
        <v>21.57</v>
      </c>
      <c r="H359" t="n">
        <v>0.31</v>
      </c>
      <c r="I359" t="n">
        <v>73</v>
      </c>
      <c r="J359" t="n">
        <v>217.86</v>
      </c>
      <c r="K359" t="n">
        <v>56.13</v>
      </c>
      <c r="L359" t="n">
        <v>3.75</v>
      </c>
      <c r="M359" t="n">
        <v>71</v>
      </c>
      <c r="N359" t="n">
        <v>47.98</v>
      </c>
      <c r="O359" t="n">
        <v>27103.65</v>
      </c>
      <c r="P359" t="n">
        <v>376.09</v>
      </c>
      <c r="Q359" t="n">
        <v>1397.38</v>
      </c>
      <c r="R359" t="n">
        <v>140.54</v>
      </c>
      <c r="S359" t="n">
        <v>66.97</v>
      </c>
      <c r="T359" t="n">
        <v>33907.35</v>
      </c>
      <c r="U359" t="n">
        <v>0.48</v>
      </c>
      <c r="V359" t="n">
        <v>0.8</v>
      </c>
      <c r="W359" t="n">
        <v>5.4</v>
      </c>
      <c r="X359" t="n">
        <v>2.08</v>
      </c>
      <c r="Y359" t="n">
        <v>1</v>
      </c>
      <c r="Z359" t="n">
        <v>10</v>
      </c>
    </row>
    <row r="360">
      <c r="A360" t="n">
        <v>12</v>
      </c>
      <c r="B360" t="n">
        <v>110</v>
      </c>
      <c r="C360" t="inlineStr">
        <is>
          <t xml:space="preserve">CONCLUIDO	</t>
        </is>
      </c>
      <c r="D360" t="n">
        <v>3.1672</v>
      </c>
      <c r="E360" t="n">
        <v>31.57</v>
      </c>
      <c r="F360" t="n">
        <v>26.09</v>
      </c>
      <c r="G360" t="n">
        <v>23.02</v>
      </c>
      <c r="H360" t="n">
        <v>0.33</v>
      </c>
      <c r="I360" t="n">
        <v>68</v>
      </c>
      <c r="J360" t="n">
        <v>218.27</v>
      </c>
      <c r="K360" t="n">
        <v>56.13</v>
      </c>
      <c r="L360" t="n">
        <v>4</v>
      </c>
      <c r="M360" t="n">
        <v>66</v>
      </c>
      <c r="N360" t="n">
        <v>48.15</v>
      </c>
      <c r="O360" t="n">
        <v>27154.29</v>
      </c>
      <c r="P360" t="n">
        <v>372.18</v>
      </c>
      <c r="Q360" t="n">
        <v>1397.38</v>
      </c>
      <c r="R360" t="n">
        <v>135.14</v>
      </c>
      <c r="S360" t="n">
        <v>66.97</v>
      </c>
      <c r="T360" t="n">
        <v>31230.34</v>
      </c>
      <c r="U360" t="n">
        <v>0.5</v>
      </c>
      <c r="V360" t="n">
        <v>0.8100000000000001</v>
      </c>
      <c r="W360" t="n">
        <v>5.41</v>
      </c>
      <c r="X360" t="n">
        <v>1.92</v>
      </c>
      <c r="Y360" t="n">
        <v>1</v>
      </c>
      <c r="Z360" t="n">
        <v>10</v>
      </c>
    </row>
    <row r="361">
      <c r="A361" t="n">
        <v>13</v>
      </c>
      <c r="B361" t="n">
        <v>110</v>
      </c>
      <c r="C361" t="inlineStr">
        <is>
          <t xml:space="preserve">CONCLUIDO	</t>
        </is>
      </c>
      <c r="D361" t="n">
        <v>3.194</v>
      </c>
      <c r="E361" t="n">
        <v>31.31</v>
      </c>
      <c r="F361" t="n">
        <v>25.99</v>
      </c>
      <c r="G361" t="n">
        <v>24.37</v>
      </c>
      <c r="H361" t="n">
        <v>0.35</v>
      </c>
      <c r="I361" t="n">
        <v>64</v>
      </c>
      <c r="J361" t="n">
        <v>218.68</v>
      </c>
      <c r="K361" t="n">
        <v>56.13</v>
      </c>
      <c r="L361" t="n">
        <v>4.25</v>
      </c>
      <c r="M361" t="n">
        <v>62</v>
      </c>
      <c r="N361" t="n">
        <v>48.31</v>
      </c>
      <c r="O361" t="n">
        <v>27204.98</v>
      </c>
      <c r="P361" t="n">
        <v>370.01</v>
      </c>
      <c r="Q361" t="n">
        <v>1397.35</v>
      </c>
      <c r="R361" t="n">
        <v>132.14</v>
      </c>
      <c r="S361" t="n">
        <v>66.97</v>
      </c>
      <c r="T361" t="n">
        <v>29753.04</v>
      </c>
      <c r="U361" t="n">
        <v>0.51</v>
      </c>
      <c r="V361" t="n">
        <v>0.8100000000000001</v>
      </c>
      <c r="W361" t="n">
        <v>5.4</v>
      </c>
      <c r="X361" t="n">
        <v>1.83</v>
      </c>
      <c r="Y361" t="n">
        <v>1</v>
      </c>
      <c r="Z361" t="n">
        <v>10</v>
      </c>
    </row>
    <row r="362">
      <c r="A362" t="n">
        <v>14</v>
      </c>
      <c r="B362" t="n">
        <v>110</v>
      </c>
      <c r="C362" t="inlineStr">
        <is>
          <t xml:space="preserve">CONCLUIDO	</t>
        </is>
      </c>
      <c r="D362" t="n">
        <v>3.2249</v>
      </c>
      <c r="E362" t="n">
        <v>31.01</v>
      </c>
      <c r="F362" t="n">
        <v>25.86</v>
      </c>
      <c r="G362" t="n">
        <v>25.86</v>
      </c>
      <c r="H362" t="n">
        <v>0.36</v>
      </c>
      <c r="I362" t="n">
        <v>60</v>
      </c>
      <c r="J362" t="n">
        <v>219.09</v>
      </c>
      <c r="K362" t="n">
        <v>56.13</v>
      </c>
      <c r="L362" t="n">
        <v>4.5</v>
      </c>
      <c r="M362" t="n">
        <v>58</v>
      </c>
      <c r="N362" t="n">
        <v>48.47</v>
      </c>
      <c r="O362" t="n">
        <v>27255.72</v>
      </c>
      <c r="P362" t="n">
        <v>367.02</v>
      </c>
      <c r="Q362" t="n">
        <v>1397.4</v>
      </c>
      <c r="R362" t="n">
        <v>128.12</v>
      </c>
      <c r="S362" t="n">
        <v>66.97</v>
      </c>
      <c r="T362" t="n">
        <v>27759.45</v>
      </c>
      <c r="U362" t="n">
        <v>0.52</v>
      </c>
      <c r="V362" t="n">
        <v>0.8100000000000001</v>
      </c>
      <c r="W362" t="n">
        <v>5.38</v>
      </c>
      <c r="X362" t="n">
        <v>1.7</v>
      </c>
      <c r="Y362" t="n">
        <v>1</v>
      </c>
      <c r="Z362" t="n">
        <v>10</v>
      </c>
    </row>
    <row r="363">
      <c r="A363" t="n">
        <v>15</v>
      </c>
      <c r="B363" t="n">
        <v>110</v>
      </c>
      <c r="C363" t="inlineStr">
        <is>
          <t xml:space="preserve">CONCLUIDO	</t>
        </is>
      </c>
      <c r="D363" t="n">
        <v>3.255</v>
      </c>
      <c r="E363" t="n">
        <v>30.72</v>
      </c>
      <c r="F363" t="n">
        <v>25.75</v>
      </c>
      <c r="G363" t="n">
        <v>27.58</v>
      </c>
      <c r="H363" t="n">
        <v>0.38</v>
      </c>
      <c r="I363" t="n">
        <v>56</v>
      </c>
      <c r="J363" t="n">
        <v>219.51</v>
      </c>
      <c r="K363" t="n">
        <v>56.13</v>
      </c>
      <c r="L363" t="n">
        <v>4.75</v>
      </c>
      <c r="M363" t="n">
        <v>54</v>
      </c>
      <c r="N363" t="n">
        <v>48.63</v>
      </c>
      <c r="O363" t="n">
        <v>27306.53</v>
      </c>
      <c r="P363" t="n">
        <v>364.18</v>
      </c>
      <c r="Q363" t="n">
        <v>1397.39</v>
      </c>
      <c r="R363" t="n">
        <v>123.74</v>
      </c>
      <c r="S363" t="n">
        <v>66.97</v>
      </c>
      <c r="T363" t="n">
        <v>25592.22</v>
      </c>
      <c r="U363" t="n">
        <v>0.54</v>
      </c>
      <c r="V363" t="n">
        <v>0.82</v>
      </c>
      <c r="W363" t="n">
        <v>5.39</v>
      </c>
      <c r="X363" t="n">
        <v>1.58</v>
      </c>
      <c r="Y363" t="n">
        <v>1</v>
      </c>
      <c r="Z363" t="n">
        <v>10</v>
      </c>
    </row>
    <row r="364">
      <c r="A364" t="n">
        <v>16</v>
      </c>
      <c r="B364" t="n">
        <v>110</v>
      </c>
      <c r="C364" t="inlineStr">
        <is>
          <t xml:space="preserve">CONCLUIDO	</t>
        </is>
      </c>
      <c r="D364" t="n">
        <v>3.2763</v>
      </c>
      <c r="E364" t="n">
        <v>30.52</v>
      </c>
      <c r="F364" t="n">
        <v>25.67</v>
      </c>
      <c r="G364" t="n">
        <v>29.06</v>
      </c>
      <c r="H364" t="n">
        <v>0.4</v>
      </c>
      <c r="I364" t="n">
        <v>53</v>
      </c>
      <c r="J364" t="n">
        <v>219.92</v>
      </c>
      <c r="K364" t="n">
        <v>56.13</v>
      </c>
      <c r="L364" t="n">
        <v>5</v>
      </c>
      <c r="M364" t="n">
        <v>51</v>
      </c>
      <c r="N364" t="n">
        <v>48.79</v>
      </c>
      <c r="O364" t="n">
        <v>27357.39</v>
      </c>
      <c r="P364" t="n">
        <v>361.82</v>
      </c>
      <c r="Q364" t="n">
        <v>1397.38</v>
      </c>
      <c r="R364" t="n">
        <v>121.91</v>
      </c>
      <c r="S364" t="n">
        <v>66.97</v>
      </c>
      <c r="T364" t="n">
        <v>24694.03</v>
      </c>
      <c r="U364" t="n">
        <v>0.55</v>
      </c>
      <c r="V364" t="n">
        <v>0.82</v>
      </c>
      <c r="W364" t="n">
        <v>5.37</v>
      </c>
      <c r="X364" t="n">
        <v>1.5</v>
      </c>
      <c r="Y364" t="n">
        <v>1</v>
      </c>
      <c r="Z364" t="n">
        <v>10</v>
      </c>
    </row>
    <row r="365">
      <c r="A365" t="n">
        <v>17</v>
      </c>
      <c r="B365" t="n">
        <v>110</v>
      </c>
      <c r="C365" t="inlineStr">
        <is>
          <t xml:space="preserve">CONCLUIDO	</t>
        </is>
      </c>
      <c r="D365" t="n">
        <v>3.2987</v>
      </c>
      <c r="E365" t="n">
        <v>30.32</v>
      </c>
      <c r="F365" t="n">
        <v>25.59</v>
      </c>
      <c r="G365" t="n">
        <v>30.71</v>
      </c>
      <c r="H365" t="n">
        <v>0.42</v>
      </c>
      <c r="I365" t="n">
        <v>50</v>
      </c>
      <c r="J365" t="n">
        <v>220.33</v>
      </c>
      <c r="K365" t="n">
        <v>56.13</v>
      </c>
      <c r="L365" t="n">
        <v>5.25</v>
      </c>
      <c r="M365" t="n">
        <v>48</v>
      </c>
      <c r="N365" t="n">
        <v>48.95</v>
      </c>
      <c r="O365" t="n">
        <v>27408.3</v>
      </c>
      <c r="P365" t="n">
        <v>359.13</v>
      </c>
      <c r="Q365" t="n">
        <v>1397.21</v>
      </c>
      <c r="R365" t="n">
        <v>118.83</v>
      </c>
      <c r="S365" t="n">
        <v>66.97</v>
      </c>
      <c r="T365" t="n">
        <v>23165.1</v>
      </c>
      <c r="U365" t="n">
        <v>0.5600000000000001</v>
      </c>
      <c r="V365" t="n">
        <v>0.82</v>
      </c>
      <c r="W365" t="n">
        <v>5.38</v>
      </c>
      <c r="X365" t="n">
        <v>1.43</v>
      </c>
      <c r="Y365" t="n">
        <v>1</v>
      </c>
      <c r="Z365" t="n">
        <v>10</v>
      </c>
    </row>
    <row r="366">
      <c r="A366" t="n">
        <v>18</v>
      </c>
      <c r="B366" t="n">
        <v>110</v>
      </c>
      <c r="C366" t="inlineStr">
        <is>
          <t xml:space="preserve">CONCLUIDO	</t>
        </is>
      </c>
      <c r="D366" t="n">
        <v>3.3147</v>
      </c>
      <c r="E366" t="n">
        <v>30.17</v>
      </c>
      <c r="F366" t="n">
        <v>25.53</v>
      </c>
      <c r="G366" t="n">
        <v>31.91</v>
      </c>
      <c r="H366" t="n">
        <v>0.44</v>
      </c>
      <c r="I366" t="n">
        <v>48</v>
      </c>
      <c r="J366" t="n">
        <v>220.74</v>
      </c>
      <c r="K366" t="n">
        <v>56.13</v>
      </c>
      <c r="L366" t="n">
        <v>5.5</v>
      </c>
      <c r="M366" t="n">
        <v>46</v>
      </c>
      <c r="N366" t="n">
        <v>49.12</v>
      </c>
      <c r="O366" t="n">
        <v>27459.27</v>
      </c>
      <c r="P366" t="n">
        <v>357.56</v>
      </c>
      <c r="Q366" t="n">
        <v>1397.35</v>
      </c>
      <c r="R366" t="n">
        <v>116.99</v>
      </c>
      <c r="S366" t="n">
        <v>66.97</v>
      </c>
      <c r="T366" t="n">
        <v>22257.01</v>
      </c>
      <c r="U366" t="n">
        <v>0.57</v>
      </c>
      <c r="V366" t="n">
        <v>0.82</v>
      </c>
      <c r="W366" t="n">
        <v>5.37</v>
      </c>
      <c r="X366" t="n">
        <v>1.36</v>
      </c>
      <c r="Y366" t="n">
        <v>1</v>
      </c>
      <c r="Z366" t="n">
        <v>10</v>
      </c>
    </row>
    <row r="367">
      <c r="A367" t="n">
        <v>19</v>
      </c>
      <c r="B367" t="n">
        <v>110</v>
      </c>
      <c r="C367" t="inlineStr">
        <is>
          <t xml:space="preserve">CONCLUIDO	</t>
        </is>
      </c>
      <c r="D367" t="n">
        <v>3.3318</v>
      </c>
      <c r="E367" t="n">
        <v>30.01</v>
      </c>
      <c r="F367" t="n">
        <v>25.46</v>
      </c>
      <c r="G367" t="n">
        <v>33.21</v>
      </c>
      <c r="H367" t="n">
        <v>0.46</v>
      </c>
      <c r="I367" t="n">
        <v>46</v>
      </c>
      <c r="J367" t="n">
        <v>221.16</v>
      </c>
      <c r="K367" t="n">
        <v>56.13</v>
      </c>
      <c r="L367" t="n">
        <v>5.75</v>
      </c>
      <c r="M367" t="n">
        <v>44</v>
      </c>
      <c r="N367" t="n">
        <v>49.28</v>
      </c>
      <c r="O367" t="n">
        <v>27510.3</v>
      </c>
      <c r="P367" t="n">
        <v>355.31</v>
      </c>
      <c r="Q367" t="n">
        <v>1397.3</v>
      </c>
      <c r="R367" t="n">
        <v>114.47</v>
      </c>
      <c r="S367" t="n">
        <v>66.97</v>
      </c>
      <c r="T367" t="n">
        <v>21008.68</v>
      </c>
      <c r="U367" t="n">
        <v>0.59</v>
      </c>
      <c r="V367" t="n">
        <v>0.83</v>
      </c>
      <c r="W367" t="n">
        <v>5.37</v>
      </c>
      <c r="X367" t="n">
        <v>1.29</v>
      </c>
      <c r="Y367" t="n">
        <v>1</v>
      </c>
      <c r="Z367" t="n">
        <v>10</v>
      </c>
    </row>
    <row r="368">
      <c r="A368" t="n">
        <v>20</v>
      </c>
      <c r="B368" t="n">
        <v>110</v>
      </c>
      <c r="C368" t="inlineStr">
        <is>
          <t xml:space="preserve">CONCLUIDO	</t>
        </is>
      </c>
      <c r="D368" t="n">
        <v>3.3463</v>
      </c>
      <c r="E368" t="n">
        <v>29.88</v>
      </c>
      <c r="F368" t="n">
        <v>25.41</v>
      </c>
      <c r="G368" t="n">
        <v>34.65</v>
      </c>
      <c r="H368" t="n">
        <v>0.48</v>
      </c>
      <c r="I368" t="n">
        <v>44</v>
      </c>
      <c r="J368" t="n">
        <v>221.57</v>
      </c>
      <c r="K368" t="n">
        <v>56.13</v>
      </c>
      <c r="L368" t="n">
        <v>6</v>
      </c>
      <c r="M368" t="n">
        <v>42</v>
      </c>
      <c r="N368" t="n">
        <v>49.45</v>
      </c>
      <c r="O368" t="n">
        <v>27561.39</v>
      </c>
      <c r="P368" t="n">
        <v>353.59</v>
      </c>
      <c r="Q368" t="n">
        <v>1397.33</v>
      </c>
      <c r="R368" t="n">
        <v>113.1</v>
      </c>
      <c r="S368" t="n">
        <v>66.97</v>
      </c>
      <c r="T368" t="n">
        <v>20331.51</v>
      </c>
      <c r="U368" t="n">
        <v>0.59</v>
      </c>
      <c r="V368" t="n">
        <v>0.83</v>
      </c>
      <c r="W368" t="n">
        <v>5.37</v>
      </c>
      <c r="X368" t="n">
        <v>1.25</v>
      </c>
      <c r="Y368" t="n">
        <v>1</v>
      </c>
      <c r="Z368" t="n">
        <v>10</v>
      </c>
    </row>
    <row r="369">
      <c r="A369" t="n">
        <v>21</v>
      </c>
      <c r="B369" t="n">
        <v>110</v>
      </c>
      <c r="C369" t="inlineStr">
        <is>
          <t xml:space="preserve">CONCLUIDO	</t>
        </is>
      </c>
      <c r="D369" t="n">
        <v>3.3655</v>
      </c>
      <c r="E369" t="n">
        <v>29.71</v>
      </c>
      <c r="F369" t="n">
        <v>25.33</v>
      </c>
      <c r="G369" t="n">
        <v>36.18</v>
      </c>
      <c r="H369" t="n">
        <v>0.5</v>
      </c>
      <c r="I369" t="n">
        <v>42</v>
      </c>
      <c r="J369" t="n">
        <v>221.99</v>
      </c>
      <c r="K369" t="n">
        <v>56.13</v>
      </c>
      <c r="L369" t="n">
        <v>6.25</v>
      </c>
      <c r="M369" t="n">
        <v>40</v>
      </c>
      <c r="N369" t="n">
        <v>49.61</v>
      </c>
      <c r="O369" t="n">
        <v>27612.53</v>
      </c>
      <c r="P369" t="n">
        <v>350.91</v>
      </c>
      <c r="Q369" t="n">
        <v>1397.18</v>
      </c>
      <c r="R369" t="n">
        <v>110.29</v>
      </c>
      <c r="S369" t="n">
        <v>66.97</v>
      </c>
      <c r="T369" t="n">
        <v>18937.98</v>
      </c>
      <c r="U369" t="n">
        <v>0.61</v>
      </c>
      <c r="V369" t="n">
        <v>0.83</v>
      </c>
      <c r="W369" t="n">
        <v>5.36</v>
      </c>
      <c r="X369" t="n">
        <v>1.16</v>
      </c>
      <c r="Y369" t="n">
        <v>1</v>
      </c>
      <c r="Z369" t="n">
        <v>10</v>
      </c>
    </row>
    <row r="370">
      <c r="A370" t="n">
        <v>22</v>
      </c>
      <c r="B370" t="n">
        <v>110</v>
      </c>
      <c r="C370" t="inlineStr">
        <is>
          <t xml:space="preserve">CONCLUIDO	</t>
        </is>
      </c>
      <c r="D370" t="n">
        <v>3.3816</v>
      </c>
      <c r="E370" t="n">
        <v>29.57</v>
      </c>
      <c r="F370" t="n">
        <v>25.27</v>
      </c>
      <c r="G370" t="n">
        <v>37.91</v>
      </c>
      <c r="H370" t="n">
        <v>0.52</v>
      </c>
      <c r="I370" t="n">
        <v>40</v>
      </c>
      <c r="J370" t="n">
        <v>222.4</v>
      </c>
      <c r="K370" t="n">
        <v>56.13</v>
      </c>
      <c r="L370" t="n">
        <v>6.5</v>
      </c>
      <c r="M370" t="n">
        <v>38</v>
      </c>
      <c r="N370" t="n">
        <v>49.78</v>
      </c>
      <c r="O370" t="n">
        <v>27663.85</v>
      </c>
      <c r="P370" t="n">
        <v>349.07</v>
      </c>
      <c r="Q370" t="n">
        <v>1397.35</v>
      </c>
      <c r="R370" t="n">
        <v>108.65</v>
      </c>
      <c r="S370" t="n">
        <v>66.97</v>
      </c>
      <c r="T370" t="n">
        <v>18125.56</v>
      </c>
      <c r="U370" t="n">
        <v>0.62</v>
      </c>
      <c r="V370" t="n">
        <v>0.83</v>
      </c>
      <c r="W370" t="n">
        <v>5.36</v>
      </c>
      <c r="X370" t="n">
        <v>1.1</v>
      </c>
      <c r="Y370" t="n">
        <v>1</v>
      </c>
      <c r="Z370" t="n">
        <v>10</v>
      </c>
    </row>
    <row r="371">
      <c r="A371" t="n">
        <v>23</v>
      </c>
      <c r="B371" t="n">
        <v>110</v>
      </c>
      <c r="C371" t="inlineStr">
        <is>
          <t xml:space="preserve">CONCLUIDO	</t>
        </is>
      </c>
      <c r="D371" t="n">
        <v>3.3964</v>
      </c>
      <c r="E371" t="n">
        <v>29.44</v>
      </c>
      <c r="F371" t="n">
        <v>25.23</v>
      </c>
      <c r="G371" t="n">
        <v>39.83</v>
      </c>
      <c r="H371" t="n">
        <v>0.54</v>
      </c>
      <c r="I371" t="n">
        <v>38</v>
      </c>
      <c r="J371" t="n">
        <v>222.82</v>
      </c>
      <c r="K371" t="n">
        <v>56.13</v>
      </c>
      <c r="L371" t="n">
        <v>6.75</v>
      </c>
      <c r="M371" t="n">
        <v>36</v>
      </c>
      <c r="N371" t="n">
        <v>49.94</v>
      </c>
      <c r="O371" t="n">
        <v>27715.11</v>
      </c>
      <c r="P371" t="n">
        <v>346.64</v>
      </c>
      <c r="Q371" t="n">
        <v>1397.27</v>
      </c>
      <c r="R371" t="n">
        <v>107</v>
      </c>
      <c r="S371" t="n">
        <v>66.97</v>
      </c>
      <c r="T371" t="n">
        <v>17313.56</v>
      </c>
      <c r="U371" t="n">
        <v>0.63</v>
      </c>
      <c r="V371" t="n">
        <v>0.83</v>
      </c>
      <c r="W371" t="n">
        <v>5.36</v>
      </c>
      <c r="X371" t="n">
        <v>1.06</v>
      </c>
      <c r="Y371" t="n">
        <v>1</v>
      </c>
      <c r="Z371" t="n">
        <v>10</v>
      </c>
    </row>
    <row r="372">
      <c r="A372" t="n">
        <v>24</v>
      </c>
      <c r="B372" t="n">
        <v>110</v>
      </c>
      <c r="C372" t="inlineStr">
        <is>
          <t xml:space="preserve">CONCLUIDO	</t>
        </is>
      </c>
      <c r="D372" t="n">
        <v>3.4036</v>
      </c>
      <c r="E372" t="n">
        <v>29.38</v>
      </c>
      <c r="F372" t="n">
        <v>25.21</v>
      </c>
      <c r="G372" t="n">
        <v>40.87</v>
      </c>
      <c r="H372" t="n">
        <v>0.5600000000000001</v>
      </c>
      <c r="I372" t="n">
        <v>37</v>
      </c>
      <c r="J372" t="n">
        <v>223.23</v>
      </c>
      <c r="K372" t="n">
        <v>56.13</v>
      </c>
      <c r="L372" t="n">
        <v>7</v>
      </c>
      <c r="M372" t="n">
        <v>35</v>
      </c>
      <c r="N372" t="n">
        <v>50.11</v>
      </c>
      <c r="O372" t="n">
        <v>27766.43</v>
      </c>
      <c r="P372" t="n">
        <v>346.13</v>
      </c>
      <c r="Q372" t="n">
        <v>1397.23</v>
      </c>
      <c r="R372" t="n">
        <v>106.69</v>
      </c>
      <c r="S372" t="n">
        <v>66.97</v>
      </c>
      <c r="T372" t="n">
        <v>17163.53</v>
      </c>
      <c r="U372" t="n">
        <v>0.63</v>
      </c>
      <c r="V372" t="n">
        <v>0.84</v>
      </c>
      <c r="W372" t="n">
        <v>5.35</v>
      </c>
      <c r="X372" t="n">
        <v>1.04</v>
      </c>
      <c r="Y372" t="n">
        <v>1</v>
      </c>
      <c r="Z372" t="n">
        <v>10</v>
      </c>
    </row>
    <row r="373">
      <c r="A373" t="n">
        <v>25</v>
      </c>
      <c r="B373" t="n">
        <v>110</v>
      </c>
      <c r="C373" t="inlineStr">
        <is>
          <t xml:space="preserve">CONCLUIDO	</t>
        </is>
      </c>
      <c r="D373" t="n">
        <v>3.4219</v>
      </c>
      <c r="E373" t="n">
        <v>29.22</v>
      </c>
      <c r="F373" t="n">
        <v>25.13</v>
      </c>
      <c r="G373" t="n">
        <v>43.09</v>
      </c>
      <c r="H373" t="n">
        <v>0.58</v>
      </c>
      <c r="I373" t="n">
        <v>35</v>
      </c>
      <c r="J373" t="n">
        <v>223.65</v>
      </c>
      <c r="K373" t="n">
        <v>56.13</v>
      </c>
      <c r="L373" t="n">
        <v>7.25</v>
      </c>
      <c r="M373" t="n">
        <v>33</v>
      </c>
      <c r="N373" t="n">
        <v>50.27</v>
      </c>
      <c r="O373" t="n">
        <v>27817.81</v>
      </c>
      <c r="P373" t="n">
        <v>342.95</v>
      </c>
      <c r="Q373" t="n">
        <v>1397.32</v>
      </c>
      <c r="R373" t="n">
        <v>104.02</v>
      </c>
      <c r="S373" t="n">
        <v>66.97</v>
      </c>
      <c r="T373" t="n">
        <v>15838.43</v>
      </c>
      <c r="U373" t="n">
        <v>0.64</v>
      </c>
      <c r="V373" t="n">
        <v>0.84</v>
      </c>
      <c r="W373" t="n">
        <v>5.35</v>
      </c>
      <c r="X373" t="n">
        <v>0.97</v>
      </c>
      <c r="Y373" t="n">
        <v>1</v>
      </c>
      <c r="Z373" t="n">
        <v>10</v>
      </c>
    </row>
    <row r="374">
      <c r="A374" t="n">
        <v>26</v>
      </c>
      <c r="B374" t="n">
        <v>110</v>
      </c>
      <c r="C374" t="inlineStr">
        <is>
          <t xml:space="preserve">CONCLUIDO	</t>
        </is>
      </c>
      <c r="D374" t="n">
        <v>3.4313</v>
      </c>
      <c r="E374" t="n">
        <v>29.14</v>
      </c>
      <c r="F374" t="n">
        <v>25.09</v>
      </c>
      <c r="G374" t="n">
        <v>44.28</v>
      </c>
      <c r="H374" t="n">
        <v>0.59</v>
      </c>
      <c r="I374" t="n">
        <v>34</v>
      </c>
      <c r="J374" t="n">
        <v>224.07</v>
      </c>
      <c r="K374" t="n">
        <v>56.13</v>
      </c>
      <c r="L374" t="n">
        <v>7.5</v>
      </c>
      <c r="M374" t="n">
        <v>32</v>
      </c>
      <c r="N374" t="n">
        <v>50.44</v>
      </c>
      <c r="O374" t="n">
        <v>27869.24</v>
      </c>
      <c r="P374" t="n">
        <v>341.5</v>
      </c>
      <c r="Q374" t="n">
        <v>1397.26</v>
      </c>
      <c r="R374" t="n">
        <v>102.87</v>
      </c>
      <c r="S374" t="n">
        <v>66.97</v>
      </c>
      <c r="T374" t="n">
        <v>15266.33</v>
      </c>
      <c r="U374" t="n">
        <v>0.65</v>
      </c>
      <c r="V374" t="n">
        <v>0.84</v>
      </c>
      <c r="W374" t="n">
        <v>5.35</v>
      </c>
      <c r="X374" t="n">
        <v>0.93</v>
      </c>
      <c r="Y374" t="n">
        <v>1</v>
      </c>
      <c r="Z374" t="n">
        <v>10</v>
      </c>
    </row>
    <row r="375">
      <c r="A375" t="n">
        <v>27</v>
      </c>
      <c r="B375" t="n">
        <v>110</v>
      </c>
      <c r="C375" t="inlineStr">
        <is>
          <t xml:space="preserve">CONCLUIDO	</t>
        </is>
      </c>
      <c r="D375" t="n">
        <v>3.4394</v>
      </c>
      <c r="E375" t="n">
        <v>29.08</v>
      </c>
      <c r="F375" t="n">
        <v>25.07</v>
      </c>
      <c r="G375" t="n">
        <v>45.58</v>
      </c>
      <c r="H375" t="n">
        <v>0.61</v>
      </c>
      <c r="I375" t="n">
        <v>33</v>
      </c>
      <c r="J375" t="n">
        <v>224.49</v>
      </c>
      <c r="K375" t="n">
        <v>56.13</v>
      </c>
      <c r="L375" t="n">
        <v>7.75</v>
      </c>
      <c r="M375" t="n">
        <v>31</v>
      </c>
      <c r="N375" t="n">
        <v>50.61</v>
      </c>
      <c r="O375" t="n">
        <v>27920.73</v>
      </c>
      <c r="P375" t="n">
        <v>340.29</v>
      </c>
      <c r="Q375" t="n">
        <v>1397.26</v>
      </c>
      <c r="R375" t="n">
        <v>102.09</v>
      </c>
      <c r="S375" t="n">
        <v>66.97</v>
      </c>
      <c r="T375" t="n">
        <v>14880.93</v>
      </c>
      <c r="U375" t="n">
        <v>0.66</v>
      </c>
      <c r="V375" t="n">
        <v>0.84</v>
      </c>
      <c r="W375" t="n">
        <v>5.34</v>
      </c>
      <c r="X375" t="n">
        <v>0.9</v>
      </c>
      <c r="Y375" t="n">
        <v>1</v>
      </c>
      <c r="Z375" t="n">
        <v>10</v>
      </c>
    </row>
    <row r="376">
      <c r="A376" t="n">
        <v>28</v>
      </c>
      <c r="B376" t="n">
        <v>110</v>
      </c>
      <c r="C376" t="inlineStr">
        <is>
          <t xml:space="preserve">CONCLUIDO	</t>
        </is>
      </c>
      <c r="D376" t="n">
        <v>3.4452</v>
      </c>
      <c r="E376" t="n">
        <v>29.03</v>
      </c>
      <c r="F376" t="n">
        <v>25.06</v>
      </c>
      <c r="G376" t="n">
        <v>46.99</v>
      </c>
      <c r="H376" t="n">
        <v>0.63</v>
      </c>
      <c r="I376" t="n">
        <v>32</v>
      </c>
      <c r="J376" t="n">
        <v>224.9</v>
      </c>
      <c r="K376" t="n">
        <v>56.13</v>
      </c>
      <c r="L376" t="n">
        <v>8</v>
      </c>
      <c r="M376" t="n">
        <v>30</v>
      </c>
      <c r="N376" t="n">
        <v>50.78</v>
      </c>
      <c r="O376" t="n">
        <v>27972.28</v>
      </c>
      <c r="P376" t="n">
        <v>338.48</v>
      </c>
      <c r="Q376" t="n">
        <v>1397.26</v>
      </c>
      <c r="R376" t="n">
        <v>101.65</v>
      </c>
      <c r="S376" t="n">
        <v>66.97</v>
      </c>
      <c r="T376" t="n">
        <v>14668.44</v>
      </c>
      <c r="U376" t="n">
        <v>0.66</v>
      </c>
      <c r="V376" t="n">
        <v>0.84</v>
      </c>
      <c r="W376" t="n">
        <v>5.35</v>
      </c>
      <c r="X376" t="n">
        <v>0.9</v>
      </c>
      <c r="Y376" t="n">
        <v>1</v>
      </c>
      <c r="Z376" t="n">
        <v>10</v>
      </c>
    </row>
    <row r="377">
      <c r="A377" t="n">
        <v>29</v>
      </c>
      <c r="B377" t="n">
        <v>110</v>
      </c>
      <c r="C377" t="inlineStr">
        <is>
          <t xml:space="preserve">CONCLUIDO	</t>
        </is>
      </c>
      <c r="D377" t="n">
        <v>3.4544</v>
      </c>
      <c r="E377" t="n">
        <v>28.95</v>
      </c>
      <c r="F377" t="n">
        <v>25.03</v>
      </c>
      <c r="G377" t="n">
        <v>48.44</v>
      </c>
      <c r="H377" t="n">
        <v>0.65</v>
      </c>
      <c r="I377" t="n">
        <v>31</v>
      </c>
      <c r="J377" t="n">
        <v>225.32</v>
      </c>
      <c r="K377" t="n">
        <v>56.13</v>
      </c>
      <c r="L377" t="n">
        <v>8.25</v>
      </c>
      <c r="M377" t="n">
        <v>29</v>
      </c>
      <c r="N377" t="n">
        <v>50.95</v>
      </c>
      <c r="O377" t="n">
        <v>28023.89</v>
      </c>
      <c r="P377" t="n">
        <v>337.1</v>
      </c>
      <c r="Q377" t="n">
        <v>1397.17</v>
      </c>
      <c r="R377" t="n">
        <v>100.69</v>
      </c>
      <c r="S377" t="n">
        <v>66.97</v>
      </c>
      <c r="T377" t="n">
        <v>14192.59</v>
      </c>
      <c r="U377" t="n">
        <v>0.67</v>
      </c>
      <c r="V377" t="n">
        <v>0.84</v>
      </c>
      <c r="W377" t="n">
        <v>5.34</v>
      </c>
      <c r="X377" t="n">
        <v>0.86</v>
      </c>
      <c r="Y377" t="n">
        <v>1</v>
      </c>
      <c r="Z377" t="n">
        <v>10</v>
      </c>
    </row>
    <row r="378">
      <c r="A378" t="n">
        <v>30</v>
      </c>
      <c r="B378" t="n">
        <v>110</v>
      </c>
      <c r="C378" t="inlineStr">
        <is>
          <t xml:space="preserve">CONCLUIDO	</t>
        </is>
      </c>
      <c r="D378" t="n">
        <v>3.4654</v>
      </c>
      <c r="E378" t="n">
        <v>28.86</v>
      </c>
      <c r="F378" t="n">
        <v>24.98</v>
      </c>
      <c r="G378" t="n">
        <v>49.95</v>
      </c>
      <c r="H378" t="n">
        <v>0.67</v>
      </c>
      <c r="I378" t="n">
        <v>30</v>
      </c>
      <c r="J378" t="n">
        <v>225.74</v>
      </c>
      <c r="K378" t="n">
        <v>56.13</v>
      </c>
      <c r="L378" t="n">
        <v>8.5</v>
      </c>
      <c r="M378" t="n">
        <v>28</v>
      </c>
      <c r="N378" t="n">
        <v>51.11</v>
      </c>
      <c r="O378" t="n">
        <v>28075.56</v>
      </c>
      <c r="P378" t="n">
        <v>335.2</v>
      </c>
      <c r="Q378" t="n">
        <v>1397.31</v>
      </c>
      <c r="R378" t="n">
        <v>99.17</v>
      </c>
      <c r="S378" t="n">
        <v>66.97</v>
      </c>
      <c r="T378" t="n">
        <v>13438.48</v>
      </c>
      <c r="U378" t="n">
        <v>0.68</v>
      </c>
      <c r="V378" t="n">
        <v>0.84</v>
      </c>
      <c r="W378" t="n">
        <v>5.34</v>
      </c>
      <c r="X378" t="n">
        <v>0.8100000000000001</v>
      </c>
      <c r="Y378" t="n">
        <v>1</v>
      </c>
      <c r="Z378" t="n">
        <v>10</v>
      </c>
    </row>
    <row r="379">
      <c r="A379" t="n">
        <v>31</v>
      </c>
      <c r="B379" t="n">
        <v>110</v>
      </c>
      <c r="C379" t="inlineStr">
        <is>
          <t xml:space="preserve">CONCLUIDO	</t>
        </is>
      </c>
      <c r="D379" t="n">
        <v>3.4724</v>
      </c>
      <c r="E379" t="n">
        <v>28.8</v>
      </c>
      <c r="F379" t="n">
        <v>24.96</v>
      </c>
      <c r="G379" t="n">
        <v>51.64</v>
      </c>
      <c r="H379" t="n">
        <v>0.6899999999999999</v>
      </c>
      <c r="I379" t="n">
        <v>29</v>
      </c>
      <c r="J379" t="n">
        <v>226.16</v>
      </c>
      <c r="K379" t="n">
        <v>56.13</v>
      </c>
      <c r="L379" t="n">
        <v>8.75</v>
      </c>
      <c r="M379" t="n">
        <v>27</v>
      </c>
      <c r="N379" t="n">
        <v>51.28</v>
      </c>
      <c r="O379" t="n">
        <v>28127.29</v>
      </c>
      <c r="P379" t="n">
        <v>333.28</v>
      </c>
      <c r="Q379" t="n">
        <v>1397.24</v>
      </c>
      <c r="R379" t="n">
        <v>98.64</v>
      </c>
      <c r="S379" t="n">
        <v>66.97</v>
      </c>
      <c r="T379" t="n">
        <v>13176.2</v>
      </c>
      <c r="U379" t="n">
        <v>0.68</v>
      </c>
      <c r="V379" t="n">
        <v>0.84</v>
      </c>
      <c r="W379" t="n">
        <v>5.34</v>
      </c>
      <c r="X379" t="n">
        <v>0.79</v>
      </c>
      <c r="Y379" t="n">
        <v>1</v>
      </c>
      <c r="Z379" t="n">
        <v>10</v>
      </c>
    </row>
    <row r="380">
      <c r="A380" t="n">
        <v>32</v>
      </c>
      <c r="B380" t="n">
        <v>110</v>
      </c>
      <c r="C380" t="inlineStr">
        <is>
          <t xml:space="preserve">CONCLUIDO	</t>
        </is>
      </c>
      <c r="D380" t="n">
        <v>3.4808</v>
      </c>
      <c r="E380" t="n">
        <v>28.73</v>
      </c>
      <c r="F380" t="n">
        <v>24.93</v>
      </c>
      <c r="G380" t="n">
        <v>53.43</v>
      </c>
      <c r="H380" t="n">
        <v>0.71</v>
      </c>
      <c r="I380" t="n">
        <v>28</v>
      </c>
      <c r="J380" t="n">
        <v>226.58</v>
      </c>
      <c r="K380" t="n">
        <v>56.13</v>
      </c>
      <c r="L380" t="n">
        <v>9</v>
      </c>
      <c r="M380" t="n">
        <v>26</v>
      </c>
      <c r="N380" t="n">
        <v>51.45</v>
      </c>
      <c r="O380" t="n">
        <v>28179.08</v>
      </c>
      <c r="P380" t="n">
        <v>332.51</v>
      </c>
      <c r="Q380" t="n">
        <v>1397.22</v>
      </c>
      <c r="R380" t="n">
        <v>97.58</v>
      </c>
      <c r="S380" t="n">
        <v>66.97</v>
      </c>
      <c r="T380" t="n">
        <v>12650.81</v>
      </c>
      <c r="U380" t="n">
        <v>0.6899999999999999</v>
      </c>
      <c r="V380" t="n">
        <v>0.84</v>
      </c>
      <c r="W380" t="n">
        <v>5.34</v>
      </c>
      <c r="X380" t="n">
        <v>0.77</v>
      </c>
      <c r="Y380" t="n">
        <v>1</v>
      </c>
      <c r="Z380" t="n">
        <v>10</v>
      </c>
    </row>
    <row r="381">
      <c r="A381" t="n">
        <v>33</v>
      </c>
      <c r="B381" t="n">
        <v>110</v>
      </c>
      <c r="C381" t="inlineStr">
        <is>
          <t xml:space="preserve">CONCLUIDO	</t>
        </is>
      </c>
      <c r="D381" t="n">
        <v>3.4904</v>
      </c>
      <c r="E381" t="n">
        <v>28.65</v>
      </c>
      <c r="F381" t="n">
        <v>24.9</v>
      </c>
      <c r="G381" t="n">
        <v>55.33</v>
      </c>
      <c r="H381" t="n">
        <v>0.72</v>
      </c>
      <c r="I381" t="n">
        <v>27</v>
      </c>
      <c r="J381" t="n">
        <v>227</v>
      </c>
      <c r="K381" t="n">
        <v>56.13</v>
      </c>
      <c r="L381" t="n">
        <v>9.25</v>
      </c>
      <c r="M381" t="n">
        <v>25</v>
      </c>
      <c r="N381" t="n">
        <v>51.62</v>
      </c>
      <c r="O381" t="n">
        <v>28230.92</v>
      </c>
      <c r="P381" t="n">
        <v>330.24</v>
      </c>
      <c r="Q381" t="n">
        <v>1397.35</v>
      </c>
      <c r="R381" t="n">
        <v>96.14</v>
      </c>
      <c r="S381" t="n">
        <v>66.97</v>
      </c>
      <c r="T381" t="n">
        <v>11934.57</v>
      </c>
      <c r="U381" t="n">
        <v>0.7</v>
      </c>
      <c r="V381" t="n">
        <v>0.85</v>
      </c>
      <c r="W381" t="n">
        <v>5.34</v>
      </c>
      <c r="X381" t="n">
        <v>0.73</v>
      </c>
      <c r="Y381" t="n">
        <v>1</v>
      </c>
      <c r="Z381" t="n">
        <v>10</v>
      </c>
    </row>
    <row r="382">
      <c r="A382" t="n">
        <v>34</v>
      </c>
      <c r="B382" t="n">
        <v>110</v>
      </c>
      <c r="C382" t="inlineStr">
        <is>
          <t xml:space="preserve">CONCLUIDO	</t>
        </is>
      </c>
      <c r="D382" t="n">
        <v>3.4983</v>
      </c>
      <c r="E382" t="n">
        <v>28.59</v>
      </c>
      <c r="F382" t="n">
        <v>24.87</v>
      </c>
      <c r="G382" t="n">
        <v>57.4</v>
      </c>
      <c r="H382" t="n">
        <v>0.74</v>
      </c>
      <c r="I382" t="n">
        <v>26</v>
      </c>
      <c r="J382" t="n">
        <v>227.42</v>
      </c>
      <c r="K382" t="n">
        <v>56.13</v>
      </c>
      <c r="L382" t="n">
        <v>9.5</v>
      </c>
      <c r="M382" t="n">
        <v>24</v>
      </c>
      <c r="N382" t="n">
        <v>51.8</v>
      </c>
      <c r="O382" t="n">
        <v>28282.83</v>
      </c>
      <c r="P382" t="n">
        <v>328.21</v>
      </c>
      <c r="Q382" t="n">
        <v>1397.25</v>
      </c>
      <c r="R382" t="n">
        <v>95.59999999999999</v>
      </c>
      <c r="S382" t="n">
        <v>66.97</v>
      </c>
      <c r="T382" t="n">
        <v>11671.69</v>
      </c>
      <c r="U382" t="n">
        <v>0.7</v>
      </c>
      <c r="V382" t="n">
        <v>0.85</v>
      </c>
      <c r="W382" t="n">
        <v>5.34</v>
      </c>
      <c r="X382" t="n">
        <v>0.71</v>
      </c>
      <c r="Y382" t="n">
        <v>1</v>
      </c>
      <c r="Z382" t="n">
        <v>10</v>
      </c>
    </row>
    <row r="383">
      <c r="A383" t="n">
        <v>35</v>
      </c>
      <c r="B383" t="n">
        <v>110</v>
      </c>
      <c r="C383" t="inlineStr">
        <is>
          <t xml:space="preserve">CONCLUIDO	</t>
        </is>
      </c>
      <c r="D383" t="n">
        <v>3.5067</v>
      </c>
      <c r="E383" t="n">
        <v>28.52</v>
      </c>
      <c r="F383" t="n">
        <v>24.85</v>
      </c>
      <c r="G383" t="n">
        <v>59.64</v>
      </c>
      <c r="H383" t="n">
        <v>0.76</v>
      </c>
      <c r="I383" t="n">
        <v>25</v>
      </c>
      <c r="J383" t="n">
        <v>227.84</v>
      </c>
      <c r="K383" t="n">
        <v>56.13</v>
      </c>
      <c r="L383" t="n">
        <v>9.75</v>
      </c>
      <c r="M383" t="n">
        <v>23</v>
      </c>
      <c r="N383" t="n">
        <v>51.97</v>
      </c>
      <c r="O383" t="n">
        <v>28334.8</v>
      </c>
      <c r="P383" t="n">
        <v>326.91</v>
      </c>
      <c r="Q383" t="n">
        <v>1397.2</v>
      </c>
      <c r="R383" t="n">
        <v>94.59</v>
      </c>
      <c r="S383" t="n">
        <v>66.97</v>
      </c>
      <c r="T383" t="n">
        <v>11172.89</v>
      </c>
      <c r="U383" t="n">
        <v>0.71</v>
      </c>
      <c r="V383" t="n">
        <v>0.85</v>
      </c>
      <c r="W383" t="n">
        <v>5.34</v>
      </c>
      <c r="X383" t="n">
        <v>0.68</v>
      </c>
      <c r="Y383" t="n">
        <v>1</v>
      </c>
      <c r="Z383" t="n">
        <v>10</v>
      </c>
    </row>
    <row r="384">
      <c r="A384" t="n">
        <v>36</v>
      </c>
      <c r="B384" t="n">
        <v>110</v>
      </c>
      <c r="C384" t="inlineStr">
        <is>
          <t xml:space="preserve">CONCLUIDO	</t>
        </is>
      </c>
      <c r="D384" t="n">
        <v>3.5055</v>
      </c>
      <c r="E384" t="n">
        <v>28.53</v>
      </c>
      <c r="F384" t="n">
        <v>24.86</v>
      </c>
      <c r="G384" t="n">
        <v>59.66</v>
      </c>
      <c r="H384" t="n">
        <v>0.78</v>
      </c>
      <c r="I384" t="n">
        <v>25</v>
      </c>
      <c r="J384" t="n">
        <v>228.27</v>
      </c>
      <c r="K384" t="n">
        <v>56.13</v>
      </c>
      <c r="L384" t="n">
        <v>10</v>
      </c>
      <c r="M384" t="n">
        <v>23</v>
      </c>
      <c r="N384" t="n">
        <v>52.14</v>
      </c>
      <c r="O384" t="n">
        <v>28386.82</v>
      </c>
      <c r="P384" t="n">
        <v>326.01</v>
      </c>
      <c r="Q384" t="n">
        <v>1397.28</v>
      </c>
      <c r="R384" t="n">
        <v>95.15000000000001</v>
      </c>
      <c r="S384" t="n">
        <v>66.97</v>
      </c>
      <c r="T384" t="n">
        <v>11454.08</v>
      </c>
      <c r="U384" t="n">
        <v>0.7</v>
      </c>
      <c r="V384" t="n">
        <v>0.85</v>
      </c>
      <c r="W384" t="n">
        <v>5.33</v>
      </c>
      <c r="X384" t="n">
        <v>0.6899999999999999</v>
      </c>
      <c r="Y384" t="n">
        <v>1</v>
      </c>
      <c r="Z384" t="n">
        <v>10</v>
      </c>
    </row>
    <row r="385">
      <c r="A385" t="n">
        <v>37</v>
      </c>
      <c r="B385" t="n">
        <v>110</v>
      </c>
      <c r="C385" t="inlineStr">
        <is>
          <t xml:space="preserve">CONCLUIDO	</t>
        </is>
      </c>
      <c r="D385" t="n">
        <v>3.5155</v>
      </c>
      <c r="E385" t="n">
        <v>28.45</v>
      </c>
      <c r="F385" t="n">
        <v>24.82</v>
      </c>
      <c r="G385" t="n">
        <v>62.05</v>
      </c>
      <c r="H385" t="n">
        <v>0.8</v>
      </c>
      <c r="I385" t="n">
        <v>24</v>
      </c>
      <c r="J385" t="n">
        <v>228.69</v>
      </c>
      <c r="K385" t="n">
        <v>56.13</v>
      </c>
      <c r="L385" t="n">
        <v>10.25</v>
      </c>
      <c r="M385" t="n">
        <v>22</v>
      </c>
      <c r="N385" t="n">
        <v>52.31</v>
      </c>
      <c r="O385" t="n">
        <v>28438.91</v>
      </c>
      <c r="P385" t="n">
        <v>324.04</v>
      </c>
      <c r="Q385" t="n">
        <v>1397.31</v>
      </c>
      <c r="R385" t="n">
        <v>93.81999999999999</v>
      </c>
      <c r="S385" t="n">
        <v>66.97</v>
      </c>
      <c r="T385" t="n">
        <v>10792.32</v>
      </c>
      <c r="U385" t="n">
        <v>0.71</v>
      </c>
      <c r="V385" t="n">
        <v>0.85</v>
      </c>
      <c r="W385" t="n">
        <v>5.33</v>
      </c>
      <c r="X385" t="n">
        <v>0.65</v>
      </c>
      <c r="Y385" t="n">
        <v>1</v>
      </c>
      <c r="Z385" t="n">
        <v>10</v>
      </c>
    </row>
    <row r="386">
      <c r="A386" t="n">
        <v>38</v>
      </c>
      <c r="B386" t="n">
        <v>110</v>
      </c>
      <c r="C386" t="inlineStr">
        <is>
          <t xml:space="preserve">CONCLUIDO	</t>
        </is>
      </c>
      <c r="D386" t="n">
        <v>3.523</v>
      </c>
      <c r="E386" t="n">
        <v>28.38</v>
      </c>
      <c r="F386" t="n">
        <v>24.8</v>
      </c>
      <c r="G386" t="n">
        <v>64.7</v>
      </c>
      <c r="H386" t="n">
        <v>0.8100000000000001</v>
      </c>
      <c r="I386" t="n">
        <v>23</v>
      </c>
      <c r="J386" t="n">
        <v>229.11</v>
      </c>
      <c r="K386" t="n">
        <v>56.13</v>
      </c>
      <c r="L386" t="n">
        <v>10.5</v>
      </c>
      <c r="M386" t="n">
        <v>21</v>
      </c>
      <c r="N386" t="n">
        <v>52.48</v>
      </c>
      <c r="O386" t="n">
        <v>28491.06</v>
      </c>
      <c r="P386" t="n">
        <v>322.27</v>
      </c>
      <c r="Q386" t="n">
        <v>1397.24</v>
      </c>
      <c r="R386" t="n">
        <v>93.20999999999999</v>
      </c>
      <c r="S386" t="n">
        <v>66.97</v>
      </c>
      <c r="T386" t="n">
        <v>10490.11</v>
      </c>
      <c r="U386" t="n">
        <v>0.72</v>
      </c>
      <c r="V386" t="n">
        <v>0.85</v>
      </c>
      <c r="W386" t="n">
        <v>5.33</v>
      </c>
      <c r="X386" t="n">
        <v>0.64</v>
      </c>
      <c r="Y386" t="n">
        <v>1</v>
      </c>
      <c r="Z386" t="n">
        <v>10</v>
      </c>
    </row>
    <row r="387">
      <c r="A387" t="n">
        <v>39</v>
      </c>
      <c r="B387" t="n">
        <v>110</v>
      </c>
      <c r="C387" t="inlineStr">
        <is>
          <t xml:space="preserve">CONCLUIDO	</t>
        </is>
      </c>
      <c r="D387" t="n">
        <v>3.5219</v>
      </c>
      <c r="E387" t="n">
        <v>28.39</v>
      </c>
      <c r="F387" t="n">
        <v>24.81</v>
      </c>
      <c r="G387" t="n">
        <v>64.72</v>
      </c>
      <c r="H387" t="n">
        <v>0.83</v>
      </c>
      <c r="I387" t="n">
        <v>23</v>
      </c>
      <c r="J387" t="n">
        <v>229.53</v>
      </c>
      <c r="K387" t="n">
        <v>56.13</v>
      </c>
      <c r="L387" t="n">
        <v>10.75</v>
      </c>
      <c r="M387" t="n">
        <v>21</v>
      </c>
      <c r="N387" t="n">
        <v>52.66</v>
      </c>
      <c r="O387" t="n">
        <v>28543.27</v>
      </c>
      <c r="P387" t="n">
        <v>321.51</v>
      </c>
      <c r="Q387" t="n">
        <v>1397.27</v>
      </c>
      <c r="R387" t="n">
        <v>93.37</v>
      </c>
      <c r="S387" t="n">
        <v>66.97</v>
      </c>
      <c r="T387" t="n">
        <v>10572.95</v>
      </c>
      <c r="U387" t="n">
        <v>0.72</v>
      </c>
      <c r="V387" t="n">
        <v>0.85</v>
      </c>
      <c r="W387" t="n">
        <v>5.34</v>
      </c>
      <c r="X387" t="n">
        <v>0.64</v>
      </c>
      <c r="Y387" t="n">
        <v>1</v>
      </c>
      <c r="Z387" t="n">
        <v>10</v>
      </c>
    </row>
    <row r="388">
      <c r="A388" t="n">
        <v>40</v>
      </c>
      <c r="B388" t="n">
        <v>110</v>
      </c>
      <c r="C388" t="inlineStr">
        <is>
          <t xml:space="preserve">CONCLUIDO	</t>
        </is>
      </c>
      <c r="D388" t="n">
        <v>3.5332</v>
      </c>
      <c r="E388" t="n">
        <v>28.3</v>
      </c>
      <c r="F388" t="n">
        <v>24.76</v>
      </c>
      <c r="G388" t="n">
        <v>67.53</v>
      </c>
      <c r="H388" t="n">
        <v>0.85</v>
      </c>
      <c r="I388" t="n">
        <v>22</v>
      </c>
      <c r="J388" t="n">
        <v>229.96</v>
      </c>
      <c r="K388" t="n">
        <v>56.13</v>
      </c>
      <c r="L388" t="n">
        <v>11</v>
      </c>
      <c r="M388" t="n">
        <v>20</v>
      </c>
      <c r="N388" t="n">
        <v>52.83</v>
      </c>
      <c r="O388" t="n">
        <v>28595.54</v>
      </c>
      <c r="P388" t="n">
        <v>319.85</v>
      </c>
      <c r="Q388" t="n">
        <v>1397.22</v>
      </c>
      <c r="R388" t="n">
        <v>92.19</v>
      </c>
      <c r="S388" t="n">
        <v>66.97</v>
      </c>
      <c r="T388" t="n">
        <v>9987.790000000001</v>
      </c>
      <c r="U388" t="n">
        <v>0.73</v>
      </c>
      <c r="V388" t="n">
        <v>0.85</v>
      </c>
      <c r="W388" t="n">
        <v>5.32</v>
      </c>
      <c r="X388" t="n">
        <v>0.6</v>
      </c>
      <c r="Y388" t="n">
        <v>1</v>
      </c>
      <c r="Z388" t="n">
        <v>10</v>
      </c>
    </row>
    <row r="389">
      <c r="A389" t="n">
        <v>41</v>
      </c>
      <c r="B389" t="n">
        <v>110</v>
      </c>
      <c r="C389" t="inlineStr">
        <is>
          <t xml:space="preserve">CONCLUIDO	</t>
        </is>
      </c>
      <c r="D389" t="n">
        <v>3.531</v>
      </c>
      <c r="E389" t="n">
        <v>28.32</v>
      </c>
      <c r="F389" t="n">
        <v>24.78</v>
      </c>
      <c r="G389" t="n">
        <v>67.58</v>
      </c>
      <c r="H389" t="n">
        <v>0.87</v>
      </c>
      <c r="I389" t="n">
        <v>22</v>
      </c>
      <c r="J389" t="n">
        <v>230.38</v>
      </c>
      <c r="K389" t="n">
        <v>56.13</v>
      </c>
      <c r="L389" t="n">
        <v>11.25</v>
      </c>
      <c r="M389" t="n">
        <v>20</v>
      </c>
      <c r="N389" t="n">
        <v>53</v>
      </c>
      <c r="O389" t="n">
        <v>28647.87</v>
      </c>
      <c r="P389" t="n">
        <v>317.8</v>
      </c>
      <c r="Q389" t="n">
        <v>1397.2</v>
      </c>
      <c r="R389" t="n">
        <v>92.41</v>
      </c>
      <c r="S389" t="n">
        <v>66.97</v>
      </c>
      <c r="T389" t="n">
        <v>10097.88</v>
      </c>
      <c r="U389" t="n">
        <v>0.72</v>
      </c>
      <c r="V389" t="n">
        <v>0.85</v>
      </c>
      <c r="W389" t="n">
        <v>5.33</v>
      </c>
      <c r="X389" t="n">
        <v>0.61</v>
      </c>
      <c r="Y389" t="n">
        <v>1</v>
      </c>
      <c r="Z389" t="n">
        <v>10</v>
      </c>
    </row>
    <row r="390">
      <c r="A390" t="n">
        <v>42</v>
      </c>
      <c r="B390" t="n">
        <v>110</v>
      </c>
      <c r="C390" t="inlineStr">
        <is>
          <t xml:space="preserve">CONCLUIDO	</t>
        </is>
      </c>
      <c r="D390" t="n">
        <v>3.5415</v>
      </c>
      <c r="E390" t="n">
        <v>28.24</v>
      </c>
      <c r="F390" t="n">
        <v>24.74</v>
      </c>
      <c r="G390" t="n">
        <v>70.68000000000001</v>
      </c>
      <c r="H390" t="n">
        <v>0.89</v>
      </c>
      <c r="I390" t="n">
        <v>21</v>
      </c>
      <c r="J390" t="n">
        <v>230.81</v>
      </c>
      <c r="K390" t="n">
        <v>56.13</v>
      </c>
      <c r="L390" t="n">
        <v>11.5</v>
      </c>
      <c r="M390" t="n">
        <v>19</v>
      </c>
      <c r="N390" t="n">
        <v>53.18</v>
      </c>
      <c r="O390" t="n">
        <v>28700.26</v>
      </c>
      <c r="P390" t="n">
        <v>316.11</v>
      </c>
      <c r="Q390" t="n">
        <v>1397.2</v>
      </c>
      <c r="R390" t="n">
        <v>91.27</v>
      </c>
      <c r="S390" t="n">
        <v>66.97</v>
      </c>
      <c r="T390" t="n">
        <v>9531.98</v>
      </c>
      <c r="U390" t="n">
        <v>0.73</v>
      </c>
      <c r="V390" t="n">
        <v>0.85</v>
      </c>
      <c r="W390" t="n">
        <v>5.32</v>
      </c>
      <c r="X390" t="n">
        <v>0.57</v>
      </c>
      <c r="Y390" t="n">
        <v>1</v>
      </c>
      <c r="Z390" t="n">
        <v>10</v>
      </c>
    </row>
    <row r="391">
      <c r="A391" t="n">
        <v>43</v>
      </c>
      <c r="B391" t="n">
        <v>110</v>
      </c>
      <c r="C391" t="inlineStr">
        <is>
          <t xml:space="preserve">CONCLUIDO	</t>
        </is>
      </c>
      <c r="D391" t="n">
        <v>3.5419</v>
      </c>
      <c r="E391" t="n">
        <v>28.23</v>
      </c>
      <c r="F391" t="n">
        <v>24.73</v>
      </c>
      <c r="G391" t="n">
        <v>70.67</v>
      </c>
      <c r="H391" t="n">
        <v>0.9</v>
      </c>
      <c r="I391" t="n">
        <v>21</v>
      </c>
      <c r="J391" t="n">
        <v>231.23</v>
      </c>
      <c r="K391" t="n">
        <v>56.13</v>
      </c>
      <c r="L391" t="n">
        <v>11.75</v>
      </c>
      <c r="M391" t="n">
        <v>19</v>
      </c>
      <c r="N391" t="n">
        <v>53.36</v>
      </c>
      <c r="O391" t="n">
        <v>28752.71</v>
      </c>
      <c r="P391" t="n">
        <v>314.36</v>
      </c>
      <c r="Q391" t="n">
        <v>1397.2</v>
      </c>
      <c r="R391" t="n">
        <v>91</v>
      </c>
      <c r="S391" t="n">
        <v>66.97</v>
      </c>
      <c r="T391" t="n">
        <v>9397.860000000001</v>
      </c>
      <c r="U391" t="n">
        <v>0.74</v>
      </c>
      <c r="V391" t="n">
        <v>0.85</v>
      </c>
      <c r="W391" t="n">
        <v>5.33</v>
      </c>
      <c r="X391" t="n">
        <v>0.57</v>
      </c>
      <c r="Y391" t="n">
        <v>1</v>
      </c>
      <c r="Z391" t="n">
        <v>10</v>
      </c>
    </row>
    <row r="392">
      <c r="A392" t="n">
        <v>44</v>
      </c>
      <c r="B392" t="n">
        <v>110</v>
      </c>
      <c r="C392" t="inlineStr">
        <is>
          <t xml:space="preserve">CONCLUIDO	</t>
        </is>
      </c>
      <c r="D392" t="n">
        <v>3.5512</v>
      </c>
      <c r="E392" t="n">
        <v>28.16</v>
      </c>
      <c r="F392" t="n">
        <v>24.7</v>
      </c>
      <c r="G392" t="n">
        <v>74.11</v>
      </c>
      <c r="H392" t="n">
        <v>0.92</v>
      </c>
      <c r="I392" t="n">
        <v>20</v>
      </c>
      <c r="J392" t="n">
        <v>231.66</v>
      </c>
      <c r="K392" t="n">
        <v>56.13</v>
      </c>
      <c r="L392" t="n">
        <v>12</v>
      </c>
      <c r="M392" t="n">
        <v>18</v>
      </c>
      <c r="N392" t="n">
        <v>53.53</v>
      </c>
      <c r="O392" t="n">
        <v>28805.23</v>
      </c>
      <c r="P392" t="n">
        <v>313.46</v>
      </c>
      <c r="Q392" t="n">
        <v>1397.17</v>
      </c>
      <c r="R392" t="n">
        <v>90</v>
      </c>
      <c r="S392" t="n">
        <v>66.97</v>
      </c>
      <c r="T392" t="n">
        <v>8899.610000000001</v>
      </c>
      <c r="U392" t="n">
        <v>0.74</v>
      </c>
      <c r="V392" t="n">
        <v>0.85</v>
      </c>
      <c r="W392" t="n">
        <v>5.33</v>
      </c>
      <c r="X392" t="n">
        <v>0.54</v>
      </c>
      <c r="Y392" t="n">
        <v>1</v>
      </c>
      <c r="Z392" t="n">
        <v>10</v>
      </c>
    </row>
    <row r="393">
      <c r="A393" t="n">
        <v>45</v>
      </c>
      <c r="B393" t="n">
        <v>110</v>
      </c>
      <c r="C393" t="inlineStr">
        <is>
          <t xml:space="preserve">CONCLUIDO	</t>
        </is>
      </c>
      <c r="D393" t="n">
        <v>3.552</v>
      </c>
      <c r="E393" t="n">
        <v>28.15</v>
      </c>
      <c r="F393" t="n">
        <v>24.7</v>
      </c>
      <c r="G393" t="n">
        <v>74.09</v>
      </c>
      <c r="H393" t="n">
        <v>0.9399999999999999</v>
      </c>
      <c r="I393" t="n">
        <v>20</v>
      </c>
      <c r="J393" t="n">
        <v>232.08</v>
      </c>
      <c r="K393" t="n">
        <v>56.13</v>
      </c>
      <c r="L393" t="n">
        <v>12.25</v>
      </c>
      <c r="M393" t="n">
        <v>18</v>
      </c>
      <c r="N393" t="n">
        <v>53.71</v>
      </c>
      <c r="O393" t="n">
        <v>28857.81</v>
      </c>
      <c r="P393" t="n">
        <v>310.27</v>
      </c>
      <c r="Q393" t="n">
        <v>1397.23</v>
      </c>
      <c r="R393" t="n">
        <v>89.90000000000001</v>
      </c>
      <c r="S393" t="n">
        <v>66.97</v>
      </c>
      <c r="T393" t="n">
        <v>8853.629999999999</v>
      </c>
      <c r="U393" t="n">
        <v>0.74</v>
      </c>
      <c r="V393" t="n">
        <v>0.85</v>
      </c>
      <c r="W393" t="n">
        <v>5.32</v>
      </c>
      <c r="X393" t="n">
        <v>0.53</v>
      </c>
      <c r="Y393" t="n">
        <v>1</v>
      </c>
      <c r="Z393" t="n">
        <v>10</v>
      </c>
    </row>
    <row r="394">
      <c r="A394" t="n">
        <v>46</v>
      </c>
      <c r="B394" t="n">
        <v>110</v>
      </c>
      <c r="C394" t="inlineStr">
        <is>
          <t xml:space="preserve">CONCLUIDO	</t>
        </is>
      </c>
      <c r="D394" t="n">
        <v>3.5582</v>
      </c>
      <c r="E394" t="n">
        <v>28.1</v>
      </c>
      <c r="F394" t="n">
        <v>24.69</v>
      </c>
      <c r="G394" t="n">
        <v>77.97</v>
      </c>
      <c r="H394" t="n">
        <v>0.96</v>
      </c>
      <c r="I394" t="n">
        <v>19</v>
      </c>
      <c r="J394" t="n">
        <v>232.51</v>
      </c>
      <c r="K394" t="n">
        <v>56.13</v>
      </c>
      <c r="L394" t="n">
        <v>12.5</v>
      </c>
      <c r="M394" t="n">
        <v>17</v>
      </c>
      <c r="N394" t="n">
        <v>53.88</v>
      </c>
      <c r="O394" t="n">
        <v>28910.45</v>
      </c>
      <c r="P394" t="n">
        <v>310.41</v>
      </c>
      <c r="Q394" t="n">
        <v>1397.19</v>
      </c>
      <c r="R394" t="n">
        <v>89.56999999999999</v>
      </c>
      <c r="S394" t="n">
        <v>66.97</v>
      </c>
      <c r="T394" t="n">
        <v>8693.57</v>
      </c>
      <c r="U394" t="n">
        <v>0.75</v>
      </c>
      <c r="V394" t="n">
        <v>0.85</v>
      </c>
      <c r="W394" t="n">
        <v>5.33</v>
      </c>
      <c r="X394" t="n">
        <v>0.52</v>
      </c>
      <c r="Y394" t="n">
        <v>1</v>
      </c>
      <c r="Z394" t="n">
        <v>10</v>
      </c>
    </row>
    <row r="395">
      <c r="A395" t="n">
        <v>47</v>
      </c>
      <c r="B395" t="n">
        <v>110</v>
      </c>
      <c r="C395" t="inlineStr">
        <is>
          <t xml:space="preserve">CONCLUIDO	</t>
        </is>
      </c>
      <c r="D395" t="n">
        <v>3.5591</v>
      </c>
      <c r="E395" t="n">
        <v>28.1</v>
      </c>
      <c r="F395" t="n">
        <v>24.68</v>
      </c>
      <c r="G395" t="n">
        <v>77.94</v>
      </c>
      <c r="H395" t="n">
        <v>0.97</v>
      </c>
      <c r="I395" t="n">
        <v>19</v>
      </c>
      <c r="J395" t="n">
        <v>232.94</v>
      </c>
      <c r="K395" t="n">
        <v>56.13</v>
      </c>
      <c r="L395" t="n">
        <v>12.75</v>
      </c>
      <c r="M395" t="n">
        <v>17</v>
      </c>
      <c r="N395" t="n">
        <v>54.06</v>
      </c>
      <c r="O395" t="n">
        <v>28963.15</v>
      </c>
      <c r="P395" t="n">
        <v>308.52</v>
      </c>
      <c r="Q395" t="n">
        <v>1397.21</v>
      </c>
      <c r="R395" t="n">
        <v>89.43000000000001</v>
      </c>
      <c r="S395" t="n">
        <v>66.97</v>
      </c>
      <c r="T395" t="n">
        <v>8623.719999999999</v>
      </c>
      <c r="U395" t="n">
        <v>0.75</v>
      </c>
      <c r="V395" t="n">
        <v>0.85</v>
      </c>
      <c r="W395" t="n">
        <v>5.32</v>
      </c>
      <c r="X395" t="n">
        <v>0.52</v>
      </c>
      <c r="Y395" t="n">
        <v>1</v>
      </c>
      <c r="Z395" t="n">
        <v>10</v>
      </c>
    </row>
    <row r="396">
      <c r="A396" t="n">
        <v>48</v>
      </c>
      <c r="B396" t="n">
        <v>110</v>
      </c>
      <c r="C396" t="inlineStr">
        <is>
          <t xml:space="preserve">CONCLUIDO	</t>
        </is>
      </c>
      <c r="D396" t="n">
        <v>3.5684</v>
      </c>
      <c r="E396" t="n">
        <v>28.02</v>
      </c>
      <c r="F396" t="n">
        <v>24.65</v>
      </c>
      <c r="G396" t="n">
        <v>82.17</v>
      </c>
      <c r="H396" t="n">
        <v>0.99</v>
      </c>
      <c r="I396" t="n">
        <v>18</v>
      </c>
      <c r="J396" t="n">
        <v>233.37</v>
      </c>
      <c r="K396" t="n">
        <v>56.13</v>
      </c>
      <c r="L396" t="n">
        <v>13</v>
      </c>
      <c r="M396" t="n">
        <v>16</v>
      </c>
      <c r="N396" t="n">
        <v>54.24</v>
      </c>
      <c r="O396" t="n">
        <v>29015.91</v>
      </c>
      <c r="P396" t="n">
        <v>305.86</v>
      </c>
      <c r="Q396" t="n">
        <v>1397.2</v>
      </c>
      <c r="R396" t="n">
        <v>88.31</v>
      </c>
      <c r="S396" t="n">
        <v>66.97</v>
      </c>
      <c r="T396" t="n">
        <v>8064.85</v>
      </c>
      <c r="U396" t="n">
        <v>0.76</v>
      </c>
      <c r="V396" t="n">
        <v>0.85</v>
      </c>
      <c r="W396" t="n">
        <v>5.32</v>
      </c>
      <c r="X396" t="n">
        <v>0.48</v>
      </c>
      <c r="Y396" t="n">
        <v>1</v>
      </c>
      <c r="Z396" t="n">
        <v>10</v>
      </c>
    </row>
    <row r="397">
      <c r="A397" t="n">
        <v>49</v>
      </c>
      <c r="B397" t="n">
        <v>110</v>
      </c>
      <c r="C397" t="inlineStr">
        <is>
          <t xml:space="preserve">CONCLUIDO	</t>
        </is>
      </c>
      <c r="D397" t="n">
        <v>3.5674</v>
      </c>
      <c r="E397" t="n">
        <v>28.03</v>
      </c>
      <c r="F397" t="n">
        <v>24.66</v>
      </c>
      <c r="G397" t="n">
        <v>82.2</v>
      </c>
      <c r="H397" t="n">
        <v>1.01</v>
      </c>
      <c r="I397" t="n">
        <v>18</v>
      </c>
      <c r="J397" t="n">
        <v>233.79</v>
      </c>
      <c r="K397" t="n">
        <v>56.13</v>
      </c>
      <c r="L397" t="n">
        <v>13.25</v>
      </c>
      <c r="M397" t="n">
        <v>16</v>
      </c>
      <c r="N397" t="n">
        <v>54.42</v>
      </c>
      <c r="O397" t="n">
        <v>29068.74</v>
      </c>
      <c r="P397" t="n">
        <v>305.66</v>
      </c>
      <c r="Q397" t="n">
        <v>1397.2</v>
      </c>
      <c r="R397" t="n">
        <v>88.67</v>
      </c>
      <c r="S397" t="n">
        <v>66.97</v>
      </c>
      <c r="T397" t="n">
        <v>8247.15</v>
      </c>
      <c r="U397" t="n">
        <v>0.76</v>
      </c>
      <c r="V397" t="n">
        <v>0.85</v>
      </c>
      <c r="W397" t="n">
        <v>5.32</v>
      </c>
      <c r="X397" t="n">
        <v>0.49</v>
      </c>
      <c r="Y397" t="n">
        <v>1</v>
      </c>
      <c r="Z397" t="n">
        <v>10</v>
      </c>
    </row>
    <row r="398">
      <c r="A398" t="n">
        <v>50</v>
      </c>
      <c r="B398" t="n">
        <v>110</v>
      </c>
      <c r="C398" t="inlineStr">
        <is>
          <t xml:space="preserve">CONCLUIDO	</t>
        </is>
      </c>
      <c r="D398" t="n">
        <v>3.5788</v>
      </c>
      <c r="E398" t="n">
        <v>27.94</v>
      </c>
      <c r="F398" t="n">
        <v>24.61</v>
      </c>
      <c r="G398" t="n">
        <v>86.86</v>
      </c>
      <c r="H398" t="n">
        <v>1.02</v>
      </c>
      <c r="I398" t="n">
        <v>17</v>
      </c>
      <c r="J398" t="n">
        <v>234.22</v>
      </c>
      <c r="K398" t="n">
        <v>56.13</v>
      </c>
      <c r="L398" t="n">
        <v>13.5</v>
      </c>
      <c r="M398" t="n">
        <v>15</v>
      </c>
      <c r="N398" t="n">
        <v>54.6</v>
      </c>
      <c r="O398" t="n">
        <v>29121.64</v>
      </c>
      <c r="P398" t="n">
        <v>301.76</v>
      </c>
      <c r="Q398" t="n">
        <v>1397.22</v>
      </c>
      <c r="R398" t="n">
        <v>87.05</v>
      </c>
      <c r="S398" t="n">
        <v>66.97</v>
      </c>
      <c r="T398" t="n">
        <v>7440.21</v>
      </c>
      <c r="U398" t="n">
        <v>0.77</v>
      </c>
      <c r="V398" t="n">
        <v>0.86</v>
      </c>
      <c r="W398" t="n">
        <v>5.32</v>
      </c>
      <c r="X398" t="n">
        <v>0.45</v>
      </c>
      <c r="Y398" t="n">
        <v>1</v>
      </c>
      <c r="Z398" t="n">
        <v>10</v>
      </c>
    </row>
    <row r="399">
      <c r="A399" t="n">
        <v>51</v>
      </c>
      <c r="B399" t="n">
        <v>110</v>
      </c>
      <c r="C399" t="inlineStr">
        <is>
          <t xml:space="preserve">CONCLUIDO	</t>
        </is>
      </c>
      <c r="D399" t="n">
        <v>3.579</v>
      </c>
      <c r="E399" t="n">
        <v>27.94</v>
      </c>
      <c r="F399" t="n">
        <v>24.61</v>
      </c>
      <c r="G399" t="n">
        <v>86.86</v>
      </c>
      <c r="H399" t="n">
        <v>1.04</v>
      </c>
      <c r="I399" t="n">
        <v>17</v>
      </c>
      <c r="J399" t="n">
        <v>234.65</v>
      </c>
      <c r="K399" t="n">
        <v>56.13</v>
      </c>
      <c r="L399" t="n">
        <v>13.75</v>
      </c>
      <c r="M399" t="n">
        <v>15</v>
      </c>
      <c r="N399" t="n">
        <v>54.78</v>
      </c>
      <c r="O399" t="n">
        <v>29174.59</v>
      </c>
      <c r="P399" t="n">
        <v>301.35</v>
      </c>
      <c r="Q399" t="n">
        <v>1397.18</v>
      </c>
      <c r="R399" t="n">
        <v>87.09999999999999</v>
      </c>
      <c r="S399" t="n">
        <v>66.97</v>
      </c>
      <c r="T399" t="n">
        <v>7465.3</v>
      </c>
      <c r="U399" t="n">
        <v>0.77</v>
      </c>
      <c r="V399" t="n">
        <v>0.86</v>
      </c>
      <c r="W399" t="n">
        <v>5.32</v>
      </c>
      <c r="X399" t="n">
        <v>0.44</v>
      </c>
      <c r="Y399" t="n">
        <v>1</v>
      </c>
      <c r="Z399" t="n">
        <v>10</v>
      </c>
    </row>
    <row r="400">
      <c r="A400" t="n">
        <v>52</v>
      </c>
      <c r="B400" t="n">
        <v>110</v>
      </c>
      <c r="C400" t="inlineStr">
        <is>
          <t xml:space="preserve">CONCLUIDO	</t>
        </is>
      </c>
      <c r="D400" t="n">
        <v>3.579</v>
      </c>
      <c r="E400" t="n">
        <v>27.94</v>
      </c>
      <c r="F400" t="n">
        <v>24.61</v>
      </c>
      <c r="G400" t="n">
        <v>86.86</v>
      </c>
      <c r="H400" t="n">
        <v>1.06</v>
      </c>
      <c r="I400" t="n">
        <v>17</v>
      </c>
      <c r="J400" t="n">
        <v>235.08</v>
      </c>
      <c r="K400" t="n">
        <v>56.13</v>
      </c>
      <c r="L400" t="n">
        <v>14</v>
      </c>
      <c r="M400" t="n">
        <v>15</v>
      </c>
      <c r="N400" t="n">
        <v>54.96</v>
      </c>
      <c r="O400" t="n">
        <v>29227.61</v>
      </c>
      <c r="P400" t="n">
        <v>299.22</v>
      </c>
      <c r="Q400" t="n">
        <v>1397.19</v>
      </c>
      <c r="R400" t="n">
        <v>87.19</v>
      </c>
      <c r="S400" t="n">
        <v>66.97</v>
      </c>
      <c r="T400" t="n">
        <v>7511.45</v>
      </c>
      <c r="U400" t="n">
        <v>0.77</v>
      </c>
      <c r="V400" t="n">
        <v>0.86</v>
      </c>
      <c r="W400" t="n">
        <v>5.32</v>
      </c>
      <c r="X400" t="n">
        <v>0.45</v>
      </c>
      <c r="Y400" t="n">
        <v>1</v>
      </c>
      <c r="Z400" t="n">
        <v>10</v>
      </c>
    </row>
    <row r="401">
      <c r="A401" t="n">
        <v>53</v>
      </c>
      <c r="B401" t="n">
        <v>110</v>
      </c>
      <c r="C401" t="inlineStr">
        <is>
          <t xml:space="preserve">CONCLUIDO	</t>
        </is>
      </c>
      <c r="D401" t="n">
        <v>3.5855</v>
      </c>
      <c r="E401" t="n">
        <v>27.89</v>
      </c>
      <c r="F401" t="n">
        <v>24.6</v>
      </c>
      <c r="G401" t="n">
        <v>92.26000000000001</v>
      </c>
      <c r="H401" t="n">
        <v>1.08</v>
      </c>
      <c r="I401" t="n">
        <v>16</v>
      </c>
      <c r="J401" t="n">
        <v>235.51</v>
      </c>
      <c r="K401" t="n">
        <v>56.13</v>
      </c>
      <c r="L401" t="n">
        <v>14.25</v>
      </c>
      <c r="M401" t="n">
        <v>14</v>
      </c>
      <c r="N401" t="n">
        <v>55.14</v>
      </c>
      <c r="O401" t="n">
        <v>29280.69</v>
      </c>
      <c r="P401" t="n">
        <v>297.8</v>
      </c>
      <c r="Q401" t="n">
        <v>1397.18</v>
      </c>
      <c r="R401" t="n">
        <v>86.84</v>
      </c>
      <c r="S401" t="n">
        <v>66.97</v>
      </c>
      <c r="T401" t="n">
        <v>7340.17</v>
      </c>
      <c r="U401" t="n">
        <v>0.77</v>
      </c>
      <c r="V401" t="n">
        <v>0.86</v>
      </c>
      <c r="W401" t="n">
        <v>5.32</v>
      </c>
      <c r="X401" t="n">
        <v>0.44</v>
      </c>
      <c r="Y401" t="n">
        <v>1</v>
      </c>
      <c r="Z401" t="n">
        <v>10</v>
      </c>
    </row>
    <row r="402">
      <c r="A402" t="n">
        <v>54</v>
      </c>
      <c r="B402" t="n">
        <v>110</v>
      </c>
      <c r="C402" t="inlineStr">
        <is>
          <t xml:space="preserve">CONCLUIDO	</t>
        </is>
      </c>
      <c r="D402" t="n">
        <v>3.5856</v>
      </c>
      <c r="E402" t="n">
        <v>27.89</v>
      </c>
      <c r="F402" t="n">
        <v>24.6</v>
      </c>
      <c r="G402" t="n">
        <v>92.25</v>
      </c>
      <c r="H402" t="n">
        <v>1.09</v>
      </c>
      <c r="I402" t="n">
        <v>16</v>
      </c>
      <c r="J402" t="n">
        <v>235.94</v>
      </c>
      <c r="K402" t="n">
        <v>56.13</v>
      </c>
      <c r="L402" t="n">
        <v>14.5</v>
      </c>
      <c r="M402" t="n">
        <v>14</v>
      </c>
      <c r="N402" t="n">
        <v>55.32</v>
      </c>
      <c r="O402" t="n">
        <v>29333.84</v>
      </c>
      <c r="P402" t="n">
        <v>297.3</v>
      </c>
      <c r="Q402" t="n">
        <v>1397.2</v>
      </c>
      <c r="R402" t="n">
        <v>86.73999999999999</v>
      </c>
      <c r="S402" t="n">
        <v>66.97</v>
      </c>
      <c r="T402" t="n">
        <v>7291.21</v>
      </c>
      <c r="U402" t="n">
        <v>0.77</v>
      </c>
      <c r="V402" t="n">
        <v>0.86</v>
      </c>
      <c r="W402" t="n">
        <v>5.32</v>
      </c>
      <c r="X402" t="n">
        <v>0.44</v>
      </c>
      <c r="Y402" t="n">
        <v>1</v>
      </c>
      <c r="Z402" t="n">
        <v>10</v>
      </c>
    </row>
    <row r="403">
      <c r="A403" t="n">
        <v>55</v>
      </c>
      <c r="B403" t="n">
        <v>110</v>
      </c>
      <c r="C403" t="inlineStr">
        <is>
          <t xml:space="preserve">CONCLUIDO	</t>
        </is>
      </c>
      <c r="D403" t="n">
        <v>3.5836</v>
      </c>
      <c r="E403" t="n">
        <v>27.9</v>
      </c>
      <c r="F403" t="n">
        <v>24.62</v>
      </c>
      <c r="G403" t="n">
        <v>92.31</v>
      </c>
      <c r="H403" t="n">
        <v>1.11</v>
      </c>
      <c r="I403" t="n">
        <v>16</v>
      </c>
      <c r="J403" t="n">
        <v>236.37</v>
      </c>
      <c r="K403" t="n">
        <v>56.13</v>
      </c>
      <c r="L403" t="n">
        <v>14.75</v>
      </c>
      <c r="M403" t="n">
        <v>14</v>
      </c>
      <c r="N403" t="n">
        <v>55.5</v>
      </c>
      <c r="O403" t="n">
        <v>29387.05</v>
      </c>
      <c r="P403" t="n">
        <v>296.86</v>
      </c>
      <c r="Q403" t="n">
        <v>1397.18</v>
      </c>
      <c r="R403" t="n">
        <v>87.3</v>
      </c>
      <c r="S403" t="n">
        <v>66.97</v>
      </c>
      <c r="T403" t="n">
        <v>7571.75</v>
      </c>
      <c r="U403" t="n">
        <v>0.77</v>
      </c>
      <c r="V403" t="n">
        <v>0.85</v>
      </c>
      <c r="W403" t="n">
        <v>5.32</v>
      </c>
      <c r="X403" t="n">
        <v>0.45</v>
      </c>
      <c r="Y403" t="n">
        <v>1</v>
      </c>
      <c r="Z403" t="n">
        <v>10</v>
      </c>
    </row>
    <row r="404">
      <c r="A404" t="n">
        <v>56</v>
      </c>
      <c r="B404" t="n">
        <v>110</v>
      </c>
      <c r="C404" t="inlineStr">
        <is>
          <t xml:space="preserve">CONCLUIDO	</t>
        </is>
      </c>
      <c r="D404" t="n">
        <v>3.5867</v>
      </c>
      <c r="E404" t="n">
        <v>27.88</v>
      </c>
      <c r="F404" t="n">
        <v>24.59</v>
      </c>
      <c r="G404" t="n">
        <v>92.22</v>
      </c>
      <c r="H404" t="n">
        <v>1.13</v>
      </c>
      <c r="I404" t="n">
        <v>16</v>
      </c>
      <c r="J404" t="n">
        <v>236.81</v>
      </c>
      <c r="K404" t="n">
        <v>56.13</v>
      </c>
      <c r="L404" t="n">
        <v>15</v>
      </c>
      <c r="M404" t="n">
        <v>13</v>
      </c>
      <c r="N404" t="n">
        <v>55.68</v>
      </c>
      <c r="O404" t="n">
        <v>29440.33</v>
      </c>
      <c r="P404" t="n">
        <v>294.35</v>
      </c>
      <c r="Q404" t="n">
        <v>1397.17</v>
      </c>
      <c r="R404" t="n">
        <v>86.43000000000001</v>
      </c>
      <c r="S404" t="n">
        <v>66.97</v>
      </c>
      <c r="T404" t="n">
        <v>7137.45</v>
      </c>
      <c r="U404" t="n">
        <v>0.77</v>
      </c>
      <c r="V404" t="n">
        <v>0.86</v>
      </c>
      <c r="W404" t="n">
        <v>5.32</v>
      </c>
      <c r="X404" t="n">
        <v>0.43</v>
      </c>
      <c r="Y404" t="n">
        <v>1</v>
      </c>
      <c r="Z404" t="n">
        <v>10</v>
      </c>
    </row>
    <row r="405">
      <c r="A405" t="n">
        <v>57</v>
      </c>
      <c r="B405" t="n">
        <v>110</v>
      </c>
      <c r="C405" t="inlineStr">
        <is>
          <t xml:space="preserve">CONCLUIDO	</t>
        </is>
      </c>
      <c r="D405" t="n">
        <v>3.5969</v>
      </c>
      <c r="E405" t="n">
        <v>27.8</v>
      </c>
      <c r="F405" t="n">
        <v>24.56</v>
      </c>
      <c r="G405" t="n">
        <v>98.22</v>
      </c>
      <c r="H405" t="n">
        <v>1.14</v>
      </c>
      <c r="I405" t="n">
        <v>15</v>
      </c>
      <c r="J405" t="n">
        <v>237.24</v>
      </c>
      <c r="K405" t="n">
        <v>56.13</v>
      </c>
      <c r="L405" t="n">
        <v>15.25</v>
      </c>
      <c r="M405" t="n">
        <v>10</v>
      </c>
      <c r="N405" t="n">
        <v>55.86</v>
      </c>
      <c r="O405" t="n">
        <v>29493.67</v>
      </c>
      <c r="P405" t="n">
        <v>293.44</v>
      </c>
      <c r="Q405" t="n">
        <v>1397.2</v>
      </c>
      <c r="R405" t="n">
        <v>85.18000000000001</v>
      </c>
      <c r="S405" t="n">
        <v>66.97</v>
      </c>
      <c r="T405" t="n">
        <v>6517.66</v>
      </c>
      <c r="U405" t="n">
        <v>0.79</v>
      </c>
      <c r="V405" t="n">
        <v>0.86</v>
      </c>
      <c r="W405" t="n">
        <v>5.32</v>
      </c>
      <c r="X405" t="n">
        <v>0.39</v>
      </c>
      <c r="Y405" t="n">
        <v>1</v>
      </c>
      <c r="Z405" t="n">
        <v>10</v>
      </c>
    </row>
    <row r="406">
      <c r="A406" t="n">
        <v>58</v>
      </c>
      <c r="B406" t="n">
        <v>110</v>
      </c>
      <c r="C406" t="inlineStr">
        <is>
          <t xml:space="preserve">CONCLUIDO	</t>
        </is>
      </c>
      <c r="D406" t="n">
        <v>3.594</v>
      </c>
      <c r="E406" t="n">
        <v>27.82</v>
      </c>
      <c r="F406" t="n">
        <v>24.58</v>
      </c>
      <c r="G406" t="n">
        <v>98.31</v>
      </c>
      <c r="H406" t="n">
        <v>1.16</v>
      </c>
      <c r="I406" t="n">
        <v>15</v>
      </c>
      <c r="J406" t="n">
        <v>237.67</v>
      </c>
      <c r="K406" t="n">
        <v>56.13</v>
      </c>
      <c r="L406" t="n">
        <v>15.5</v>
      </c>
      <c r="M406" t="n">
        <v>11</v>
      </c>
      <c r="N406" t="n">
        <v>56.05</v>
      </c>
      <c r="O406" t="n">
        <v>29547.07</v>
      </c>
      <c r="P406" t="n">
        <v>291.61</v>
      </c>
      <c r="Q406" t="n">
        <v>1397.2</v>
      </c>
      <c r="R406" t="n">
        <v>86.06</v>
      </c>
      <c r="S406" t="n">
        <v>66.97</v>
      </c>
      <c r="T406" t="n">
        <v>6957.12</v>
      </c>
      <c r="U406" t="n">
        <v>0.78</v>
      </c>
      <c r="V406" t="n">
        <v>0.86</v>
      </c>
      <c r="W406" t="n">
        <v>5.32</v>
      </c>
      <c r="X406" t="n">
        <v>0.41</v>
      </c>
      <c r="Y406" t="n">
        <v>1</v>
      </c>
      <c r="Z406" t="n">
        <v>10</v>
      </c>
    </row>
    <row r="407">
      <c r="A407" t="n">
        <v>59</v>
      </c>
      <c r="B407" t="n">
        <v>110</v>
      </c>
      <c r="C407" t="inlineStr">
        <is>
          <t xml:space="preserve">CONCLUIDO	</t>
        </is>
      </c>
      <c r="D407" t="n">
        <v>3.5961</v>
      </c>
      <c r="E407" t="n">
        <v>27.81</v>
      </c>
      <c r="F407" t="n">
        <v>24.56</v>
      </c>
      <c r="G407" t="n">
        <v>98.25</v>
      </c>
      <c r="H407" t="n">
        <v>1.18</v>
      </c>
      <c r="I407" t="n">
        <v>15</v>
      </c>
      <c r="J407" t="n">
        <v>238.11</v>
      </c>
      <c r="K407" t="n">
        <v>56.13</v>
      </c>
      <c r="L407" t="n">
        <v>15.75</v>
      </c>
      <c r="M407" t="n">
        <v>10</v>
      </c>
      <c r="N407" t="n">
        <v>56.23</v>
      </c>
      <c r="O407" t="n">
        <v>29600.54</v>
      </c>
      <c r="P407" t="n">
        <v>289.11</v>
      </c>
      <c r="Q407" t="n">
        <v>1397.24</v>
      </c>
      <c r="R407" t="n">
        <v>85.56</v>
      </c>
      <c r="S407" t="n">
        <v>66.97</v>
      </c>
      <c r="T407" t="n">
        <v>6704.48</v>
      </c>
      <c r="U407" t="n">
        <v>0.78</v>
      </c>
      <c r="V407" t="n">
        <v>0.86</v>
      </c>
      <c r="W407" t="n">
        <v>5.31</v>
      </c>
      <c r="X407" t="n">
        <v>0.4</v>
      </c>
      <c r="Y407" t="n">
        <v>1</v>
      </c>
      <c r="Z407" t="n">
        <v>10</v>
      </c>
    </row>
    <row r="408">
      <c r="A408" t="n">
        <v>60</v>
      </c>
      <c r="B408" t="n">
        <v>110</v>
      </c>
      <c r="C408" t="inlineStr">
        <is>
          <t xml:space="preserve">CONCLUIDO	</t>
        </is>
      </c>
      <c r="D408" t="n">
        <v>3.5944</v>
      </c>
      <c r="E408" t="n">
        <v>27.82</v>
      </c>
      <c r="F408" t="n">
        <v>24.57</v>
      </c>
      <c r="G408" t="n">
        <v>98.3</v>
      </c>
      <c r="H408" t="n">
        <v>1.19</v>
      </c>
      <c r="I408" t="n">
        <v>15</v>
      </c>
      <c r="J408" t="n">
        <v>238.54</v>
      </c>
      <c r="K408" t="n">
        <v>56.13</v>
      </c>
      <c r="L408" t="n">
        <v>16</v>
      </c>
      <c r="M408" t="n">
        <v>7</v>
      </c>
      <c r="N408" t="n">
        <v>56.41</v>
      </c>
      <c r="O408" t="n">
        <v>29654.08</v>
      </c>
      <c r="P408" t="n">
        <v>288.05</v>
      </c>
      <c r="Q408" t="n">
        <v>1397.24</v>
      </c>
      <c r="R408" t="n">
        <v>85.70999999999999</v>
      </c>
      <c r="S408" t="n">
        <v>66.97</v>
      </c>
      <c r="T408" t="n">
        <v>6783.14</v>
      </c>
      <c r="U408" t="n">
        <v>0.78</v>
      </c>
      <c r="V408" t="n">
        <v>0.86</v>
      </c>
      <c r="W408" t="n">
        <v>5.32</v>
      </c>
      <c r="X408" t="n">
        <v>0.41</v>
      </c>
      <c r="Y408" t="n">
        <v>1</v>
      </c>
      <c r="Z408" t="n">
        <v>10</v>
      </c>
    </row>
    <row r="409">
      <c r="A409" t="n">
        <v>61</v>
      </c>
      <c r="B409" t="n">
        <v>110</v>
      </c>
      <c r="C409" t="inlineStr">
        <is>
          <t xml:space="preserve">CONCLUIDO	</t>
        </is>
      </c>
      <c r="D409" t="n">
        <v>3.6044</v>
      </c>
      <c r="E409" t="n">
        <v>27.74</v>
      </c>
      <c r="F409" t="n">
        <v>24.54</v>
      </c>
      <c r="G409" t="n">
        <v>105.17</v>
      </c>
      <c r="H409" t="n">
        <v>1.21</v>
      </c>
      <c r="I409" t="n">
        <v>14</v>
      </c>
      <c r="J409" t="n">
        <v>238.97</v>
      </c>
      <c r="K409" t="n">
        <v>56.13</v>
      </c>
      <c r="L409" t="n">
        <v>16.25</v>
      </c>
      <c r="M409" t="n">
        <v>5</v>
      </c>
      <c r="N409" t="n">
        <v>56.6</v>
      </c>
      <c r="O409" t="n">
        <v>29707.68</v>
      </c>
      <c r="P409" t="n">
        <v>287.52</v>
      </c>
      <c r="Q409" t="n">
        <v>1397.18</v>
      </c>
      <c r="R409" t="n">
        <v>84.48999999999999</v>
      </c>
      <c r="S409" t="n">
        <v>66.97</v>
      </c>
      <c r="T409" t="n">
        <v>6178.17</v>
      </c>
      <c r="U409" t="n">
        <v>0.79</v>
      </c>
      <c r="V409" t="n">
        <v>0.86</v>
      </c>
      <c r="W409" t="n">
        <v>5.32</v>
      </c>
      <c r="X409" t="n">
        <v>0.37</v>
      </c>
      <c r="Y409" t="n">
        <v>1</v>
      </c>
      <c r="Z409" t="n">
        <v>10</v>
      </c>
    </row>
    <row r="410">
      <c r="A410" t="n">
        <v>62</v>
      </c>
      <c r="B410" t="n">
        <v>110</v>
      </c>
      <c r="C410" t="inlineStr">
        <is>
          <t xml:space="preserve">CONCLUIDO	</t>
        </is>
      </c>
      <c r="D410" t="n">
        <v>3.6027</v>
      </c>
      <c r="E410" t="n">
        <v>27.76</v>
      </c>
      <c r="F410" t="n">
        <v>24.55</v>
      </c>
      <c r="G410" t="n">
        <v>105.23</v>
      </c>
      <c r="H410" t="n">
        <v>1.23</v>
      </c>
      <c r="I410" t="n">
        <v>14</v>
      </c>
      <c r="J410" t="n">
        <v>239.41</v>
      </c>
      <c r="K410" t="n">
        <v>56.13</v>
      </c>
      <c r="L410" t="n">
        <v>16.5</v>
      </c>
      <c r="M410" t="n">
        <v>3</v>
      </c>
      <c r="N410" t="n">
        <v>56.78</v>
      </c>
      <c r="O410" t="n">
        <v>29761.35</v>
      </c>
      <c r="P410" t="n">
        <v>288.09</v>
      </c>
      <c r="Q410" t="n">
        <v>1397.19</v>
      </c>
      <c r="R410" t="n">
        <v>84.68000000000001</v>
      </c>
      <c r="S410" t="n">
        <v>66.97</v>
      </c>
      <c r="T410" t="n">
        <v>6270.22</v>
      </c>
      <c r="U410" t="n">
        <v>0.79</v>
      </c>
      <c r="V410" t="n">
        <v>0.86</v>
      </c>
      <c r="W410" t="n">
        <v>5.33</v>
      </c>
      <c r="X410" t="n">
        <v>0.39</v>
      </c>
      <c r="Y410" t="n">
        <v>1</v>
      </c>
      <c r="Z410" t="n">
        <v>10</v>
      </c>
    </row>
    <row r="411">
      <c r="A411" t="n">
        <v>63</v>
      </c>
      <c r="B411" t="n">
        <v>110</v>
      </c>
      <c r="C411" t="inlineStr">
        <is>
          <t xml:space="preserve">CONCLUIDO	</t>
        </is>
      </c>
      <c r="D411" t="n">
        <v>3.6037</v>
      </c>
      <c r="E411" t="n">
        <v>27.75</v>
      </c>
      <c r="F411" t="n">
        <v>24.55</v>
      </c>
      <c r="G411" t="n">
        <v>105.19</v>
      </c>
      <c r="H411" t="n">
        <v>1.24</v>
      </c>
      <c r="I411" t="n">
        <v>14</v>
      </c>
      <c r="J411" t="n">
        <v>239.85</v>
      </c>
      <c r="K411" t="n">
        <v>56.13</v>
      </c>
      <c r="L411" t="n">
        <v>16.75</v>
      </c>
      <c r="M411" t="n">
        <v>3</v>
      </c>
      <c r="N411" t="n">
        <v>56.97</v>
      </c>
      <c r="O411" t="n">
        <v>29815.09</v>
      </c>
      <c r="P411" t="n">
        <v>288.56</v>
      </c>
      <c r="Q411" t="n">
        <v>1397.22</v>
      </c>
      <c r="R411" t="n">
        <v>84.56999999999999</v>
      </c>
      <c r="S411" t="n">
        <v>66.97</v>
      </c>
      <c r="T411" t="n">
        <v>6218.78</v>
      </c>
      <c r="U411" t="n">
        <v>0.79</v>
      </c>
      <c r="V411" t="n">
        <v>0.86</v>
      </c>
      <c r="W411" t="n">
        <v>5.33</v>
      </c>
      <c r="X411" t="n">
        <v>0.38</v>
      </c>
      <c r="Y411" t="n">
        <v>1</v>
      </c>
      <c r="Z411" t="n">
        <v>10</v>
      </c>
    </row>
    <row r="412">
      <c r="A412" t="n">
        <v>64</v>
      </c>
      <c r="B412" t="n">
        <v>110</v>
      </c>
      <c r="C412" t="inlineStr">
        <is>
          <t xml:space="preserve">CONCLUIDO	</t>
        </is>
      </c>
      <c r="D412" t="n">
        <v>3.6052</v>
      </c>
      <c r="E412" t="n">
        <v>27.74</v>
      </c>
      <c r="F412" t="n">
        <v>24.53</v>
      </c>
      <c r="G412" t="n">
        <v>105.15</v>
      </c>
      <c r="H412" t="n">
        <v>1.26</v>
      </c>
      <c r="I412" t="n">
        <v>14</v>
      </c>
      <c r="J412" t="n">
        <v>240.28</v>
      </c>
      <c r="K412" t="n">
        <v>56.13</v>
      </c>
      <c r="L412" t="n">
        <v>17</v>
      </c>
      <c r="M412" t="n">
        <v>2</v>
      </c>
      <c r="N412" t="n">
        <v>57.16</v>
      </c>
      <c r="O412" t="n">
        <v>29869.01</v>
      </c>
      <c r="P412" t="n">
        <v>288.97</v>
      </c>
      <c r="Q412" t="n">
        <v>1397.19</v>
      </c>
      <c r="R412" t="n">
        <v>83.93000000000001</v>
      </c>
      <c r="S412" t="n">
        <v>66.97</v>
      </c>
      <c r="T412" t="n">
        <v>5896.35</v>
      </c>
      <c r="U412" t="n">
        <v>0.8</v>
      </c>
      <c r="V412" t="n">
        <v>0.86</v>
      </c>
      <c r="W412" t="n">
        <v>5.33</v>
      </c>
      <c r="X412" t="n">
        <v>0.37</v>
      </c>
      <c r="Y412" t="n">
        <v>1</v>
      </c>
      <c r="Z412" t="n">
        <v>10</v>
      </c>
    </row>
    <row r="413">
      <c r="A413" t="n">
        <v>65</v>
      </c>
      <c r="B413" t="n">
        <v>110</v>
      </c>
      <c r="C413" t="inlineStr">
        <is>
          <t xml:space="preserve">CONCLUIDO	</t>
        </is>
      </c>
      <c r="D413" t="n">
        <v>3.6056</v>
      </c>
      <c r="E413" t="n">
        <v>27.74</v>
      </c>
      <c r="F413" t="n">
        <v>24.53</v>
      </c>
      <c r="G413" t="n">
        <v>105.13</v>
      </c>
      <c r="H413" t="n">
        <v>1.27</v>
      </c>
      <c r="I413" t="n">
        <v>14</v>
      </c>
      <c r="J413" t="n">
        <v>240.72</v>
      </c>
      <c r="K413" t="n">
        <v>56.13</v>
      </c>
      <c r="L413" t="n">
        <v>17.25</v>
      </c>
      <c r="M413" t="n">
        <v>2</v>
      </c>
      <c r="N413" t="n">
        <v>57.34</v>
      </c>
      <c r="O413" t="n">
        <v>29922.88</v>
      </c>
      <c r="P413" t="n">
        <v>289.58</v>
      </c>
      <c r="Q413" t="n">
        <v>1397.17</v>
      </c>
      <c r="R413" t="n">
        <v>83.91</v>
      </c>
      <c r="S413" t="n">
        <v>66.97</v>
      </c>
      <c r="T413" t="n">
        <v>5884.65</v>
      </c>
      <c r="U413" t="n">
        <v>0.8</v>
      </c>
      <c r="V413" t="n">
        <v>0.86</v>
      </c>
      <c r="W413" t="n">
        <v>5.33</v>
      </c>
      <c r="X413" t="n">
        <v>0.37</v>
      </c>
      <c r="Y413" t="n">
        <v>1</v>
      </c>
      <c r="Z413" t="n">
        <v>10</v>
      </c>
    </row>
    <row r="414">
      <c r="A414" t="n">
        <v>66</v>
      </c>
      <c r="B414" t="n">
        <v>110</v>
      </c>
      <c r="C414" t="inlineStr">
        <is>
          <t xml:space="preserve">CONCLUIDO	</t>
        </is>
      </c>
      <c r="D414" t="n">
        <v>3.6054</v>
      </c>
      <c r="E414" t="n">
        <v>27.74</v>
      </c>
      <c r="F414" t="n">
        <v>24.53</v>
      </c>
      <c r="G414" t="n">
        <v>105.14</v>
      </c>
      <c r="H414" t="n">
        <v>1.29</v>
      </c>
      <c r="I414" t="n">
        <v>14</v>
      </c>
      <c r="J414" t="n">
        <v>241.16</v>
      </c>
      <c r="K414" t="n">
        <v>56.13</v>
      </c>
      <c r="L414" t="n">
        <v>17.5</v>
      </c>
      <c r="M414" t="n">
        <v>1</v>
      </c>
      <c r="N414" t="n">
        <v>57.53</v>
      </c>
      <c r="O414" t="n">
        <v>29976.82</v>
      </c>
      <c r="P414" t="n">
        <v>290.1</v>
      </c>
      <c r="Q414" t="n">
        <v>1397.17</v>
      </c>
      <c r="R414" t="n">
        <v>83.81</v>
      </c>
      <c r="S414" t="n">
        <v>66.97</v>
      </c>
      <c r="T414" t="n">
        <v>5836.04</v>
      </c>
      <c r="U414" t="n">
        <v>0.8</v>
      </c>
      <c r="V414" t="n">
        <v>0.86</v>
      </c>
      <c r="W414" t="n">
        <v>5.34</v>
      </c>
      <c r="X414" t="n">
        <v>0.37</v>
      </c>
      <c r="Y414" t="n">
        <v>1</v>
      </c>
      <c r="Z414" t="n">
        <v>10</v>
      </c>
    </row>
    <row r="415">
      <c r="A415" t="n">
        <v>67</v>
      </c>
      <c r="B415" t="n">
        <v>110</v>
      </c>
      <c r="C415" t="inlineStr">
        <is>
          <t xml:space="preserve">CONCLUIDO	</t>
        </is>
      </c>
      <c r="D415" t="n">
        <v>3.605</v>
      </c>
      <c r="E415" t="n">
        <v>27.74</v>
      </c>
      <c r="F415" t="n">
        <v>24.54</v>
      </c>
      <c r="G415" t="n">
        <v>105.15</v>
      </c>
      <c r="H415" t="n">
        <v>1.31</v>
      </c>
      <c r="I415" t="n">
        <v>14</v>
      </c>
      <c r="J415" t="n">
        <v>241.59</v>
      </c>
      <c r="K415" t="n">
        <v>56.13</v>
      </c>
      <c r="L415" t="n">
        <v>17.75</v>
      </c>
      <c r="M415" t="n">
        <v>0</v>
      </c>
      <c r="N415" t="n">
        <v>57.72</v>
      </c>
      <c r="O415" t="n">
        <v>30030.83</v>
      </c>
      <c r="P415" t="n">
        <v>290.56</v>
      </c>
      <c r="Q415" t="n">
        <v>1397.2</v>
      </c>
      <c r="R415" t="n">
        <v>83.81</v>
      </c>
      <c r="S415" t="n">
        <v>66.97</v>
      </c>
      <c r="T415" t="n">
        <v>5834.78</v>
      </c>
      <c r="U415" t="n">
        <v>0.8</v>
      </c>
      <c r="V415" t="n">
        <v>0.86</v>
      </c>
      <c r="W415" t="n">
        <v>5.34</v>
      </c>
      <c r="X415" t="n">
        <v>0.37</v>
      </c>
      <c r="Y415" t="n">
        <v>1</v>
      </c>
      <c r="Z415" t="n">
        <v>10</v>
      </c>
    </row>
    <row r="416">
      <c r="A416" t="n">
        <v>0</v>
      </c>
      <c r="B416" t="n">
        <v>150</v>
      </c>
      <c r="C416" t="inlineStr">
        <is>
          <t xml:space="preserve">CONCLUIDO	</t>
        </is>
      </c>
      <c r="D416" t="n">
        <v>1.3583</v>
      </c>
      <c r="E416" t="n">
        <v>73.62</v>
      </c>
      <c r="F416" t="n">
        <v>40.68</v>
      </c>
      <c r="G416" t="n">
        <v>4.53</v>
      </c>
      <c r="H416" t="n">
        <v>0.06</v>
      </c>
      <c r="I416" t="n">
        <v>539</v>
      </c>
      <c r="J416" t="n">
        <v>296.65</v>
      </c>
      <c r="K416" t="n">
        <v>61.82</v>
      </c>
      <c r="L416" t="n">
        <v>1</v>
      </c>
      <c r="M416" t="n">
        <v>537</v>
      </c>
      <c r="N416" t="n">
        <v>83.83</v>
      </c>
      <c r="O416" t="n">
        <v>36821.52</v>
      </c>
      <c r="P416" t="n">
        <v>741.5700000000001</v>
      </c>
      <c r="Q416" t="n">
        <v>1398.45</v>
      </c>
      <c r="R416" t="n">
        <v>612.12</v>
      </c>
      <c r="S416" t="n">
        <v>66.97</v>
      </c>
      <c r="T416" t="n">
        <v>267367.92</v>
      </c>
      <c r="U416" t="n">
        <v>0.11</v>
      </c>
      <c r="V416" t="n">
        <v>0.52</v>
      </c>
      <c r="W416" t="n">
        <v>6.2</v>
      </c>
      <c r="X416" t="n">
        <v>16.5</v>
      </c>
      <c r="Y416" t="n">
        <v>1</v>
      </c>
      <c r="Z416" t="n">
        <v>10</v>
      </c>
    </row>
    <row r="417">
      <c r="A417" t="n">
        <v>1</v>
      </c>
      <c r="B417" t="n">
        <v>150</v>
      </c>
      <c r="C417" t="inlineStr">
        <is>
          <t xml:space="preserve">CONCLUIDO	</t>
        </is>
      </c>
      <c r="D417" t="n">
        <v>1.6897</v>
      </c>
      <c r="E417" t="n">
        <v>59.18</v>
      </c>
      <c r="F417" t="n">
        <v>35.41</v>
      </c>
      <c r="G417" t="n">
        <v>5.68</v>
      </c>
      <c r="H417" t="n">
        <v>0.07000000000000001</v>
      </c>
      <c r="I417" t="n">
        <v>374</v>
      </c>
      <c r="J417" t="n">
        <v>297.17</v>
      </c>
      <c r="K417" t="n">
        <v>61.82</v>
      </c>
      <c r="L417" t="n">
        <v>1.25</v>
      </c>
      <c r="M417" t="n">
        <v>372</v>
      </c>
      <c r="N417" t="n">
        <v>84.09999999999999</v>
      </c>
      <c r="O417" t="n">
        <v>36885.7</v>
      </c>
      <c r="P417" t="n">
        <v>644.72</v>
      </c>
      <c r="Q417" t="n">
        <v>1397.85</v>
      </c>
      <c r="R417" t="n">
        <v>438.86</v>
      </c>
      <c r="S417" t="n">
        <v>66.97</v>
      </c>
      <c r="T417" t="n">
        <v>181563.56</v>
      </c>
      <c r="U417" t="n">
        <v>0.15</v>
      </c>
      <c r="V417" t="n">
        <v>0.59</v>
      </c>
      <c r="W417" t="n">
        <v>5.93</v>
      </c>
      <c r="X417" t="n">
        <v>11.23</v>
      </c>
      <c r="Y417" t="n">
        <v>1</v>
      </c>
      <c r="Z417" t="n">
        <v>10</v>
      </c>
    </row>
    <row r="418">
      <c r="A418" t="n">
        <v>2</v>
      </c>
      <c r="B418" t="n">
        <v>150</v>
      </c>
      <c r="C418" t="inlineStr">
        <is>
          <t xml:space="preserve">CONCLUIDO	</t>
        </is>
      </c>
      <c r="D418" t="n">
        <v>1.9379</v>
      </c>
      <c r="E418" t="n">
        <v>51.6</v>
      </c>
      <c r="F418" t="n">
        <v>32.66</v>
      </c>
      <c r="G418" t="n">
        <v>6.83</v>
      </c>
      <c r="H418" t="n">
        <v>0.09</v>
      </c>
      <c r="I418" t="n">
        <v>287</v>
      </c>
      <c r="J418" t="n">
        <v>297.7</v>
      </c>
      <c r="K418" t="n">
        <v>61.82</v>
      </c>
      <c r="L418" t="n">
        <v>1.5</v>
      </c>
      <c r="M418" t="n">
        <v>285</v>
      </c>
      <c r="N418" t="n">
        <v>84.37</v>
      </c>
      <c r="O418" t="n">
        <v>36949.99</v>
      </c>
      <c r="P418" t="n">
        <v>594.01</v>
      </c>
      <c r="Q418" t="n">
        <v>1397.61</v>
      </c>
      <c r="R418" t="n">
        <v>349.35</v>
      </c>
      <c r="S418" t="n">
        <v>66.97</v>
      </c>
      <c r="T418" t="n">
        <v>137240.81</v>
      </c>
      <c r="U418" t="n">
        <v>0.19</v>
      </c>
      <c r="V418" t="n">
        <v>0.64</v>
      </c>
      <c r="W418" t="n">
        <v>5.78</v>
      </c>
      <c r="X418" t="n">
        <v>8.49</v>
      </c>
      <c r="Y418" t="n">
        <v>1</v>
      </c>
      <c r="Z418" t="n">
        <v>10</v>
      </c>
    </row>
    <row r="419">
      <c r="A419" t="n">
        <v>3</v>
      </c>
      <c r="B419" t="n">
        <v>150</v>
      </c>
      <c r="C419" t="inlineStr">
        <is>
          <t xml:space="preserve">CONCLUIDO	</t>
        </is>
      </c>
      <c r="D419" t="n">
        <v>2.1288</v>
      </c>
      <c r="E419" t="n">
        <v>46.97</v>
      </c>
      <c r="F419" t="n">
        <v>31.03</v>
      </c>
      <c r="G419" t="n">
        <v>7.99</v>
      </c>
      <c r="H419" t="n">
        <v>0.1</v>
      </c>
      <c r="I419" t="n">
        <v>233</v>
      </c>
      <c r="J419" t="n">
        <v>298.22</v>
      </c>
      <c r="K419" t="n">
        <v>61.82</v>
      </c>
      <c r="L419" t="n">
        <v>1.75</v>
      </c>
      <c r="M419" t="n">
        <v>231</v>
      </c>
      <c r="N419" t="n">
        <v>84.65000000000001</v>
      </c>
      <c r="O419" t="n">
        <v>37014.39</v>
      </c>
      <c r="P419" t="n">
        <v>563.58</v>
      </c>
      <c r="Q419" t="n">
        <v>1397.8</v>
      </c>
      <c r="R419" t="n">
        <v>295.53</v>
      </c>
      <c r="S419" t="n">
        <v>66.97</v>
      </c>
      <c r="T419" t="n">
        <v>110599.68</v>
      </c>
      <c r="U419" t="n">
        <v>0.23</v>
      </c>
      <c r="V419" t="n">
        <v>0.68</v>
      </c>
      <c r="W419" t="n">
        <v>5.7</v>
      </c>
      <c r="X419" t="n">
        <v>6.86</v>
      </c>
      <c r="Y419" t="n">
        <v>1</v>
      </c>
      <c r="Z419" t="n">
        <v>10</v>
      </c>
    </row>
    <row r="420">
      <c r="A420" t="n">
        <v>4</v>
      </c>
      <c r="B420" t="n">
        <v>150</v>
      </c>
      <c r="C420" t="inlineStr">
        <is>
          <t xml:space="preserve">CONCLUIDO	</t>
        </is>
      </c>
      <c r="D420" t="n">
        <v>2.2855</v>
      </c>
      <c r="E420" t="n">
        <v>43.75</v>
      </c>
      <c r="F420" t="n">
        <v>29.87</v>
      </c>
      <c r="G420" t="n">
        <v>9.140000000000001</v>
      </c>
      <c r="H420" t="n">
        <v>0.12</v>
      </c>
      <c r="I420" t="n">
        <v>196</v>
      </c>
      <c r="J420" t="n">
        <v>298.74</v>
      </c>
      <c r="K420" t="n">
        <v>61.82</v>
      </c>
      <c r="L420" t="n">
        <v>2</v>
      </c>
      <c r="M420" t="n">
        <v>194</v>
      </c>
      <c r="N420" t="n">
        <v>84.92</v>
      </c>
      <c r="O420" t="n">
        <v>37078.91</v>
      </c>
      <c r="P420" t="n">
        <v>541.8099999999999</v>
      </c>
      <c r="Q420" t="n">
        <v>1397.91</v>
      </c>
      <c r="R420" t="n">
        <v>258.22</v>
      </c>
      <c r="S420" t="n">
        <v>66.97</v>
      </c>
      <c r="T420" t="n">
        <v>92131.85000000001</v>
      </c>
      <c r="U420" t="n">
        <v>0.26</v>
      </c>
      <c r="V420" t="n">
        <v>0.7</v>
      </c>
      <c r="W420" t="n">
        <v>5.62</v>
      </c>
      <c r="X420" t="n">
        <v>5.69</v>
      </c>
      <c r="Y420" t="n">
        <v>1</v>
      </c>
      <c r="Z420" t="n">
        <v>10</v>
      </c>
    </row>
    <row r="421">
      <c r="A421" t="n">
        <v>5</v>
      </c>
      <c r="B421" t="n">
        <v>150</v>
      </c>
      <c r="C421" t="inlineStr">
        <is>
          <t xml:space="preserve">CONCLUIDO	</t>
        </is>
      </c>
      <c r="D421" t="n">
        <v>2.4073</v>
      </c>
      <c r="E421" t="n">
        <v>41.54</v>
      </c>
      <c r="F421" t="n">
        <v>29.1</v>
      </c>
      <c r="G421" t="n">
        <v>10.27</v>
      </c>
      <c r="H421" t="n">
        <v>0.13</v>
      </c>
      <c r="I421" t="n">
        <v>170</v>
      </c>
      <c r="J421" t="n">
        <v>299.26</v>
      </c>
      <c r="K421" t="n">
        <v>61.82</v>
      </c>
      <c r="L421" t="n">
        <v>2.25</v>
      </c>
      <c r="M421" t="n">
        <v>168</v>
      </c>
      <c r="N421" t="n">
        <v>85.19</v>
      </c>
      <c r="O421" t="n">
        <v>37143.54</v>
      </c>
      <c r="P421" t="n">
        <v>527.12</v>
      </c>
      <c r="Q421" t="n">
        <v>1397.34</v>
      </c>
      <c r="R421" t="n">
        <v>233.22</v>
      </c>
      <c r="S421" t="n">
        <v>66.97</v>
      </c>
      <c r="T421" t="n">
        <v>79762.83</v>
      </c>
      <c r="U421" t="n">
        <v>0.29</v>
      </c>
      <c r="V421" t="n">
        <v>0.72</v>
      </c>
      <c r="W421" t="n">
        <v>5.57</v>
      </c>
      <c r="X421" t="n">
        <v>4.93</v>
      </c>
      <c r="Y421" t="n">
        <v>1</v>
      </c>
      <c r="Z421" t="n">
        <v>10</v>
      </c>
    </row>
    <row r="422">
      <c r="A422" t="n">
        <v>6</v>
      </c>
      <c r="B422" t="n">
        <v>150</v>
      </c>
      <c r="C422" t="inlineStr">
        <is>
          <t xml:space="preserve">CONCLUIDO	</t>
        </is>
      </c>
      <c r="D422" t="n">
        <v>2.5173</v>
      </c>
      <c r="E422" t="n">
        <v>39.73</v>
      </c>
      <c r="F422" t="n">
        <v>28.45</v>
      </c>
      <c r="G422" t="n">
        <v>11.46</v>
      </c>
      <c r="H422" t="n">
        <v>0.15</v>
      </c>
      <c r="I422" t="n">
        <v>149</v>
      </c>
      <c r="J422" t="n">
        <v>299.79</v>
      </c>
      <c r="K422" t="n">
        <v>61.82</v>
      </c>
      <c r="L422" t="n">
        <v>2.5</v>
      </c>
      <c r="M422" t="n">
        <v>147</v>
      </c>
      <c r="N422" t="n">
        <v>85.47</v>
      </c>
      <c r="O422" t="n">
        <v>37208.42</v>
      </c>
      <c r="P422" t="n">
        <v>514.61</v>
      </c>
      <c r="Q422" t="n">
        <v>1397.49</v>
      </c>
      <c r="R422" t="n">
        <v>212.83</v>
      </c>
      <c r="S422" t="n">
        <v>66.97</v>
      </c>
      <c r="T422" t="n">
        <v>69673.35000000001</v>
      </c>
      <c r="U422" t="n">
        <v>0.31</v>
      </c>
      <c r="V422" t="n">
        <v>0.74</v>
      </c>
      <c r="W422" t="n">
        <v>5.52</v>
      </c>
      <c r="X422" t="n">
        <v>4.28</v>
      </c>
      <c r="Y422" t="n">
        <v>1</v>
      </c>
      <c r="Z422" t="n">
        <v>10</v>
      </c>
    </row>
    <row r="423">
      <c r="A423" t="n">
        <v>7</v>
      </c>
      <c r="B423" t="n">
        <v>150</v>
      </c>
      <c r="C423" t="inlineStr">
        <is>
          <t xml:space="preserve">CONCLUIDO	</t>
        </is>
      </c>
      <c r="D423" t="n">
        <v>2.598</v>
      </c>
      <c r="E423" t="n">
        <v>38.49</v>
      </c>
      <c r="F423" t="n">
        <v>28.05</v>
      </c>
      <c r="G423" t="n">
        <v>12.56</v>
      </c>
      <c r="H423" t="n">
        <v>0.16</v>
      </c>
      <c r="I423" t="n">
        <v>134</v>
      </c>
      <c r="J423" t="n">
        <v>300.32</v>
      </c>
      <c r="K423" t="n">
        <v>61.82</v>
      </c>
      <c r="L423" t="n">
        <v>2.75</v>
      </c>
      <c r="M423" t="n">
        <v>132</v>
      </c>
      <c r="N423" t="n">
        <v>85.73999999999999</v>
      </c>
      <c r="O423" t="n">
        <v>37273.29</v>
      </c>
      <c r="P423" t="n">
        <v>506.77</v>
      </c>
      <c r="Q423" t="n">
        <v>1397.38</v>
      </c>
      <c r="R423" t="n">
        <v>199.12</v>
      </c>
      <c r="S423" t="n">
        <v>66.97</v>
      </c>
      <c r="T423" t="n">
        <v>62894.01</v>
      </c>
      <c r="U423" t="n">
        <v>0.34</v>
      </c>
      <c r="V423" t="n">
        <v>0.75</v>
      </c>
      <c r="W423" t="n">
        <v>5.51</v>
      </c>
      <c r="X423" t="n">
        <v>3.88</v>
      </c>
      <c r="Y423" t="n">
        <v>1</v>
      </c>
      <c r="Z423" t="n">
        <v>10</v>
      </c>
    </row>
    <row r="424">
      <c r="A424" t="n">
        <v>8</v>
      </c>
      <c r="B424" t="n">
        <v>150</v>
      </c>
      <c r="C424" t="inlineStr">
        <is>
          <t xml:space="preserve">CONCLUIDO	</t>
        </is>
      </c>
      <c r="D424" t="n">
        <v>2.6774</v>
      </c>
      <c r="E424" t="n">
        <v>37.35</v>
      </c>
      <c r="F424" t="n">
        <v>27.63</v>
      </c>
      <c r="G424" t="n">
        <v>13.7</v>
      </c>
      <c r="H424" t="n">
        <v>0.18</v>
      </c>
      <c r="I424" t="n">
        <v>121</v>
      </c>
      <c r="J424" t="n">
        <v>300.84</v>
      </c>
      <c r="K424" t="n">
        <v>61.82</v>
      </c>
      <c r="L424" t="n">
        <v>3</v>
      </c>
      <c r="M424" t="n">
        <v>119</v>
      </c>
      <c r="N424" t="n">
        <v>86.02</v>
      </c>
      <c r="O424" t="n">
        <v>37338.27</v>
      </c>
      <c r="P424" t="n">
        <v>498.55</v>
      </c>
      <c r="Q424" t="n">
        <v>1397.6</v>
      </c>
      <c r="R424" t="n">
        <v>184.93</v>
      </c>
      <c r="S424" t="n">
        <v>66.97</v>
      </c>
      <c r="T424" t="n">
        <v>55859.44</v>
      </c>
      <c r="U424" t="n">
        <v>0.36</v>
      </c>
      <c r="V424" t="n">
        <v>0.76</v>
      </c>
      <c r="W424" t="n">
        <v>5.5</v>
      </c>
      <c r="X424" t="n">
        <v>3.46</v>
      </c>
      <c r="Y424" t="n">
        <v>1</v>
      </c>
      <c r="Z424" t="n">
        <v>10</v>
      </c>
    </row>
    <row r="425">
      <c r="A425" t="n">
        <v>9</v>
      </c>
      <c r="B425" t="n">
        <v>150</v>
      </c>
      <c r="C425" t="inlineStr">
        <is>
          <t xml:space="preserve">CONCLUIDO	</t>
        </is>
      </c>
      <c r="D425" t="n">
        <v>2.7441</v>
      </c>
      <c r="E425" t="n">
        <v>36.44</v>
      </c>
      <c r="F425" t="n">
        <v>27.33</v>
      </c>
      <c r="G425" t="n">
        <v>14.91</v>
      </c>
      <c r="H425" t="n">
        <v>0.19</v>
      </c>
      <c r="I425" t="n">
        <v>110</v>
      </c>
      <c r="J425" t="n">
        <v>301.37</v>
      </c>
      <c r="K425" t="n">
        <v>61.82</v>
      </c>
      <c r="L425" t="n">
        <v>3.25</v>
      </c>
      <c r="M425" t="n">
        <v>108</v>
      </c>
      <c r="N425" t="n">
        <v>86.3</v>
      </c>
      <c r="O425" t="n">
        <v>37403.38</v>
      </c>
      <c r="P425" t="n">
        <v>492.61</v>
      </c>
      <c r="Q425" t="n">
        <v>1397.37</v>
      </c>
      <c r="R425" t="n">
        <v>175.46</v>
      </c>
      <c r="S425" t="n">
        <v>66.97</v>
      </c>
      <c r="T425" t="n">
        <v>51179.35</v>
      </c>
      <c r="U425" t="n">
        <v>0.38</v>
      </c>
      <c r="V425" t="n">
        <v>0.77</v>
      </c>
      <c r="W425" t="n">
        <v>5.48</v>
      </c>
      <c r="X425" t="n">
        <v>3.17</v>
      </c>
      <c r="Y425" t="n">
        <v>1</v>
      </c>
      <c r="Z425" t="n">
        <v>10</v>
      </c>
    </row>
    <row r="426">
      <c r="A426" t="n">
        <v>10</v>
      </c>
      <c r="B426" t="n">
        <v>150</v>
      </c>
      <c r="C426" t="inlineStr">
        <is>
          <t xml:space="preserve">CONCLUIDO	</t>
        </is>
      </c>
      <c r="D426" t="n">
        <v>2.8049</v>
      </c>
      <c r="E426" t="n">
        <v>35.65</v>
      </c>
      <c r="F426" t="n">
        <v>27.04</v>
      </c>
      <c r="G426" t="n">
        <v>16.07</v>
      </c>
      <c r="H426" t="n">
        <v>0.21</v>
      </c>
      <c r="I426" t="n">
        <v>101</v>
      </c>
      <c r="J426" t="n">
        <v>301.9</v>
      </c>
      <c r="K426" t="n">
        <v>61.82</v>
      </c>
      <c r="L426" t="n">
        <v>3.5</v>
      </c>
      <c r="M426" t="n">
        <v>99</v>
      </c>
      <c r="N426" t="n">
        <v>86.58</v>
      </c>
      <c r="O426" t="n">
        <v>37468.6</v>
      </c>
      <c r="P426" t="n">
        <v>486.73</v>
      </c>
      <c r="Q426" t="n">
        <v>1397.28</v>
      </c>
      <c r="R426" t="n">
        <v>166.12</v>
      </c>
      <c r="S426" t="n">
        <v>66.97</v>
      </c>
      <c r="T426" t="n">
        <v>46556.35</v>
      </c>
      <c r="U426" t="n">
        <v>0.4</v>
      </c>
      <c r="V426" t="n">
        <v>0.78</v>
      </c>
      <c r="W426" t="n">
        <v>5.46</v>
      </c>
      <c r="X426" t="n">
        <v>2.88</v>
      </c>
      <c r="Y426" t="n">
        <v>1</v>
      </c>
      <c r="Z426" t="n">
        <v>10</v>
      </c>
    </row>
    <row r="427">
      <c r="A427" t="n">
        <v>11</v>
      </c>
      <c r="B427" t="n">
        <v>150</v>
      </c>
      <c r="C427" t="inlineStr">
        <is>
          <t xml:space="preserve">CONCLUIDO	</t>
        </is>
      </c>
      <c r="D427" t="n">
        <v>2.8503</v>
      </c>
      <c r="E427" t="n">
        <v>35.08</v>
      </c>
      <c r="F427" t="n">
        <v>26.86</v>
      </c>
      <c r="G427" t="n">
        <v>17.15</v>
      </c>
      <c r="H427" t="n">
        <v>0.22</v>
      </c>
      <c r="I427" t="n">
        <v>94</v>
      </c>
      <c r="J427" t="n">
        <v>302.43</v>
      </c>
      <c r="K427" t="n">
        <v>61.82</v>
      </c>
      <c r="L427" t="n">
        <v>3.75</v>
      </c>
      <c r="M427" t="n">
        <v>92</v>
      </c>
      <c r="N427" t="n">
        <v>86.86</v>
      </c>
      <c r="O427" t="n">
        <v>37533.94</v>
      </c>
      <c r="P427" t="n">
        <v>482.81</v>
      </c>
      <c r="Q427" t="n">
        <v>1397.45</v>
      </c>
      <c r="R427" t="n">
        <v>160.22</v>
      </c>
      <c r="S427" t="n">
        <v>66.97</v>
      </c>
      <c r="T427" t="n">
        <v>43641.83</v>
      </c>
      <c r="U427" t="n">
        <v>0.42</v>
      </c>
      <c r="V427" t="n">
        <v>0.78</v>
      </c>
      <c r="W427" t="n">
        <v>5.46</v>
      </c>
      <c r="X427" t="n">
        <v>2.7</v>
      </c>
      <c r="Y427" t="n">
        <v>1</v>
      </c>
      <c r="Z427" t="n">
        <v>10</v>
      </c>
    </row>
    <row r="428">
      <c r="A428" t="n">
        <v>12</v>
      </c>
      <c r="B428" t="n">
        <v>150</v>
      </c>
      <c r="C428" t="inlineStr">
        <is>
          <t xml:space="preserve">CONCLUIDO	</t>
        </is>
      </c>
      <c r="D428" t="n">
        <v>2.9011</v>
      </c>
      <c r="E428" t="n">
        <v>34.47</v>
      </c>
      <c r="F428" t="n">
        <v>26.64</v>
      </c>
      <c r="G428" t="n">
        <v>18.37</v>
      </c>
      <c r="H428" t="n">
        <v>0.24</v>
      </c>
      <c r="I428" t="n">
        <v>87</v>
      </c>
      <c r="J428" t="n">
        <v>302.96</v>
      </c>
      <c r="K428" t="n">
        <v>61.82</v>
      </c>
      <c r="L428" t="n">
        <v>4</v>
      </c>
      <c r="M428" t="n">
        <v>85</v>
      </c>
      <c r="N428" t="n">
        <v>87.14</v>
      </c>
      <c r="O428" t="n">
        <v>37599.4</v>
      </c>
      <c r="P428" t="n">
        <v>477.96</v>
      </c>
      <c r="Q428" t="n">
        <v>1397.42</v>
      </c>
      <c r="R428" t="n">
        <v>153.43</v>
      </c>
      <c r="S428" t="n">
        <v>66.97</v>
      </c>
      <c r="T428" t="n">
        <v>40281.8</v>
      </c>
      <c r="U428" t="n">
        <v>0.44</v>
      </c>
      <c r="V428" t="n">
        <v>0.79</v>
      </c>
      <c r="W428" t="n">
        <v>5.43</v>
      </c>
      <c r="X428" t="n">
        <v>2.47</v>
      </c>
      <c r="Y428" t="n">
        <v>1</v>
      </c>
      <c r="Z428" t="n">
        <v>10</v>
      </c>
    </row>
    <row r="429">
      <c r="A429" t="n">
        <v>13</v>
      </c>
      <c r="B429" t="n">
        <v>150</v>
      </c>
      <c r="C429" t="inlineStr">
        <is>
          <t xml:space="preserve">CONCLUIDO	</t>
        </is>
      </c>
      <c r="D429" t="n">
        <v>2.9442</v>
      </c>
      <c r="E429" t="n">
        <v>33.97</v>
      </c>
      <c r="F429" t="n">
        <v>26.47</v>
      </c>
      <c r="G429" t="n">
        <v>19.61</v>
      </c>
      <c r="H429" t="n">
        <v>0.25</v>
      </c>
      <c r="I429" t="n">
        <v>81</v>
      </c>
      <c r="J429" t="n">
        <v>303.49</v>
      </c>
      <c r="K429" t="n">
        <v>61.82</v>
      </c>
      <c r="L429" t="n">
        <v>4.25</v>
      </c>
      <c r="M429" t="n">
        <v>79</v>
      </c>
      <c r="N429" t="n">
        <v>87.42</v>
      </c>
      <c r="O429" t="n">
        <v>37664.98</v>
      </c>
      <c r="P429" t="n">
        <v>474.08</v>
      </c>
      <c r="Q429" t="n">
        <v>1397.35</v>
      </c>
      <c r="R429" t="n">
        <v>147.57</v>
      </c>
      <c r="S429" t="n">
        <v>66.97</v>
      </c>
      <c r="T429" t="n">
        <v>37380.94</v>
      </c>
      <c r="U429" t="n">
        <v>0.45</v>
      </c>
      <c r="V429" t="n">
        <v>0.8</v>
      </c>
      <c r="W429" t="n">
        <v>5.43</v>
      </c>
      <c r="X429" t="n">
        <v>2.3</v>
      </c>
      <c r="Y429" t="n">
        <v>1</v>
      </c>
      <c r="Z429" t="n">
        <v>10</v>
      </c>
    </row>
    <row r="430">
      <c r="A430" t="n">
        <v>14</v>
      </c>
      <c r="B430" t="n">
        <v>150</v>
      </c>
      <c r="C430" t="inlineStr">
        <is>
          <t xml:space="preserve">CONCLUIDO	</t>
        </is>
      </c>
      <c r="D430" t="n">
        <v>2.9727</v>
      </c>
      <c r="E430" t="n">
        <v>33.64</v>
      </c>
      <c r="F430" t="n">
        <v>26.36</v>
      </c>
      <c r="G430" t="n">
        <v>20.54</v>
      </c>
      <c r="H430" t="n">
        <v>0.26</v>
      </c>
      <c r="I430" t="n">
        <v>77</v>
      </c>
      <c r="J430" t="n">
        <v>304.03</v>
      </c>
      <c r="K430" t="n">
        <v>61.82</v>
      </c>
      <c r="L430" t="n">
        <v>4.5</v>
      </c>
      <c r="M430" t="n">
        <v>75</v>
      </c>
      <c r="N430" t="n">
        <v>87.7</v>
      </c>
      <c r="O430" t="n">
        <v>37730.68</v>
      </c>
      <c r="P430" t="n">
        <v>471.73</v>
      </c>
      <c r="Q430" t="n">
        <v>1397.32</v>
      </c>
      <c r="R430" t="n">
        <v>144.09</v>
      </c>
      <c r="S430" t="n">
        <v>66.97</v>
      </c>
      <c r="T430" t="n">
        <v>35663.64</v>
      </c>
      <c r="U430" t="n">
        <v>0.46</v>
      </c>
      <c r="V430" t="n">
        <v>0.8</v>
      </c>
      <c r="W430" t="n">
        <v>5.42</v>
      </c>
      <c r="X430" t="n">
        <v>2.2</v>
      </c>
      <c r="Y430" t="n">
        <v>1</v>
      </c>
      <c r="Z430" t="n">
        <v>10</v>
      </c>
    </row>
    <row r="431">
      <c r="A431" t="n">
        <v>15</v>
      </c>
      <c r="B431" t="n">
        <v>150</v>
      </c>
      <c r="C431" t="inlineStr">
        <is>
          <t xml:space="preserve">CONCLUIDO	</t>
        </is>
      </c>
      <c r="D431" t="n">
        <v>3.0111</v>
      </c>
      <c r="E431" t="n">
        <v>33.21</v>
      </c>
      <c r="F431" t="n">
        <v>26.21</v>
      </c>
      <c r="G431" t="n">
        <v>21.84</v>
      </c>
      <c r="H431" t="n">
        <v>0.28</v>
      </c>
      <c r="I431" t="n">
        <v>72</v>
      </c>
      <c r="J431" t="n">
        <v>304.56</v>
      </c>
      <c r="K431" t="n">
        <v>61.82</v>
      </c>
      <c r="L431" t="n">
        <v>4.75</v>
      </c>
      <c r="M431" t="n">
        <v>70</v>
      </c>
      <c r="N431" t="n">
        <v>87.98999999999999</v>
      </c>
      <c r="O431" t="n">
        <v>37796.51</v>
      </c>
      <c r="P431" t="n">
        <v>468.4</v>
      </c>
      <c r="Q431" t="n">
        <v>1397.44</v>
      </c>
      <c r="R431" t="n">
        <v>139.5</v>
      </c>
      <c r="S431" t="n">
        <v>66.97</v>
      </c>
      <c r="T431" t="n">
        <v>33391.4</v>
      </c>
      <c r="U431" t="n">
        <v>0.48</v>
      </c>
      <c r="V431" t="n">
        <v>0.8</v>
      </c>
      <c r="W431" t="n">
        <v>5.4</v>
      </c>
      <c r="X431" t="n">
        <v>2.05</v>
      </c>
      <c r="Y431" t="n">
        <v>1</v>
      </c>
      <c r="Z431" t="n">
        <v>10</v>
      </c>
    </row>
    <row r="432">
      <c r="A432" t="n">
        <v>16</v>
      </c>
      <c r="B432" t="n">
        <v>150</v>
      </c>
      <c r="C432" t="inlineStr">
        <is>
          <t xml:space="preserve">CONCLUIDO	</t>
        </is>
      </c>
      <c r="D432" t="n">
        <v>3.0434</v>
      </c>
      <c r="E432" t="n">
        <v>32.86</v>
      </c>
      <c r="F432" t="n">
        <v>26.08</v>
      </c>
      <c r="G432" t="n">
        <v>23.01</v>
      </c>
      <c r="H432" t="n">
        <v>0.29</v>
      </c>
      <c r="I432" t="n">
        <v>68</v>
      </c>
      <c r="J432" t="n">
        <v>305.09</v>
      </c>
      <c r="K432" t="n">
        <v>61.82</v>
      </c>
      <c r="L432" t="n">
        <v>5</v>
      </c>
      <c r="M432" t="n">
        <v>66</v>
      </c>
      <c r="N432" t="n">
        <v>88.27</v>
      </c>
      <c r="O432" t="n">
        <v>37862.45</v>
      </c>
      <c r="P432" t="n">
        <v>465.15</v>
      </c>
      <c r="Q432" t="n">
        <v>1397.26</v>
      </c>
      <c r="R432" t="n">
        <v>135.18</v>
      </c>
      <c r="S432" t="n">
        <v>66.97</v>
      </c>
      <c r="T432" t="n">
        <v>31253.76</v>
      </c>
      <c r="U432" t="n">
        <v>0.5</v>
      </c>
      <c r="V432" t="n">
        <v>0.8100000000000001</v>
      </c>
      <c r="W432" t="n">
        <v>5.4</v>
      </c>
      <c r="X432" t="n">
        <v>1.92</v>
      </c>
      <c r="Y432" t="n">
        <v>1</v>
      </c>
      <c r="Z432" t="n">
        <v>10</v>
      </c>
    </row>
    <row r="433">
      <c r="A433" t="n">
        <v>17</v>
      </c>
      <c r="B433" t="n">
        <v>150</v>
      </c>
      <c r="C433" t="inlineStr">
        <is>
          <t xml:space="preserve">CONCLUIDO	</t>
        </is>
      </c>
      <c r="D433" t="n">
        <v>3.0659</v>
      </c>
      <c r="E433" t="n">
        <v>32.62</v>
      </c>
      <c r="F433" t="n">
        <v>26.01</v>
      </c>
      <c r="G433" t="n">
        <v>24.01</v>
      </c>
      <c r="H433" t="n">
        <v>0.31</v>
      </c>
      <c r="I433" t="n">
        <v>65</v>
      </c>
      <c r="J433" t="n">
        <v>305.63</v>
      </c>
      <c r="K433" t="n">
        <v>61.82</v>
      </c>
      <c r="L433" t="n">
        <v>5.25</v>
      </c>
      <c r="M433" t="n">
        <v>63</v>
      </c>
      <c r="N433" t="n">
        <v>88.56</v>
      </c>
      <c r="O433" t="n">
        <v>37928.52</v>
      </c>
      <c r="P433" t="n">
        <v>463.39</v>
      </c>
      <c r="Q433" t="n">
        <v>1397.27</v>
      </c>
      <c r="R433" t="n">
        <v>132.65</v>
      </c>
      <c r="S433" t="n">
        <v>66.97</v>
      </c>
      <c r="T433" t="n">
        <v>30003.76</v>
      </c>
      <c r="U433" t="n">
        <v>0.5</v>
      </c>
      <c r="V433" t="n">
        <v>0.8100000000000001</v>
      </c>
      <c r="W433" t="n">
        <v>5.4</v>
      </c>
      <c r="X433" t="n">
        <v>1.84</v>
      </c>
      <c r="Y433" t="n">
        <v>1</v>
      </c>
      <c r="Z433" t="n">
        <v>10</v>
      </c>
    </row>
    <row r="434">
      <c r="A434" t="n">
        <v>18</v>
      </c>
      <c r="B434" t="n">
        <v>150</v>
      </c>
      <c r="C434" t="inlineStr">
        <is>
          <t xml:space="preserve">CONCLUIDO	</t>
        </is>
      </c>
      <c r="D434" t="n">
        <v>3.0992</v>
      </c>
      <c r="E434" t="n">
        <v>32.27</v>
      </c>
      <c r="F434" t="n">
        <v>25.88</v>
      </c>
      <c r="G434" t="n">
        <v>25.46</v>
      </c>
      <c r="H434" t="n">
        <v>0.32</v>
      </c>
      <c r="I434" t="n">
        <v>61</v>
      </c>
      <c r="J434" t="n">
        <v>306.17</v>
      </c>
      <c r="K434" t="n">
        <v>61.82</v>
      </c>
      <c r="L434" t="n">
        <v>5.5</v>
      </c>
      <c r="M434" t="n">
        <v>59</v>
      </c>
      <c r="N434" t="n">
        <v>88.84</v>
      </c>
      <c r="O434" t="n">
        <v>37994.72</v>
      </c>
      <c r="P434" t="n">
        <v>460.35</v>
      </c>
      <c r="Q434" t="n">
        <v>1397.28</v>
      </c>
      <c r="R434" t="n">
        <v>128.42</v>
      </c>
      <c r="S434" t="n">
        <v>66.97</v>
      </c>
      <c r="T434" t="n">
        <v>27908.2</v>
      </c>
      <c r="U434" t="n">
        <v>0.52</v>
      </c>
      <c r="V434" t="n">
        <v>0.8100000000000001</v>
      </c>
      <c r="W434" t="n">
        <v>5.39</v>
      </c>
      <c r="X434" t="n">
        <v>1.71</v>
      </c>
      <c r="Y434" t="n">
        <v>1</v>
      </c>
      <c r="Z434" t="n">
        <v>10</v>
      </c>
    </row>
    <row r="435">
      <c r="A435" t="n">
        <v>19</v>
      </c>
      <c r="B435" t="n">
        <v>150</v>
      </c>
      <c r="C435" t="inlineStr">
        <is>
          <t xml:space="preserve">CONCLUIDO	</t>
        </is>
      </c>
      <c r="D435" t="n">
        <v>3.1144</v>
      </c>
      <c r="E435" t="n">
        <v>32.11</v>
      </c>
      <c r="F435" t="n">
        <v>25.83</v>
      </c>
      <c r="G435" t="n">
        <v>26.27</v>
      </c>
      <c r="H435" t="n">
        <v>0.33</v>
      </c>
      <c r="I435" t="n">
        <v>59</v>
      </c>
      <c r="J435" t="n">
        <v>306.7</v>
      </c>
      <c r="K435" t="n">
        <v>61.82</v>
      </c>
      <c r="L435" t="n">
        <v>5.75</v>
      </c>
      <c r="M435" t="n">
        <v>57</v>
      </c>
      <c r="N435" t="n">
        <v>89.13</v>
      </c>
      <c r="O435" t="n">
        <v>38061.04</v>
      </c>
      <c r="P435" t="n">
        <v>458.82</v>
      </c>
      <c r="Q435" t="n">
        <v>1397.26</v>
      </c>
      <c r="R435" t="n">
        <v>126.92</v>
      </c>
      <c r="S435" t="n">
        <v>66.97</v>
      </c>
      <c r="T435" t="n">
        <v>27165.44</v>
      </c>
      <c r="U435" t="n">
        <v>0.53</v>
      </c>
      <c r="V435" t="n">
        <v>0.8100000000000001</v>
      </c>
      <c r="W435" t="n">
        <v>5.39</v>
      </c>
      <c r="X435" t="n">
        <v>1.67</v>
      </c>
      <c r="Y435" t="n">
        <v>1</v>
      </c>
      <c r="Z435" t="n">
        <v>10</v>
      </c>
    </row>
    <row r="436">
      <c r="A436" t="n">
        <v>20</v>
      </c>
      <c r="B436" t="n">
        <v>150</v>
      </c>
      <c r="C436" t="inlineStr">
        <is>
          <t xml:space="preserve">CONCLUIDO	</t>
        </is>
      </c>
      <c r="D436" t="n">
        <v>3.1396</v>
      </c>
      <c r="E436" t="n">
        <v>31.85</v>
      </c>
      <c r="F436" t="n">
        <v>25.74</v>
      </c>
      <c r="G436" t="n">
        <v>27.58</v>
      </c>
      <c r="H436" t="n">
        <v>0.35</v>
      </c>
      <c r="I436" t="n">
        <v>56</v>
      </c>
      <c r="J436" t="n">
        <v>307.24</v>
      </c>
      <c r="K436" t="n">
        <v>61.82</v>
      </c>
      <c r="L436" t="n">
        <v>6</v>
      </c>
      <c r="M436" t="n">
        <v>54</v>
      </c>
      <c r="N436" t="n">
        <v>89.42</v>
      </c>
      <c r="O436" t="n">
        <v>38127.48</v>
      </c>
      <c r="P436" t="n">
        <v>456.93</v>
      </c>
      <c r="Q436" t="n">
        <v>1397.26</v>
      </c>
      <c r="R436" t="n">
        <v>123.72</v>
      </c>
      <c r="S436" t="n">
        <v>66.97</v>
      </c>
      <c r="T436" t="n">
        <v>25582.01</v>
      </c>
      <c r="U436" t="n">
        <v>0.54</v>
      </c>
      <c r="V436" t="n">
        <v>0.82</v>
      </c>
      <c r="W436" t="n">
        <v>5.39</v>
      </c>
      <c r="X436" t="n">
        <v>1.58</v>
      </c>
      <c r="Y436" t="n">
        <v>1</v>
      </c>
      <c r="Z436" t="n">
        <v>10</v>
      </c>
    </row>
    <row r="437">
      <c r="A437" t="n">
        <v>21</v>
      </c>
      <c r="B437" t="n">
        <v>150</v>
      </c>
      <c r="C437" t="inlineStr">
        <is>
          <t xml:space="preserve">CONCLUIDO	</t>
        </is>
      </c>
      <c r="D437" t="n">
        <v>3.157</v>
      </c>
      <c r="E437" t="n">
        <v>31.68</v>
      </c>
      <c r="F437" t="n">
        <v>25.68</v>
      </c>
      <c r="G437" t="n">
        <v>28.53</v>
      </c>
      <c r="H437" t="n">
        <v>0.36</v>
      </c>
      <c r="I437" t="n">
        <v>54</v>
      </c>
      <c r="J437" t="n">
        <v>307.78</v>
      </c>
      <c r="K437" t="n">
        <v>61.82</v>
      </c>
      <c r="L437" t="n">
        <v>6.25</v>
      </c>
      <c r="M437" t="n">
        <v>52</v>
      </c>
      <c r="N437" t="n">
        <v>89.70999999999999</v>
      </c>
      <c r="O437" t="n">
        <v>38194.05</v>
      </c>
      <c r="P437" t="n">
        <v>455.07</v>
      </c>
      <c r="Q437" t="n">
        <v>1397.35</v>
      </c>
      <c r="R437" t="n">
        <v>121.79</v>
      </c>
      <c r="S437" t="n">
        <v>66.97</v>
      </c>
      <c r="T437" t="n">
        <v>24625.27</v>
      </c>
      <c r="U437" t="n">
        <v>0.55</v>
      </c>
      <c r="V437" t="n">
        <v>0.82</v>
      </c>
      <c r="W437" t="n">
        <v>5.38</v>
      </c>
      <c r="X437" t="n">
        <v>1.51</v>
      </c>
      <c r="Y437" t="n">
        <v>1</v>
      </c>
      <c r="Z437" t="n">
        <v>10</v>
      </c>
    </row>
    <row r="438">
      <c r="A438" t="n">
        <v>22</v>
      </c>
      <c r="B438" t="n">
        <v>150</v>
      </c>
      <c r="C438" t="inlineStr">
        <is>
          <t xml:space="preserve">CONCLUIDO	</t>
        </is>
      </c>
      <c r="D438" t="n">
        <v>3.1806</v>
      </c>
      <c r="E438" t="n">
        <v>31.44</v>
      </c>
      <c r="F438" t="n">
        <v>25.61</v>
      </c>
      <c r="G438" t="n">
        <v>30.13</v>
      </c>
      <c r="H438" t="n">
        <v>0.38</v>
      </c>
      <c r="I438" t="n">
        <v>51</v>
      </c>
      <c r="J438" t="n">
        <v>308.32</v>
      </c>
      <c r="K438" t="n">
        <v>61.82</v>
      </c>
      <c r="L438" t="n">
        <v>6.5</v>
      </c>
      <c r="M438" t="n">
        <v>49</v>
      </c>
      <c r="N438" t="n">
        <v>90</v>
      </c>
      <c r="O438" t="n">
        <v>38260.74</v>
      </c>
      <c r="P438" t="n">
        <v>452.97</v>
      </c>
      <c r="Q438" t="n">
        <v>1397.25</v>
      </c>
      <c r="R438" t="n">
        <v>119.75</v>
      </c>
      <c r="S438" t="n">
        <v>66.97</v>
      </c>
      <c r="T438" t="n">
        <v>23621.74</v>
      </c>
      <c r="U438" t="n">
        <v>0.5600000000000001</v>
      </c>
      <c r="V438" t="n">
        <v>0.82</v>
      </c>
      <c r="W438" t="n">
        <v>5.37</v>
      </c>
      <c r="X438" t="n">
        <v>1.44</v>
      </c>
      <c r="Y438" t="n">
        <v>1</v>
      </c>
      <c r="Z438" t="n">
        <v>10</v>
      </c>
    </row>
    <row r="439">
      <c r="A439" t="n">
        <v>23</v>
      </c>
      <c r="B439" t="n">
        <v>150</v>
      </c>
      <c r="C439" t="inlineStr">
        <is>
          <t xml:space="preserve">CONCLUIDO	</t>
        </is>
      </c>
      <c r="D439" t="n">
        <v>3.1985</v>
      </c>
      <c r="E439" t="n">
        <v>31.26</v>
      </c>
      <c r="F439" t="n">
        <v>25.55</v>
      </c>
      <c r="G439" t="n">
        <v>31.28</v>
      </c>
      <c r="H439" t="n">
        <v>0.39</v>
      </c>
      <c r="I439" t="n">
        <v>49</v>
      </c>
      <c r="J439" t="n">
        <v>308.86</v>
      </c>
      <c r="K439" t="n">
        <v>61.82</v>
      </c>
      <c r="L439" t="n">
        <v>6.75</v>
      </c>
      <c r="M439" t="n">
        <v>47</v>
      </c>
      <c r="N439" t="n">
        <v>90.29000000000001</v>
      </c>
      <c r="O439" t="n">
        <v>38327.57</v>
      </c>
      <c r="P439" t="n">
        <v>451.47</v>
      </c>
      <c r="Q439" t="n">
        <v>1397.27</v>
      </c>
      <c r="R439" t="n">
        <v>117.39</v>
      </c>
      <c r="S439" t="n">
        <v>66.97</v>
      </c>
      <c r="T439" t="n">
        <v>22449.38</v>
      </c>
      <c r="U439" t="n">
        <v>0.57</v>
      </c>
      <c r="V439" t="n">
        <v>0.82</v>
      </c>
      <c r="W439" t="n">
        <v>5.37</v>
      </c>
      <c r="X439" t="n">
        <v>1.38</v>
      </c>
      <c r="Y439" t="n">
        <v>1</v>
      </c>
      <c r="Z439" t="n">
        <v>10</v>
      </c>
    </row>
    <row r="440">
      <c r="A440" t="n">
        <v>24</v>
      </c>
      <c r="B440" t="n">
        <v>150</v>
      </c>
      <c r="C440" t="inlineStr">
        <is>
          <t xml:space="preserve">CONCLUIDO	</t>
        </is>
      </c>
      <c r="D440" t="n">
        <v>3.2149</v>
      </c>
      <c r="E440" t="n">
        <v>31.1</v>
      </c>
      <c r="F440" t="n">
        <v>25.5</v>
      </c>
      <c r="G440" t="n">
        <v>32.55</v>
      </c>
      <c r="H440" t="n">
        <v>0.4</v>
      </c>
      <c r="I440" t="n">
        <v>47</v>
      </c>
      <c r="J440" t="n">
        <v>309.41</v>
      </c>
      <c r="K440" t="n">
        <v>61.82</v>
      </c>
      <c r="L440" t="n">
        <v>7</v>
      </c>
      <c r="M440" t="n">
        <v>45</v>
      </c>
      <c r="N440" t="n">
        <v>90.59</v>
      </c>
      <c r="O440" t="n">
        <v>38394.52</v>
      </c>
      <c r="P440" t="n">
        <v>449.64</v>
      </c>
      <c r="Q440" t="n">
        <v>1397.26</v>
      </c>
      <c r="R440" t="n">
        <v>116.05</v>
      </c>
      <c r="S440" t="n">
        <v>66.97</v>
      </c>
      <c r="T440" t="n">
        <v>21793.71</v>
      </c>
      <c r="U440" t="n">
        <v>0.58</v>
      </c>
      <c r="V440" t="n">
        <v>0.83</v>
      </c>
      <c r="W440" t="n">
        <v>5.37</v>
      </c>
      <c r="X440" t="n">
        <v>1.33</v>
      </c>
      <c r="Y440" t="n">
        <v>1</v>
      </c>
      <c r="Z440" t="n">
        <v>10</v>
      </c>
    </row>
    <row r="441">
      <c r="A441" t="n">
        <v>25</v>
      </c>
      <c r="B441" t="n">
        <v>150</v>
      </c>
      <c r="C441" t="inlineStr">
        <is>
          <t xml:space="preserve">CONCLUIDO	</t>
        </is>
      </c>
      <c r="D441" t="n">
        <v>3.2247</v>
      </c>
      <c r="E441" t="n">
        <v>31.01</v>
      </c>
      <c r="F441" t="n">
        <v>25.46</v>
      </c>
      <c r="G441" t="n">
        <v>33.21</v>
      </c>
      <c r="H441" t="n">
        <v>0.42</v>
      </c>
      <c r="I441" t="n">
        <v>46</v>
      </c>
      <c r="J441" t="n">
        <v>309.95</v>
      </c>
      <c r="K441" t="n">
        <v>61.82</v>
      </c>
      <c r="L441" t="n">
        <v>7.25</v>
      </c>
      <c r="M441" t="n">
        <v>44</v>
      </c>
      <c r="N441" t="n">
        <v>90.88</v>
      </c>
      <c r="O441" t="n">
        <v>38461.6</v>
      </c>
      <c r="P441" t="n">
        <v>448.62</v>
      </c>
      <c r="Q441" t="n">
        <v>1397.26</v>
      </c>
      <c r="R441" t="n">
        <v>114.57</v>
      </c>
      <c r="S441" t="n">
        <v>66.97</v>
      </c>
      <c r="T441" t="n">
        <v>21058.45</v>
      </c>
      <c r="U441" t="n">
        <v>0.58</v>
      </c>
      <c r="V441" t="n">
        <v>0.83</v>
      </c>
      <c r="W441" t="n">
        <v>5.37</v>
      </c>
      <c r="X441" t="n">
        <v>1.29</v>
      </c>
      <c r="Y441" t="n">
        <v>1</v>
      </c>
      <c r="Z441" t="n">
        <v>10</v>
      </c>
    </row>
    <row r="442">
      <c r="A442" t="n">
        <v>26</v>
      </c>
      <c r="B442" t="n">
        <v>150</v>
      </c>
      <c r="C442" t="inlineStr">
        <is>
          <t xml:space="preserve">CONCLUIDO	</t>
        </is>
      </c>
      <c r="D442" t="n">
        <v>3.241</v>
      </c>
      <c r="E442" t="n">
        <v>30.86</v>
      </c>
      <c r="F442" t="n">
        <v>25.41</v>
      </c>
      <c r="G442" t="n">
        <v>34.65</v>
      </c>
      <c r="H442" t="n">
        <v>0.43</v>
      </c>
      <c r="I442" t="n">
        <v>44</v>
      </c>
      <c r="J442" t="n">
        <v>310.5</v>
      </c>
      <c r="K442" t="n">
        <v>61.82</v>
      </c>
      <c r="L442" t="n">
        <v>7.5</v>
      </c>
      <c r="M442" t="n">
        <v>42</v>
      </c>
      <c r="N442" t="n">
        <v>91.18000000000001</v>
      </c>
      <c r="O442" t="n">
        <v>38528.81</v>
      </c>
      <c r="P442" t="n">
        <v>446.94</v>
      </c>
      <c r="Q442" t="n">
        <v>1397.26</v>
      </c>
      <c r="R442" t="n">
        <v>113.18</v>
      </c>
      <c r="S442" t="n">
        <v>66.97</v>
      </c>
      <c r="T442" t="n">
        <v>20372.55</v>
      </c>
      <c r="U442" t="n">
        <v>0.59</v>
      </c>
      <c r="V442" t="n">
        <v>0.83</v>
      </c>
      <c r="W442" t="n">
        <v>5.37</v>
      </c>
      <c r="X442" t="n">
        <v>1.25</v>
      </c>
      <c r="Y442" t="n">
        <v>1</v>
      </c>
      <c r="Z442" t="n">
        <v>10</v>
      </c>
    </row>
    <row r="443">
      <c r="A443" t="n">
        <v>27</v>
      </c>
      <c r="B443" t="n">
        <v>150</v>
      </c>
      <c r="C443" t="inlineStr">
        <is>
          <t xml:space="preserve">CONCLUIDO	</t>
        </is>
      </c>
      <c r="D443" t="n">
        <v>3.2509</v>
      </c>
      <c r="E443" t="n">
        <v>30.76</v>
      </c>
      <c r="F443" t="n">
        <v>25.37</v>
      </c>
      <c r="G443" t="n">
        <v>35.41</v>
      </c>
      <c r="H443" t="n">
        <v>0.44</v>
      </c>
      <c r="I443" t="n">
        <v>43</v>
      </c>
      <c r="J443" t="n">
        <v>311.04</v>
      </c>
      <c r="K443" t="n">
        <v>61.82</v>
      </c>
      <c r="L443" t="n">
        <v>7.75</v>
      </c>
      <c r="M443" t="n">
        <v>41</v>
      </c>
      <c r="N443" t="n">
        <v>91.47</v>
      </c>
      <c r="O443" t="n">
        <v>38596.15</v>
      </c>
      <c r="P443" t="n">
        <v>445.39</v>
      </c>
      <c r="Q443" t="n">
        <v>1397.25</v>
      </c>
      <c r="R443" t="n">
        <v>111.75</v>
      </c>
      <c r="S443" t="n">
        <v>66.97</v>
      </c>
      <c r="T443" t="n">
        <v>19659.42</v>
      </c>
      <c r="U443" t="n">
        <v>0.6</v>
      </c>
      <c r="V443" t="n">
        <v>0.83</v>
      </c>
      <c r="W443" t="n">
        <v>5.37</v>
      </c>
      <c r="X443" t="n">
        <v>1.21</v>
      </c>
      <c r="Y443" t="n">
        <v>1</v>
      </c>
      <c r="Z443" t="n">
        <v>10</v>
      </c>
    </row>
    <row r="444">
      <c r="A444" t="n">
        <v>28</v>
      </c>
      <c r="B444" t="n">
        <v>150</v>
      </c>
      <c r="C444" t="inlineStr">
        <is>
          <t xml:space="preserve">CONCLUIDO	</t>
        </is>
      </c>
      <c r="D444" t="n">
        <v>3.2718</v>
      </c>
      <c r="E444" t="n">
        <v>30.56</v>
      </c>
      <c r="F444" t="n">
        <v>25.29</v>
      </c>
      <c r="G444" t="n">
        <v>37.01</v>
      </c>
      <c r="H444" t="n">
        <v>0.46</v>
      </c>
      <c r="I444" t="n">
        <v>41</v>
      </c>
      <c r="J444" t="n">
        <v>311.59</v>
      </c>
      <c r="K444" t="n">
        <v>61.82</v>
      </c>
      <c r="L444" t="n">
        <v>8</v>
      </c>
      <c r="M444" t="n">
        <v>39</v>
      </c>
      <c r="N444" t="n">
        <v>91.77</v>
      </c>
      <c r="O444" t="n">
        <v>38663.62</v>
      </c>
      <c r="P444" t="n">
        <v>443.41</v>
      </c>
      <c r="Q444" t="n">
        <v>1397.24</v>
      </c>
      <c r="R444" t="n">
        <v>109.11</v>
      </c>
      <c r="S444" t="n">
        <v>66.97</v>
      </c>
      <c r="T444" t="n">
        <v>18349.97</v>
      </c>
      <c r="U444" t="n">
        <v>0.61</v>
      </c>
      <c r="V444" t="n">
        <v>0.83</v>
      </c>
      <c r="W444" t="n">
        <v>5.36</v>
      </c>
      <c r="X444" t="n">
        <v>1.12</v>
      </c>
      <c r="Y444" t="n">
        <v>1</v>
      </c>
      <c r="Z444" t="n">
        <v>10</v>
      </c>
    </row>
    <row r="445">
      <c r="A445" t="n">
        <v>29</v>
      </c>
      <c r="B445" t="n">
        <v>150</v>
      </c>
      <c r="C445" t="inlineStr">
        <is>
          <t xml:space="preserve">CONCLUIDO	</t>
        </is>
      </c>
      <c r="D445" t="n">
        <v>3.28</v>
      </c>
      <c r="E445" t="n">
        <v>30.49</v>
      </c>
      <c r="F445" t="n">
        <v>25.27</v>
      </c>
      <c r="G445" t="n">
        <v>37.9</v>
      </c>
      <c r="H445" t="n">
        <v>0.47</v>
      </c>
      <c r="I445" t="n">
        <v>40</v>
      </c>
      <c r="J445" t="n">
        <v>312.14</v>
      </c>
      <c r="K445" t="n">
        <v>61.82</v>
      </c>
      <c r="L445" t="n">
        <v>8.25</v>
      </c>
      <c r="M445" t="n">
        <v>38</v>
      </c>
      <c r="N445" t="n">
        <v>92.06999999999999</v>
      </c>
      <c r="O445" t="n">
        <v>38731.35</v>
      </c>
      <c r="P445" t="n">
        <v>442.64</v>
      </c>
      <c r="Q445" t="n">
        <v>1397.36</v>
      </c>
      <c r="R445" t="n">
        <v>108.56</v>
      </c>
      <c r="S445" t="n">
        <v>66.97</v>
      </c>
      <c r="T445" t="n">
        <v>18082.98</v>
      </c>
      <c r="U445" t="n">
        <v>0.62</v>
      </c>
      <c r="V445" t="n">
        <v>0.83</v>
      </c>
      <c r="W445" t="n">
        <v>5.35</v>
      </c>
      <c r="X445" t="n">
        <v>1.1</v>
      </c>
      <c r="Y445" t="n">
        <v>1</v>
      </c>
      <c r="Z445" t="n">
        <v>10</v>
      </c>
    </row>
    <row r="446">
      <c r="A446" t="n">
        <v>30</v>
      </c>
      <c r="B446" t="n">
        <v>150</v>
      </c>
      <c r="C446" t="inlineStr">
        <is>
          <t xml:space="preserve">CONCLUIDO	</t>
        </is>
      </c>
      <c r="D446" t="n">
        <v>3.2879</v>
      </c>
      <c r="E446" t="n">
        <v>30.41</v>
      </c>
      <c r="F446" t="n">
        <v>25.25</v>
      </c>
      <c r="G446" t="n">
        <v>38.85</v>
      </c>
      <c r="H446" t="n">
        <v>0.48</v>
      </c>
      <c r="I446" t="n">
        <v>39</v>
      </c>
      <c r="J446" t="n">
        <v>312.69</v>
      </c>
      <c r="K446" t="n">
        <v>61.82</v>
      </c>
      <c r="L446" t="n">
        <v>8.5</v>
      </c>
      <c r="M446" t="n">
        <v>37</v>
      </c>
      <c r="N446" t="n">
        <v>92.37</v>
      </c>
      <c r="O446" t="n">
        <v>38799.09</v>
      </c>
      <c r="P446" t="n">
        <v>441.74</v>
      </c>
      <c r="Q446" t="n">
        <v>1397.26</v>
      </c>
      <c r="R446" t="n">
        <v>107.8</v>
      </c>
      <c r="S446" t="n">
        <v>66.97</v>
      </c>
      <c r="T446" t="n">
        <v>17706.51</v>
      </c>
      <c r="U446" t="n">
        <v>0.62</v>
      </c>
      <c r="V446" t="n">
        <v>0.83</v>
      </c>
      <c r="W446" t="n">
        <v>5.36</v>
      </c>
      <c r="X446" t="n">
        <v>1.08</v>
      </c>
      <c r="Y446" t="n">
        <v>1</v>
      </c>
      <c r="Z446" t="n">
        <v>10</v>
      </c>
    </row>
    <row r="447">
      <c r="A447" t="n">
        <v>31</v>
      </c>
      <c r="B447" t="n">
        <v>150</v>
      </c>
      <c r="C447" t="inlineStr">
        <is>
          <t xml:space="preserve">CONCLUIDO	</t>
        </is>
      </c>
      <c r="D447" t="n">
        <v>3.3061</v>
      </c>
      <c r="E447" t="n">
        <v>30.25</v>
      </c>
      <c r="F447" t="n">
        <v>25.19</v>
      </c>
      <c r="G447" t="n">
        <v>40.85</v>
      </c>
      <c r="H447" t="n">
        <v>0.5</v>
      </c>
      <c r="I447" t="n">
        <v>37</v>
      </c>
      <c r="J447" t="n">
        <v>313.24</v>
      </c>
      <c r="K447" t="n">
        <v>61.82</v>
      </c>
      <c r="L447" t="n">
        <v>8.75</v>
      </c>
      <c r="M447" t="n">
        <v>35</v>
      </c>
      <c r="N447" t="n">
        <v>92.67</v>
      </c>
      <c r="O447" t="n">
        <v>38866.96</v>
      </c>
      <c r="P447" t="n">
        <v>439.45</v>
      </c>
      <c r="Q447" t="n">
        <v>1397.27</v>
      </c>
      <c r="R447" t="n">
        <v>106.09</v>
      </c>
      <c r="S447" t="n">
        <v>66.97</v>
      </c>
      <c r="T447" t="n">
        <v>16863.54</v>
      </c>
      <c r="U447" t="n">
        <v>0.63</v>
      </c>
      <c r="V447" t="n">
        <v>0.84</v>
      </c>
      <c r="W447" t="n">
        <v>5.35</v>
      </c>
      <c r="X447" t="n">
        <v>1.03</v>
      </c>
      <c r="Y447" t="n">
        <v>1</v>
      </c>
      <c r="Z447" t="n">
        <v>10</v>
      </c>
    </row>
    <row r="448">
      <c r="A448" t="n">
        <v>32</v>
      </c>
      <c r="B448" t="n">
        <v>150</v>
      </c>
      <c r="C448" t="inlineStr">
        <is>
          <t xml:space="preserve">CONCLUIDO	</t>
        </is>
      </c>
      <c r="D448" t="n">
        <v>3.3155</v>
      </c>
      <c r="E448" t="n">
        <v>30.16</v>
      </c>
      <c r="F448" t="n">
        <v>25.16</v>
      </c>
      <c r="G448" t="n">
        <v>41.94</v>
      </c>
      <c r="H448" t="n">
        <v>0.51</v>
      </c>
      <c r="I448" t="n">
        <v>36</v>
      </c>
      <c r="J448" t="n">
        <v>313.79</v>
      </c>
      <c r="K448" t="n">
        <v>61.82</v>
      </c>
      <c r="L448" t="n">
        <v>9</v>
      </c>
      <c r="M448" t="n">
        <v>34</v>
      </c>
      <c r="N448" t="n">
        <v>92.97</v>
      </c>
      <c r="O448" t="n">
        <v>38934.97</v>
      </c>
      <c r="P448" t="n">
        <v>438.62</v>
      </c>
      <c r="Q448" t="n">
        <v>1397.24</v>
      </c>
      <c r="R448" t="n">
        <v>105.25</v>
      </c>
      <c r="S448" t="n">
        <v>66.97</v>
      </c>
      <c r="T448" t="n">
        <v>16448.16</v>
      </c>
      <c r="U448" t="n">
        <v>0.64</v>
      </c>
      <c r="V448" t="n">
        <v>0.84</v>
      </c>
      <c r="W448" t="n">
        <v>5.35</v>
      </c>
      <c r="X448" t="n">
        <v>1</v>
      </c>
      <c r="Y448" t="n">
        <v>1</v>
      </c>
      <c r="Z448" t="n">
        <v>10</v>
      </c>
    </row>
    <row r="449">
      <c r="A449" t="n">
        <v>33</v>
      </c>
      <c r="B449" t="n">
        <v>150</v>
      </c>
      <c r="C449" t="inlineStr">
        <is>
          <t xml:space="preserve">CONCLUIDO	</t>
        </is>
      </c>
      <c r="D449" t="n">
        <v>3.3242</v>
      </c>
      <c r="E449" t="n">
        <v>30.08</v>
      </c>
      <c r="F449" t="n">
        <v>25.14</v>
      </c>
      <c r="G449" t="n">
        <v>43.1</v>
      </c>
      <c r="H449" t="n">
        <v>0.52</v>
      </c>
      <c r="I449" t="n">
        <v>35</v>
      </c>
      <c r="J449" t="n">
        <v>314.34</v>
      </c>
      <c r="K449" t="n">
        <v>61.82</v>
      </c>
      <c r="L449" t="n">
        <v>9.25</v>
      </c>
      <c r="M449" t="n">
        <v>33</v>
      </c>
      <c r="N449" t="n">
        <v>93.27</v>
      </c>
      <c r="O449" t="n">
        <v>39003.11</v>
      </c>
      <c r="P449" t="n">
        <v>437.32</v>
      </c>
      <c r="Q449" t="n">
        <v>1397.27</v>
      </c>
      <c r="R449" t="n">
        <v>104.11</v>
      </c>
      <c r="S449" t="n">
        <v>66.97</v>
      </c>
      <c r="T449" t="n">
        <v>15882.45</v>
      </c>
      <c r="U449" t="n">
        <v>0.64</v>
      </c>
      <c r="V449" t="n">
        <v>0.84</v>
      </c>
      <c r="W449" t="n">
        <v>5.35</v>
      </c>
      <c r="X449" t="n">
        <v>0.97</v>
      </c>
      <c r="Y449" t="n">
        <v>1</v>
      </c>
      <c r="Z449" t="n">
        <v>10</v>
      </c>
    </row>
    <row r="450">
      <c r="A450" t="n">
        <v>34</v>
      </c>
      <c r="B450" t="n">
        <v>150</v>
      </c>
      <c r="C450" t="inlineStr">
        <is>
          <t xml:space="preserve">CONCLUIDO	</t>
        </is>
      </c>
      <c r="D450" t="n">
        <v>3.3331</v>
      </c>
      <c r="E450" t="n">
        <v>30</v>
      </c>
      <c r="F450" t="n">
        <v>25.12</v>
      </c>
      <c r="G450" t="n">
        <v>44.32</v>
      </c>
      <c r="H450" t="n">
        <v>0.54</v>
      </c>
      <c r="I450" t="n">
        <v>34</v>
      </c>
      <c r="J450" t="n">
        <v>314.9</v>
      </c>
      <c r="K450" t="n">
        <v>61.82</v>
      </c>
      <c r="L450" t="n">
        <v>9.5</v>
      </c>
      <c r="M450" t="n">
        <v>32</v>
      </c>
      <c r="N450" t="n">
        <v>93.56999999999999</v>
      </c>
      <c r="O450" t="n">
        <v>39071.38</v>
      </c>
      <c r="P450" t="n">
        <v>436.42</v>
      </c>
      <c r="Q450" t="n">
        <v>1397.19</v>
      </c>
      <c r="R450" t="n">
        <v>103.69</v>
      </c>
      <c r="S450" t="n">
        <v>66.97</v>
      </c>
      <c r="T450" t="n">
        <v>15675.64</v>
      </c>
      <c r="U450" t="n">
        <v>0.65</v>
      </c>
      <c r="V450" t="n">
        <v>0.84</v>
      </c>
      <c r="W450" t="n">
        <v>5.34</v>
      </c>
      <c r="X450" t="n">
        <v>0.95</v>
      </c>
      <c r="Y450" t="n">
        <v>1</v>
      </c>
      <c r="Z450" t="n">
        <v>10</v>
      </c>
    </row>
    <row r="451">
      <c r="A451" t="n">
        <v>35</v>
      </c>
      <c r="B451" t="n">
        <v>150</v>
      </c>
      <c r="C451" t="inlineStr">
        <is>
          <t xml:space="preserve">CONCLUIDO	</t>
        </is>
      </c>
      <c r="D451" t="n">
        <v>3.344</v>
      </c>
      <c r="E451" t="n">
        <v>29.9</v>
      </c>
      <c r="F451" t="n">
        <v>25.07</v>
      </c>
      <c r="G451" t="n">
        <v>45.59</v>
      </c>
      <c r="H451" t="n">
        <v>0.55</v>
      </c>
      <c r="I451" t="n">
        <v>33</v>
      </c>
      <c r="J451" t="n">
        <v>315.45</v>
      </c>
      <c r="K451" t="n">
        <v>61.82</v>
      </c>
      <c r="L451" t="n">
        <v>9.75</v>
      </c>
      <c r="M451" t="n">
        <v>31</v>
      </c>
      <c r="N451" t="n">
        <v>93.88</v>
      </c>
      <c r="O451" t="n">
        <v>39139.8</v>
      </c>
      <c r="P451" t="n">
        <v>435.11</v>
      </c>
      <c r="Q451" t="n">
        <v>1397.22</v>
      </c>
      <c r="R451" t="n">
        <v>102.2</v>
      </c>
      <c r="S451" t="n">
        <v>66.97</v>
      </c>
      <c r="T451" t="n">
        <v>14936.47</v>
      </c>
      <c r="U451" t="n">
        <v>0.66</v>
      </c>
      <c r="V451" t="n">
        <v>0.84</v>
      </c>
      <c r="W451" t="n">
        <v>5.34</v>
      </c>
      <c r="X451" t="n">
        <v>0.91</v>
      </c>
      <c r="Y451" t="n">
        <v>1</v>
      </c>
      <c r="Z451" t="n">
        <v>10</v>
      </c>
    </row>
    <row r="452">
      <c r="A452" t="n">
        <v>36</v>
      </c>
      <c r="B452" t="n">
        <v>150</v>
      </c>
      <c r="C452" t="inlineStr">
        <is>
          <t xml:space="preserve">CONCLUIDO	</t>
        </is>
      </c>
      <c r="D452" t="n">
        <v>3.3427</v>
      </c>
      <c r="E452" t="n">
        <v>29.92</v>
      </c>
      <c r="F452" t="n">
        <v>25.09</v>
      </c>
      <c r="G452" t="n">
        <v>45.61</v>
      </c>
      <c r="H452" t="n">
        <v>0.5600000000000001</v>
      </c>
      <c r="I452" t="n">
        <v>33</v>
      </c>
      <c r="J452" t="n">
        <v>316.01</v>
      </c>
      <c r="K452" t="n">
        <v>61.82</v>
      </c>
      <c r="L452" t="n">
        <v>10</v>
      </c>
      <c r="M452" t="n">
        <v>31</v>
      </c>
      <c r="N452" t="n">
        <v>94.18000000000001</v>
      </c>
      <c r="O452" t="n">
        <v>39208.35</v>
      </c>
      <c r="P452" t="n">
        <v>435.27</v>
      </c>
      <c r="Q452" t="n">
        <v>1397.26</v>
      </c>
      <c r="R452" t="n">
        <v>102.39</v>
      </c>
      <c r="S452" t="n">
        <v>66.97</v>
      </c>
      <c r="T452" t="n">
        <v>15033.87</v>
      </c>
      <c r="U452" t="n">
        <v>0.65</v>
      </c>
      <c r="V452" t="n">
        <v>0.84</v>
      </c>
      <c r="W452" t="n">
        <v>5.35</v>
      </c>
      <c r="X452" t="n">
        <v>0.92</v>
      </c>
      <c r="Y452" t="n">
        <v>1</v>
      </c>
      <c r="Z452" t="n">
        <v>10</v>
      </c>
    </row>
    <row r="453">
      <c r="A453" t="n">
        <v>37</v>
      </c>
      <c r="B453" t="n">
        <v>150</v>
      </c>
      <c r="C453" t="inlineStr">
        <is>
          <t xml:space="preserve">CONCLUIDO	</t>
        </is>
      </c>
      <c r="D453" t="n">
        <v>3.3514</v>
      </c>
      <c r="E453" t="n">
        <v>29.84</v>
      </c>
      <c r="F453" t="n">
        <v>25.06</v>
      </c>
      <c r="G453" t="n">
        <v>46.99</v>
      </c>
      <c r="H453" t="n">
        <v>0.58</v>
      </c>
      <c r="I453" t="n">
        <v>32</v>
      </c>
      <c r="J453" t="n">
        <v>316.56</v>
      </c>
      <c r="K453" t="n">
        <v>61.82</v>
      </c>
      <c r="L453" t="n">
        <v>10.25</v>
      </c>
      <c r="M453" t="n">
        <v>30</v>
      </c>
      <c r="N453" t="n">
        <v>94.48999999999999</v>
      </c>
      <c r="O453" t="n">
        <v>39277.04</v>
      </c>
      <c r="P453" t="n">
        <v>433.52</v>
      </c>
      <c r="Q453" t="n">
        <v>1397.19</v>
      </c>
      <c r="R453" t="n">
        <v>101.67</v>
      </c>
      <c r="S453" t="n">
        <v>66.97</v>
      </c>
      <c r="T453" t="n">
        <v>14676.6</v>
      </c>
      <c r="U453" t="n">
        <v>0.66</v>
      </c>
      <c r="V453" t="n">
        <v>0.84</v>
      </c>
      <c r="W453" t="n">
        <v>5.35</v>
      </c>
      <c r="X453" t="n">
        <v>0.9</v>
      </c>
      <c r="Y453" t="n">
        <v>1</v>
      </c>
      <c r="Z453" t="n">
        <v>10</v>
      </c>
    </row>
    <row r="454">
      <c r="A454" t="n">
        <v>38</v>
      </c>
      <c r="B454" t="n">
        <v>150</v>
      </c>
      <c r="C454" t="inlineStr">
        <is>
          <t xml:space="preserve">CONCLUIDO	</t>
        </is>
      </c>
      <c r="D454" t="n">
        <v>3.3617</v>
      </c>
      <c r="E454" t="n">
        <v>29.75</v>
      </c>
      <c r="F454" t="n">
        <v>25.03</v>
      </c>
      <c r="G454" t="n">
        <v>48.44</v>
      </c>
      <c r="H454" t="n">
        <v>0.59</v>
      </c>
      <c r="I454" t="n">
        <v>31</v>
      </c>
      <c r="J454" t="n">
        <v>317.12</v>
      </c>
      <c r="K454" t="n">
        <v>61.82</v>
      </c>
      <c r="L454" t="n">
        <v>10.5</v>
      </c>
      <c r="M454" t="n">
        <v>29</v>
      </c>
      <c r="N454" t="n">
        <v>94.8</v>
      </c>
      <c r="O454" t="n">
        <v>39345.87</v>
      </c>
      <c r="P454" t="n">
        <v>433.13</v>
      </c>
      <c r="Q454" t="n">
        <v>1397.37</v>
      </c>
      <c r="R454" t="n">
        <v>100.57</v>
      </c>
      <c r="S454" t="n">
        <v>66.97</v>
      </c>
      <c r="T454" t="n">
        <v>14131.84</v>
      </c>
      <c r="U454" t="n">
        <v>0.67</v>
      </c>
      <c r="V454" t="n">
        <v>0.84</v>
      </c>
      <c r="W454" t="n">
        <v>5.34</v>
      </c>
      <c r="X454" t="n">
        <v>0.86</v>
      </c>
      <c r="Y454" t="n">
        <v>1</v>
      </c>
      <c r="Z454" t="n">
        <v>10</v>
      </c>
    </row>
    <row r="455">
      <c r="A455" t="n">
        <v>39</v>
      </c>
      <c r="B455" t="n">
        <v>150</v>
      </c>
      <c r="C455" t="inlineStr">
        <is>
          <t xml:space="preserve">CONCLUIDO	</t>
        </is>
      </c>
      <c r="D455" t="n">
        <v>3.3714</v>
      </c>
      <c r="E455" t="n">
        <v>29.66</v>
      </c>
      <c r="F455" t="n">
        <v>25</v>
      </c>
      <c r="G455" t="n">
        <v>49.99</v>
      </c>
      <c r="H455" t="n">
        <v>0.6</v>
      </c>
      <c r="I455" t="n">
        <v>30</v>
      </c>
      <c r="J455" t="n">
        <v>317.68</v>
      </c>
      <c r="K455" t="n">
        <v>61.82</v>
      </c>
      <c r="L455" t="n">
        <v>10.75</v>
      </c>
      <c r="M455" t="n">
        <v>28</v>
      </c>
      <c r="N455" t="n">
        <v>95.11</v>
      </c>
      <c r="O455" t="n">
        <v>39414.84</v>
      </c>
      <c r="P455" t="n">
        <v>431.82</v>
      </c>
      <c r="Q455" t="n">
        <v>1397.18</v>
      </c>
      <c r="R455" t="n">
        <v>99.77</v>
      </c>
      <c r="S455" t="n">
        <v>66.97</v>
      </c>
      <c r="T455" t="n">
        <v>13738.47</v>
      </c>
      <c r="U455" t="n">
        <v>0.67</v>
      </c>
      <c r="V455" t="n">
        <v>0.84</v>
      </c>
      <c r="W455" t="n">
        <v>5.34</v>
      </c>
      <c r="X455" t="n">
        <v>0.83</v>
      </c>
      <c r="Y455" t="n">
        <v>1</v>
      </c>
      <c r="Z455" t="n">
        <v>10</v>
      </c>
    </row>
    <row r="456">
      <c r="A456" t="n">
        <v>40</v>
      </c>
      <c r="B456" t="n">
        <v>150</v>
      </c>
      <c r="C456" t="inlineStr">
        <is>
          <t xml:space="preserve">CONCLUIDO	</t>
        </is>
      </c>
      <c r="D456" t="n">
        <v>3.3825</v>
      </c>
      <c r="E456" t="n">
        <v>29.56</v>
      </c>
      <c r="F456" t="n">
        <v>24.96</v>
      </c>
      <c r="G456" t="n">
        <v>51.63</v>
      </c>
      <c r="H456" t="n">
        <v>0.62</v>
      </c>
      <c r="I456" t="n">
        <v>29</v>
      </c>
      <c r="J456" t="n">
        <v>318.24</v>
      </c>
      <c r="K456" t="n">
        <v>61.82</v>
      </c>
      <c r="L456" t="n">
        <v>11</v>
      </c>
      <c r="M456" t="n">
        <v>27</v>
      </c>
      <c r="N456" t="n">
        <v>95.42</v>
      </c>
      <c r="O456" t="n">
        <v>39483.95</v>
      </c>
      <c r="P456" t="n">
        <v>429.91</v>
      </c>
      <c r="Q456" t="n">
        <v>1397.26</v>
      </c>
      <c r="R456" t="n">
        <v>98.23</v>
      </c>
      <c r="S456" t="n">
        <v>66.97</v>
      </c>
      <c r="T456" t="n">
        <v>12969.4</v>
      </c>
      <c r="U456" t="n">
        <v>0.68</v>
      </c>
      <c r="V456" t="n">
        <v>0.84</v>
      </c>
      <c r="W456" t="n">
        <v>5.34</v>
      </c>
      <c r="X456" t="n">
        <v>0.79</v>
      </c>
      <c r="Y456" t="n">
        <v>1</v>
      </c>
      <c r="Z456" t="n">
        <v>10</v>
      </c>
    </row>
    <row r="457">
      <c r="A457" t="n">
        <v>41</v>
      </c>
      <c r="B457" t="n">
        <v>150</v>
      </c>
      <c r="C457" t="inlineStr">
        <is>
          <t xml:space="preserve">CONCLUIDO	</t>
        </is>
      </c>
      <c r="D457" t="n">
        <v>3.3817</v>
      </c>
      <c r="E457" t="n">
        <v>29.57</v>
      </c>
      <c r="F457" t="n">
        <v>24.96</v>
      </c>
      <c r="G457" t="n">
        <v>51.65</v>
      </c>
      <c r="H457" t="n">
        <v>0.63</v>
      </c>
      <c r="I457" t="n">
        <v>29</v>
      </c>
      <c r="J457" t="n">
        <v>318.8</v>
      </c>
      <c r="K457" t="n">
        <v>61.82</v>
      </c>
      <c r="L457" t="n">
        <v>11.25</v>
      </c>
      <c r="M457" t="n">
        <v>27</v>
      </c>
      <c r="N457" t="n">
        <v>95.73</v>
      </c>
      <c r="O457" t="n">
        <v>39553.2</v>
      </c>
      <c r="P457" t="n">
        <v>429.23</v>
      </c>
      <c r="Q457" t="n">
        <v>1397.3</v>
      </c>
      <c r="R457" t="n">
        <v>98.56999999999999</v>
      </c>
      <c r="S457" t="n">
        <v>66.97</v>
      </c>
      <c r="T457" t="n">
        <v>13139.66</v>
      </c>
      <c r="U457" t="n">
        <v>0.68</v>
      </c>
      <c r="V457" t="n">
        <v>0.84</v>
      </c>
      <c r="W457" t="n">
        <v>5.34</v>
      </c>
      <c r="X457" t="n">
        <v>0.8</v>
      </c>
      <c r="Y457" t="n">
        <v>1</v>
      </c>
      <c r="Z457" t="n">
        <v>10</v>
      </c>
    </row>
    <row r="458">
      <c r="A458" t="n">
        <v>42</v>
      </c>
      <c r="B458" t="n">
        <v>150</v>
      </c>
      <c r="C458" t="inlineStr">
        <is>
          <t xml:space="preserve">CONCLUIDO	</t>
        </is>
      </c>
      <c r="D458" t="n">
        <v>3.3902</v>
      </c>
      <c r="E458" t="n">
        <v>29.5</v>
      </c>
      <c r="F458" t="n">
        <v>24.94</v>
      </c>
      <c r="G458" t="n">
        <v>53.45</v>
      </c>
      <c r="H458" t="n">
        <v>0.64</v>
      </c>
      <c r="I458" t="n">
        <v>28</v>
      </c>
      <c r="J458" t="n">
        <v>319.36</v>
      </c>
      <c r="K458" t="n">
        <v>61.82</v>
      </c>
      <c r="L458" t="n">
        <v>11.5</v>
      </c>
      <c r="M458" t="n">
        <v>26</v>
      </c>
      <c r="N458" t="n">
        <v>96.04000000000001</v>
      </c>
      <c r="O458" t="n">
        <v>39622.59</v>
      </c>
      <c r="P458" t="n">
        <v>428.89</v>
      </c>
      <c r="Q458" t="n">
        <v>1397.23</v>
      </c>
      <c r="R458" t="n">
        <v>97.90000000000001</v>
      </c>
      <c r="S458" t="n">
        <v>66.97</v>
      </c>
      <c r="T458" t="n">
        <v>12811.27</v>
      </c>
      <c r="U458" t="n">
        <v>0.68</v>
      </c>
      <c r="V458" t="n">
        <v>0.84</v>
      </c>
      <c r="W458" t="n">
        <v>5.34</v>
      </c>
      <c r="X458" t="n">
        <v>0.78</v>
      </c>
      <c r="Y458" t="n">
        <v>1</v>
      </c>
      <c r="Z458" t="n">
        <v>10</v>
      </c>
    </row>
    <row r="459">
      <c r="A459" t="n">
        <v>43</v>
      </c>
      <c r="B459" t="n">
        <v>150</v>
      </c>
      <c r="C459" t="inlineStr">
        <is>
          <t xml:space="preserve">CONCLUIDO	</t>
        </is>
      </c>
      <c r="D459" t="n">
        <v>3.3913</v>
      </c>
      <c r="E459" t="n">
        <v>29.49</v>
      </c>
      <c r="F459" t="n">
        <v>24.93</v>
      </c>
      <c r="G459" t="n">
        <v>53.43</v>
      </c>
      <c r="H459" t="n">
        <v>0.65</v>
      </c>
      <c r="I459" t="n">
        <v>28</v>
      </c>
      <c r="J459" t="n">
        <v>319.93</v>
      </c>
      <c r="K459" t="n">
        <v>61.82</v>
      </c>
      <c r="L459" t="n">
        <v>11.75</v>
      </c>
      <c r="M459" t="n">
        <v>26</v>
      </c>
      <c r="N459" t="n">
        <v>96.36</v>
      </c>
      <c r="O459" t="n">
        <v>39692.13</v>
      </c>
      <c r="P459" t="n">
        <v>427.67</v>
      </c>
      <c r="Q459" t="n">
        <v>1397.25</v>
      </c>
      <c r="R459" t="n">
        <v>97.55</v>
      </c>
      <c r="S459" t="n">
        <v>66.97</v>
      </c>
      <c r="T459" t="n">
        <v>12636.72</v>
      </c>
      <c r="U459" t="n">
        <v>0.6899999999999999</v>
      </c>
      <c r="V459" t="n">
        <v>0.84</v>
      </c>
      <c r="W459" t="n">
        <v>5.34</v>
      </c>
      <c r="X459" t="n">
        <v>0.77</v>
      </c>
      <c r="Y459" t="n">
        <v>1</v>
      </c>
      <c r="Z459" t="n">
        <v>10</v>
      </c>
    </row>
    <row r="460">
      <c r="A460" t="n">
        <v>44</v>
      </c>
      <c r="B460" t="n">
        <v>150</v>
      </c>
      <c r="C460" t="inlineStr">
        <is>
          <t xml:space="preserve">CONCLUIDO	</t>
        </is>
      </c>
      <c r="D460" t="n">
        <v>3.4017</v>
      </c>
      <c r="E460" t="n">
        <v>29.4</v>
      </c>
      <c r="F460" t="n">
        <v>24.9</v>
      </c>
      <c r="G460" t="n">
        <v>55.33</v>
      </c>
      <c r="H460" t="n">
        <v>0.67</v>
      </c>
      <c r="I460" t="n">
        <v>27</v>
      </c>
      <c r="J460" t="n">
        <v>320.49</v>
      </c>
      <c r="K460" t="n">
        <v>61.82</v>
      </c>
      <c r="L460" t="n">
        <v>12</v>
      </c>
      <c r="M460" t="n">
        <v>25</v>
      </c>
      <c r="N460" t="n">
        <v>96.67</v>
      </c>
      <c r="O460" t="n">
        <v>39761.81</v>
      </c>
      <c r="P460" t="n">
        <v>426.79</v>
      </c>
      <c r="Q460" t="n">
        <v>1397.2</v>
      </c>
      <c r="R460" t="n">
        <v>96.31</v>
      </c>
      <c r="S460" t="n">
        <v>66.97</v>
      </c>
      <c r="T460" t="n">
        <v>12022.37</v>
      </c>
      <c r="U460" t="n">
        <v>0.7</v>
      </c>
      <c r="V460" t="n">
        <v>0.85</v>
      </c>
      <c r="W460" t="n">
        <v>5.34</v>
      </c>
      <c r="X460" t="n">
        <v>0.73</v>
      </c>
      <c r="Y460" t="n">
        <v>1</v>
      </c>
      <c r="Z460" t="n">
        <v>10</v>
      </c>
    </row>
    <row r="461">
      <c r="A461" t="n">
        <v>45</v>
      </c>
      <c r="B461" t="n">
        <v>150</v>
      </c>
      <c r="C461" t="inlineStr">
        <is>
          <t xml:space="preserve">CONCLUIDO	</t>
        </is>
      </c>
      <c r="D461" t="n">
        <v>3.4106</v>
      </c>
      <c r="E461" t="n">
        <v>29.32</v>
      </c>
      <c r="F461" t="n">
        <v>24.88</v>
      </c>
      <c r="G461" t="n">
        <v>57.41</v>
      </c>
      <c r="H461" t="n">
        <v>0.68</v>
      </c>
      <c r="I461" t="n">
        <v>26</v>
      </c>
      <c r="J461" t="n">
        <v>321.06</v>
      </c>
      <c r="K461" t="n">
        <v>61.82</v>
      </c>
      <c r="L461" t="n">
        <v>12.25</v>
      </c>
      <c r="M461" t="n">
        <v>24</v>
      </c>
      <c r="N461" t="n">
        <v>96.98999999999999</v>
      </c>
      <c r="O461" t="n">
        <v>39831.64</v>
      </c>
      <c r="P461" t="n">
        <v>425.02</v>
      </c>
      <c r="Q461" t="n">
        <v>1397.19</v>
      </c>
      <c r="R461" t="n">
        <v>96.05</v>
      </c>
      <c r="S461" t="n">
        <v>66.97</v>
      </c>
      <c r="T461" t="n">
        <v>11898.5</v>
      </c>
      <c r="U461" t="n">
        <v>0.7</v>
      </c>
      <c r="V461" t="n">
        <v>0.85</v>
      </c>
      <c r="W461" t="n">
        <v>5.33</v>
      </c>
      <c r="X461" t="n">
        <v>0.71</v>
      </c>
      <c r="Y461" t="n">
        <v>1</v>
      </c>
      <c r="Z461" t="n">
        <v>10</v>
      </c>
    </row>
    <row r="462">
      <c r="A462" t="n">
        <v>46</v>
      </c>
      <c r="B462" t="n">
        <v>150</v>
      </c>
      <c r="C462" t="inlineStr">
        <is>
          <t xml:space="preserve">CONCLUIDO	</t>
        </is>
      </c>
      <c r="D462" t="n">
        <v>3.4119</v>
      </c>
      <c r="E462" t="n">
        <v>29.31</v>
      </c>
      <c r="F462" t="n">
        <v>24.87</v>
      </c>
      <c r="G462" t="n">
        <v>57.39</v>
      </c>
      <c r="H462" t="n">
        <v>0.6899999999999999</v>
      </c>
      <c r="I462" t="n">
        <v>26</v>
      </c>
      <c r="J462" t="n">
        <v>321.63</v>
      </c>
      <c r="K462" t="n">
        <v>61.82</v>
      </c>
      <c r="L462" t="n">
        <v>12.5</v>
      </c>
      <c r="M462" t="n">
        <v>24</v>
      </c>
      <c r="N462" t="n">
        <v>97.31</v>
      </c>
      <c r="O462" t="n">
        <v>39901.61</v>
      </c>
      <c r="P462" t="n">
        <v>424.4</v>
      </c>
      <c r="Q462" t="n">
        <v>1397.18</v>
      </c>
      <c r="R462" t="n">
        <v>95.48</v>
      </c>
      <c r="S462" t="n">
        <v>66.97</v>
      </c>
      <c r="T462" t="n">
        <v>11612.35</v>
      </c>
      <c r="U462" t="n">
        <v>0.7</v>
      </c>
      <c r="V462" t="n">
        <v>0.85</v>
      </c>
      <c r="W462" t="n">
        <v>5.33</v>
      </c>
      <c r="X462" t="n">
        <v>0.7</v>
      </c>
      <c r="Y462" t="n">
        <v>1</v>
      </c>
      <c r="Z462" t="n">
        <v>10</v>
      </c>
    </row>
    <row r="463">
      <c r="A463" t="n">
        <v>47</v>
      </c>
      <c r="B463" t="n">
        <v>150</v>
      </c>
      <c r="C463" t="inlineStr">
        <is>
          <t xml:space="preserve">CONCLUIDO	</t>
        </is>
      </c>
      <c r="D463" t="n">
        <v>3.42</v>
      </c>
      <c r="E463" t="n">
        <v>29.24</v>
      </c>
      <c r="F463" t="n">
        <v>24.85</v>
      </c>
      <c r="G463" t="n">
        <v>59.65</v>
      </c>
      <c r="H463" t="n">
        <v>0.71</v>
      </c>
      <c r="I463" t="n">
        <v>25</v>
      </c>
      <c r="J463" t="n">
        <v>322.2</v>
      </c>
      <c r="K463" t="n">
        <v>61.82</v>
      </c>
      <c r="L463" t="n">
        <v>12.75</v>
      </c>
      <c r="M463" t="n">
        <v>23</v>
      </c>
      <c r="N463" t="n">
        <v>97.62</v>
      </c>
      <c r="O463" t="n">
        <v>39971.73</v>
      </c>
      <c r="P463" t="n">
        <v>424.2</v>
      </c>
      <c r="Q463" t="n">
        <v>1397.32</v>
      </c>
      <c r="R463" t="n">
        <v>95.16</v>
      </c>
      <c r="S463" t="n">
        <v>66.97</v>
      </c>
      <c r="T463" t="n">
        <v>11456.78</v>
      </c>
      <c r="U463" t="n">
        <v>0.7</v>
      </c>
      <c r="V463" t="n">
        <v>0.85</v>
      </c>
      <c r="W463" t="n">
        <v>5.33</v>
      </c>
      <c r="X463" t="n">
        <v>0.6899999999999999</v>
      </c>
      <c r="Y463" t="n">
        <v>1</v>
      </c>
      <c r="Z463" t="n">
        <v>10</v>
      </c>
    </row>
    <row r="464">
      <c r="A464" t="n">
        <v>48</v>
      </c>
      <c r="B464" t="n">
        <v>150</v>
      </c>
      <c r="C464" t="inlineStr">
        <is>
          <t xml:space="preserve">CONCLUIDO	</t>
        </is>
      </c>
      <c r="D464" t="n">
        <v>3.4183</v>
      </c>
      <c r="E464" t="n">
        <v>29.25</v>
      </c>
      <c r="F464" t="n">
        <v>24.87</v>
      </c>
      <c r="G464" t="n">
        <v>59.68</v>
      </c>
      <c r="H464" t="n">
        <v>0.72</v>
      </c>
      <c r="I464" t="n">
        <v>25</v>
      </c>
      <c r="J464" t="n">
        <v>322.77</v>
      </c>
      <c r="K464" t="n">
        <v>61.82</v>
      </c>
      <c r="L464" t="n">
        <v>13</v>
      </c>
      <c r="M464" t="n">
        <v>23</v>
      </c>
      <c r="N464" t="n">
        <v>97.94</v>
      </c>
      <c r="O464" t="n">
        <v>40042</v>
      </c>
      <c r="P464" t="n">
        <v>423.37</v>
      </c>
      <c r="Q464" t="n">
        <v>1397.29</v>
      </c>
      <c r="R464" t="n">
        <v>95.31</v>
      </c>
      <c r="S464" t="n">
        <v>66.97</v>
      </c>
      <c r="T464" t="n">
        <v>11533.13</v>
      </c>
      <c r="U464" t="n">
        <v>0.7</v>
      </c>
      <c r="V464" t="n">
        <v>0.85</v>
      </c>
      <c r="W464" t="n">
        <v>5.34</v>
      </c>
      <c r="X464" t="n">
        <v>0.7</v>
      </c>
      <c r="Y464" t="n">
        <v>1</v>
      </c>
      <c r="Z464" t="n">
        <v>10</v>
      </c>
    </row>
    <row r="465">
      <c r="A465" t="n">
        <v>49</v>
      </c>
      <c r="B465" t="n">
        <v>150</v>
      </c>
      <c r="C465" t="inlineStr">
        <is>
          <t xml:space="preserve">CONCLUIDO	</t>
        </is>
      </c>
      <c r="D465" t="n">
        <v>3.4309</v>
      </c>
      <c r="E465" t="n">
        <v>29.15</v>
      </c>
      <c r="F465" t="n">
        <v>24.82</v>
      </c>
      <c r="G465" t="n">
        <v>62.04</v>
      </c>
      <c r="H465" t="n">
        <v>0.73</v>
      </c>
      <c r="I465" t="n">
        <v>24</v>
      </c>
      <c r="J465" t="n">
        <v>323.34</v>
      </c>
      <c r="K465" t="n">
        <v>61.82</v>
      </c>
      <c r="L465" t="n">
        <v>13.25</v>
      </c>
      <c r="M465" t="n">
        <v>22</v>
      </c>
      <c r="N465" t="n">
        <v>98.27</v>
      </c>
      <c r="O465" t="n">
        <v>40112.54</v>
      </c>
      <c r="P465" t="n">
        <v>421.95</v>
      </c>
      <c r="Q465" t="n">
        <v>1397.17</v>
      </c>
      <c r="R465" t="n">
        <v>93.88</v>
      </c>
      <c r="S465" t="n">
        <v>66.97</v>
      </c>
      <c r="T465" t="n">
        <v>10819.58</v>
      </c>
      <c r="U465" t="n">
        <v>0.71</v>
      </c>
      <c r="V465" t="n">
        <v>0.85</v>
      </c>
      <c r="W465" t="n">
        <v>5.33</v>
      </c>
      <c r="X465" t="n">
        <v>0.65</v>
      </c>
      <c r="Y465" t="n">
        <v>1</v>
      </c>
      <c r="Z465" t="n">
        <v>10</v>
      </c>
    </row>
    <row r="466">
      <c r="A466" t="n">
        <v>50</v>
      </c>
      <c r="B466" t="n">
        <v>150</v>
      </c>
      <c r="C466" t="inlineStr">
        <is>
          <t xml:space="preserve">CONCLUIDO	</t>
        </is>
      </c>
      <c r="D466" t="n">
        <v>3.4293</v>
      </c>
      <c r="E466" t="n">
        <v>29.16</v>
      </c>
      <c r="F466" t="n">
        <v>24.83</v>
      </c>
      <c r="G466" t="n">
        <v>62.08</v>
      </c>
      <c r="H466" t="n">
        <v>0.74</v>
      </c>
      <c r="I466" t="n">
        <v>24</v>
      </c>
      <c r="J466" t="n">
        <v>323.91</v>
      </c>
      <c r="K466" t="n">
        <v>61.82</v>
      </c>
      <c r="L466" t="n">
        <v>13.5</v>
      </c>
      <c r="M466" t="n">
        <v>22</v>
      </c>
      <c r="N466" t="n">
        <v>98.59</v>
      </c>
      <c r="O466" t="n">
        <v>40183.11</v>
      </c>
      <c r="P466" t="n">
        <v>421.89</v>
      </c>
      <c r="Q466" t="n">
        <v>1397.29</v>
      </c>
      <c r="R466" t="n">
        <v>94.14</v>
      </c>
      <c r="S466" t="n">
        <v>66.97</v>
      </c>
      <c r="T466" t="n">
        <v>10949.29</v>
      </c>
      <c r="U466" t="n">
        <v>0.71</v>
      </c>
      <c r="V466" t="n">
        <v>0.85</v>
      </c>
      <c r="W466" t="n">
        <v>5.34</v>
      </c>
      <c r="X466" t="n">
        <v>0.66</v>
      </c>
      <c r="Y466" t="n">
        <v>1</v>
      </c>
      <c r="Z466" t="n">
        <v>10</v>
      </c>
    </row>
    <row r="467">
      <c r="A467" t="n">
        <v>51</v>
      </c>
      <c r="B467" t="n">
        <v>150</v>
      </c>
      <c r="C467" t="inlineStr">
        <is>
          <t xml:space="preserve">CONCLUIDO	</t>
        </is>
      </c>
      <c r="D467" t="n">
        <v>3.4391</v>
      </c>
      <c r="E467" t="n">
        <v>29.08</v>
      </c>
      <c r="F467" t="n">
        <v>24.8</v>
      </c>
      <c r="G467" t="n">
        <v>64.7</v>
      </c>
      <c r="H467" t="n">
        <v>0.76</v>
      </c>
      <c r="I467" t="n">
        <v>23</v>
      </c>
      <c r="J467" t="n">
        <v>324.48</v>
      </c>
      <c r="K467" t="n">
        <v>61.82</v>
      </c>
      <c r="L467" t="n">
        <v>13.75</v>
      </c>
      <c r="M467" t="n">
        <v>21</v>
      </c>
      <c r="N467" t="n">
        <v>98.91</v>
      </c>
      <c r="O467" t="n">
        <v>40253.84</v>
      </c>
      <c r="P467" t="n">
        <v>420.29</v>
      </c>
      <c r="Q467" t="n">
        <v>1397.2</v>
      </c>
      <c r="R467" t="n">
        <v>93.22</v>
      </c>
      <c r="S467" t="n">
        <v>66.97</v>
      </c>
      <c r="T467" t="n">
        <v>10496.41</v>
      </c>
      <c r="U467" t="n">
        <v>0.72</v>
      </c>
      <c r="V467" t="n">
        <v>0.85</v>
      </c>
      <c r="W467" t="n">
        <v>5.33</v>
      </c>
      <c r="X467" t="n">
        <v>0.64</v>
      </c>
      <c r="Y467" t="n">
        <v>1</v>
      </c>
      <c r="Z467" t="n">
        <v>10</v>
      </c>
    </row>
    <row r="468">
      <c r="A468" t="n">
        <v>52</v>
      </c>
      <c r="B468" t="n">
        <v>150</v>
      </c>
      <c r="C468" t="inlineStr">
        <is>
          <t xml:space="preserve">CONCLUIDO	</t>
        </is>
      </c>
      <c r="D468" t="n">
        <v>3.4394</v>
      </c>
      <c r="E468" t="n">
        <v>29.07</v>
      </c>
      <c r="F468" t="n">
        <v>24.8</v>
      </c>
      <c r="G468" t="n">
        <v>64.69</v>
      </c>
      <c r="H468" t="n">
        <v>0.77</v>
      </c>
      <c r="I468" t="n">
        <v>23</v>
      </c>
      <c r="J468" t="n">
        <v>325.06</v>
      </c>
      <c r="K468" t="n">
        <v>61.82</v>
      </c>
      <c r="L468" t="n">
        <v>14</v>
      </c>
      <c r="M468" t="n">
        <v>21</v>
      </c>
      <c r="N468" t="n">
        <v>99.23999999999999</v>
      </c>
      <c r="O468" t="n">
        <v>40324.71</v>
      </c>
      <c r="P468" t="n">
        <v>420.07</v>
      </c>
      <c r="Q468" t="n">
        <v>1397.21</v>
      </c>
      <c r="R468" t="n">
        <v>93.09</v>
      </c>
      <c r="S468" t="n">
        <v>66.97</v>
      </c>
      <c r="T468" t="n">
        <v>10429.69</v>
      </c>
      <c r="U468" t="n">
        <v>0.72</v>
      </c>
      <c r="V468" t="n">
        <v>0.85</v>
      </c>
      <c r="W468" t="n">
        <v>5.34</v>
      </c>
      <c r="X468" t="n">
        <v>0.63</v>
      </c>
      <c r="Y468" t="n">
        <v>1</v>
      </c>
      <c r="Z468" t="n">
        <v>10</v>
      </c>
    </row>
    <row r="469">
      <c r="A469" t="n">
        <v>53</v>
      </c>
      <c r="B469" t="n">
        <v>150</v>
      </c>
      <c r="C469" t="inlineStr">
        <is>
          <t xml:space="preserve">CONCLUIDO	</t>
        </is>
      </c>
      <c r="D469" t="n">
        <v>3.4513</v>
      </c>
      <c r="E469" t="n">
        <v>28.98</v>
      </c>
      <c r="F469" t="n">
        <v>24.76</v>
      </c>
      <c r="G469" t="n">
        <v>67.52</v>
      </c>
      <c r="H469" t="n">
        <v>0.78</v>
      </c>
      <c r="I469" t="n">
        <v>22</v>
      </c>
      <c r="J469" t="n">
        <v>325.63</v>
      </c>
      <c r="K469" t="n">
        <v>61.82</v>
      </c>
      <c r="L469" t="n">
        <v>14.25</v>
      </c>
      <c r="M469" t="n">
        <v>20</v>
      </c>
      <c r="N469" t="n">
        <v>99.56</v>
      </c>
      <c r="O469" t="n">
        <v>40395.74</v>
      </c>
      <c r="P469" t="n">
        <v>418.17</v>
      </c>
      <c r="Q469" t="n">
        <v>1397.19</v>
      </c>
      <c r="R469" t="n">
        <v>91.7</v>
      </c>
      <c r="S469" t="n">
        <v>66.97</v>
      </c>
      <c r="T469" t="n">
        <v>9743.17</v>
      </c>
      <c r="U469" t="n">
        <v>0.73</v>
      </c>
      <c r="V469" t="n">
        <v>0.85</v>
      </c>
      <c r="W469" t="n">
        <v>5.33</v>
      </c>
      <c r="X469" t="n">
        <v>0.59</v>
      </c>
      <c r="Y469" t="n">
        <v>1</v>
      </c>
      <c r="Z469" t="n">
        <v>10</v>
      </c>
    </row>
    <row r="470">
      <c r="A470" t="n">
        <v>54</v>
      </c>
      <c r="B470" t="n">
        <v>150</v>
      </c>
      <c r="C470" t="inlineStr">
        <is>
          <t xml:space="preserve">CONCLUIDO	</t>
        </is>
      </c>
      <c r="D470" t="n">
        <v>3.4492</v>
      </c>
      <c r="E470" t="n">
        <v>28.99</v>
      </c>
      <c r="F470" t="n">
        <v>24.77</v>
      </c>
      <c r="G470" t="n">
        <v>67.56</v>
      </c>
      <c r="H470" t="n">
        <v>0.79</v>
      </c>
      <c r="I470" t="n">
        <v>22</v>
      </c>
      <c r="J470" t="n">
        <v>326.21</v>
      </c>
      <c r="K470" t="n">
        <v>61.82</v>
      </c>
      <c r="L470" t="n">
        <v>14.5</v>
      </c>
      <c r="M470" t="n">
        <v>20</v>
      </c>
      <c r="N470" t="n">
        <v>99.89</v>
      </c>
      <c r="O470" t="n">
        <v>40466.92</v>
      </c>
      <c r="P470" t="n">
        <v>418.86</v>
      </c>
      <c r="Q470" t="n">
        <v>1397.17</v>
      </c>
      <c r="R470" t="n">
        <v>92.40000000000001</v>
      </c>
      <c r="S470" t="n">
        <v>66.97</v>
      </c>
      <c r="T470" t="n">
        <v>10092.32</v>
      </c>
      <c r="U470" t="n">
        <v>0.72</v>
      </c>
      <c r="V470" t="n">
        <v>0.85</v>
      </c>
      <c r="W470" t="n">
        <v>5.33</v>
      </c>
      <c r="X470" t="n">
        <v>0.61</v>
      </c>
      <c r="Y470" t="n">
        <v>1</v>
      </c>
      <c r="Z470" t="n">
        <v>10</v>
      </c>
    </row>
    <row r="471">
      <c r="A471" t="n">
        <v>55</v>
      </c>
      <c r="B471" t="n">
        <v>150</v>
      </c>
      <c r="C471" t="inlineStr">
        <is>
          <t xml:space="preserve">CONCLUIDO	</t>
        </is>
      </c>
      <c r="D471" t="n">
        <v>3.4484</v>
      </c>
      <c r="E471" t="n">
        <v>29</v>
      </c>
      <c r="F471" t="n">
        <v>24.78</v>
      </c>
      <c r="G471" t="n">
        <v>67.58</v>
      </c>
      <c r="H471" t="n">
        <v>0.8</v>
      </c>
      <c r="I471" t="n">
        <v>22</v>
      </c>
      <c r="J471" t="n">
        <v>326.79</v>
      </c>
      <c r="K471" t="n">
        <v>61.82</v>
      </c>
      <c r="L471" t="n">
        <v>14.75</v>
      </c>
      <c r="M471" t="n">
        <v>20</v>
      </c>
      <c r="N471" t="n">
        <v>100.22</v>
      </c>
      <c r="O471" t="n">
        <v>40538.25</v>
      </c>
      <c r="P471" t="n">
        <v>417.32</v>
      </c>
      <c r="Q471" t="n">
        <v>1397.19</v>
      </c>
      <c r="R471" t="n">
        <v>92.51000000000001</v>
      </c>
      <c r="S471" t="n">
        <v>66.97</v>
      </c>
      <c r="T471" t="n">
        <v>10146.7</v>
      </c>
      <c r="U471" t="n">
        <v>0.72</v>
      </c>
      <c r="V471" t="n">
        <v>0.85</v>
      </c>
      <c r="W471" t="n">
        <v>5.33</v>
      </c>
      <c r="X471" t="n">
        <v>0.61</v>
      </c>
      <c r="Y471" t="n">
        <v>1</v>
      </c>
      <c r="Z471" t="n">
        <v>10</v>
      </c>
    </row>
    <row r="472">
      <c r="A472" t="n">
        <v>56</v>
      </c>
      <c r="B472" t="n">
        <v>150</v>
      </c>
      <c r="C472" t="inlineStr">
        <is>
          <t xml:space="preserve">CONCLUIDO	</t>
        </is>
      </c>
      <c r="D472" t="n">
        <v>3.4612</v>
      </c>
      <c r="E472" t="n">
        <v>28.89</v>
      </c>
      <c r="F472" t="n">
        <v>24.73</v>
      </c>
      <c r="G472" t="n">
        <v>70.65000000000001</v>
      </c>
      <c r="H472" t="n">
        <v>0.82</v>
      </c>
      <c r="I472" t="n">
        <v>21</v>
      </c>
      <c r="J472" t="n">
        <v>327.37</v>
      </c>
      <c r="K472" t="n">
        <v>61.82</v>
      </c>
      <c r="L472" t="n">
        <v>15</v>
      </c>
      <c r="M472" t="n">
        <v>19</v>
      </c>
      <c r="N472" t="n">
        <v>100.55</v>
      </c>
      <c r="O472" t="n">
        <v>40609.74</v>
      </c>
      <c r="P472" t="n">
        <v>415.59</v>
      </c>
      <c r="Q472" t="n">
        <v>1397.2</v>
      </c>
      <c r="R472" t="n">
        <v>90.77</v>
      </c>
      <c r="S472" t="n">
        <v>66.97</v>
      </c>
      <c r="T472" t="n">
        <v>9281.6</v>
      </c>
      <c r="U472" t="n">
        <v>0.74</v>
      </c>
      <c r="V472" t="n">
        <v>0.85</v>
      </c>
      <c r="W472" t="n">
        <v>5.33</v>
      </c>
      <c r="X472" t="n">
        <v>0.5600000000000001</v>
      </c>
      <c r="Y472" t="n">
        <v>1</v>
      </c>
      <c r="Z472" t="n">
        <v>10</v>
      </c>
    </row>
    <row r="473">
      <c r="A473" t="n">
        <v>57</v>
      </c>
      <c r="B473" t="n">
        <v>150</v>
      </c>
      <c r="C473" t="inlineStr">
        <is>
          <t xml:space="preserve">CONCLUIDO	</t>
        </is>
      </c>
      <c r="D473" t="n">
        <v>3.4574</v>
      </c>
      <c r="E473" t="n">
        <v>28.92</v>
      </c>
      <c r="F473" t="n">
        <v>24.76</v>
      </c>
      <c r="G473" t="n">
        <v>70.73999999999999</v>
      </c>
      <c r="H473" t="n">
        <v>0.83</v>
      </c>
      <c r="I473" t="n">
        <v>21</v>
      </c>
      <c r="J473" t="n">
        <v>327.95</v>
      </c>
      <c r="K473" t="n">
        <v>61.82</v>
      </c>
      <c r="L473" t="n">
        <v>15.25</v>
      </c>
      <c r="M473" t="n">
        <v>19</v>
      </c>
      <c r="N473" t="n">
        <v>100.88</v>
      </c>
      <c r="O473" t="n">
        <v>40681.39</v>
      </c>
      <c r="P473" t="n">
        <v>415.78</v>
      </c>
      <c r="Q473" t="n">
        <v>1397.22</v>
      </c>
      <c r="R473" t="n">
        <v>91.76000000000001</v>
      </c>
      <c r="S473" t="n">
        <v>66.97</v>
      </c>
      <c r="T473" t="n">
        <v>9778.93</v>
      </c>
      <c r="U473" t="n">
        <v>0.73</v>
      </c>
      <c r="V473" t="n">
        <v>0.85</v>
      </c>
      <c r="W473" t="n">
        <v>5.33</v>
      </c>
      <c r="X473" t="n">
        <v>0.59</v>
      </c>
      <c r="Y473" t="n">
        <v>1</v>
      </c>
      <c r="Z473" t="n">
        <v>10</v>
      </c>
    </row>
    <row r="474">
      <c r="A474" t="n">
        <v>58</v>
      </c>
      <c r="B474" t="n">
        <v>150</v>
      </c>
      <c r="C474" t="inlineStr">
        <is>
          <t xml:space="preserve">CONCLUIDO	</t>
        </is>
      </c>
      <c r="D474" t="n">
        <v>3.4599</v>
      </c>
      <c r="E474" t="n">
        <v>28.9</v>
      </c>
      <c r="F474" t="n">
        <v>24.74</v>
      </c>
      <c r="G474" t="n">
        <v>70.68000000000001</v>
      </c>
      <c r="H474" t="n">
        <v>0.84</v>
      </c>
      <c r="I474" t="n">
        <v>21</v>
      </c>
      <c r="J474" t="n">
        <v>328.53</v>
      </c>
      <c r="K474" t="n">
        <v>61.82</v>
      </c>
      <c r="L474" t="n">
        <v>15.5</v>
      </c>
      <c r="M474" t="n">
        <v>19</v>
      </c>
      <c r="N474" t="n">
        <v>101.21</v>
      </c>
      <c r="O474" t="n">
        <v>40753.2</v>
      </c>
      <c r="P474" t="n">
        <v>414.61</v>
      </c>
      <c r="Q474" t="n">
        <v>1397.22</v>
      </c>
      <c r="R474" t="n">
        <v>91.02</v>
      </c>
      <c r="S474" t="n">
        <v>66.97</v>
      </c>
      <c r="T474" t="n">
        <v>9405.030000000001</v>
      </c>
      <c r="U474" t="n">
        <v>0.74</v>
      </c>
      <c r="V474" t="n">
        <v>0.85</v>
      </c>
      <c r="W474" t="n">
        <v>5.33</v>
      </c>
      <c r="X474" t="n">
        <v>0.57</v>
      </c>
      <c r="Y474" t="n">
        <v>1</v>
      </c>
      <c r="Z474" t="n">
        <v>10</v>
      </c>
    </row>
    <row r="475">
      <c r="A475" t="n">
        <v>59</v>
      </c>
      <c r="B475" t="n">
        <v>150</v>
      </c>
      <c r="C475" t="inlineStr">
        <is>
          <t xml:space="preserve">CONCLUIDO	</t>
        </is>
      </c>
      <c r="D475" t="n">
        <v>3.4705</v>
      </c>
      <c r="E475" t="n">
        <v>28.81</v>
      </c>
      <c r="F475" t="n">
        <v>24.71</v>
      </c>
      <c r="G475" t="n">
        <v>74.12</v>
      </c>
      <c r="H475" t="n">
        <v>0.85</v>
      </c>
      <c r="I475" t="n">
        <v>20</v>
      </c>
      <c r="J475" t="n">
        <v>329.12</v>
      </c>
      <c r="K475" t="n">
        <v>61.82</v>
      </c>
      <c r="L475" t="n">
        <v>15.75</v>
      </c>
      <c r="M475" t="n">
        <v>18</v>
      </c>
      <c r="N475" t="n">
        <v>101.54</v>
      </c>
      <c r="O475" t="n">
        <v>40825.16</v>
      </c>
      <c r="P475" t="n">
        <v>413.87</v>
      </c>
      <c r="Q475" t="n">
        <v>1397.25</v>
      </c>
      <c r="R475" t="n">
        <v>89.95</v>
      </c>
      <c r="S475" t="n">
        <v>66.97</v>
      </c>
      <c r="T475" t="n">
        <v>8878.719999999999</v>
      </c>
      <c r="U475" t="n">
        <v>0.74</v>
      </c>
      <c r="V475" t="n">
        <v>0.85</v>
      </c>
      <c r="W475" t="n">
        <v>5.33</v>
      </c>
      <c r="X475" t="n">
        <v>0.54</v>
      </c>
      <c r="Y475" t="n">
        <v>1</v>
      </c>
      <c r="Z475" t="n">
        <v>10</v>
      </c>
    </row>
    <row r="476">
      <c r="A476" t="n">
        <v>60</v>
      </c>
      <c r="B476" t="n">
        <v>150</v>
      </c>
      <c r="C476" t="inlineStr">
        <is>
          <t xml:space="preserve">CONCLUIDO	</t>
        </is>
      </c>
      <c r="D476" t="n">
        <v>3.4709</v>
      </c>
      <c r="E476" t="n">
        <v>28.81</v>
      </c>
      <c r="F476" t="n">
        <v>24.7</v>
      </c>
      <c r="G476" t="n">
        <v>74.11</v>
      </c>
      <c r="H476" t="n">
        <v>0.86</v>
      </c>
      <c r="I476" t="n">
        <v>20</v>
      </c>
      <c r="J476" t="n">
        <v>329.7</v>
      </c>
      <c r="K476" t="n">
        <v>61.82</v>
      </c>
      <c r="L476" t="n">
        <v>16</v>
      </c>
      <c r="M476" t="n">
        <v>18</v>
      </c>
      <c r="N476" t="n">
        <v>101.88</v>
      </c>
      <c r="O476" t="n">
        <v>40897.29</v>
      </c>
      <c r="P476" t="n">
        <v>413.4</v>
      </c>
      <c r="Q476" t="n">
        <v>1397.2</v>
      </c>
      <c r="R476" t="n">
        <v>89.84999999999999</v>
      </c>
      <c r="S476" t="n">
        <v>66.97</v>
      </c>
      <c r="T476" t="n">
        <v>8825.41</v>
      </c>
      <c r="U476" t="n">
        <v>0.75</v>
      </c>
      <c r="V476" t="n">
        <v>0.85</v>
      </c>
      <c r="W476" t="n">
        <v>5.33</v>
      </c>
      <c r="X476" t="n">
        <v>0.54</v>
      </c>
      <c r="Y476" t="n">
        <v>1</v>
      </c>
      <c r="Z476" t="n">
        <v>10</v>
      </c>
    </row>
    <row r="477">
      <c r="A477" t="n">
        <v>61</v>
      </c>
      <c r="B477" t="n">
        <v>150</v>
      </c>
      <c r="C477" t="inlineStr">
        <is>
          <t xml:space="preserve">CONCLUIDO	</t>
        </is>
      </c>
      <c r="D477" t="n">
        <v>3.4709</v>
      </c>
      <c r="E477" t="n">
        <v>28.81</v>
      </c>
      <c r="F477" t="n">
        <v>24.7</v>
      </c>
      <c r="G477" t="n">
        <v>74.11</v>
      </c>
      <c r="H477" t="n">
        <v>0.88</v>
      </c>
      <c r="I477" t="n">
        <v>20</v>
      </c>
      <c r="J477" t="n">
        <v>330.29</v>
      </c>
      <c r="K477" t="n">
        <v>61.82</v>
      </c>
      <c r="L477" t="n">
        <v>16.25</v>
      </c>
      <c r="M477" t="n">
        <v>18</v>
      </c>
      <c r="N477" t="n">
        <v>102.21</v>
      </c>
      <c r="O477" t="n">
        <v>40969.57</v>
      </c>
      <c r="P477" t="n">
        <v>410.93</v>
      </c>
      <c r="Q477" t="n">
        <v>1397.25</v>
      </c>
      <c r="R477" t="n">
        <v>89.98999999999999</v>
      </c>
      <c r="S477" t="n">
        <v>66.97</v>
      </c>
      <c r="T477" t="n">
        <v>8894.26</v>
      </c>
      <c r="U477" t="n">
        <v>0.74</v>
      </c>
      <c r="V477" t="n">
        <v>0.85</v>
      </c>
      <c r="W477" t="n">
        <v>5.33</v>
      </c>
      <c r="X477" t="n">
        <v>0.54</v>
      </c>
      <c r="Y477" t="n">
        <v>1</v>
      </c>
      <c r="Z477" t="n">
        <v>10</v>
      </c>
    </row>
    <row r="478">
      <c r="A478" t="n">
        <v>62</v>
      </c>
      <c r="B478" t="n">
        <v>150</v>
      </c>
      <c r="C478" t="inlineStr">
        <is>
          <t xml:space="preserve">CONCLUIDO	</t>
        </is>
      </c>
      <c r="D478" t="n">
        <v>3.4797</v>
      </c>
      <c r="E478" t="n">
        <v>28.74</v>
      </c>
      <c r="F478" t="n">
        <v>24.68</v>
      </c>
      <c r="G478" t="n">
        <v>77.95</v>
      </c>
      <c r="H478" t="n">
        <v>0.89</v>
      </c>
      <c r="I478" t="n">
        <v>19</v>
      </c>
      <c r="J478" t="n">
        <v>330.87</v>
      </c>
      <c r="K478" t="n">
        <v>61.82</v>
      </c>
      <c r="L478" t="n">
        <v>16.5</v>
      </c>
      <c r="M478" t="n">
        <v>17</v>
      </c>
      <c r="N478" t="n">
        <v>102.55</v>
      </c>
      <c r="O478" t="n">
        <v>41042.02</v>
      </c>
      <c r="P478" t="n">
        <v>411.31</v>
      </c>
      <c r="Q478" t="n">
        <v>1397.18</v>
      </c>
      <c r="R478" t="n">
        <v>89.42</v>
      </c>
      <c r="S478" t="n">
        <v>66.97</v>
      </c>
      <c r="T478" t="n">
        <v>8618.9</v>
      </c>
      <c r="U478" t="n">
        <v>0.75</v>
      </c>
      <c r="V478" t="n">
        <v>0.85</v>
      </c>
      <c r="W478" t="n">
        <v>5.33</v>
      </c>
      <c r="X478" t="n">
        <v>0.52</v>
      </c>
      <c r="Y478" t="n">
        <v>1</v>
      </c>
      <c r="Z478" t="n">
        <v>10</v>
      </c>
    </row>
    <row r="479">
      <c r="A479" t="n">
        <v>63</v>
      </c>
      <c r="B479" t="n">
        <v>150</v>
      </c>
      <c r="C479" t="inlineStr">
        <is>
          <t xml:space="preserve">CONCLUIDO	</t>
        </is>
      </c>
      <c r="D479" t="n">
        <v>3.4791</v>
      </c>
      <c r="E479" t="n">
        <v>28.74</v>
      </c>
      <c r="F479" t="n">
        <v>24.69</v>
      </c>
      <c r="G479" t="n">
        <v>77.97</v>
      </c>
      <c r="H479" t="n">
        <v>0.9</v>
      </c>
      <c r="I479" t="n">
        <v>19</v>
      </c>
      <c r="J479" t="n">
        <v>331.46</v>
      </c>
      <c r="K479" t="n">
        <v>61.82</v>
      </c>
      <c r="L479" t="n">
        <v>16.75</v>
      </c>
      <c r="M479" t="n">
        <v>17</v>
      </c>
      <c r="N479" t="n">
        <v>102.89</v>
      </c>
      <c r="O479" t="n">
        <v>41114.63</v>
      </c>
      <c r="P479" t="n">
        <v>410.91</v>
      </c>
      <c r="Q479" t="n">
        <v>1397.2</v>
      </c>
      <c r="R479" t="n">
        <v>89.54000000000001</v>
      </c>
      <c r="S479" t="n">
        <v>66.97</v>
      </c>
      <c r="T479" t="n">
        <v>8676.73</v>
      </c>
      <c r="U479" t="n">
        <v>0.75</v>
      </c>
      <c r="V479" t="n">
        <v>0.85</v>
      </c>
      <c r="W479" t="n">
        <v>5.33</v>
      </c>
      <c r="X479" t="n">
        <v>0.53</v>
      </c>
      <c r="Y479" t="n">
        <v>1</v>
      </c>
      <c r="Z479" t="n">
        <v>10</v>
      </c>
    </row>
    <row r="480">
      <c r="A480" t="n">
        <v>64</v>
      </c>
      <c r="B480" t="n">
        <v>150</v>
      </c>
      <c r="C480" t="inlineStr">
        <is>
          <t xml:space="preserve">CONCLUIDO	</t>
        </is>
      </c>
      <c r="D480" t="n">
        <v>3.4799</v>
      </c>
      <c r="E480" t="n">
        <v>28.74</v>
      </c>
      <c r="F480" t="n">
        <v>24.68</v>
      </c>
      <c r="G480" t="n">
        <v>77.95</v>
      </c>
      <c r="H480" t="n">
        <v>0.91</v>
      </c>
      <c r="I480" t="n">
        <v>19</v>
      </c>
      <c r="J480" t="n">
        <v>332.05</v>
      </c>
      <c r="K480" t="n">
        <v>61.82</v>
      </c>
      <c r="L480" t="n">
        <v>17</v>
      </c>
      <c r="M480" t="n">
        <v>17</v>
      </c>
      <c r="N480" t="n">
        <v>103.23</v>
      </c>
      <c r="O480" t="n">
        <v>41187.41</v>
      </c>
      <c r="P480" t="n">
        <v>410.11</v>
      </c>
      <c r="Q480" t="n">
        <v>1397.36</v>
      </c>
      <c r="R480" t="n">
        <v>89.36</v>
      </c>
      <c r="S480" t="n">
        <v>66.97</v>
      </c>
      <c r="T480" t="n">
        <v>8584.959999999999</v>
      </c>
      <c r="U480" t="n">
        <v>0.75</v>
      </c>
      <c r="V480" t="n">
        <v>0.85</v>
      </c>
      <c r="W480" t="n">
        <v>5.33</v>
      </c>
      <c r="X480" t="n">
        <v>0.52</v>
      </c>
      <c r="Y480" t="n">
        <v>1</v>
      </c>
      <c r="Z480" t="n">
        <v>10</v>
      </c>
    </row>
    <row r="481">
      <c r="A481" t="n">
        <v>65</v>
      </c>
      <c r="B481" t="n">
        <v>150</v>
      </c>
      <c r="C481" t="inlineStr">
        <is>
          <t xml:space="preserve">CONCLUIDO	</t>
        </is>
      </c>
      <c r="D481" t="n">
        <v>3.4908</v>
      </c>
      <c r="E481" t="n">
        <v>28.65</v>
      </c>
      <c r="F481" t="n">
        <v>24.65</v>
      </c>
      <c r="G481" t="n">
        <v>82.16</v>
      </c>
      <c r="H481" t="n">
        <v>0.92</v>
      </c>
      <c r="I481" t="n">
        <v>18</v>
      </c>
      <c r="J481" t="n">
        <v>332.64</v>
      </c>
      <c r="K481" t="n">
        <v>61.82</v>
      </c>
      <c r="L481" t="n">
        <v>17.25</v>
      </c>
      <c r="M481" t="n">
        <v>16</v>
      </c>
      <c r="N481" t="n">
        <v>103.57</v>
      </c>
      <c r="O481" t="n">
        <v>41260.35</v>
      </c>
      <c r="P481" t="n">
        <v>407.73</v>
      </c>
      <c r="Q481" t="n">
        <v>1397.2</v>
      </c>
      <c r="R481" t="n">
        <v>88.41</v>
      </c>
      <c r="S481" t="n">
        <v>66.97</v>
      </c>
      <c r="T481" t="n">
        <v>8118.52</v>
      </c>
      <c r="U481" t="n">
        <v>0.76</v>
      </c>
      <c r="V481" t="n">
        <v>0.85</v>
      </c>
      <c r="W481" t="n">
        <v>5.32</v>
      </c>
      <c r="X481" t="n">
        <v>0.48</v>
      </c>
      <c r="Y481" t="n">
        <v>1</v>
      </c>
      <c r="Z481" t="n">
        <v>10</v>
      </c>
    </row>
    <row r="482">
      <c r="A482" t="n">
        <v>66</v>
      </c>
      <c r="B482" t="n">
        <v>150</v>
      </c>
      <c r="C482" t="inlineStr">
        <is>
          <t xml:space="preserve">CONCLUIDO	</t>
        </is>
      </c>
      <c r="D482" t="n">
        <v>3.4878</v>
      </c>
      <c r="E482" t="n">
        <v>28.67</v>
      </c>
      <c r="F482" t="n">
        <v>24.67</v>
      </c>
      <c r="G482" t="n">
        <v>82.25</v>
      </c>
      <c r="H482" t="n">
        <v>0.9399999999999999</v>
      </c>
      <c r="I482" t="n">
        <v>18</v>
      </c>
      <c r="J482" t="n">
        <v>333.24</v>
      </c>
      <c r="K482" t="n">
        <v>61.82</v>
      </c>
      <c r="L482" t="n">
        <v>17.5</v>
      </c>
      <c r="M482" t="n">
        <v>16</v>
      </c>
      <c r="N482" t="n">
        <v>103.92</v>
      </c>
      <c r="O482" t="n">
        <v>41333.46</v>
      </c>
      <c r="P482" t="n">
        <v>408.96</v>
      </c>
      <c r="Q482" t="n">
        <v>1397.17</v>
      </c>
      <c r="R482" t="n">
        <v>89.16</v>
      </c>
      <c r="S482" t="n">
        <v>66.97</v>
      </c>
      <c r="T482" t="n">
        <v>8490.33</v>
      </c>
      <c r="U482" t="n">
        <v>0.75</v>
      </c>
      <c r="V482" t="n">
        <v>0.85</v>
      </c>
      <c r="W482" t="n">
        <v>5.33</v>
      </c>
      <c r="X482" t="n">
        <v>0.51</v>
      </c>
      <c r="Y482" t="n">
        <v>1</v>
      </c>
      <c r="Z482" t="n">
        <v>10</v>
      </c>
    </row>
    <row r="483">
      <c r="A483" t="n">
        <v>67</v>
      </c>
      <c r="B483" t="n">
        <v>150</v>
      </c>
      <c r="C483" t="inlineStr">
        <is>
          <t xml:space="preserve">CONCLUIDO	</t>
        </is>
      </c>
      <c r="D483" t="n">
        <v>3.4904</v>
      </c>
      <c r="E483" t="n">
        <v>28.65</v>
      </c>
      <c r="F483" t="n">
        <v>24.65</v>
      </c>
      <c r="G483" t="n">
        <v>82.17</v>
      </c>
      <c r="H483" t="n">
        <v>0.95</v>
      </c>
      <c r="I483" t="n">
        <v>18</v>
      </c>
      <c r="J483" t="n">
        <v>333.83</v>
      </c>
      <c r="K483" t="n">
        <v>61.82</v>
      </c>
      <c r="L483" t="n">
        <v>17.75</v>
      </c>
      <c r="M483" t="n">
        <v>16</v>
      </c>
      <c r="N483" t="n">
        <v>104.26</v>
      </c>
      <c r="O483" t="n">
        <v>41406.86</v>
      </c>
      <c r="P483" t="n">
        <v>407.85</v>
      </c>
      <c r="Q483" t="n">
        <v>1397.23</v>
      </c>
      <c r="R483" t="n">
        <v>88.58</v>
      </c>
      <c r="S483" t="n">
        <v>66.97</v>
      </c>
      <c r="T483" t="n">
        <v>8201.450000000001</v>
      </c>
      <c r="U483" t="n">
        <v>0.76</v>
      </c>
      <c r="V483" t="n">
        <v>0.85</v>
      </c>
      <c r="W483" t="n">
        <v>5.32</v>
      </c>
      <c r="X483" t="n">
        <v>0.49</v>
      </c>
      <c r="Y483" t="n">
        <v>1</v>
      </c>
      <c r="Z483" t="n">
        <v>10</v>
      </c>
    </row>
    <row r="484">
      <c r="A484" t="n">
        <v>68</v>
      </c>
      <c r="B484" t="n">
        <v>150</v>
      </c>
      <c r="C484" t="inlineStr">
        <is>
          <t xml:space="preserve">CONCLUIDO	</t>
        </is>
      </c>
      <c r="D484" t="n">
        <v>3.4914</v>
      </c>
      <c r="E484" t="n">
        <v>28.64</v>
      </c>
      <c r="F484" t="n">
        <v>24.64</v>
      </c>
      <c r="G484" t="n">
        <v>82.15000000000001</v>
      </c>
      <c r="H484" t="n">
        <v>0.96</v>
      </c>
      <c r="I484" t="n">
        <v>18</v>
      </c>
      <c r="J484" t="n">
        <v>334.43</v>
      </c>
      <c r="K484" t="n">
        <v>61.82</v>
      </c>
      <c r="L484" t="n">
        <v>18</v>
      </c>
      <c r="M484" t="n">
        <v>16</v>
      </c>
      <c r="N484" t="n">
        <v>104.61</v>
      </c>
      <c r="O484" t="n">
        <v>41480.31</v>
      </c>
      <c r="P484" t="n">
        <v>406.27</v>
      </c>
      <c r="Q484" t="n">
        <v>1397.22</v>
      </c>
      <c r="R484" t="n">
        <v>88.13</v>
      </c>
      <c r="S484" t="n">
        <v>66.97</v>
      </c>
      <c r="T484" t="n">
        <v>7978.77</v>
      </c>
      <c r="U484" t="n">
        <v>0.76</v>
      </c>
      <c r="V484" t="n">
        <v>0.85</v>
      </c>
      <c r="W484" t="n">
        <v>5.32</v>
      </c>
      <c r="X484" t="n">
        <v>0.48</v>
      </c>
      <c r="Y484" t="n">
        <v>1</v>
      </c>
      <c r="Z484" t="n">
        <v>10</v>
      </c>
    </row>
    <row r="485">
      <c r="A485" t="n">
        <v>69</v>
      </c>
      <c r="B485" t="n">
        <v>150</v>
      </c>
      <c r="C485" t="inlineStr">
        <is>
          <t xml:space="preserve">CONCLUIDO	</t>
        </is>
      </c>
      <c r="D485" t="n">
        <v>3.5024</v>
      </c>
      <c r="E485" t="n">
        <v>28.55</v>
      </c>
      <c r="F485" t="n">
        <v>24.61</v>
      </c>
      <c r="G485" t="n">
        <v>86.86</v>
      </c>
      <c r="H485" t="n">
        <v>0.97</v>
      </c>
      <c r="I485" t="n">
        <v>17</v>
      </c>
      <c r="J485" t="n">
        <v>335.02</v>
      </c>
      <c r="K485" t="n">
        <v>61.82</v>
      </c>
      <c r="L485" t="n">
        <v>18.25</v>
      </c>
      <c r="M485" t="n">
        <v>15</v>
      </c>
      <c r="N485" t="n">
        <v>104.95</v>
      </c>
      <c r="O485" t="n">
        <v>41553.93</v>
      </c>
      <c r="P485" t="n">
        <v>404.64</v>
      </c>
      <c r="Q485" t="n">
        <v>1397.19</v>
      </c>
      <c r="R485" t="n">
        <v>86.98999999999999</v>
      </c>
      <c r="S485" t="n">
        <v>66.97</v>
      </c>
      <c r="T485" t="n">
        <v>7409.47</v>
      </c>
      <c r="U485" t="n">
        <v>0.77</v>
      </c>
      <c r="V485" t="n">
        <v>0.86</v>
      </c>
      <c r="W485" t="n">
        <v>5.32</v>
      </c>
      <c r="X485" t="n">
        <v>0.45</v>
      </c>
      <c r="Y485" t="n">
        <v>1</v>
      </c>
      <c r="Z485" t="n">
        <v>10</v>
      </c>
    </row>
    <row r="486">
      <c r="A486" t="n">
        <v>70</v>
      </c>
      <c r="B486" t="n">
        <v>150</v>
      </c>
      <c r="C486" t="inlineStr">
        <is>
          <t xml:space="preserve">CONCLUIDO	</t>
        </is>
      </c>
      <c r="D486" t="n">
        <v>3.5028</v>
      </c>
      <c r="E486" t="n">
        <v>28.55</v>
      </c>
      <c r="F486" t="n">
        <v>24.61</v>
      </c>
      <c r="G486" t="n">
        <v>86.84999999999999</v>
      </c>
      <c r="H486" t="n">
        <v>0.98</v>
      </c>
      <c r="I486" t="n">
        <v>17</v>
      </c>
      <c r="J486" t="n">
        <v>335.62</v>
      </c>
      <c r="K486" t="n">
        <v>61.82</v>
      </c>
      <c r="L486" t="n">
        <v>18.5</v>
      </c>
      <c r="M486" t="n">
        <v>15</v>
      </c>
      <c r="N486" t="n">
        <v>105.3</v>
      </c>
      <c r="O486" t="n">
        <v>41627.72</v>
      </c>
      <c r="P486" t="n">
        <v>404.71</v>
      </c>
      <c r="Q486" t="n">
        <v>1397.21</v>
      </c>
      <c r="R486" t="n">
        <v>87.03</v>
      </c>
      <c r="S486" t="n">
        <v>66.97</v>
      </c>
      <c r="T486" t="n">
        <v>7431.98</v>
      </c>
      <c r="U486" t="n">
        <v>0.77</v>
      </c>
      <c r="V486" t="n">
        <v>0.86</v>
      </c>
      <c r="W486" t="n">
        <v>5.32</v>
      </c>
      <c r="X486" t="n">
        <v>0.44</v>
      </c>
      <c r="Y486" t="n">
        <v>1</v>
      </c>
      <c r="Z486" t="n">
        <v>10</v>
      </c>
    </row>
    <row r="487">
      <c r="A487" t="n">
        <v>71</v>
      </c>
      <c r="B487" t="n">
        <v>150</v>
      </c>
      <c r="C487" t="inlineStr">
        <is>
          <t xml:space="preserve">CONCLUIDO	</t>
        </is>
      </c>
      <c r="D487" t="n">
        <v>3.5017</v>
      </c>
      <c r="E487" t="n">
        <v>28.56</v>
      </c>
      <c r="F487" t="n">
        <v>24.62</v>
      </c>
      <c r="G487" t="n">
        <v>86.88</v>
      </c>
      <c r="H487" t="n">
        <v>0.99</v>
      </c>
      <c r="I487" t="n">
        <v>17</v>
      </c>
      <c r="J487" t="n">
        <v>336.22</v>
      </c>
      <c r="K487" t="n">
        <v>61.82</v>
      </c>
      <c r="L487" t="n">
        <v>18.75</v>
      </c>
      <c r="M487" t="n">
        <v>15</v>
      </c>
      <c r="N487" t="n">
        <v>105.65</v>
      </c>
      <c r="O487" t="n">
        <v>41701.68</v>
      </c>
      <c r="P487" t="n">
        <v>404.41</v>
      </c>
      <c r="Q487" t="n">
        <v>1397.2</v>
      </c>
      <c r="R487" t="n">
        <v>87.34999999999999</v>
      </c>
      <c r="S487" t="n">
        <v>66.97</v>
      </c>
      <c r="T487" t="n">
        <v>7593.66</v>
      </c>
      <c r="U487" t="n">
        <v>0.77</v>
      </c>
      <c r="V487" t="n">
        <v>0.85</v>
      </c>
      <c r="W487" t="n">
        <v>5.32</v>
      </c>
      <c r="X487" t="n">
        <v>0.45</v>
      </c>
      <c r="Y487" t="n">
        <v>1</v>
      </c>
      <c r="Z487" t="n">
        <v>10</v>
      </c>
    </row>
    <row r="488">
      <c r="A488" t="n">
        <v>72</v>
      </c>
      <c r="B488" t="n">
        <v>150</v>
      </c>
      <c r="C488" t="inlineStr">
        <is>
          <t xml:space="preserve">CONCLUIDO	</t>
        </is>
      </c>
      <c r="D488" t="n">
        <v>3.5001</v>
      </c>
      <c r="E488" t="n">
        <v>28.57</v>
      </c>
      <c r="F488" t="n">
        <v>24.63</v>
      </c>
      <c r="G488" t="n">
        <v>86.93000000000001</v>
      </c>
      <c r="H488" t="n">
        <v>1.01</v>
      </c>
      <c r="I488" t="n">
        <v>17</v>
      </c>
      <c r="J488" t="n">
        <v>336.82</v>
      </c>
      <c r="K488" t="n">
        <v>61.82</v>
      </c>
      <c r="L488" t="n">
        <v>19</v>
      </c>
      <c r="M488" t="n">
        <v>15</v>
      </c>
      <c r="N488" t="n">
        <v>106</v>
      </c>
      <c r="O488" t="n">
        <v>41775.82</v>
      </c>
      <c r="P488" t="n">
        <v>403.33</v>
      </c>
      <c r="Q488" t="n">
        <v>1397.2</v>
      </c>
      <c r="R488" t="n">
        <v>87.5</v>
      </c>
      <c r="S488" t="n">
        <v>66.97</v>
      </c>
      <c r="T488" t="n">
        <v>7666.16</v>
      </c>
      <c r="U488" t="n">
        <v>0.77</v>
      </c>
      <c r="V488" t="n">
        <v>0.85</v>
      </c>
      <c r="W488" t="n">
        <v>5.33</v>
      </c>
      <c r="X488" t="n">
        <v>0.46</v>
      </c>
      <c r="Y488" t="n">
        <v>1</v>
      </c>
      <c r="Z488" t="n">
        <v>10</v>
      </c>
    </row>
    <row r="489">
      <c r="A489" t="n">
        <v>73</v>
      </c>
      <c r="B489" t="n">
        <v>150</v>
      </c>
      <c r="C489" t="inlineStr">
        <is>
          <t xml:space="preserve">CONCLUIDO	</t>
        </is>
      </c>
      <c r="D489" t="n">
        <v>3.5113</v>
      </c>
      <c r="E489" t="n">
        <v>28.48</v>
      </c>
      <c r="F489" t="n">
        <v>24.59</v>
      </c>
      <c r="G489" t="n">
        <v>92.23</v>
      </c>
      <c r="H489" t="n">
        <v>1.02</v>
      </c>
      <c r="I489" t="n">
        <v>16</v>
      </c>
      <c r="J489" t="n">
        <v>337.43</v>
      </c>
      <c r="K489" t="n">
        <v>61.82</v>
      </c>
      <c r="L489" t="n">
        <v>19.25</v>
      </c>
      <c r="M489" t="n">
        <v>14</v>
      </c>
      <c r="N489" t="n">
        <v>106.35</v>
      </c>
      <c r="O489" t="n">
        <v>41850.13</v>
      </c>
      <c r="P489" t="n">
        <v>401.84</v>
      </c>
      <c r="Q489" t="n">
        <v>1397.2</v>
      </c>
      <c r="R489" t="n">
        <v>86.59999999999999</v>
      </c>
      <c r="S489" t="n">
        <v>66.97</v>
      </c>
      <c r="T489" t="n">
        <v>7221.3</v>
      </c>
      <c r="U489" t="n">
        <v>0.77</v>
      </c>
      <c r="V489" t="n">
        <v>0.86</v>
      </c>
      <c r="W489" t="n">
        <v>5.32</v>
      </c>
      <c r="X489" t="n">
        <v>0.43</v>
      </c>
      <c r="Y489" t="n">
        <v>1</v>
      </c>
      <c r="Z489" t="n">
        <v>10</v>
      </c>
    </row>
    <row r="490">
      <c r="A490" t="n">
        <v>74</v>
      </c>
      <c r="B490" t="n">
        <v>150</v>
      </c>
      <c r="C490" t="inlineStr">
        <is>
          <t xml:space="preserve">CONCLUIDO	</t>
        </is>
      </c>
      <c r="D490" t="n">
        <v>3.5098</v>
      </c>
      <c r="E490" t="n">
        <v>28.49</v>
      </c>
      <c r="F490" t="n">
        <v>24.61</v>
      </c>
      <c r="G490" t="n">
        <v>92.27</v>
      </c>
      <c r="H490" t="n">
        <v>1.03</v>
      </c>
      <c r="I490" t="n">
        <v>16</v>
      </c>
      <c r="J490" t="n">
        <v>338.03</v>
      </c>
      <c r="K490" t="n">
        <v>61.82</v>
      </c>
      <c r="L490" t="n">
        <v>19.5</v>
      </c>
      <c r="M490" t="n">
        <v>14</v>
      </c>
      <c r="N490" t="n">
        <v>106.71</v>
      </c>
      <c r="O490" t="n">
        <v>41924.62</v>
      </c>
      <c r="P490" t="n">
        <v>402.79</v>
      </c>
      <c r="Q490" t="n">
        <v>1397.2</v>
      </c>
      <c r="R490" t="n">
        <v>86.93000000000001</v>
      </c>
      <c r="S490" t="n">
        <v>66.97</v>
      </c>
      <c r="T490" t="n">
        <v>7386.46</v>
      </c>
      <c r="U490" t="n">
        <v>0.77</v>
      </c>
      <c r="V490" t="n">
        <v>0.86</v>
      </c>
      <c r="W490" t="n">
        <v>5.32</v>
      </c>
      <c r="X490" t="n">
        <v>0.44</v>
      </c>
      <c r="Y490" t="n">
        <v>1</v>
      </c>
      <c r="Z490" t="n">
        <v>10</v>
      </c>
    </row>
    <row r="491">
      <c r="A491" t="n">
        <v>75</v>
      </c>
      <c r="B491" t="n">
        <v>150</v>
      </c>
      <c r="C491" t="inlineStr">
        <is>
          <t xml:space="preserve">CONCLUIDO	</t>
        </is>
      </c>
      <c r="D491" t="n">
        <v>3.51</v>
      </c>
      <c r="E491" t="n">
        <v>28.49</v>
      </c>
      <c r="F491" t="n">
        <v>24.6</v>
      </c>
      <c r="G491" t="n">
        <v>92.26000000000001</v>
      </c>
      <c r="H491" t="n">
        <v>1.04</v>
      </c>
      <c r="I491" t="n">
        <v>16</v>
      </c>
      <c r="J491" t="n">
        <v>338.63</v>
      </c>
      <c r="K491" t="n">
        <v>61.82</v>
      </c>
      <c r="L491" t="n">
        <v>19.75</v>
      </c>
      <c r="M491" t="n">
        <v>14</v>
      </c>
      <c r="N491" t="n">
        <v>107.06</v>
      </c>
      <c r="O491" t="n">
        <v>41999.28</v>
      </c>
      <c r="P491" t="n">
        <v>402.14</v>
      </c>
      <c r="Q491" t="n">
        <v>1397.25</v>
      </c>
      <c r="R491" t="n">
        <v>86.90000000000001</v>
      </c>
      <c r="S491" t="n">
        <v>66.97</v>
      </c>
      <c r="T491" t="n">
        <v>7374.05</v>
      </c>
      <c r="U491" t="n">
        <v>0.77</v>
      </c>
      <c r="V491" t="n">
        <v>0.86</v>
      </c>
      <c r="W491" t="n">
        <v>5.32</v>
      </c>
      <c r="X491" t="n">
        <v>0.44</v>
      </c>
      <c r="Y491" t="n">
        <v>1</v>
      </c>
      <c r="Z491" t="n">
        <v>10</v>
      </c>
    </row>
    <row r="492">
      <c r="A492" t="n">
        <v>76</v>
      </c>
      <c r="B492" t="n">
        <v>150</v>
      </c>
      <c r="C492" t="inlineStr">
        <is>
          <t xml:space="preserve">CONCLUIDO	</t>
        </is>
      </c>
      <c r="D492" t="n">
        <v>3.5094</v>
      </c>
      <c r="E492" t="n">
        <v>28.5</v>
      </c>
      <c r="F492" t="n">
        <v>24.61</v>
      </c>
      <c r="G492" t="n">
        <v>92.28</v>
      </c>
      <c r="H492" t="n">
        <v>1.05</v>
      </c>
      <c r="I492" t="n">
        <v>16</v>
      </c>
      <c r="J492" t="n">
        <v>339.24</v>
      </c>
      <c r="K492" t="n">
        <v>61.82</v>
      </c>
      <c r="L492" t="n">
        <v>20</v>
      </c>
      <c r="M492" t="n">
        <v>14</v>
      </c>
      <c r="N492" t="n">
        <v>107.42</v>
      </c>
      <c r="O492" t="n">
        <v>42074.12</v>
      </c>
      <c r="P492" t="n">
        <v>401.86</v>
      </c>
      <c r="Q492" t="n">
        <v>1397.17</v>
      </c>
      <c r="R492" t="n">
        <v>87.18000000000001</v>
      </c>
      <c r="S492" t="n">
        <v>66.97</v>
      </c>
      <c r="T492" t="n">
        <v>7509.33</v>
      </c>
      <c r="U492" t="n">
        <v>0.77</v>
      </c>
      <c r="V492" t="n">
        <v>0.86</v>
      </c>
      <c r="W492" t="n">
        <v>5.32</v>
      </c>
      <c r="X492" t="n">
        <v>0.44</v>
      </c>
      <c r="Y492" t="n">
        <v>1</v>
      </c>
      <c r="Z492" t="n">
        <v>10</v>
      </c>
    </row>
    <row r="493">
      <c r="A493" t="n">
        <v>77</v>
      </c>
      <c r="B493" t="n">
        <v>150</v>
      </c>
      <c r="C493" t="inlineStr">
        <is>
          <t xml:space="preserve">CONCLUIDO	</t>
        </is>
      </c>
      <c r="D493" t="n">
        <v>3.5103</v>
      </c>
      <c r="E493" t="n">
        <v>28.49</v>
      </c>
      <c r="F493" t="n">
        <v>24.6</v>
      </c>
      <c r="G493" t="n">
        <v>92.26000000000001</v>
      </c>
      <c r="H493" t="n">
        <v>1.06</v>
      </c>
      <c r="I493" t="n">
        <v>16</v>
      </c>
      <c r="J493" t="n">
        <v>339.85</v>
      </c>
      <c r="K493" t="n">
        <v>61.82</v>
      </c>
      <c r="L493" t="n">
        <v>20.25</v>
      </c>
      <c r="M493" t="n">
        <v>14</v>
      </c>
      <c r="N493" t="n">
        <v>107.78</v>
      </c>
      <c r="O493" t="n">
        <v>42149.15</v>
      </c>
      <c r="P493" t="n">
        <v>400.84</v>
      </c>
      <c r="Q493" t="n">
        <v>1397.23</v>
      </c>
      <c r="R493" t="n">
        <v>86.90000000000001</v>
      </c>
      <c r="S493" t="n">
        <v>66.97</v>
      </c>
      <c r="T493" t="n">
        <v>7369.31</v>
      </c>
      <c r="U493" t="n">
        <v>0.77</v>
      </c>
      <c r="V493" t="n">
        <v>0.86</v>
      </c>
      <c r="W493" t="n">
        <v>5.32</v>
      </c>
      <c r="X493" t="n">
        <v>0.44</v>
      </c>
      <c r="Y493" t="n">
        <v>1</v>
      </c>
      <c r="Z493" t="n">
        <v>10</v>
      </c>
    </row>
    <row r="494">
      <c r="A494" t="n">
        <v>78</v>
      </c>
      <c r="B494" t="n">
        <v>150</v>
      </c>
      <c r="C494" t="inlineStr">
        <is>
          <t xml:space="preserve">CONCLUIDO	</t>
        </is>
      </c>
      <c r="D494" t="n">
        <v>3.5217</v>
      </c>
      <c r="E494" t="n">
        <v>28.4</v>
      </c>
      <c r="F494" t="n">
        <v>24.57</v>
      </c>
      <c r="G494" t="n">
        <v>98.26000000000001</v>
      </c>
      <c r="H494" t="n">
        <v>1.07</v>
      </c>
      <c r="I494" t="n">
        <v>15</v>
      </c>
      <c r="J494" t="n">
        <v>340.46</v>
      </c>
      <c r="K494" t="n">
        <v>61.82</v>
      </c>
      <c r="L494" t="n">
        <v>20.5</v>
      </c>
      <c r="M494" t="n">
        <v>13</v>
      </c>
      <c r="N494" t="n">
        <v>108.14</v>
      </c>
      <c r="O494" t="n">
        <v>42224.35</v>
      </c>
      <c r="P494" t="n">
        <v>399.51</v>
      </c>
      <c r="Q494" t="n">
        <v>1397.24</v>
      </c>
      <c r="R494" t="n">
        <v>85.52</v>
      </c>
      <c r="S494" t="n">
        <v>66.97</v>
      </c>
      <c r="T494" t="n">
        <v>6687.04</v>
      </c>
      <c r="U494" t="n">
        <v>0.78</v>
      </c>
      <c r="V494" t="n">
        <v>0.86</v>
      </c>
      <c r="W494" t="n">
        <v>5.32</v>
      </c>
      <c r="X494" t="n">
        <v>0.4</v>
      </c>
      <c r="Y494" t="n">
        <v>1</v>
      </c>
      <c r="Z494" t="n">
        <v>10</v>
      </c>
    </row>
    <row r="495">
      <c r="A495" t="n">
        <v>79</v>
      </c>
      <c r="B495" t="n">
        <v>150</v>
      </c>
      <c r="C495" t="inlineStr">
        <is>
          <t xml:space="preserve">CONCLUIDO	</t>
        </is>
      </c>
      <c r="D495" t="n">
        <v>3.523</v>
      </c>
      <c r="E495" t="n">
        <v>28.39</v>
      </c>
      <c r="F495" t="n">
        <v>24.55</v>
      </c>
      <c r="G495" t="n">
        <v>98.22</v>
      </c>
      <c r="H495" t="n">
        <v>1.08</v>
      </c>
      <c r="I495" t="n">
        <v>15</v>
      </c>
      <c r="J495" t="n">
        <v>341.07</v>
      </c>
      <c r="K495" t="n">
        <v>61.82</v>
      </c>
      <c r="L495" t="n">
        <v>20.75</v>
      </c>
      <c r="M495" t="n">
        <v>13</v>
      </c>
      <c r="N495" t="n">
        <v>108.5</v>
      </c>
      <c r="O495" t="n">
        <v>42299.74</v>
      </c>
      <c r="P495" t="n">
        <v>399.02</v>
      </c>
      <c r="Q495" t="n">
        <v>1397.19</v>
      </c>
      <c r="R495" t="n">
        <v>85.20999999999999</v>
      </c>
      <c r="S495" t="n">
        <v>66.97</v>
      </c>
      <c r="T495" t="n">
        <v>6533.74</v>
      </c>
      <c r="U495" t="n">
        <v>0.79</v>
      </c>
      <c r="V495" t="n">
        <v>0.86</v>
      </c>
      <c r="W495" t="n">
        <v>5.32</v>
      </c>
      <c r="X495" t="n">
        <v>0.39</v>
      </c>
      <c r="Y495" t="n">
        <v>1</v>
      </c>
      <c r="Z495" t="n">
        <v>10</v>
      </c>
    </row>
    <row r="496">
      <c r="A496" t="n">
        <v>80</v>
      </c>
      <c r="B496" t="n">
        <v>150</v>
      </c>
      <c r="C496" t="inlineStr">
        <is>
          <t xml:space="preserve">CONCLUIDO	</t>
        </is>
      </c>
      <c r="D496" t="n">
        <v>3.5215</v>
      </c>
      <c r="E496" t="n">
        <v>28.4</v>
      </c>
      <c r="F496" t="n">
        <v>24.57</v>
      </c>
      <c r="G496" t="n">
        <v>98.27</v>
      </c>
      <c r="H496" t="n">
        <v>1.1</v>
      </c>
      <c r="I496" t="n">
        <v>15</v>
      </c>
      <c r="J496" t="n">
        <v>341.68</v>
      </c>
      <c r="K496" t="n">
        <v>61.82</v>
      </c>
      <c r="L496" t="n">
        <v>21</v>
      </c>
      <c r="M496" t="n">
        <v>13</v>
      </c>
      <c r="N496" t="n">
        <v>108.86</v>
      </c>
      <c r="O496" t="n">
        <v>42375.31</v>
      </c>
      <c r="P496" t="n">
        <v>398.67</v>
      </c>
      <c r="Q496" t="n">
        <v>1397.17</v>
      </c>
      <c r="R496" t="n">
        <v>85.73</v>
      </c>
      <c r="S496" t="n">
        <v>66.97</v>
      </c>
      <c r="T496" t="n">
        <v>6792.34</v>
      </c>
      <c r="U496" t="n">
        <v>0.78</v>
      </c>
      <c r="V496" t="n">
        <v>0.86</v>
      </c>
      <c r="W496" t="n">
        <v>5.32</v>
      </c>
      <c r="X496" t="n">
        <v>0.4</v>
      </c>
      <c r="Y496" t="n">
        <v>1</v>
      </c>
      <c r="Z496" t="n">
        <v>10</v>
      </c>
    </row>
    <row r="497">
      <c r="A497" t="n">
        <v>81</v>
      </c>
      <c r="B497" t="n">
        <v>150</v>
      </c>
      <c r="C497" t="inlineStr">
        <is>
          <t xml:space="preserve">CONCLUIDO	</t>
        </is>
      </c>
      <c r="D497" t="n">
        <v>3.5196</v>
      </c>
      <c r="E497" t="n">
        <v>28.41</v>
      </c>
      <c r="F497" t="n">
        <v>24.58</v>
      </c>
      <c r="G497" t="n">
        <v>98.33</v>
      </c>
      <c r="H497" t="n">
        <v>1.11</v>
      </c>
      <c r="I497" t="n">
        <v>15</v>
      </c>
      <c r="J497" t="n">
        <v>342.3</v>
      </c>
      <c r="K497" t="n">
        <v>61.82</v>
      </c>
      <c r="L497" t="n">
        <v>21.25</v>
      </c>
      <c r="M497" t="n">
        <v>13</v>
      </c>
      <c r="N497" t="n">
        <v>109.23</v>
      </c>
      <c r="O497" t="n">
        <v>42451.07</v>
      </c>
      <c r="P497" t="n">
        <v>397.83</v>
      </c>
      <c r="Q497" t="n">
        <v>1397.2</v>
      </c>
      <c r="R497" t="n">
        <v>86.02</v>
      </c>
      <c r="S497" t="n">
        <v>66.97</v>
      </c>
      <c r="T497" t="n">
        <v>6934.69</v>
      </c>
      <c r="U497" t="n">
        <v>0.78</v>
      </c>
      <c r="V497" t="n">
        <v>0.86</v>
      </c>
      <c r="W497" t="n">
        <v>5.32</v>
      </c>
      <c r="X497" t="n">
        <v>0.42</v>
      </c>
      <c r="Y497" t="n">
        <v>1</v>
      </c>
      <c r="Z497" t="n">
        <v>10</v>
      </c>
    </row>
    <row r="498">
      <c r="A498" t="n">
        <v>82</v>
      </c>
      <c r="B498" t="n">
        <v>150</v>
      </c>
      <c r="C498" t="inlineStr">
        <is>
          <t xml:space="preserve">CONCLUIDO	</t>
        </is>
      </c>
      <c r="D498" t="n">
        <v>3.5223</v>
      </c>
      <c r="E498" t="n">
        <v>28.39</v>
      </c>
      <c r="F498" t="n">
        <v>24.56</v>
      </c>
      <c r="G498" t="n">
        <v>98.23999999999999</v>
      </c>
      <c r="H498" t="n">
        <v>1.12</v>
      </c>
      <c r="I498" t="n">
        <v>15</v>
      </c>
      <c r="J498" t="n">
        <v>342.91</v>
      </c>
      <c r="K498" t="n">
        <v>61.82</v>
      </c>
      <c r="L498" t="n">
        <v>21.5</v>
      </c>
      <c r="M498" t="n">
        <v>13</v>
      </c>
      <c r="N498" t="n">
        <v>109.59</v>
      </c>
      <c r="O498" t="n">
        <v>42527.02</v>
      </c>
      <c r="P498" t="n">
        <v>395.35</v>
      </c>
      <c r="Q498" t="n">
        <v>1397.17</v>
      </c>
      <c r="R498" t="n">
        <v>85.41</v>
      </c>
      <c r="S498" t="n">
        <v>66.97</v>
      </c>
      <c r="T498" t="n">
        <v>6630.35</v>
      </c>
      <c r="U498" t="n">
        <v>0.78</v>
      </c>
      <c r="V498" t="n">
        <v>0.86</v>
      </c>
      <c r="W498" t="n">
        <v>5.32</v>
      </c>
      <c r="X498" t="n">
        <v>0.4</v>
      </c>
      <c r="Y498" t="n">
        <v>1</v>
      </c>
      <c r="Z498" t="n">
        <v>10</v>
      </c>
    </row>
    <row r="499">
      <c r="A499" t="n">
        <v>83</v>
      </c>
      <c r="B499" t="n">
        <v>150</v>
      </c>
      <c r="C499" t="inlineStr">
        <is>
          <t xml:space="preserve">CONCLUIDO	</t>
        </is>
      </c>
      <c r="D499" t="n">
        <v>3.5318</v>
      </c>
      <c r="E499" t="n">
        <v>28.31</v>
      </c>
      <c r="F499" t="n">
        <v>24.54</v>
      </c>
      <c r="G499" t="n">
        <v>105.17</v>
      </c>
      <c r="H499" t="n">
        <v>1.13</v>
      </c>
      <c r="I499" t="n">
        <v>14</v>
      </c>
      <c r="J499" t="n">
        <v>343.53</v>
      </c>
      <c r="K499" t="n">
        <v>61.82</v>
      </c>
      <c r="L499" t="n">
        <v>21.75</v>
      </c>
      <c r="M499" t="n">
        <v>12</v>
      </c>
      <c r="N499" t="n">
        <v>109.96</v>
      </c>
      <c r="O499" t="n">
        <v>42603.15</v>
      </c>
      <c r="P499" t="n">
        <v>394.15</v>
      </c>
      <c r="Q499" t="n">
        <v>1397.2</v>
      </c>
      <c r="R499" t="n">
        <v>84.64</v>
      </c>
      <c r="S499" t="n">
        <v>66.97</v>
      </c>
      <c r="T499" t="n">
        <v>6251.28</v>
      </c>
      <c r="U499" t="n">
        <v>0.79</v>
      </c>
      <c r="V499" t="n">
        <v>0.86</v>
      </c>
      <c r="W499" t="n">
        <v>5.32</v>
      </c>
      <c r="X499" t="n">
        <v>0.37</v>
      </c>
      <c r="Y499" t="n">
        <v>1</v>
      </c>
      <c r="Z499" t="n">
        <v>10</v>
      </c>
    </row>
    <row r="500">
      <c r="A500" t="n">
        <v>84</v>
      </c>
      <c r="B500" t="n">
        <v>150</v>
      </c>
      <c r="C500" t="inlineStr">
        <is>
          <t xml:space="preserve">CONCLUIDO	</t>
        </is>
      </c>
      <c r="D500" t="n">
        <v>3.5333</v>
      </c>
      <c r="E500" t="n">
        <v>28.3</v>
      </c>
      <c r="F500" t="n">
        <v>24.53</v>
      </c>
      <c r="G500" t="n">
        <v>105.12</v>
      </c>
      <c r="H500" t="n">
        <v>1.14</v>
      </c>
      <c r="I500" t="n">
        <v>14</v>
      </c>
      <c r="J500" t="n">
        <v>344.15</v>
      </c>
      <c r="K500" t="n">
        <v>61.82</v>
      </c>
      <c r="L500" t="n">
        <v>22</v>
      </c>
      <c r="M500" t="n">
        <v>12</v>
      </c>
      <c r="N500" t="n">
        <v>110.33</v>
      </c>
      <c r="O500" t="n">
        <v>42679.6</v>
      </c>
      <c r="P500" t="n">
        <v>394.23</v>
      </c>
      <c r="Q500" t="n">
        <v>1397.2</v>
      </c>
      <c r="R500" t="n">
        <v>84.18000000000001</v>
      </c>
      <c r="S500" t="n">
        <v>66.97</v>
      </c>
      <c r="T500" t="n">
        <v>6021.69</v>
      </c>
      <c r="U500" t="n">
        <v>0.8</v>
      </c>
      <c r="V500" t="n">
        <v>0.86</v>
      </c>
      <c r="W500" t="n">
        <v>5.32</v>
      </c>
      <c r="X500" t="n">
        <v>0.36</v>
      </c>
      <c r="Y500" t="n">
        <v>1</v>
      </c>
      <c r="Z500" t="n">
        <v>10</v>
      </c>
    </row>
    <row r="501">
      <c r="A501" t="n">
        <v>85</v>
      </c>
      <c r="B501" t="n">
        <v>150</v>
      </c>
      <c r="C501" t="inlineStr">
        <is>
          <t xml:space="preserve">CONCLUIDO	</t>
        </is>
      </c>
      <c r="D501" t="n">
        <v>3.5334</v>
      </c>
      <c r="E501" t="n">
        <v>28.3</v>
      </c>
      <c r="F501" t="n">
        <v>24.53</v>
      </c>
      <c r="G501" t="n">
        <v>105.11</v>
      </c>
      <c r="H501" t="n">
        <v>1.15</v>
      </c>
      <c r="I501" t="n">
        <v>14</v>
      </c>
      <c r="J501" t="n">
        <v>344.77</v>
      </c>
      <c r="K501" t="n">
        <v>61.82</v>
      </c>
      <c r="L501" t="n">
        <v>22.25</v>
      </c>
      <c r="M501" t="n">
        <v>12</v>
      </c>
      <c r="N501" t="n">
        <v>110.7</v>
      </c>
      <c r="O501" t="n">
        <v>42756.12</v>
      </c>
      <c r="P501" t="n">
        <v>394.14</v>
      </c>
      <c r="Q501" t="n">
        <v>1397.17</v>
      </c>
      <c r="R501" t="n">
        <v>84.25</v>
      </c>
      <c r="S501" t="n">
        <v>66.97</v>
      </c>
      <c r="T501" t="n">
        <v>6054.45</v>
      </c>
      <c r="U501" t="n">
        <v>0.79</v>
      </c>
      <c r="V501" t="n">
        <v>0.86</v>
      </c>
      <c r="W501" t="n">
        <v>5.32</v>
      </c>
      <c r="X501" t="n">
        <v>0.36</v>
      </c>
      <c r="Y501" t="n">
        <v>1</v>
      </c>
      <c r="Z501" t="n">
        <v>10</v>
      </c>
    </row>
    <row r="502">
      <c r="A502" t="n">
        <v>86</v>
      </c>
      <c r="B502" t="n">
        <v>150</v>
      </c>
      <c r="C502" t="inlineStr">
        <is>
          <t xml:space="preserve">CONCLUIDO	</t>
        </is>
      </c>
      <c r="D502" t="n">
        <v>3.5333</v>
      </c>
      <c r="E502" t="n">
        <v>28.3</v>
      </c>
      <c r="F502" t="n">
        <v>24.53</v>
      </c>
      <c r="G502" t="n">
        <v>105.12</v>
      </c>
      <c r="H502" t="n">
        <v>1.16</v>
      </c>
      <c r="I502" t="n">
        <v>14</v>
      </c>
      <c r="J502" t="n">
        <v>345.39</v>
      </c>
      <c r="K502" t="n">
        <v>61.82</v>
      </c>
      <c r="L502" t="n">
        <v>22.5</v>
      </c>
      <c r="M502" t="n">
        <v>12</v>
      </c>
      <c r="N502" t="n">
        <v>111.07</v>
      </c>
      <c r="O502" t="n">
        <v>42832.82</v>
      </c>
      <c r="P502" t="n">
        <v>392.69</v>
      </c>
      <c r="Q502" t="n">
        <v>1397.19</v>
      </c>
      <c r="R502" t="n">
        <v>84.54000000000001</v>
      </c>
      <c r="S502" t="n">
        <v>66.97</v>
      </c>
      <c r="T502" t="n">
        <v>6202.78</v>
      </c>
      <c r="U502" t="n">
        <v>0.79</v>
      </c>
      <c r="V502" t="n">
        <v>0.86</v>
      </c>
      <c r="W502" t="n">
        <v>5.31</v>
      </c>
      <c r="X502" t="n">
        <v>0.36</v>
      </c>
      <c r="Y502" t="n">
        <v>1</v>
      </c>
      <c r="Z502" t="n">
        <v>10</v>
      </c>
    </row>
    <row r="503">
      <c r="A503" t="n">
        <v>87</v>
      </c>
      <c r="B503" t="n">
        <v>150</v>
      </c>
      <c r="C503" t="inlineStr">
        <is>
          <t xml:space="preserve">CONCLUIDO	</t>
        </is>
      </c>
      <c r="D503" t="n">
        <v>3.5326</v>
      </c>
      <c r="E503" t="n">
        <v>28.31</v>
      </c>
      <c r="F503" t="n">
        <v>24.53</v>
      </c>
      <c r="G503" t="n">
        <v>105.14</v>
      </c>
      <c r="H503" t="n">
        <v>1.17</v>
      </c>
      <c r="I503" t="n">
        <v>14</v>
      </c>
      <c r="J503" t="n">
        <v>346.02</v>
      </c>
      <c r="K503" t="n">
        <v>61.82</v>
      </c>
      <c r="L503" t="n">
        <v>22.75</v>
      </c>
      <c r="M503" t="n">
        <v>12</v>
      </c>
      <c r="N503" t="n">
        <v>111.45</v>
      </c>
      <c r="O503" t="n">
        <v>42909.73</v>
      </c>
      <c r="P503" t="n">
        <v>391.58</v>
      </c>
      <c r="Q503" t="n">
        <v>1397.21</v>
      </c>
      <c r="R503" t="n">
        <v>84.41</v>
      </c>
      <c r="S503" t="n">
        <v>66.97</v>
      </c>
      <c r="T503" t="n">
        <v>6134.62</v>
      </c>
      <c r="U503" t="n">
        <v>0.79</v>
      </c>
      <c r="V503" t="n">
        <v>0.86</v>
      </c>
      <c r="W503" t="n">
        <v>5.32</v>
      </c>
      <c r="X503" t="n">
        <v>0.37</v>
      </c>
      <c r="Y503" t="n">
        <v>1</v>
      </c>
      <c r="Z503" t="n">
        <v>10</v>
      </c>
    </row>
    <row r="504">
      <c r="A504" t="n">
        <v>88</v>
      </c>
      <c r="B504" t="n">
        <v>150</v>
      </c>
      <c r="C504" t="inlineStr">
        <is>
          <t xml:space="preserve">CONCLUIDO	</t>
        </is>
      </c>
      <c r="D504" t="n">
        <v>3.5311</v>
      </c>
      <c r="E504" t="n">
        <v>28.32</v>
      </c>
      <c r="F504" t="n">
        <v>24.55</v>
      </c>
      <c r="G504" t="n">
        <v>105.19</v>
      </c>
      <c r="H504" t="n">
        <v>1.18</v>
      </c>
      <c r="I504" t="n">
        <v>14</v>
      </c>
      <c r="J504" t="n">
        <v>346.64</v>
      </c>
      <c r="K504" t="n">
        <v>61.82</v>
      </c>
      <c r="L504" t="n">
        <v>23</v>
      </c>
      <c r="M504" t="n">
        <v>12</v>
      </c>
      <c r="N504" t="n">
        <v>111.82</v>
      </c>
      <c r="O504" t="n">
        <v>42986.83</v>
      </c>
      <c r="P504" t="n">
        <v>389.09</v>
      </c>
      <c r="Q504" t="n">
        <v>1397.17</v>
      </c>
      <c r="R504" t="n">
        <v>84.86</v>
      </c>
      <c r="S504" t="n">
        <v>66.97</v>
      </c>
      <c r="T504" t="n">
        <v>6363.26</v>
      </c>
      <c r="U504" t="n">
        <v>0.79</v>
      </c>
      <c r="V504" t="n">
        <v>0.86</v>
      </c>
      <c r="W504" t="n">
        <v>5.32</v>
      </c>
      <c r="X504" t="n">
        <v>0.38</v>
      </c>
      <c r="Y504" t="n">
        <v>1</v>
      </c>
      <c r="Z504" t="n">
        <v>10</v>
      </c>
    </row>
    <row r="505">
      <c r="A505" t="n">
        <v>89</v>
      </c>
      <c r="B505" t="n">
        <v>150</v>
      </c>
      <c r="C505" t="inlineStr">
        <is>
          <t xml:space="preserve">CONCLUIDO	</t>
        </is>
      </c>
      <c r="D505" t="n">
        <v>3.5425</v>
      </c>
      <c r="E505" t="n">
        <v>28.23</v>
      </c>
      <c r="F505" t="n">
        <v>24.51</v>
      </c>
      <c r="G505" t="n">
        <v>113.12</v>
      </c>
      <c r="H505" t="n">
        <v>1.19</v>
      </c>
      <c r="I505" t="n">
        <v>13</v>
      </c>
      <c r="J505" t="n">
        <v>347.27</v>
      </c>
      <c r="K505" t="n">
        <v>61.82</v>
      </c>
      <c r="L505" t="n">
        <v>23.25</v>
      </c>
      <c r="M505" t="n">
        <v>11</v>
      </c>
      <c r="N505" t="n">
        <v>112.2</v>
      </c>
      <c r="O505" t="n">
        <v>43064.12</v>
      </c>
      <c r="P505" t="n">
        <v>388.93</v>
      </c>
      <c r="Q505" t="n">
        <v>1397.2</v>
      </c>
      <c r="R505" t="n">
        <v>83.73</v>
      </c>
      <c r="S505" t="n">
        <v>66.97</v>
      </c>
      <c r="T505" t="n">
        <v>5799.32</v>
      </c>
      <c r="U505" t="n">
        <v>0.8</v>
      </c>
      <c r="V505" t="n">
        <v>0.86</v>
      </c>
      <c r="W505" t="n">
        <v>5.32</v>
      </c>
      <c r="X505" t="n">
        <v>0.34</v>
      </c>
      <c r="Y505" t="n">
        <v>1</v>
      </c>
      <c r="Z505" t="n">
        <v>10</v>
      </c>
    </row>
    <row r="506">
      <c r="A506" t="n">
        <v>90</v>
      </c>
      <c r="B506" t="n">
        <v>150</v>
      </c>
      <c r="C506" t="inlineStr">
        <is>
          <t xml:space="preserve">CONCLUIDO	</t>
        </is>
      </c>
      <c r="D506" t="n">
        <v>3.5418</v>
      </c>
      <c r="E506" t="n">
        <v>28.23</v>
      </c>
      <c r="F506" t="n">
        <v>24.51</v>
      </c>
      <c r="G506" t="n">
        <v>113.14</v>
      </c>
      <c r="H506" t="n">
        <v>1.2</v>
      </c>
      <c r="I506" t="n">
        <v>13</v>
      </c>
      <c r="J506" t="n">
        <v>347.9</v>
      </c>
      <c r="K506" t="n">
        <v>61.82</v>
      </c>
      <c r="L506" t="n">
        <v>23.5</v>
      </c>
      <c r="M506" t="n">
        <v>11</v>
      </c>
      <c r="N506" t="n">
        <v>112.58</v>
      </c>
      <c r="O506" t="n">
        <v>43141.62</v>
      </c>
      <c r="P506" t="n">
        <v>389.76</v>
      </c>
      <c r="Q506" t="n">
        <v>1397.17</v>
      </c>
      <c r="R506" t="n">
        <v>83.90000000000001</v>
      </c>
      <c r="S506" t="n">
        <v>66.97</v>
      </c>
      <c r="T506" t="n">
        <v>5884.3</v>
      </c>
      <c r="U506" t="n">
        <v>0.8</v>
      </c>
      <c r="V506" t="n">
        <v>0.86</v>
      </c>
      <c r="W506" t="n">
        <v>5.32</v>
      </c>
      <c r="X506" t="n">
        <v>0.35</v>
      </c>
      <c r="Y506" t="n">
        <v>1</v>
      </c>
      <c r="Z506" t="n">
        <v>10</v>
      </c>
    </row>
    <row r="507">
      <c r="A507" t="n">
        <v>91</v>
      </c>
      <c r="B507" t="n">
        <v>150</v>
      </c>
      <c r="C507" t="inlineStr">
        <is>
          <t xml:space="preserve">CONCLUIDO	</t>
        </is>
      </c>
      <c r="D507" t="n">
        <v>3.5416</v>
      </c>
      <c r="E507" t="n">
        <v>28.24</v>
      </c>
      <c r="F507" t="n">
        <v>24.52</v>
      </c>
      <c r="G507" t="n">
        <v>113.15</v>
      </c>
      <c r="H507" t="n">
        <v>1.21</v>
      </c>
      <c r="I507" t="n">
        <v>13</v>
      </c>
      <c r="J507" t="n">
        <v>348.53</v>
      </c>
      <c r="K507" t="n">
        <v>61.82</v>
      </c>
      <c r="L507" t="n">
        <v>23.75</v>
      </c>
      <c r="M507" t="n">
        <v>11</v>
      </c>
      <c r="N507" t="n">
        <v>112.96</v>
      </c>
      <c r="O507" t="n">
        <v>43219.31</v>
      </c>
      <c r="P507" t="n">
        <v>389.74</v>
      </c>
      <c r="Q507" t="n">
        <v>1397.17</v>
      </c>
      <c r="R507" t="n">
        <v>83.95999999999999</v>
      </c>
      <c r="S507" t="n">
        <v>66.97</v>
      </c>
      <c r="T507" t="n">
        <v>5915.68</v>
      </c>
      <c r="U507" t="n">
        <v>0.8</v>
      </c>
      <c r="V507" t="n">
        <v>0.86</v>
      </c>
      <c r="W507" t="n">
        <v>5.32</v>
      </c>
      <c r="X507" t="n">
        <v>0.35</v>
      </c>
      <c r="Y507" t="n">
        <v>1</v>
      </c>
      <c r="Z507" t="n">
        <v>10</v>
      </c>
    </row>
    <row r="508">
      <c r="A508" t="n">
        <v>92</v>
      </c>
      <c r="B508" t="n">
        <v>150</v>
      </c>
      <c r="C508" t="inlineStr">
        <is>
          <t xml:space="preserve">CONCLUIDO	</t>
        </is>
      </c>
      <c r="D508" t="n">
        <v>3.5411</v>
      </c>
      <c r="E508" t="n">
        <v>28.24</v>
      </c>
      <c r="F508" t="n">
        <v>24.52</v>
      </c>
      <c r="G508" t="n">
        <v>113.17</v>
      </c>
      <c r="H508" t="n">
        <v>1.23</v>
      </c>
      <c r="I508" t="n">
        <v>13</v>
      </c>
      <c r="J508" t="n">
        <v>349.16</v>
      </c>
      <c r="K508" t="n">
        <v>61.82</v>
      </c>
      <c r="L508" t="n">
        <v>24</v>
      </c>
      <c r="M508" t="n">
        <v>11</v>
      </c>
      <c r="N508" t="n">
        <v>113.34</v>
      </c>
      <c r="O508" t="n">
        <v>43297.21</v>
      </c>
      <c r="P508" t="n">
        <v>390.22</v>
      </c>
      <c r="Q508" t="n">
        <v>1397.19</v>
      </c>
      <c r="R508" t="n">
        <v>84.25</v>
      </c>
      <c r="S508" t="n">
        <v>66.97</v>
      </c>
      <c r="T508" t="n">
        <v>6059.85</v>
      </c>
      <c r="U508" t="n">
        <v>0.79</v>
      </c>
      <c r="V508" t="n">
        <v>0.86</v>
      </c>
      <c r="W508" t="n">
        <v>5.31</v>
      </c>
      <c r="X508" t="n">
        <v>0.36</v>
      </c>
      <c r="Y508" t="n">
        <v>1</v>
      </c>
      <c r="Z508" t="n">
        <v>10</v>
      </c>
    </row>
    <row r="509">
      <c r="A509" t="n">
        <v>93</v>
      </c>
      <c r="B509" t="n">
        <v>150</v>
      </c>
      <c r="C509" t="inlineStr">
        <is>
          <t xml:space="preserve">CONCLUIDO	</t>
        </is>
      </c>
      <c r="D509" t="n">
        <v>3.542</v>
      </c>
      <c r="E509" t="n">
        <v>28.23</v>
      </c>
      <c r="F509" t="n">
        <v>24.51</v>
      </c>
      <c r="G509" t="n">
        <v>113.14</v>
      </c>
      <c r="H509" t="n">
        <v>1.24</v>
      </c>
      <c r="I509" t="n">
        <v>13</v>
      </c>
      <c r="J509" t="n">
        <v>349.79</v>
      </c>
      <c r="K509" t="n">
        <v>61.82</v>
      </c>
      <c r="L509" t="n">
        <v>24.25</v>
      </c>
      <c r="M509" t="n">
        <v>11</v>
      </c>
      <c r="N509" t="n">
        <v>113.72</v>
      </c>
      <c r="O509" t="n">
        <v>43375.3</v>
      </c>
      <c r="P509" t="n">
        <v>389.1</v>
      </c>
      <c r="Q509" t="n">
        <v>1397.32</v>
      </c>
      <c r="R509" t="n">
        <v>83.98</v>
      </c>
      <c r="S509" t="n">
        <v>66.97</v>
      </c>
      <c r="T509" t="n">
        <v>5929.02</v>
      </c>
      <c r="U509" t="n">
        <v>0.8</v>
      </c>
      <c r="V509" t="n">
        <v>0.86</v>
      </c>
      <c r="W509" t="n">
        <v>5.31</v>
      </c>
      <c r="X509" t="n">
        <v>0.35</v>
      </c>
      <c r="Y509" t="n">
        <v>1</v>
      </c>
      <c r="Z509" t="n">
        <v>10</v>
      </c>
    </row>
    <row r="510">
      <c r="A510" t="n">
        <v>94</v>
      </c>
      <c r="B510" t="n">
        <v>150</v>
      </c>
      <c r="C510" t="inlineStr">
        <is>
          <t xml:space="preserve">CONCLUIDO	</t>
        </is>
      </c>
      <c r="D510" t="n">
        <v>3.5426</v>
      </c>
      <c r="E510" t="n">
        <v>28.23</v>
      </c>
      <c r="F510" t="n">
        <v>24.51</v>
      </c>
      <c r="G510" t="n">
        <v>113.11</v>
      </c>
      <c r="H510" t="n">
        <v>1.25</v>
      </c>
      <c r="I510" t="n">
        <v>13</v>
      </c>
      <c r="J510" t="n">
        <v>350.43</v>
      </c>
      <c r="K510" t="n">
        <v>61.82</v>
      </c>
      <c r="L510" t="n">
        <v>24.5</v>
      </c>
      <c r="M510" t="n">
        <v>11</v>
      </c>
      <c r="N510" t="n">
        <v>114.11</v>
      </c>
      <c r="O510" t="n">
        <v>43453.61</v>
      </c>
      <c r="P510" t="n">
        <v>387.05</v>
      </c>
      <c r="Q510" t="n">
        <v>1397.26</v>
      </c>
      <c r="R510" t="n">
        <v>83.73999999999999</v>
      </c>
      <c r="S510" t="n">
        <v>66.97</v>
      </c>
      <c r="T510" t="n">
        <v>5805.14</v>
      </c>
      <c r="U510" t="n">
        <v>0.8</v>
      </c>
      <c r="V510" t="n">
        <v>0.86</v>
      </c>
      <c r="W510" t="n">
        <v>5.32</v>
      </c>
      <c r="X510" t="n">
        <v>0.34</v>
      </c>
      <c r="Y510" t="n">
        <v>1</v>
      </c>
      <c r="Z510" t="n">
        <v>10</v>
      </c>
    </row>
    <row r="511">
      <c r="A511" t="n">
        <v>95</v>
      </c>
      <c r="B511" t="n">
        <v>150</v>
      </c>
      <c r="C511" t="inlineStr">
        <is>
          <t xml:space="preserve">CONCLUIDO	</t>
        </is>
      </c>
      <c r="D511" t="n">
        <v>3.5421</v>
      </c>
      <c r="E511" t="n">
        <v>28.23</v>
      </c>
      <c r="F511" t="n">
        <v>24.51</v>
      </c>
      <c r="G511" t="n">
        <v>113.14</v>
      </c>
      <c r="H511" t="n">
        <v>1.26</v>
      </c>
      <c r="I511" t="n">
        <v>13</v>
      </c>
      <c r="J511" t="n">
        <v>351.06</v>
      </c>
      <c r="K511" t="n">
        <v>61.82</v>
      </c>
      <c r="L511" t="n">
        <v>24.75</v>
      </c>
      <c r="M511" t="n">
        <v>11</v>
      </c>
      <c r="N511" t="n">
        <v>114.49</v>
      </c>
      <c r="O511" t="n">
        <v>43532.12</v>
      </c>
      <c r="P511" t="n">
        <v>386.55</v>
      </c>
      <c r="Q511" t="n">
        <v>1397.21</v>
      </c>
      <c r="R511" t="n">
        <v>83.86</v>
      </c>
      <c r="S511" t="n">
        <v>66.97</v>
      </c>
      <c r="T511" t="n">
        <v>5867.82</v>
      </c>
      <c r="U511" t="n">
        <v>0.8</v>
      </c>
      <c r="V511" t="n">
        <v>0.86</v>
      </c>
      <c r="W511" t="n">
        <v>5.32</v>
      </c>
      <c r="X511" t="n">
        <v>0.35</v>
      </c>
      <c r="Y511" t="n">
        <v>1</v>
      </c>
      <c r="Z511" t="n">
        <v>10</v>
      </c>
    </row>
    <row r="512">
      <c r="A512" t="n">
        <v>96</v>
      </c>
      <c r="B512" t="n">
        <v>150</v>
      </c>
      <c r="C512" t="inlineStr">
        <is>
          <t xml:space="preserve">CONCLUIDO	</t>
        </is>
      </c>
      <c r="D512" t="n">
        <v>3.5524</v>
      </c>
      <c r="E512" t="n">
        <v>28.15</v>
      </c>
      <c r="F512" t="n">
        <v>24.49</v>
      </c>
      <c r="G512" t="n">
        <v>122.43</v>
      </c>
      <c r="H512" t="n">
        <v>1.27</v>
      </c>
      <c r="I512" t="n">
        <v>12</v>
      </c>
      <c r="J512" t="n">
        <v>351.7</v>
      </c>
      <c r="K512" t="n">
        <v>61.82</v>
      </c>
      <c r="L512" t="n">
        <v>25</v>
      </c>
      <c r="M512" t="n">
        <v>10</v>
      </c>
      <c r="N512" t="n">
        <v>114.88</v>
      </c>
      <c r="O512" t="n">
        <v>43610.83</v>
      </c>
      <c r="P512" t="n">
        <v>384</v>
      </c>
      <c r="Q512" t="n">
        <v>1397.17</v>
      </c>
      <c r="R512" t="n">
        <v>82.91</v>
      </c>
      <c r="S512" t="n">
        <v>66.97</v>
      </c>
      <c r="T512" t="n">
        <v>5395.73</v>
      </c>
      <c r="U512" t="n">
        <v>0.8100000000000001</v>
      </c>
      <c r="V512" t="n">
        <v>0.86</v>
      </c>
      <c r="W512" t="n">
        <v>5.32</v>
      </c>
      <c r="X512" t="n">
        <v>0.32</v>
      </c>
      <c r="Y512" t="n">
        <v>1</v>
      </c>
      <c r="Z512" t="n">
        <v>10</v>
      </c>
    </row>
    <row r="513">
      <c r="A513" t="n">
        <v>97</v>
      </c>
      <c r="B513" t="n">
        <v>150</v>
      </c>
      <c r="C513" t="inlineStr">
        <is>
          <t xml:space="preserve">CONCLUIDO	</t>
        </is>
      </c>
      <c r="D513" t="n">
        <v>3.5537</v>
      </c>
      <c r="E513" t="n">
        <v>28.14</v>
      </c>
      <c r="F513" t="n">
        <v>24.48</v>
      </c>
      <c r="G513" t="n">
        <v>122.38</v>
      </c>
      <c r="H513" t="n">
        <v>1.28</v>
      </c>
      <c r="I513" t="n">
        <v>12</v>
      </c>
      <c r="J513" t="n">
        <v>352.34</v>
      </c>
      <c r="K513" t="n">
        <v>61.82</v>
      </c>
      <c r="L513" t="n">
        <v>25.25</v>
      </c>
      <c r="M513" t="n">
        <v>10</v>
      </c>
      <c r="N513" t="n">
        <v>115.27</v>
      </c>
      <c r="O513" t="n">
        <v>43689.76</v>
      </c>
      <c r="P513" t="n">
        <v>383.94</v>
      </c>
      <c r="Q513" t="n">
        <v>1397.19</v>
      </c>
      <c r="R513" t="n">
        <v>82.59</v>
      </c>
      <c r="S513" t="n">
        <v>66.97</v>
      </c>
      <c r="T513" t="n">
        <v>5234.73</v>
      </c>
      <c r="U513" t="n">
        <v>0.8100000000000001</v>
      </c>
      <c r="V513" t="n">
        <v>0.86</v>
      </c>
      <c r="W513" t="n">
        <v>5.32</v>
      </c>
      <c r="X513" t="n">
        <v>0.31</v>
      </c>
      <c r="Y513" t="n">
        <v>1</v>
      </c>
      <c r="Z513" t="n">
        <v>10</v>
      </c>
    </row>
    <row r="514">
      <c r="A514" t="n">
        <v>98</v>
      </c>
      <c r="B514" t="n">
        <v>150</v>
      </c>
      <c r="C514" t="inlineStr">
        <is>
          <t xml:space="preserve">CONCLUIDO	</t>
        </is>
      </c>
      <c r="D514" t="n">
        <v>3.5527</v>
      </c>
      <c r="E514" t="n">
        <v>28.15</v>
      </c>
      <c r="F514" t="n">
        <v>24.48</v>
      </c>
      <c r="G514" t="n">
        <v>122.42</v>
      </c>
      <c r="H514" t="n">
        <v>1.29</v>
      </c>
      <c r="I514" t="n">
        <v>12</v>
      </c>
      <c r="J514" t="n">
        <v>352.98</v>
      </c>
      <c r="K514" t="n">
        <v>61.82</v>
      </c>
      <c r="L514" t="n">
        <v>25.5</v>
      </c>
      <c r="M514" t="n">
        <v>10</v>
      </c>
      <c r="N514" t="n">
        <v>115.66</v>
      </c>
      <c r="O514" t="n">
        <v>43769.02</v>
      </c>
      <c r="P514" t="n">
        <v>384.14</v>
      </c>
      <c r="Q514" t="n">
        <v>1397.17</v>
      </c>
      <c r="R514" t="n">
        <v>82.87</v>
      </c>
      <c r="S514" t="n">
        <v>66.97</v>
      </c>
      <c r="T514" t="n">
        <v>5378.69</v>
      </c>
      <c r="U514" t="n">
        <v>0.8100000000000001</v>
      </c>
      <c r="V514" t="n">
        <v>0.86</v>
      </c>
      <c r="W514" t="n">
        <v>5.32</v>
      </c>
      <c r="X514" t="n">
        <v>0.32</v>
      </c>
      <c r="Y514" t="n">
        <v>1</v>
      </c>
      <c r="Z514" t="n">
        <v>10</v>
      </c>
    </row>
    <row r="515">
      <c r="A515" t="n">
        <v>99</v>
      </c>
      <c r="B515" t="n">
        <v>150</v>
      </c>
      <c r="C515" t="inlineStr">
        <is>
          <t xml:space="preserve">CONCLUIDO	</t>
        </is>
      </c>
      <c r="D515" t="n">
        <v>3.5534</v>
      </c>
      <c r="E515" t="n">
        <v>28.14</v>
      </c>
      <c r="F515" t="n">
        <v>24.48</v>
      </c>
      <c r="G515" t="n">
        <v>122.39</v>
      </c>
      <c r="H515" t="n">
        <v>1.3</v>
      </c>
      <c r="I515" t="n">
        <v>12</v>
      </c>
      <c r="J515" t="n">
        <v>353.63</v>
      </c>
      <c r="K515" t="n">
        <v>61.82</v>
      </c>
      <c r="L515" t="n">
        <v>25.75</v>
      </c>
      <c r="M515" t="n">
        <v>10</v>
      </c>
      <c r="N515" t="n">
        <v>116.06</v>
      </c>
      <c r="O515" t="n">
        <v>43848.38</v>
      </c>
      <c r="P515" t="n">
        <v>384.26</v>
      </c>
      <c r="Q515" t="n">
        <v>1397.17</v>
      </c>
      <c r="R515" t="n">
        <v>82.68000000000001</v>
      </c>
      <c r="S515" t="n">
        <v>66.97</v>
      </c>
      <c r="T515" t="n">
        <v>5282.19</v>
      </c>
      <c r="U515" t="n">
        <v>0.8100000000000001</v>
      </c>
      <c r="V515" t="n">
        <v>0.86</v>
      </c>
      <c r="W515" t="n">
        <v>5.31</v>
      </c>
      <c r="X515" t="n">
        <v>0.31</v>
      </c>
      <c r="Y515" t="n">
        <v>1</v>
      </c>
      <c r="Z515" t="n">
        <v>10</v>
      </c>
    </row>
    <row r="516">
      <c r="A516" t="n">
        <v>100</v>
      </c>
      <c r="B516" t="n">
        <v>150</v>
      </c>
      <c r="C516" t="inlineStr">
        <is>
          <t xml:space="preserve">CONCLUIDO	</t>
        </is>
      </c>
      <c r="D516" t="n">
        <v>3.555</v>
      </c>
      <c r="E516" t="n">
        <v>28.13</v>
      </c>
      <c r="F516" t="n">
        <v>24.47</v>
      </c>
      <c r="G516" t="n">
        <v>122.33</v>
      </c>
      <c r="H516" t="n">
        <v>1.31</v>
      </c>
      <c r="I516" t="n">
        <v>12</v>
      </c>
      <c r="J516" t="n">
        <v>354.27</v>
      </c>
      <c r="K516" t="n">
        <v>61.82</v>
      </c>
      <c r="L516" t="n">
        <v>26</v>
      </c>
      <c r="M516" t="n">
        <v>10</v>
      </c>
      <c r="N516" t="n">
        <v>116.45</v>
      </c>
      <c r="O516" t="n">
        <v>43927.95</v>
      </c>
      <c r="P516" t="n">
        <v>383.68</v>
      </c>
      <c r="Q516" t="n">
        <v>1397.18</v>
      </c>
      <c r="R516" t="n">
        <v>82.45999999999999</v>
      </c>
      <c r="S516" t="n">
        <v>66.97</v>
      </c>
      <c r="T516" t="n">
        <v>5171.39</v>
      </c>
      <c r="U516" t="n">
        <v>0.8100000000000001</v>
      </c>
      <c r="V516" t="n">
        <v>0.86</v>
      </c>
      <c r="W516" t="n">
        <v>5.31</v>
      </c>
      <c r="X516" t="n">
        <v>0.3</v>
      </c>
      <c r="Y516" t="n">
        <v>1</v>
      </c>
      <c r="Z516" t="n">
        <v>10</v>
      </c>
    </row>
    <row r="517">
      <c r="A517" t="n">
        <v>101</v>
      </c>
      <c r="B517" t="n">
        <v>150</v>
      </c>
      <c r="C517" t="inlineStr">
        <is>
          <t xml:space="preserve">CONCLUIDO	</t>
        </is>
      </c>
      <c r="D517" t="n">
        <v>3.5534</v>
      </c>
      <c r="E517" t="n">
        <v>28.14</v>
      </c>
      <c r="F517" t="n">
        <v>24.48</v>
      </c>
      <c r="G517" t="n">
        <v>122.39</v>
      </c>
      <c r="H517" t="n">
        <v>1.32</v>
      </c>
      <c r="I517" t="n">
        <v>12</v>
      </c>
      <c r="J517" t="n">
        <v>354.92</v>
      </c>
      <c r="K517" t="n">
        <v>61.82</v>
      </c>
      <c r="L517" t="n">
        <v>26.25</v>
      </c>
      <c r="M517" t="n">
        <v>9</v>
      </c>
      <c r="N517" t="n">
        <v>116.85</v>
      </c>
      <c r="O517" t="n">
        <v>44007.74</v>
      </c>
      <c r="P517" t="n">
        <v>383.97</v>
      </c>
      <c r="Q517" t="n">
        <v>1397.22</v>
      </c>
      <c r="R517" t="n">
        <v>82.73999999999999</v>
      </c>
      <c r="S517" t="n">
        <v>66.97</v>
      </c>
      <c r="T517" t="n">
        <v>5311.66</v>
      </c>
      <c r="U517" t="n">
        <v>0.8100000000000001</v>
      </c>
      <c r="V517" t="n">
        <v>0.86</v>
      </c>
      <c r="W517" t="n">
        <v>5.31</v>
      </c>
      <c r="X517" t="n">
        <v>0.31</v>
      </c>
      <c r="Y517" t="n">
        <v>1</v>
      </c>
      <c r="Z517" t="n">
        <v>10</v>
      </c>
    </row>
    <row r="518">
      <c r="A518" t="n">
        <v>102</v>
      </c>
      <c r="B518" t="n">
        <v>150</v>
      </c>
      <c r="C518" t="inlineStr">
        <is>
          <t xml:space="preserve">CONCLUIDO	</t>
        </is>
      </c>
      <c r="D518" t="n">
        <v>3.5519</v>
      </c>
      <c r="E518" t="n">
        <v>28.15</v>
      </c>
      <c r="F518" t="n">
        <v>24.49</v>
      </c>
      <c r="G518" t="n">
        <v>122.45</v>
      </c>
      <c r="H518" t="n">
        <v>1.33</v>
      </c>
      <c r="I518" t="n">
        <v>12</v>
      </c>
      <c r="J518" t="n">
        <v>355.57</v>
      </c>
      <c r="K518" t="n">
        <v>61.82</v>
      </c>
      <c r="L518" t="n">
        <v>26.5</v>
      </c>
      <c r="M518" t="n">
        <v>10</v>
      </c>
      <c r="N518" t="n">
        <v>117.25</v>
      </c>
      <c r="O518" t="n">
        <v>44087.74</v>
      </c>
      <c r="P518" t="n">
        <v>381.74</v>
      </c>
      <c r="Q518" t="n">
        <v>1397.18</v>
      </c>
      <c r="R518" t="n">
        <v>82.95999999999999</v>
      </c>
      <c r="S518" t="n">
        <v>66.97</v>
      </c>
      <c r="T518" t="n">
        <v>5420.12</v>
      </c>
      <c r="U518" t="n">
        <v>0.8100000000000001</v>
      </c>
      <c r="V518" t="n">
        <v>0.86</v>
      </c>
      <c r="W518" t="n">
        <v>5.32</v>
      </c>
      <c r="X518" t="n">
        <v>0.32</v>
      </c>
      <c r="Y518" t="n">
        <v>1</v>
      </c>
      <c r="Z518" t="n">
        <v>10</v>
      </c>
    </row>
    <row r="519">
      <c r="A519" t="n">
        <v>103</v>
      </c>
      <c r="B519" t="n">
        <v>150</v>
      </c>
      <c r="C519" t="inlineStr">
        <is>
          <t xml:space="preserve">CONCLUIDO	</t>
        </is>
      </c>
      <c r="D519" t="n">
        <v>3.5525</v>
      </c>
      <c r="E519" t="n">
        <v>28.15</v>
      </c>
      <c r="F519" t="n">
        <v>24.49</v>
      </c>
      <c r="G519" t="n">
        <v>122.43</v>
      </c>
      <c r="H519" t="n">
        <v>1.34</v>
      </c>
      <c r="I519" t="n">
        <v>12</v>
      </c>
      <c r="J519" t="n">
        <v>356.22</v>
      </c>
      <c r="K519" t="n">
        <v>61.82</v>
      </c>
      <c r="L519" t="n">
        <v>26.75</v>
      </c>
      <c r="M519" t="n">
        <v>9</v>
      </c>
      <c r="N519" t="n">
        <v>117.65</v>
      </c>
      <c r="O519" t="n">
        <v>44167.96</v>
      </c>
      <c r="P519" t="n">
        <v>379.36</v>
      </c>
      <c r="Q519" t="n">
        <v>1397.2</v>
      </c>
      <c r="R519" t="n">
        <v>82.84999999999999</v>
      </c>
      <c r="S519" t="n">
        <v>66.97</v>
      </c>
      <c r="T519" t="n">
        <v>5366.11</v>
      </c>
      <c r="U519" t="n">
        <v>0.8100000000000001</v>
      </c>
      <c r="V519" t="n">
        <v>0.86</v>
      </c>
      <c r="W519" t="n">
        <v>5.32</v>
      </c>
      <c r="X519" t="n">
        <v>0.32</v>
      </c>
      <c r="Y519" t="n">
        <v>1</v>
      </c>
      <c r="Z519" t="n">
        <v>10</v>
      </c>
    </row>
    <row r="520">
      <c r="A520" t="n">
        <v>104</v>
      </c>
      <c r="B520" t="n">
        <v>150</v>
      </c>
      <c r="C520" t="inlineStr">
        <is>
          <t xml:space="preserve">CONCLUIDO	</t>
        </is>
      </c>
      <c r="D520" t="n">
        <v>3.5644</v>
      </c>
      <c r="E520" t="n">
        <v>28.06</v>
      </c>
      <c r="F520" t="n">
        <v>24.45</v>
      </c>
      <c r="G520" t="n">
        <v>133.35</v>
      </c>
      <c r="H520" t="n">
        <v>1.35</v>
      </c>
      <c r="I520" t="n">
        <v>11</v>
      </c>
      <c r="J520" t="n">
        <v>356.87</v>
      </c>
      <c r="K520" t="n">
        <v>61.82</v>
      </c>
      <c r="L520" t="n">
        <v>27</v>
      </c>
      <c r="M520" t="n">
        <v>9</v>
      </c>
      <c r="N520" t="n">
        <v>118.05</v>
      </c>
      <c r="O520" t="n">
        <v>44248.41</v>
      </c>
      <c r="P520" t="n">
        <v>376.43</v>
      </c>
      <c r="Q520" t="n">
        <v>1397.18</v>
      </c>
      <c r="R520" t="n">
        <v>81.81</v>
      </c>
      <c r="S520" t="n">
        <v>66.97</v>
      </c>
      <c r="T520" t="n">
        <v>4852.75</v>
      </c>
      <c r="U520" t="n">
        <v>0.82</v>
      </c>
      <c r="V520" t="n">
        <v>0.86</v>
      </c>
      <c r="W520" t="n">
        <v>5.31</v>
      </c>
      <c r="X520" t="n">
        <v>0.28</v>
      </c>
      <c r="Y520" t="n">
        <v>1</v>
      </c>
      <c r="Z520" t="n">
        <v>10</v>
      </c>
    </row>
    <row r="521">
      <c r="A521" t="n">
        <v>105</v>
      </c>
      <c r="B521" t="n">
        <v>150</v>
      </c>
      <c r="C521" t="inlineStr">
        <is>
          <t xml:space="preserve">CONCLUIDO	</t>
        </is>
      </c>
      <c r="D521" t="n">
        <v>3.5645</v>
      </c>
      <c r="E521" t="n">
        <v>28.05</v>
      </c>
      <c r="F521" t="n">
        <v>24.45</v>
      </c>
      <c r="G521" t="n">
        <v>133.34</v>
      </c>
      <c r="H521" t="n">
        <v>1.36</v>
      </c>
      <c r="I521" t="n">
        <v>11</v>
      </c>
      <c r="J521" t="n">
        <v>357.52</v>
      </c>
      <c r="K521" t="n">
        <v>61.82</v>
      </c>
      <c r="L521" t="n">
        <v>27.25</v>
      </c>
      <c r="M521" t="n">
        <v>8</v>
      </c>
      <c r="N521" t="n">
        <v>118.45</v>
      </c>
      <c r="O521" t="n">
        <v>44329.08</v>
      </c>
      <c r="P521" t="n">
        <v>377.29</v>
      </c>
      <c r="Q521" t="n">
        <v>1397.25</v>
      </c>
      <c r="R521" t="n">
        <v>81.76000000000001</v>
      </c>
      <c r="S521" t="n">
        <v>66.97</v>
      </c>
      <c r="T521" t="n">
        <v>4829.1</v>
      </c>
      <c r="U521" t="n">
        <v>0.82</v>
      </c>
      <c r="V521" t="n">
        <v>0.86</v>
      </c>
      <c r="W521" t="n">
        <v>5.31</v>
      </c>
      <c r="X521" t="n">
        <v>0.28</v>
      </c>
      <c r="Y521" t="n">
        <v>1</v>
      </c>
      <c r="Z521" t="n">
        <v>10</v>
      </c>
    </row>
    <row r="522">
      <c r="A522" t="n">
        <v>106</v>
      </c>
      <c r="B522" t="n">
        <v>150</v>
      </c>
      <c r="C522" t="inlineStr">
        <is>
          <t xml:space="preserve">CONCLUIDO	</t>
        </is>
      </c>
      <c r="D522" t="n">
        <v>3.5649</v>
      </c>
      <c r="E522" t="n">
        <v>28.05</v>
      </c>
      <c r="F522" t="n">
        <v>24.44</v>
      </c>
      <c r="G522" t="n">
        <v>133.33</v>
      </c>
      <c r="H522" t="n">
        <v>1.37</v>
      </c>
      <c r="I522" t="n">
        <v>11</v>
      </c>
      <c r="J522" t="n">
        <v>358.18</v>
      </c>
      <c r="K522" t="n">
        <v>61.82</v>
      </c>
      <c r="L522" t="n">
        <v>27.5</v>
      </c>
      <c r="M522" t="n">
        <v>7</v>
      </c>
      <c r="N522" t="n">
        <v>118.86</v>
      </c>
      <c r="O522" t="n">
        <v>44409.98</v>
      </c>
      <c r="P522" t="n">
        <v>377.49</v>
      </c>
      <c r="Q522" t="n">
        <v>1397.24</v>
      </c>
      <c r="R522" t="n">
        <v>81.70999999999999</v>
      </c>
      <c r="S522" t="n">
        <v>66.97</v>
      </c>
      <c r="T522" t="n">
        <v>4802.2</v>
      </c>
      <c r="U522" t="n">
        <v>0.82</v>
      </c>
      <c r="V522" t="n">
        <v>0.86</v>
      </c>
      <c r="W522" t="n">
        <v>5.31</v>
      </c>
      <c r="X522" t="n">
        <v>0.28</v>
      </c>
      <c r="Y522" t="n">
        <v>1</v>
      </c>
      <c r="Z522" t="n">
        <v>10</v>
      </c>
    </row>
    <row r="523">
      <c r="A523" t="n">
        <v>107</v>
      </c>
      <c r="B523" t="n">
        <v>150</v>
      </c>
      <c r="C523" t="inlineStr">
        <is>
          <t xml:space="preserve">CONCLUIDO	</t>
        </is>
      </c>
      <c r="D523" t="n">
        <v>3.5628</v>
      </c>
      <c r="E523" t="n">
        <v>28.07</v>
      </c>
      <c r="F523" t="n">
        <v>24.46</v>
      </c>
      <c r="G523" t="n">
        <v>133.42</v>
      </c>
      <c r="H523" t="n">
        <v>1.38</v>
      </c>
      <c r="I523" t="n">
        <v>11</v>
      </c>
      <c r="J523" t="n">
        <v>358.84</v>
      </c>
      <c r="K523" t="n">
        <v>61.82</v>
      </c>
      <c r="L523" t="n">
        <v>27.75</v>
      </c>
      <c r="M523" t="n">
        <v>6</v>
      </c>
      <c r="N523" t="n">
        <v>119.27</v>
      </c>
      <c r="O523" t="n">
        <v>44491.1</v>
      </c>
      <c r="P523" t="n">
        <v>377.09</v>
      </c>
      <c r="Q523" t="n">
        <v>1397.27</v>
      </c>
      <c r="R523" t="n">
        <v>81.98999999999999</v>
      </c>
      <c r="S523" t="n">
        <v>66.97</v>
      </c>
      <c r="T523" t="n">
        <v>4939.77</v>
      </c>
      <c r="U523" t="n">
        <v>0.82</v>
      </c>
      <c r="V523" t="n">
        <v>0.86</v>
      </c>
      <c r="W523" t="n">
        <v>5.32</v>
      </c>
      <c r="X523" t="n">
        <v>0.29</v>
      </c>
      <c r="Y523" t="n">
        <v>1</v>
      </c>
      <c r="Z523" t="n">
        <v>10</v>
      </c>
    </row>
    <row r="524">
      <c r="A524" t="n">
        <v>108</v>
      </c>
      <c r="B524" t="n">
        <v>150</v>
      </c>
      <c r="C524" t="inlineStr">
        <is>
          <t xml:space="preserve">CONCLUIDO	</t>
        </is>
      </c>
      <c r="D524" t="n">
        <v>3.5622</v>
      </c>
      <c r="E524" t="n">
        <v>28.07</v>
      </c>
      <c r="F524" t="n">
        <v>24.46</v>
      </c>
      <c r="G524" t="n">
        <v>133.44</v>
      </c>
      <c r="H524" t="n">
        <v>1.39</v>
      </c>
      <c r="I524" t="n">
        <v>11</v>
      </c>
      <c r="J524" t="n">
        <v>359.5</v>
      </c>
      <c r="K524" t="n">
        <v>61.82</v>
      </c>
      <c r="L524" t="n">
        <v>28</v>
      </c>
      <c r="M524" t="n">
        <v>6</v>
      </c>
      <c r="N524" t="n">
        <v>119.68</v>
      </c>
      <c r="O524" t="n">
        <v>44572.45</v>
      </c>
      <c r="P524" t="n">
        <v>378</v>
      </c>
      <c r="Q524" t="n">
        <v>1397.25</v>
      </c>
      <c r="R524" t="n">
        <v>82.09</v>
      </c>
      <c r="S524" t="n">
        <v>66.97</v>
      </c>
      <c r="T524" t="n">
        <v>4993.57</v>
      </c>
      <c r="U524" t="n">
        <v>0.82</v>
      </c>
      <c r="V524" t="n">
        <v>0.86</v>
      </c>
      <c r="W524" t="n">
        <v>5.32</v>
      </c>
      <c r="X524" t="n">
        <v>0.3</v>
      </c>
      <c r="Y524" t="n">
        <v>1</v>
      </c>
      <c r="Z524" t="n">
        <v>10</v>
      </c>
    </row>
    <row r="525">
      <c r="A525" t="n">
        <v>109</v>
      </c>
      <c r="B525" t="n">
        <v>150</v>
      </c>
      <c r="C525" t="inlineStr">
        <is>
          <t xml:space="preserve">CONCLUIDO	</t>
        </is>
      </c>
      <c r="D525" t="n">
        <v>3.5635</v>
      </c>
      <c r="E525" t="n">
        <v>28.06</v>
      </c>
      <c r="F525" t="n">
        <v>24.45</v>
      </c>
      <c r="G525" t="n">
        <v>133.38</v>
      </c>
      <c r="H525" t="n">
        <v>1.4</v>
      </c>
      <c r="I525" t="n">
        <v>11</v>
      </c>
      <c r="J525" t="n">
        <v>360.16</v>
      </c>
      <c r="K525" t="n">
        <v>61.82</v>
      </c>
      <c r="L525" t="n">
        <v>28.25</v>
      </c>
      <c r="M525" t="n">
        <v>6</v>
      </c>
      <c r="N525" t="n">
        <v>120.09</v>
      </c>
      <c r="O525" t="n">
        <v>44654.04</v>
      </c>
      <c r="P525" t="n">
        <v>378.23</v>
      </c>
      <c r="Q525" t="n">
        <v>1397.23</v>
      </c>
      <c r="R525" t="n">
        <v>81.91</v>
      </c>
      <c r="S525" t="n">
        <v>66.97</v>
      </c>
      <c r="T525" t="n">
        <v>4902.09</v>
      </c>
      <c r="U525" t="n">
        <v>0.82</v>
      </c>
      <c r="V525" t="n">
        <v>0.86</v>
      </c>
      <c r="W525" t="n">
        <v>5.31</v>
      </c>
      <c r="X525" t="n">
        <v>0.29</v>
      </c>
      <c r="Y525" t="n">
        <v>1</v>
      </c>
      <c r="Z525" t="n">
        <v>10</v>
      </c>
    </row>
    <row r="526">
      <c r="A526" t="n">
        <v>110</v>
      </c>
      <c r="B526" t="n">
        <v>150</v>
      </c>
      <c r="C526" t="inlineStr">
        <is>
          <t xml:space="preserve">CONCLUIDO	</t>
        </is>
      </c>
      <c r="D526" t="n">
        <v>3.564</v>
      </c>
      <c r="E526" t="n">
        <v>28.06</v>
      </c>
      <c r="F526" t="n">
        <v>24.45</v>
      </c>
      <c r="G526" t="n">
        <v>133.36</v>
      </c>
      <c r="H526" t="n">
        <v>1.41</v>
      </c>
      <c r="I526" t="n">
        <v>11</v>
      </c>
      <c r="J526" t="n">
        <v>360.82</v>
      </c>
      <c r="K526" t="n">
        <v>61.82</v>
      </c>
      <c r="L526" t="n">
        <v>28.5</v>
      </c>
      <c r="M526" t="n">
        <v>5</v>
      </c>
      <c r="N526" t="n">
        <v>120.5</v>
      </c>
      <c r="O526" t="n">
        <v>44735.86</v>
      </c>
      <c r="P526" t="n">
        <v>378.92</v>
      </c>
      <c r="Q526" t="n">
        <v>1397.23</v>
      </c>
      <c r="R526" t="n">
        <v>81.67</v>
      </c>
      <c r="S526" t="n">
        <v>66.97</v>
      </c>
      <c r="T526" t="n">
        <v>4781.06</v>
      </c>
      <c r="U526" t="n">
        <v>0.82</v>
      </c>
      <c r="V526" t="n">
        <v>0.86</v>
      </c>
      <c r="W526" t="n">
        <v>5.32</v>
      </c>
      <c r="X526" t="n">
        <v>0.28</v>
      </c>
      <c r="Y526" t="n">
        <v>1</v>
      </c>
      <c r="Z526" t="n">
        <v>10</v>
      </c>
    </row>
    <row r="527">
      <c r="A527" t="n">
        <v>111</v>
      </c>
      <c r="B527" t="n">
        <v>150</v>
      </c>
      <c r="C527" t="inlineStr">
        <is>
          <t xml:space="preserve">CONCLUIDO	</t>
        </is>
      </c>
      <c r="D527" t="n">
        <v>3.5632</v>
      </c>
      <c r="E527" t="n">
        <v>28.06</v>
      </c>
      <c r="F527" t="n">
        <v>24.46</v>
      </c>
      <c r="G527" t="n">
        <v>133.4</v>
      </c>
      <c r="H527" t="n">
        <v>1.42</v>
      </c>
      <c r="I527" t="n">
        <v>11</v>
      </c>
      <c r="J527" t="n">
        <v>361.49</v>
      </c>
      <c r="K527" t="n">
        <v>61.82</v>
      </c>
      <c r="L527" t="n">
        <v>28.75</v>
      </c>
      <c r="M527" t="n">
        <v>4</v>
      </c>
      <c r="N527" t="n">
        <v>120.92</v>
      </c>
      <c r="O527" t="n">
        <v>44817.91</v>
      </c>
      <c r="P527" t="n">
        <v>379.17</v>
      </c>
      <c r="Q527" t="n">
        <v>1397.23</v>
      </c>
      <c r="R527" t="n">
        <v>81.70999999999999</v>
      </c>
      <c r="S527" t="n">
        <v>66.97</v>
      </c>
      <c r="T527" t="n">
        <v>4801.34</v>
      </c>
      <c r="U527" t="n">
        <v>0.82</v>
      </c>
      <c r="V527" t="n">
        <v>0.86</v>
      </c>
      <c r="W527" t="n">
        <v>5.32</v>
      </c>
      <c r="X527" t="n">
        <v>0.29</v>
      </c>
      <c r="Y527" t="n">
        <v>1</v>
      </c>
      <c r="Z527" t="n">
        <v>10</v>
      </c>
    </row>
    <row r="528">
      <c r="A528" t="n">
        <v>112</v>
      </c>
      <c r="B528" t="n">
        <v>150</v>
      </c>
      <c r="C528" t="inlineStr">
        <is>
          <t xml:space="preserve">CONCLUIDO	</t>
        </is>
      </c>
      <c r="D528" t="n">
        <v>3.5641</v>
      </c>
      <c r="E528" t="n">
        <v>28.06</v>
      </c>
      <c r="F528" t="n">
        <v>24.45</v>
      </c>
      <c r="G528" t="n">
        <v>133.36</v>
      </c>
      <c r="H528" t="n">
        <v>1.43</v>
      </c>
      <c r="I528" t="n">
        <v>11</v>
      </c>
      <c r="J528" t="n">
        <v>362.16</v>
      </c>
      <c r="K528" t="n">
        <v>61.82</v>
      </c>
      <c r="L528" t="n">
        <v>29</v>
      </c>
      <c r="M528" t="n">
        <v>4</v>
      </c>
      <c r="N528" t="n">
        <v>121.34</v>
      </c>
      <c r="O528" t="n">
        <v>44900.33</v>
      </c>
      <c r="P528" t="n">
        <v>378.74</v>
      </c>
      <c r="Q528" t="n">
        <v>1397.24</v>
      </c>
      <c r="R528" t="n">
        <v>81.59999999999999</v>
      </c>
      <c r="S528" t="n">
        <v>66.97</v>
      </c>
      <c r="T528" t="n">
        <v>4747.94</v>
      </c>
      <c r="U528" t="n">
        <v>0.82</v>
      </c>
      <c r="V528" t="n">
        <v>0.86</v>
      </c>
      <c r="W528" t="n">
        <v>5.32</v>
      </c>
      <c r="X528" t="n">
        <v>0.28</v>
      </c>
      <c r="Y528" t="n">
        <v>1</v>
      </c>
      <c r="Z528" t="n">
        <v>10</v>
      </c>
    </row>
    <row r="529">
      <c r="A529" t="n">
        <v>113</v>
      </c>
      <c r="B529" t="n">
        <v>150</v>
      </c>
      <c r="C529" t="inlineStr">
        <is>
          <t xml:space="preserve">CONCLUIDO	</t>
        </is>
      </c>
      <c r="D529" t="n">
        <v>3.5641</v>
      </c>
      <c r="E529" t="n">
        <v>28.06</v>
      </c>
      <c r="F529" t="n">
        <v>24.45</v>
      </c>
      <c r="G529" t="n">
        <v>133.36</v>
      </c>
      <c r="H529" t="n">
        <v>1.44</v>
      </c>
      <c r="I529" t="n">
        <v>11</v>
      </c>
      <c r="J529" t="n">
        <v>362.83</v>
      </c>
      <c r="K529" t="n">
        <v>61.82</v>
      </c>
      <c r="L529" t="n">
        <v>29.25</v>
      </c>
      <c r="M529" t="n">
        <v>2</v>
      </c>
      <c r="N529" t="n">
        <v>121.75</v>
      </c>
      <c r="O529" t="n">
        <v>44982.86</v>
      </c>
      <c r="P529" t="n">
        <v>379.44</v>
      </c>
      <c r="Q529" t="n">
        <v>1397.31</v>
      </c>
      <c r="R529" t="n">
        <v>81.51000000000001</v>
      </c>
      <c r="S529" t="n">
        <v>66.97</v>
      </c>
      <c r="T529" t="n">
        <v>4702.29</v>
      </c>
      <c r="U529" t="n">
        <v>0.82</v>
      </c>
      <c r="V529" t="n">
        <v>0.86</v>
      </c>
      <c r="W529" t="n">
        <v>5.32</v>
      </c>
      <c r="X529" t="n">
        <v>0.28</v>
      </c>
      <c r="Y529" t="n">
        <v>1</v>
      </c>
      <c r="Z529" t="n">
        <v>10</v>
      </c>
    </row>
    <row r="530">
      <c r="A530" t="n">
        <v>114</v>
      </c>
      <c r="B530" t="n">
        <v>150</v>
      </c>
      <c r="C530" t="inlineStr">
        <is>
          <t xml:space="preserve">CONCLUIDO	</t>
        </is>
      </c>
      <c r="D530" t="n">
        <v>3.5637</v>
      </c>
      <c r="E530" t="n">
        <v>28.06</v>
      </c>
      <c r="F530" t="n">
        <v>24.45</v>
      </c>
      <c r="G530" t="n">
        <v>133.38</v>
      </c>
      <c r="H530" t="n">
        <v>1.45</v>
      </c>
      <c r="I530" t="n">
        <v>11</v>
      </c>
      <c r="J530" t="n">
        <v>363.5</v>
      </c>
      <c r="K530" t="n">
        <v>61.82</v>
      </c>
      <c r="L530" t="n">
        <v>29.5</v>
      </c>
      <c r="M530" t="n">
        <v>2</v>
      </c>
      <c r="N530" t="n">
        <v>122.18</v>
      </c>
      <c r="O530" t="n">
        <v>45065.64</v>
      </c>
      <c r="P530" t="n">
        <v>379.87</v>
      </c>
      <c r="Q530" t="n">
        <v>1397.27</v>
      </c>
      <c r="R530" t="n">
        <v>81.61</v>
      </c>
      <c r="S530" t="n">
        <v>66.97</v>
      </c>
      <c r="T530" t="n">
        <v>4753.68</v>
      </c>
      <c r="U530" t="n">
        <v>0.82</v>
      </c>
      <c r="V530" t="n">
        <v>0.86</v>
      </c>
      <c r="W530" t="n">
        <v>5.32</v>
      </c>
      <c r="X530" t="n">
        <v>0.29</v>
      </c>
      <c r="Y530" t="n">
        <v>1</v>
      </c>
      <c r="Z530" t="n">
        <v>10</v>
      </c>
    </row>
    <row r="531">
      <c r="A531" t="n">
        <v>115</v>
      </c>
      <c r="B531" t="n">
        <v>150</v>
      </c>
      <c r="C531" t="inlineStr">
        <is>
          <t xml:space="preserve">CONCLUIDO	</t>
        </is>
      </c>
      <c r="D531" t="n">
        <v>3.5634</v>
      </c>
      <c r="E531" t="n">
        <v>28.06</v>
      </c>
      <c r="F531" t="n">
        <v>24.45</v>
      </c>
      <c r="G531" t="n">
        <v>133.39</v>
      </c>
      <c r="H531" t="n">
        <v>1.46</v>
      </c>
      <c r="I531" t="n">
        <v>11</v>
      </c>
      <c r="J531" t="n">
        <v>364.17</v>
      </c>
      <c r="K531" t="n">
        <v>61.82</v>
      </c>
      <c r="L531" t="n">
        <v>29.75</v>
      </c>
      <c r="M531" t="n">
        <v>1</v>
      </c>
      <c r="N531" t="n">
        <v>122.6</v>
      </c>
      <c r="O531" t="n">
        <v>45148.66</v>
      </c>
      <c r="P531" t="n">
        <v>380.26</v>
      </c>
      <c r="Q531" t="n">
        <v>1397.28</v>
      </c>
      <c r="R531" t="n">
        <v>81.67</v>
      </c>
      <c r="S531" t="n">
        <v>66.97</v>
      </c>
      <c r="T531" t="n">
        <v>4780.57</v>
      </c>
      <c r="U531" t="n">
        <v>0.82</v>
      </c>
      <c r="V531" t="n">
        <v>0.86</v>
      </c>
      <c r="W531" t="n">
        <v>5.32</v>
      </c>
      <c r="X531" t="n">
        <v>0.29</v>
      </c>
      <c r="Y531" t="n">
        <v>1</v>
      </c>
      <c r="Z531" t="n">
        <v>10</v>
      </c>
    </row>
    <row r="532">
      <c r="A532" t="n">
        <v>116</v>
      </c>
      <c r="B532" t="n">
        <v>150</v>
      </c>
      <c r="C532" t="inlineStr">
        <is>
          <t xml:space="preserve">CONCLUIDO	</t>
        </is>
      </c>
      <c r="D532" t="n">
        <v>3.5634</v>
      </c>
      <c r="E532" t="n">
        <v>28.06</v>
      </c>
      <c r="F532" t="n">
        <v>24.45</v>
      </c>
      <c r="G532" t="n">
        <v>133.39</v>
      </c>
      <c r="H532" t="n">
        <v>1.47</v>
      </c>
      <c r="I532" t="n">
        <v>11</v>
      </c>
      <c r="J532" t="n">
        <v>364.85</v>
      </c>
      <c r="K532" t="n">
        <v>61.82</v>
      </c>
      <c r="L532" t="n">
        <v>30</v>
      </c>
      <c r="M532" t="n">
        <v>1</v>
      </c>
      <c r="N532" t="n">
        <v>123.02</v>
      </c>
      <c r="O532" t="n">
        <v>45231.92</v>
      </c>
      <c r="P532" t="n">
        <v>380.72</v>
      </c>
      <c r="Q532" t="n">
        <v>1397.28</v>
      </c>
      <c r="R532" t="n">
        <v>81.65000000000001</v>
      </c>
      <c r="S532" t="n">
        <v>66.97</v>
      </c>
      <c r="T532" t="n">
        <v>4773.39</v>
      </c>
      <c r="U532" t="n">
        <v>0.82</v>
      </c>
      <c r="V532" t="n">
        <v>0.86</v>
      </c>
      <c r="W532" t="n">
        <v>5.32</v>
      </c>
      <c r="X532" t="n">
        <v>0.29</v>
      </c>
      <c r="Y532" t="n">
        <v>1</v>
      </c>
      <c r="Z532" t="n">
        <v>10</v>
      </c>
    </row>
    <row r="533">
      <c r="A533" t="n">
        <v>117</v>
      </c>
      <c r="B533" t="n">
        <v>150</v>
      </c>
      <c r="C533" t="inlineStr">
        <is>
          <t xml:space="preserve">CONCLUIDO	</t>
        </is>
      </c>
      <c r="D533" t="n">
        <v>3.5635</v>
      </c>
      <c r="E533" t="n">
        <v>28.06</v>
      </c>
      <c r="F533" t="n">
        <v>24.45</v>
      </c>
      <c r="G533" t="n">
        <v>133.39</v>
      </c>
      <c r="H533" t="n">
        <v>1.48</v>
      </c>
      <c r="I533" t="n">
        <v>11</v>
      </c>
      <c r="J533" t="n">
        <v>365.52</v>
      </c>
      <c r="K533" t="n">
        <v>61.82</v>
      </c>
      <c r="L533" t="n">
        <v>30.25</v>
      </c>
      <c r="M533" t="n">
        <v>1</v>
      </c>
      <c r="N533" t="n">
        <v>123.45</v>
      </c>
      <c r="O533" t="n">
        <v>45315.43</v>
      </c>
      <c r="P533" t="n">
        <v>381.17</v>
      </c>
      <c r="Q533" t="n">
        <v>1397.28</v>
      </c>
      <c r="R533" t="n">
        <v>81.65000000000001</v>
      </c>
      <c r="S533" t="n">
        <v>66.97</v>
      </c>
      <c r="T533" t="n">
        <v>4771.05</v>
      </c>
      <c r="U533" t="n">
        <v>0.82</v>
      </c>
      <c r="V533" t="n">
        <v>0.86</v>
      </c>
      <c r="W533" t="n">
        <v>5.32</v>
      </c>
      <c r="X533" t="n">
        <v>0.29</v>
      </c>
      <c r="Y533" t="n">
        <v>1</v>
      </c>
      <c r="Z533" t="n">
        <v>10</v>
      </c>
    </row>
    <row r="534">
      <c r="A534" t="n">
        <v>118</v>
      </c>
      <c r="B534" t="n">
        <v>150</v>
      </c>
      <c r="C534" t="inlineStr">
        <is>
          <t xml:space="preserve">CONCLUIDO	</t>
        </is>
      </c>
      <c r="D534" t="n">
        <v>3.5633</v>
      </c>
      <c r="E534" t="n">
        <v>28.06</v>
      </c>
      <c r="F534" t="n">
        <v>24.46</v>
      </c>
      <c r="G534" t="n">
        <v>133.39</v>
      </c>
      <c r="H534" t="n">
        <v>1.49</v>
      </c>
      <c r="I534" t="n">
        <v>11</v>
      </c>
      <c r="J534" t="n">
        <v>366.2</v>
      </c>
      <c r="K534" t="n">
        <v>61.82</v>
      </c>
      <c r="L534" t="n">
        <v>30.5</v>
      </c>
      <c r="M534" t="n">
        <v>1</v>
      </c>
      <c r="N534" t="n">
        <v>123.88</v>
      </c>
      <c r="O534" t="n">
        <v>45399.2</v>
      </c>
      <c r="P534" t="n">
        <v>381.62</v>
      </c>
      <c r="Q534" t="n">
        <v>1397.28</v>
      </c>
      <c r="R534" t="n">
        <v>81.69</v>
      </c>
      <c r="S534" t="n">
        <v>66.97</v>
      </c>
      <c r="T534" t="n">
        <v>4789.43</v>
      </c>
      <c r="U534" t="n">
        <v>0.82</v>
      </c>
      <c r="V534" t="n">
        <v>0.86</v>
      </c>
      <c r="W534" t="n">
        <v>5.32</v>
      </c>
      <c r="X534" t="n">
        <v>0.29</v>
      </c>
      <c r="Y534" t="n">
        <v>1</v>
      </c>
      <c r="Z534" t="n">
        <v>10</v>
      </c>
    </row>
    <row r="535">
      <c r="A535" t="n">
        <v>119</v>
      </c>
      <c r="B535" t="n">
        <v>150</v>
      </c>
      <c r="C535" t="inlineStr">
        <is>
          <t xml:space="preserve">CONCLUIDO	</t>
        </is>
      </c>
      <c r="D535" t="n">
        <v>3.5631</v>
      </c>
      <c r="E535" t="n">
        <v>28.07</v>
      </c>
      <c r="F535" t="n">
        <v>24.46</v>
      </c>
      <c r="G535" t="n">
        <v>133.4</v>
      </c>
      <c r="H535" t="n">
        <v>1.49</v>
      </c>
      <c r="I535" t="n">
        <v>11</v>
      </c>
      <c r="J535" t="n">
        <v>366.88</v>
      </c>
      <c r="K535" t="n">
        <v>61.82</v>
      </c>
      <c r="L535" t="n">
        <v>30.75</v>
      </c>
      <c r="M535" t="n">
        <v>0</v>
      </c>
      <c r="N535" t="n">
        <v>124.31</v>
      </c>
      <c r="O535" t="n">
        <v>45483.22</v>
      </c>
      <c r="P535" t="n">
        <v>382.24</v>
      </c>
      <c r="Q535" t="n">
        <v>1397.28</v>
      </c>
      <c r="R535" t="n">
        <v>81.70999999999999</v>
      </c>
      <c r="S535" t="n">
        <v>66.97</v>
      </c>
      <c r="T535" t="n">
        <v>4802.61</v>
      </c>
      <c r="U535" t="n">
        <v>0.82</v>
      </c>
      <c r="V535" t="n">
        <v>0.86</v>
      </c>
      <c r="W535" t="n">
        <v>5.32</v>
      </c>
      <c r="X535" t="n">
        <v>0.29</v>
      </c>
      <c r="Y535" t="n">
        <v>1</v>
      </c>
      <c r="Z535" t="n">
        <v>10</v>
      </c>
    </row>
    <row r="536">
      <c r="A536" t="n">
        <v>0</v>
      </c>
      <c r="B536" t="n">
        <v>10</v>
      </c>
      <c r="C536" t="inlineStr">
        <is>
          <t xml:space="preserve">CONCLUIDO	</t>
        </is>
      </c>
      <c r="D536" t="n">
        <v>3.1705</v>
      </c>
      <c r="E536" t="n">
        <v>31.54</v>
      </c>
      <c r="F536" t="n">
        <v>28.33</v>
      </c>
      <c r="G536" t="n">
        <v>12.05</v>
      </c>
      <c r="H536" t="n">
        <v>0.64</v>
      </c>
      <c r="I536" t="n">
        <v>141</v>
      </c>
      <c r="J536" t="n">
        <v>26.11</v>
      </c>
      <c r="K536" t="n">
        <v>12.1</v>
      </c>
      <c r="L536" t="n">
        <v>1</v>
      </c>
      <c r="M536" t="n">
        <v>0</v>
      </c>
      <c r="N536" t="n">
        <v>3.01</v>
      </c>
      <c r="O536" t="n">
        <v>3454.41</v>
      </c>
      <c r="P536" t="n">
        <v>82.28</v>
      </c>
      <c r="Q536" t="n">
        <v>1397.74</v>
      </c>
      <c r="R536" t="n">
        <v>201.96</v>
      </c>
      <c r="S536" t="n">
        <v>66.97</v>
      </c>
      <c r="T536" t="n">
        <v>64278.12</v>
      </c>
      <c r="U536" t="n">
        <v>0.33</v>
      </c>
      <c r="V536" t="n">
        <v>0.74</v>
      </c>
      <c r="W536" t="n">
        <v>5.71</v>
      </c>
      <c r="X536" t="n">
        <v>4.16</v>
      </c>
      <c r="Y536" t="n">
        <v>1</v>
      </c>
      <c r="Z536" t="n">
        <v>10</v>
      </c>
    </row>
    <row r="537">
      <c r="A537" t="n">
        <v>0</v>
      </c>
      <c r="B537" t="n">
        <v>45</v>
      </c>
      <c r="C537" t="inlineStr">
        <is>
          <t xml:space="preserve">CONCLUIDO	</t>
        </is>
      </c>
      <c r="D537" t="n">
        <v>2.8227</v>
      </c>
      <c r="E537" t="n">
        <v>35.43</v>
      </c>
      <c r="F537" t="n">
        <v>29.59</v>
      </c>
      <c r="G537" t="n">
        <v>9.5</v>
      </c>
      <c r="H537" t="n">
        <v>0.18</v>
      </c>
      <c r="I537" t="n">
        <v>187</v>
      </c>
      <c r="J537" t="n">
        <v>98.70999999999999</v>
      </c>
      <c r="K537" t="n">
        <v>39.72</v>
      </c>
      <c r="L537" t="n">
        <v>1</v>
      </c>
      <c r="M537" t="n">
        <v>185</v>
      </c>
      <c r="N537" t="n">
        <v>12.99</v>
      </c>
      <c r="O537" t="n">
        <v>12407.75</v>
      </c>
      <c r="P537" t="n">
        <v>258.59</v>
      </c>
      <c r="Q537" t="n">
        <v>1397.44</v>
      </c>
      <c r="R537" t="n">
        <v>249.75</v>
      </c>
      <c r="S537" t="n">
        <v>66.97</v>
      </c>
      <c r="T537" t="n">
        <v>87939.41</v>
      </c>
      <c r="U537" t="n">
        <v>0.27</v>
      </c>
      <c r="V537" t="n">
        <v>0.71</v>
      </c>
      <c r="W537" t="n">
        <v>5.59</v>
      </c>
      <c r="X537" t="n">
        <v>5.42</v>
      </c>
      <c r="Y537" t="n">
        <v>1</v>
      </c>
      <c r="Z537" t="n">
        <v>10</v>
      </c>
    </row>
    <row r="538">
      <c r="A538" t="n">
        <v>1</v>
      </c>
      <c r="B538" t="n">
        <v>45</v>
      </c>
      <c r="C538" t="inlineStr">
        <is>
          <t xml:space="preserve">CONCLUIDO	</t>
        </is>
      </c>
      <c r="D538" t="n">
        <v>3.0111</v>
      </c>
      <c r="E538" t="n">
        <v>33.21</v>
      </c>
      <c r="F538" t="n">
        <v>28.3</v>
      </c>
      <c r="G538" t="n">
        <v>11.96</v>
      </c>
      <c r="H538" t="n">
        <v>0.22</v>
      </c>
      <c r="I538" t="n">
        <v>142</v>
      </c>
      <c r="J538" t="n">
        <v>99.02</v>
      </c>
      <c r="K538" t="n">
        <v>39.72</v>
      </c>
      <c r="L538" t="n">
        <v>1.25</v>
      </c>
      <c r="M538" t="n">
        <v>140</v>
      </c>
      <c r="N538" t="n">
        <v>13.05</v>
      </c>
      <c r="O538" t="n">
        <v>12446.14</v>
      </c>
      <c r="P538" t="n">
        <v>244.13</v>
      </c>
      <c r="Q538" t="n">
        <v>1397.65</v>
      </c>
      <c r="R538" t="n">
        <v>206.82</v>
      </c>
      <c r="S538" t="n">
        <v>66.97</v>
      </c>
      <c r="T538" t="n">
        <v>66699.64999999999</v>
      </c>
      <c r="U538" t="n">
        <v>0.32</v>
      </c>
      <c r="V538" t="n">
        <v>0.74</v>
      </c>
      <c r="W538" t="n">
        <v>5.54</v>
      </c>
      <c r="X538" t="n">
        <v>4.13</v>
      </c>
      <c r="Y538" t="n">
        <v>1</v>
      </c>
      <c r="Z538" t="n">
        <v>10</v>
      </c>
    </row>
    <row r="539">
      <c r="A539" t="n">
        <v>2</v>
      </c>
      <c r="B539" t="n">
        <v>45</v>
      </c>
      <c r="C539" t="inlineStr">
        <is>
          <t xml:space="preserve">CONCLUIDO	</t>
        </is>
      </c>
      <c r="D539" t="n">
        <v>3.1504</v>
      </c>
      <c r="E539" t="n">
        <v>31.74</v>
      </c>
      <c r="F539" t="n">
        <v>27.43</v>
      </c>
      <c r="G539" t="n">
        <v>14.57</v>
      </c>
      <c r="H539" t="n">
        <v>0.27</v>
      </c>
      <c r="I539" t="n">
        <v>113</v>
      </c>
      <c r="J539" t="n">
        <v>99.33</v>
      </c>
      <c r="K539" t="n">
        <v>39.72</v>
      </c>
      <c r="L539" t="n">
        <v>1.5</v>
      </c>
      <c r="M539" t="n">
        <v>111</v>
      </c>
      <c r="N539" t="n">
        <v>13.11</v>
      </c>
      <c r="O539" t="n">
        <v>12484.55</v>
      </c>
      <c r="P539" t="n">
        <v>233.69</v>
      </c>
      <c r="Q539" t="n">
        <v>1397.52</v>
      </c>
      <c r="R539" t="n">
        <v>178.32</v>
      </c>
      <c r="S539" t="n">
        <v>66.97</v>
      </c>
      <c r="T539" t="n">
        <v>52595.75</v>
      </c>
      <c r="U539" t="n">
        <v>0.38</v>
      </c>
      <c r="V539" t="n">
        <v>0.77</v>
      </c>
      <c r="W539" t="n">
        <v>5.5</v>
      </c>
      <c r="X539" t="n">
        <v>3.26</v>
      </c>
      <c r="Y539" t="n">
        <v>1</v>
      </c>
      <c r="Z539" t="n">
        <v>10</v>
      </c>
    </row>
    <row r="540">
      <c r="A540" t="n">
        <v>3</v>
      </c>
      <c r="B540" t="n">
        <v>45</v>
      </c>
      <c r="C540" t="inlineStr">
        <is>
          <t xml:space="preserve">CONCLUIDO	</t>
        </is>
      </c>
      <c r="D540" t="n">
        <v>3.2475</v>
      </c>
      <c r="E540" t="n">
        <v>30.79</v>
      </c>
      <c r="F540" t="n">
        <v>26.87</v>
      </c>
      <c r="G540" t="n">
        <v>17.15</v>
      </c>
      <c r="H540" t="n">
        <v>0.31</v>
      </c>
      <c r="I540" t="n">
        <v>94</v>
      </c>
      <c r="J540" t="n">
        <v>99.64</v>
      </c>
      <c r="K540" t="n">
        <v>39.72</v>
      </c>
      <c r="L540" t="n">
        <v>1.75</v>
      </c>
      <c r="M540" t="n">
        <v>92</v>
      </c>
      <c r="N540" t="n">
        <v>13.18</v>
      </c>
      <c r="O540" t="n">
        <v>12522.99</v>
      </c>
      <c r="P540" t="n">
        <v>226.05</v>
      </c>
      <c r="Q540" t="n">
        <v>1397.34</v>
      </c>
      <c r="R540" t="n">
        <v>160.21</v>
      </c>
      <c r="S540" t="n">
        <v>66.97</v>
      </c>
      <c r="T540" t="n">
        <v>43634.61</v>
      </c>
      <c r="U540" t="n">
        <v>0.42</v>
      </c>
      <c r="V540" t="n">
        <v>0.78</v>
      </c>
      <c r="W540" t="n">
        <v>5.46</v>
      </c>
      <c r="X540" t="n">
        <v>2.7</v>
      </c>
      <c r="Y540" t="n">
        <v>1</v>
      </c>
      <c r="Z540" t="n">
        <v>10</v>
      </c>
    </row>
    <row r="541">
      <c r="A541" t="n">
        <v>4</v>
      </c>
      <c r="B541" t="n">
        <v>45</v>
      </c>
      <c r="C541" t="inlineStr">
        <is>
          <t xml:space="preserve">CONCLUIDO	</t>
        </is>
      </c>
      <c r="D541" t="n">
        <v>3.3246</v>
      </c>
      <c r="E541" t="n">
        <v>30.08</v>
      </c>
      <c r="F541" t="n">
        <v>26.45</v>
      </c>
      <c r="G541" t="n">
        <v>19.83</v>
      </c>
      <c r="H541" t="n">
        <v>0.35</v>
      </c>
      <c r="I541" t="n">
        <v>80</v>
      </c>
      <c r="J541" t="n">
        <v>99.95</v>
      </c>
      <c r="K541" t="n">
        <v>39.72</v>
      </c>
      <c r="L541" t="n">
        <v>2</v>
      </c>
      <c r="M541" t="n">
        <v>78</v>
      </c>
      <c r="N541" t="n">
        <v>13.24</v>
      </c>
      <c r="O541" t="n">
        <v>12561.45</v>
      </c>
      <c r="P541" t="n">
        <v>219.26</v>
      </c>
      <c r="Q541" t="n">
        <v>1397.41</v>
      </c>
      <c r="R541" t="n">
        <v>146.34</v>
      </c>
      <c r="S541" t="n">
        <v>66.97</v>
      </c>
      <c r="T541" t="n">
        <v>36769.53</v>
      </c>
      <c r="U541" t="n">
        <v>0.46</v>
      </c>
      <c r="V541" t="n">
        <v>0.8</v>
      </c>
      <c r="W541" t="n">
        <v>5.44</v>
      </c>
      <c r="X541" t="n">
        <v>2.28</v>
      </c>
      <c r="Y541" t="n">
        <v>1</v>
      </c>
      <c r="Z541" t="n">
        <v>10</v>
      </c>
    </row>
    <row r="542">
      <c r="A542" t="n">
        <v>5</v>
      </c>
      <c r="B542" t="n">
        <v>45</v>
      </c>
      <c r="C542" t="inlineStr">
        <is>
          <t xml:space="preserve">CONCLUIDO	</t>
        </is>
      </c>
      <c r="D542" t="n">
        <v>3.3882</v>
      </c>
      <c r="E542" t="n">
        <v>29.51</v>
      </c>
      <c r="F542" t="n">
        <v>26.11</v>
      </c>
      <c r="G542" t="n">
        <v>22.7</v>
      </c>
      <c r="H542" t="n">
        <v>0.39</v>
      </c>
      <c r="I542" t="n">
        <v>69</v>
      </c>
      <c r="J542" t="n">
        <v>100.27</v>
      </c>
      <c r="K542" t="n">
        <v>39.72</v>
      </c>
      <c r="L542" t="n">
        <v>2.25</v>
      </c>
      <c r="M542" t="n">
        <v>67</v>
      </c>
      <c r="N542" t="n">
        <v>13.3</v>
      </c>
      <c r="O542" t="n">
        <v>12599.94</v>
      </c>
      <c r="P542" t="n">
        <v>213.01</v>
      </c>
      <c r="Q542" t="n">
        <v>1397.37</v>
      </c>
      <c r="R542" t="n">
        <v>135.72</v>
      </c>
      <c r="S542" t="n">
        <v>66.97</v>
      </c>
      <c r="T542" t="n">
        <v>31516.74</v>
      </c>
      <c r="U542" t="n">
        <v>0.49</v>
      </c>
      <c r="V542" t="n">
        <v>0.8100000000000001</v>
      </c>
      <c r="W542" t="n">
        <v>5.41</v>
      </c>
      <c r="X542" t="n">
        <v>1.94</v>
      </c>
      <c r="Y542" t="n">
        <v>1</v>
      </c>
      <c r="Z542" t="n">
        <v>10</v>
      </c>
    </row>
    <row r="543">
      <c r="A543" t="n">
        <v>6</v>
      </c>
      <c r="B543" t="n">
        <v>45</v>
      </c>
      <c r="C543" t="inlineStr">
        <is>
          <t xml:space="preserve">CONCLUIDO	</t>
        </is>
      </c>
      <c r="D543" t="n">
        <v>3.4318</v>
      </c>
      <c r="E543" t="n">
        <v>29.14</v>
      </c>
      <c r="F543" t="n">
        <v>25.9</v>
      </c>
      <c r="G543" t="n">
        <v>25.47</v>
      </c>
      <c r="H543" t="n">
        <v>0.44</v>
      </c>
      <c r="I543" t="n">
        <v>61</v>
      </c>
      <c r="J543" t="n">
        <v>100.58</v>
      </c>
      <c r="K543" t="n">
        <v>39.72</v>
      </c>
      <c r="L543" t="n">
        <v>2.5</v>
      </c>
      <c r="M543" t="n">
        <v>59</v>
      </c>
      <c r="N543" t="n">
        <v>13.36</v>
      </c>
      <c r="O543" t="n">
        <v>12638.45</v>
      </c>
      <c r="P543" t="n">
        <v>208.39</v>
      </c>
      <c r="Q543" t="n">
        <v>1397.29</v>
      </c>
      <c r="R543" t="n">
        <v>128.85</v>
      </c>
      <c r="S543" t="n">
        <v>66.97</v>
      </c>
      <c r="T543" t="n">
        <v>28121.32</v>
      </c>
      <c r="U543" t="n">
        <v>0.52</v>
      </c>
      <c r="V543" t="n">
        <v>0.8100000000000001</v>
      </c>
      <c r="W543" t="n">
        <v>5.4</v>
      </c>
      <c r="X543" t="n">
        <v>1.73</v>
      </c>
      <c r="Y543" t="n">
        <v>1</v>
      </c>
      <c r="Z543" t="n">
        <v>10</v>
      </c>
    </row>
    <row r="544">
      <c r="A544" t="n">
        <v>7</v>
      </c>
      <c r="B544" t="n">
        <v>45</v>
      </c>
      <c r="C544" t="inlineStr">
        <is>
          <t xml:space="preserve">CONCLUIDO	</t>
        </is>
      </c>
      <c r="D544" t="n">
        <v>3.4734</v>
      </c>
      <c r="E544" t="n">
        <v>28.79</v>
      </c>
      <c r="F544" t="n">
        <v>25.69</v>
      </c>
      <c r="G544" t="n">
        <v>28.55</v>
      </c>
      <c r="H544" t="n">
        <v>0.48</v>
      </c>
      <c r="I544" t="n">
        <v>54</v>
      </c>
      <c r="J544" t="n">
        <v>100.89</v>
      </c>
      <c r="K544" t="n">
        <v>39.72</v>
      </c>
      <c r="L544" t="n">
        <v>2.75</v>
      </c>
      <c r="M544" t="n">
        <v>52</v>
      </c>
      <c r="N544" t="n">
        <v>13.42</v>
      </c>
      <c r="O544" t="n">
        <v>12676.98</v>
      </c>
      <c r="P544" t="n">
        <v>202.96</v>
      </c>
      <c r="Q544" t="n">
        <v>1397.43</v>
      </c>
      <c r="R544" t="n">
        <v>122.11</v>
      </c>
      <c r="S544" t="n">
        <v>66.97</v>
      </c>
      <c r="T544" t="n">
        <v>24788.48</v>
      </c>
      <c r="U544" t="n">
        <v>0.55</v>
      </c>
      <c r="V544" t="n">
        <v>0.82</v>
      </c>
      <c r="W544" t="n">
        <v>5.39</v>
      </c>
      <c r="X544" t="n">
        <v>1.52</v>
      </c>
      <c r="Y544" t="n">
        <v>1</v>
      </c>
      <c r="Z544" t="n">
        <v>10</v>
      </c>
    </row>
    <row r="545">
      <c r="A545" t="n">
        <v>8</v>
      </c>
      <c r="B545" t="n">
        <v>45</v>
      </c>
      <c r="C545" t="inlineStr">
        <is>
          <t xml:space="preserve">CONCLUIDO	</t>
        </is>
      </c>
      <c r="D545" t="n">
        <v>3.5041</v>
      </c>
      <c r="E545" t="n">
        <v>28.54</v>
      </c>
      <c r="F545" t="n">
        <v>25.54</v>
      </c>
      <c r="G545" t="n">
        <v>31.28</v>
      </c>
      <c r="H545" t="n">
        <v>0.52</v>
      </c>
      <c r="I545" t="n">
        <v>49</v>
      </c>
      <c r="J545" t="n">
        <v>101.2</v>
      </c>
      <c r="K545" t="n">
        <v>39.72</v>
      </c>
      <c r="L545" t="n">
        <v>3</v>
      </c>
      <c r="M545" t="n">
        <v>47</v>
      </c>
      <c r="N545" t="n">
        <v>13.49</v>
      </c>
      <c r="O545" t="n">
        <v>12715.54</v>
      </c>
      <c r="P545" t="n">
        <v>198.56</v>
      </c>
      <c r="Q545" t="n">
        <v>1397.24</v>
      </c>
      <c r="R545" t="n">
        <v>117.29</v>
      </c>
      <c r="S545" t="n">
        <v>66.97</v>
      </c>
      <c r="T545" t="n">
        <v>22399.63</v>
      </c>
      <c r="U545" t="n">
        <v>0.57</v>
      </c>
      <c r="V545" t="n">
        <v>0.82</v>
      </c>
      <c r="W545" t="n">
        <v>5.38</v>
      </c>
      <c r="X545" t="n">
        <v>1.38</v>
      </c>
      <c r="Y545" t="n">
        <v>1</v>
      </c>
      <c r="Z545" t="n">
        <v>10</v>
      </c>
    </row>
    <row r="546">
      <c r="A546" t="n">
        <v>9</v>
      </c>
      <c r="B546" t="n">
        <v>45</v>
      </c>
      <c r="C546" t="inlineStr">
        <is>
          <t xml:space="preserve">CONCLUIDO	</t>
        </is>
      </c>
      <c r="D546" t="n">
        <v>3.5335</v>
      </c>
      <c r="E546" t="n">
        <v>28.3</v>
      </c>
      <c r="F546" t="n">
        <v>25.41</v>
      </c>
      <c r="G546" t="n">
        <v>34.65</v>
      </c>
      <c r="H546" t="n">
        <v>0.5600000000000001</v>
      </c>
      <c r="I546" t="n">
        <v>44</v>
      </c>
      <c r="J546" t="n">
        <v>101.52</v>
      </c>
      <c r="K546" t="n">
        <v>39.72</v>
      </c>
      <c r="L546" t="n">
        <v>3.25</v>
      </c>
      <c r="M546" t="n">
        <v>42</v>
      </c>
      <c r="N546" t="n">
        <v>13.55</v>
      </c>
      <c r="O546" t="n">
        <v>12754.13</v>
      </c>
      <c r="P546" t="n">
        <v>193.82</v>
      </c>
      <c r="Q546" t="n">
        <v>1397.24</v>
      </c>
      <c r="R546" t="n">
        <v>113.07</v>
      </c>
      <c r="S546" t="n">
        <v>66.97</v>
      </c>
      <c r="T546" t="n">
        <v>20316.57</v>
      </c>
      <c r="U546" t="n">
        <v>0.59</v>
      </c>
      <c r="V546" t="n">
        <v>0.83</v>
      </c>
      <c r="W546" t="n">
        <v>5.36</v>
      </c>
      <c r="X546" t="n">
        <v>1.24</v>
      </c>
      <c r="Y546" t="n">
        <v>1</v>
      </c>
      <c r="Z546" t="n">
        <v>10</v>
      </c>
    </row>
    <row r="547">
      <c r="A547" t="n">
        <v>10</v>
      </c>
      <c r="B547" t="n">
        <v>45</v>
      </c>
      <c r="C547" t="inlineStr">
        <is>
          <t xml:space="preserve">CONCLUIDO	</t>
        </is>
      </c>
      <c r="D547" t="n">
        <v>3.5583</v>
      </c>
      <c r="E547" t="n">
        <v>28.1</v>
      </c>
      <c r="F547" t="n">
        <v>25.29</v>
      </c>
      <c r="G547" t="n">
        <v>37.94</v>
      </c>
      <c r="H547" t="n">
        <v>0.6</v>
      </c>
      <c r="I547" t="n">
        <v>40</v>
      </c>
      <c r="J547" t="n">
        <v>101.83</v>
      </c>
      <c r="K547" t="n">
        <v>39.72</v>
      </c>
      <c r="L547" t="n">
        <v>3.5</v>
      </c>
      <c r="M547" t="n">
        <v>38</v>
      </c>
      <c r="N547" t="n">
        <v>13.61</v>
      </c>
      <c r="O547" t="n">
        <v>12792.74</v>
      </c>
      <c r="P547" t="n">
        <v>188.91</v>
      </c>
      <c r="Q547" t="n">
        <v>1397.32</v>
      </c>
      <c r="R547" t="n">
        <v>109.2</v>
      </c>
      <c r="S547" t="n">
        <v>66.97</v>
      </c>
      <c r="T547" t="n">
        <v>18399.72</v>
      </c>
      <c r="U547" t="n">
        <v>0.61</v>
      </c>
      <c r="V547" t="n">
        <v>0.83</v>
      </c>
      <c r="W547" t="n">
        <v>5.36</v>
      </c>
      <c r="X547" t="n">
        <v>1.13</v>
      </c>
      <c r="Y547" t="n">
        <v>1</v>
      </c>
      <c r="Z547" t="n">
        <v>10</v>
      </c>
    </row>
    <row r="548">
      <c r="A548" t="n">
        <v>11</v>
      </c>
      <c r="B548" t="n">
        <v>45</v>
      </c>
      <c r="C548" t="inlineStr">
        <is>
          <t xml:space="preserve">CONCLUIDO	</t>
        </is>
      </c>
      <c r="D548" t="n">
        <v>3.5764</v>
      </c>
      <c r="E548" t="n">
        <v>27.96</v>
      </c>
      <c r="F548" t="n">
        <v>25.21</v>
      </c>
      <c r="G548" t="n">
        <v>40.89</v>
      </c>
      <c r="H548" t="n">
        <v>0.65</v>
      </c>
      <c r="I548" t="n">
        <v>37</v>
      </c>
      <c r="J548" t="n">
        <v>102.14</v>
      </c>
      <c r="K548" t="n">
        <v>39.72</v>
      </c>
      <c r="L548" t="n">
        <v>3.75</v>
      </c>
      <c r="M548" t="n">
        <v>31</v>
      </c>
      <c r="N548" t="n">
        <v>13.68</v>
      </c>
      <c r="O548" t="n">
        <v>12831.37</v>
      </c>
      <c r="P548" t="n">
        <v>185.5</v>
      </c>
      <c r="Q548" t="n">
        <v>1397.29</v>
      </c>
      <c r="R548" t="n">
        <v>106.2</v>
      </c>
      <c r="S548" t="n">
        <v>66.97</v>
      </c>
      <c r="T548" t="n">
        <v>16917.92</v>
      </c>
      <c r="U548" t="n">
        <v>0.63</v>
      </c>
      <c r="V548" t="n">
        <v>0.83</v>
      </c>
      <c r="W548" t="n">
        <v>5.37</v>
      </c>
      <c r="X548" t="n">
        <v>1.05</v>
      </c>
      <c r="Y548" t="n">
        <v>1</v>
      </c>
      <c r="Z548" t="n">
        <v>10</v>
      </c>
    </row>
    <row r="549">
      <c r="A549" t="n">
        <v>12</v>
      </c>
      <c r="B549" t="n">
        <v>45</v>
      </c>
      <c r="C549" t="inlineStr">
        <is>
          <t xml:space="preserve">CONCLUIDO	</t>
        </is>
      </c>
      <c r="D549" t="n">
        <v>3.5944</v>
      </c>
      <c r="E549" t="n">
        <v>27.82</v>
      </c>
      <c r="F549" t="n">
        <v>25.13</v>
      </c>
      <c r="G549" t="n">
        <v>44.35</v>
      </c>
      <c r="H549" t="n">
        <v>0.6899999999999999</v>
      </c>
      <c r="I549" t="n">
        <v>34</v>
      </c>
      <c r="J549" t="n">
        <v>102.45</v>
      </c>
      <c r="K549" t="n">
        <v>39.72</v>
      </c>
      <c r="L549" t="n">
        <v>4</v>
      </c>
      <c r="M549" t="n">
        <v>21</v>
      </c>
      <c r="N549" t="n">
        <v>13.74</v>
      </c>
      <c r="O549" t="n">
        <v>12870.03</v>
      </c>
      <c r="P549" t="n">
        <v>180.96</v>
      </c>
      <c r="Q549" t="n">
        <v>1397.4</v>
      </c>
      <c r="R549" t="n">
        <v>103.68</v>
      </c>
      <c r="S549" t="n">
        <v>66.97</v>
      </c>
      <c r="T549" t="n">
        <v>15671.69</v>
      </c>
      <c r="U549" t="n">
        <v>0.65</v>
      </c>
      <c r="V549" t="n">
        <v>0.84</v>
      </c>
      <c r="W549" t="n">
        <v>5.36</v>
      </c>
      <c r="X549" t="n">
        <v>0.97</v>
      </c>
      <c r="Y549" t="n">
        <v>1</v>
      </c>
      <c r="Z549" t="n">
        <v>10</v>
      </c>
    </row>
    <row r="550">
      <c r="A550" t="n">
        <v>13</v>
      </c>
      <c r="B550" t="n">
        <v>45</v>
      </c>
      <c r="C550" t="inlineStr">
        <is>
          <t xml:space="preserve">CONCLUIDO	</t>
        </is>
      </c>
      <c r="D550" t="n">
        <v>3.604</v>
      </c>
      <c r="E550" t="n">
        <v>27.75</v>
      </c>
      <c r="F550" t="n">
        <v>25.08</v>
      </c>
      <c r="G550" t="n">
        <v>45.6</v>
      </c>
      <c r="H550" t="n">
        <v>0.73</v>
      </c>
      <c r="I550" t="n">
        <v>33</v>
      </c>
      <c r="J550" t="n">
        <v>102.77</v>
      </c>
      <c r="K550" t="n">
        <v>39.72</v>
      </c>
      <c r="L550" t="n">
        <v>4.25</v>
      </c>
      <c r="M550" t="n">
        <v>7</v>
      </c>
      <c r="N550" t="n">
        <v>13.8</v>
      </c>
      <c r="O550" t="n">
        <v>12908.71</v>
      </c>
      <c r="P550" t="n">
        <v>179.27</v>
      </c>
      <c r="Q550" t="n">
        <v>1397.47</v>
      </c>
      <c r="R550" t="n">
        <v>101.27</v>
      </c>
      <c r="S550" t="n">
        <v>66.97</v>
      </c>
      <c r="T550" t="n">
        <v>14470.84</v>
      </c>
      <c r="U550" t="n">
        <v>0.66</v>
      </c>
      <c r="V550" t="n">
        <v>0.84</v>
      </c>
      <c r="W550" t="n">
        <v>5.38</v>
      </c>
      <c r="X550" t="n">
        <v>0.91</v>
      </c>
      <c r="Y550" t="n">
        <v>1</v>
      </c>
      <c r="Z550" t="n">
        <v>10</v>
      </c>
    </row>
    <row r="551">
      <c r="A551" t="n">
        <v>14</v>
      </c>
      <c r="B551" t="n">
        <v>45</v>
      </c>
      <c r="C551" t="inlineStr">
        <is>
          <t xml:space="preserve">CONCLUIDO	</t>
        </is>
      </c>
      <c r="D551" t="n">
        <v>3.6012</v>
      </c>
      <c r="E551" t="n">
        <v>27.77</v>
      </c>
      <c r="F551" t="n">
        <v>25.1</v>
      </c>
      <c r="G551" t="n">
        <v>45.64</v>
      </c>
      <c r="H551" t="n">
        <v>0.77</v>
      </c>
      <c r="I551" t="n">
        <v>33</v>
      </c>
      <c r="J551" t="n">
        <v>103.08</v>
      </c>
      <c r="K551" t="n">
        <v>39.72</v>
      </c>
      <c r="L551" t="n">
        <v>4.5</v>
      </c>
      <c r="M551" t="n">
        <v>3</v>
      </c>
      <c r="N551" t="n">
        <v>13.87</v>
      </c>
      <c r="O551" t="n">
        <v>12947.42</v>
      </c>
      <c r="P551" t="n">
        <v>179.49</v>
      </c>
      <c r="Q551" t="n">
        <v>1397.37</v>
      </c>
      <c r="R551" t="n">
        <v>101.61</v>
      </c>
      <c r="S551" t="n">
        <v>66.97</v>
      </c>
      <c r="T551" t="n">
        <v>14639.87</v>
      </c>
      <c r="U551" t="n">
        <v>0.66</v>
      </c>
      <c r="V551" t="n">
        <v>0.84</v>
      </c>
      <c r="W551" t="n">
        <v>5.39</v>
      </c>
      <c r="X551" t="n">
        <v>0.9399999999999999</v>
      </c>
      <c r="Y551" t="n">
        <v>1</v>
      </c>
      <c r="Z551" t="n">
        <v>10</v>
      </c>
    </row>
    <row r="552">
      <c r="A552" t="n">
        <v>15</v>
      </c>
      <c r="B552" t="n">
        <v>45</v>
      </c>
      <c r="C552" t="inlineStr">
        <is>
          <t xml:space="preserve">CONCLUIDO	</t>
        </is>
      </c>
      <c r="D552" t="n">
        <v>3.6009</v>
      </c>
      <c r="E552" t="n">
        <v>27.77</v>
      </c>
      <c r="F552" t="n">
        <v>25.1</v>
      </c>
      <c r="G552" t="n">
        <v>45.64</v>
      </c>
      <c r="H552" t="n">
        <v>0.8100000000000001</v>
      </c>
      <c r="I552" t="n">
        <v>33</v>
      </c>
      <c r="J552" t="n">
        <v>103.4</v>
      </c>
      <c r="K552" t="n">
        <v>39.72</v>
      </c>
      <c r="L552" t="n">
        <v>4.75</v>
      </c>
      <c r="M552" t="n">
        <v>0</v>
      </c>
      <c r="N552" t="n">
        <v>13.93</v>
      </c>
      <c r="O552" t="n">
        <v>12986.15</v>
      </c>
      <c r="P552" t="n">
        <v>179.97</v>
      </c>
      <c r="Q552" t="n">
        <v>1397.35</v>
      </c>
      <c r="R552" t="n">
        <v>101.7</v>
      </c>
      <c r="S552" t="n">
        <v>66.97</v>
      </c>
      <c r="T552" t="n">
        <v>14688.13</v>
      </c>
      <c r="U552" t="n">
        <v>0.66</v>
      </c>
      <c r="V552" t="n">
        <v>0.84</v>
      </c>
      <c r="W552" t="n">
        <v>5.39</v>
      </c>
      <c r="X552" t="n">
        <v>0.9399999999999999</v>
      </c>
      <c r="Y552" t="n">
        <v>1</v>
      </c>
      <c r="Z552" t="n">
        <v>10</v>
      </c>
    </row>
    <row r="553">
      <c r="A553" t="n">
        <v>0</v>
      </c>
      <c r="B553" t="n">
        <v>105</v>
      </c>
      <c r="C553" t="inlineStr">
        <is>
          <t xml:space="preserve">CONCLUIDO	</t>
        </is>
      </c>
      <c r="D553" t="n">
        <v>1.9037</v>
      </c>
      <c r="E553" t="n">
        <v>52.53</v>
      </c>
      <c r="F553" t="n">
        <v>35.12</v>
      </c>
      <c r="G553" t="n">
        <v>5.76</v>
      </c>
      <c r="H553" t="n">
        <v>0.09</v>
      </c>
      <c r="I553" t="n">
        <v>366</v>
      </c>
      <c r="J553" t="n">
        <v>204</v>
      </c>
      <c r="K553" t="n">
        <v>55.27</v>
      </c>
      <c r="L553" t="n">
        <v>1</v>
      </c>
      <c r="M553" t="n">
        <v>364</v>
      </c>
      <c r="N553" t="n">
        <v>42.72</v>
      </c>
      <c r="O553" t="n">
        <v>25393.6</v>
      </c>
      <c r="P553" t="n">
        <v>504.52</v>
      </c>
      <c r="Q553" t="n">
        <v>1398.21</v>
      </c>
      <c r="R553" t="n">
        <v>430.07</v>
      </c>
      <c r="S553" t="n">
        <v>66.97</v>
      </c>
      <c r="T553" t="n">
        <v>177204.81</v>
      </c>
      <c r="U553" t="n">
        <v>0.16</v>
      </c>
      <c r="V553" t="n">
        <v>0.6</v>
      </c>
      <c r="W553" t="n">
        <v>5.9</v>
      </c>
      <c r="X553" t="n">
        <v>10.94</v>
      </c>
      <c r="Y553" t="n">
        <v>1</v>
      </c>
      <c r="Z553" t="n">
        <v>10</v>
      </c>
    </row>
    <row r="554">
      <c r="A554" t="n">
        <v>1</v>
      </c>
      <c r="B554" t="n">
        <v>105</v>
      </c>
      <c r="C554" t="inlineStr">
        <is>
          <t xml:space="preserve">CONCLUIDO	</t>
        </is>
      </c>
      <c r="D554" t="n">
        <v>2.2094</v>
      </c>
      <c r="E554" t="n">
        <v>45.26</v>
      </c>
      <c r="F554" t="n">
        <v>31.95</v>
      </c>
      <c r="G554" t="n">
        <v>7.23</v>
      </c>
      <c r="H554" t="n">
        <v>0.11</v>
      </c>
      <c r="I554" t="n">
        <v>265</v>
      </c>
      <c r="J554" t="n">
        <v>204.39</v>
      </c>
      <c r="K554" t="n">
        <v>55.27</v>
      </c>
      <c r="L554" t="n">
        <v>1.25</v>
      </c>
      <c r="M554" t="n">
        <v>263</v>
      </c>
      <c r="N554" t="n">
        <v>42.87</v>
      </c>
      <c r="O554" t="n">
        <v>25442.42</v>
      </c>
      <c r="P554" t="n">
        <v>457.58</v>
      </c>
      <c r="Q554" t="n">
        <v>1397.77</v>
      </c>
      <c r="R554" t="n">
        <v>327.07</v>
      </c>
      <c r="S554" t="n">
        <v>66.97</v>
      </c>
      <c r="T554" t="n">
        <v>126210.77</v>
      </c>
      <c r="U554" t="n">
        <v>0.2</v>
      </c>
      <c r="V554" t="n">
        <v>0.66</v>
      </c>
      <c r="W554" t="n">
        <v>5.71</v>
      </c>
      <c r="X554" t="n">
        <v>7.78</v>
      </c>
      <c r="Y554" t="n">
        <v>1</v>
      </c>
      <c r="Z554" t="n">
        <v>10</v>
      </c>
    </row>
    <row r="555">
      <c r="A555" t="n">
        <v>2</v>
      </c>
      <c r="B555" t="n">
        <v>105</v>
      </c>
      <c r="C555" t="inlineStr">
        <is>
          <t xml:space="preserve">CONCLUIDO	</t>
        </is>
      </c>
      <c r="D555" t="n">
        <v>2.4175</v>
      </c>
      <c r="E555" t="n">
        <v>41.36</v>
      </c>
      <c r="F555" t="n">
        <v>30.32</v>
      </c>
      <c r="G555" t="n">
        <v>8.710000000000001</v>
      </c>
      <c r="H555" t="n">
        <v>0.13</v>
      </c>
      <c r="I555" t="n">
        <v>209</v>
      </c>
      <c r="J555" t="n">
        <v>204.79</v>
      </c>
      <c r="K555" t="n">
        <v>55.27</v>
      </c>
      <c r="L555" t="n">
        <v>1.5</v>
      </c>
      <c r="M555" t="n">
        <v>207</v>
      </c>
      <c r="N555" t="n">
        <v>43.02</v>
      </c>
      <c r="O555" t="n">
        <v>25491.3</v>
      </c>
      <c r="P555" t="n">
        <v>433.07</v>
      </c>
      <c r="Q555" t="n">
        <v>1397.63</v>
      </c>
      <c r="R555" t="n">
        <v>272.96</v>
      </c>
      <c r="S555" t="n">
        <v>66.97</v>
      </c>
      <c r="T555" t="n">
        <v>99434.58</v>
      </c>
      <c r="U555" t="n">
        <v>0.25</v>
      </c>
      <c r="V555" t="n">
        <v>0.6899999999999999</v>
      </c>
      <c r="W555" t="n">
        <v>5.65</v>
      </c>
      <c r="X555" t="n">
        <v>6.15</v>
      </c>
      <c r="Y555" t="n">
        <v>1</v>
      </c>
      <c r="Z555" t="n">
        <v>10</v>
      </c>
    </row>
    <row r="556">
      <c r="A556" t="n">
        <v>3</v>
      </c>
      <c r="B556" t="n">
        <v>105</v>
      </c>
      <c r="C556" t="inlineStr">
        <is>
          <t xml:space="preserve">CONCLUIDO	</t>
        </is>
      </c>
      <c r="D556" t="n">
        <v>2.5823</v>
      </c>
      <c r="E556" t="n">
        <v>38.73</v>
      </c>
      <c r="F556" t="n">
        <v>29.19</v>
      </c>
      <c r="G556" t="n">
        <v>10.18</v>
      </c>
      <c r="H556" t="n">
        <v>0.15</v>
      </c>
      <c r="I556" t="n">
        <v>172</v>
      </c>
      <c r="J556" t="n">
        <v>205.18</v>
      </c>
      <c r="K556" t="n">
        <v>55.27</v>
      </c>
      <c r="L556" t="n">
        <v>1.75</v>
      </c>
      <c r="M556" t="n">
        <v>170</v>
      </c>
      <c r="N556" t="n">
        <v>43.16</v>
      </c>
      <c r="O556" t="n">
        <v>25540.22</v>
      </c>
      <c r="P556" t="n">
        <v>415.56</v>
      </c>
      <c r="Q556" t="n">
        <v>1397.47</v>
      </c>
      <c r="R556" t="n">
        <v>235.87</v>
      </c>
      <c r="S556" t="n">
        <v>66.97</v>
      </c>
      <c r="T556" t="n">
        <v>81074.37</v>
      </c>
      <c r="U556" t="n">
        <v>0.28</v>
      </c>
      <c r="V556" t="n">
        <v>0.72</v>
      </c>
      <c r="W556" t="n">
        <v>5.58</v>
      </c>
      <c r="X556" t="n">
        <v>5.01</v>
      </c>
      <c r="Y556" t="n">
        <v>1</v>
      </c>
      <c r="Z556" t="n">
        <v>10</v>
      </c>
    </row>
    <row r="557">
      <c r="A557" t="n">
        <v>4</v>
      </c>
      <c r="B557" t="n">
        <v>105</v>
      </c>
      <c r="C557" t="inlineStr">
        <is>
          <t xml:space="preserve">CONCLUIDO	</t>
        </is>
      </c>
      <c r="D557" t="n">
        <v>2.7112</v>
      </c>
      <c r="E557" t="n">
        <v>36.88</v>
      </c>
      <c r="F557" t="n">
        <v>28.4</v>
      </c>
      <c r="G557" t="n">
        <v>11.67</v>
      </c>
      <c r="H557" t="n">
        <v>0.17</v>
      </c>
      <c r="I557" t="n">
        <v>146</v>
      </c>
      <c r="J557" t="n">
        <v>205.58</v>
      </c>
      <c r="K557" t="n">
        <v>55.27</v>
      </c>
      <c r="L557" t="n">
        <v>2</v>
      </c>
      <c r="M557" t="n">
        <v>144</v>
      </c>
      <c r="N557" t="n">
        <v>43.31</v>
      </c>
      <c r="O557" t="n">
        <v>25589.2</v>
      </c>
      <c r="P557" t="n">
        <v>403.02</v>
      </c>
      <c r="Q557" t="n">
        <v>1397.55</v>
      </c>
      <c r="R557" t="n">
        <v>210.53</v>
      </c>
      <c r="S557" t="n">
        <v>66.97</v>
      </c>
      <c r="T557" t="n">
        <v>68535.53</v>
      </c>
      <c r="U557" t="n">
        <v>0.32</v>
      </c>
      <c r="V557" t="n">
        <v>0.74</v>
      </c>
      <c r="W557" t="n">
        <v>5.53</v>
      </c>
      <c r="X557" t="n">
        <v>4.23</v>
      </c>
      <c r="Y557" t="n">
        <v>1</v>
      </c>
      <c r="Z557" t="n">
        <v>10</v>
      </c>
    </row>
    <row r="558">
      <c r="A558" t="n">
        <v>5</v>
      </c>
      <c r="B558" t="n">
        <v>105</v>
      </c>
      <c r="C558" t="inlineStr">
        <is>
          <t xml:space="preserve">CONCLUIDO	</t>
        </is>
      </c>
      <c r="D558" t="n">
        <v>2.8124</v>
      </c>
      <c r="E558" t="n">
        <v>35.56</v>
      </c>
      <c r="F558" t="n">
        <v>27.84</v>
      </c>
      <c r="G558" t="n">
        <v>13.15</v>
      </c>
      <c r="H558" t="n">
        <v>0.19</v>
      </c>
      <c r="I558" t="n">
        <v>127</v>
      </c>
      <c r="J558" t="n">
        <v>205.98</v>
      </c>
      <c r="K558" t="n">
        <v>55.27</v>
      </c>
      <c r="L558" t="n">
        <v>2.25</v>
      </c>
      <c r="M558" t="n">
        <v>125</v>
      </c>
      <c r="N558" t="n">
        <v>43.46</v>
      </c>
      <c r="O558" t="n">
        <v>25638.22</v>
      </c>
      <c r="P558" t="n">
        <v>393.75</v>
      </c>
      <c r="Q558" t="n">
        <v>1397.45</v>
      </c>
      <c r="R558" t="n">
        <v>192.26</v>
      </c>
      <c r="S558" t="n">
        <v>66.97</v>
      </c>
      <c r="T558" t="n">
        <v>59497.32</v>
      </c>
      <c r="U558" t="n">
        <v>0.35</v>
      </c>
      <c r="V558" t="n">
        <v>0.76</v>
      </c>
      <c r="W558" t="n">
        <v>5.5</v>
      </c>
      <c r="X558" t="n">
        <v>3.67</v>
      </c>
      <c r="Y558" t="n">
        <v>1</v>
      </c>
      <c r="Z558" t="n">
        <v>10</v>
      </c>
    </row>
    <row r="559">
      <c r="A559" t="n">
        <v>6</v>
      </c>
      <c r="B559" t="n">
        <v>105</v>
      </c>
      <c r="C559" t="inlineStr">
        <is>
          <t xml:space="preserve">CONCLUIDO	</t>
        </is>
      </c>
      <c r="D559" t="n">
        <v>2.8993</v>
      </c>
      <c r="E559" t="n">
        <v>34.49</v>
      </c>
      <c r="F559" t="n">
        <v>27.38</v>
      </c>
      <c r="G559" t="n">
        <v>14.67</v>
      </c>
      <c r="H559" t="n">
        <v>0.22</v>
      </c>
      <c r="I559" t="n">
        <v>112</v>
      </c>
      <c r="J559" t="n">
        <v>206.38</v>
      </c>
      <c r="K559" t="n">
        <v>55.27</v>
      </c>
      <c r="L559" t="n">
        <v>2.5</v>
      </c>
      <c r="M559" t="n">
        <v>110</v>
      </c>
      <c r="N559" t="n">
        <v>43.6</v>
      </c>
      <c r="O559" t="n">
        <v>25687.3</v>
      </c>
      <c r="P559" t="n">
        <v>386.14</v>
      </c>
      <c r="Q559" t="n">
        <v>1397.36</v>
      </c>
      <c r="R559" t="n">
        <v>177.65</v>
      </c>
      <c r="S559" t="n">
        <v>66.97</v>
      </c>
      <c r="T559" t="n">
        <v>52268.25</v>
      </c>
      <c r="U559" t="n">
        <v>0.38</v>
      </c>
      <c r="V559" t="n">
        <v>0.77</v>
      </c>
      <c r="W559" t="n">
        <v>5.47</v>
      </c>
      <c r="X559" t="n">
        <v>3.21</v>
      </c>
      <c r="Y559" t="n">
        <v>1</v>
      </c>
      <c r="Z559" t="n">
        <v>10</v>
      </c>
    </row>
    <row r="560">
      <c r="A560" t="n">
        <v>7</v>
      </c>
      <c r="B560" t="n">
        <v>105</v>
      </c>
      <c r="C560" t="inlineStr">
        <is>
          <t xml:space="preserve">CONCLUIDO	</t>
        </is>
      </c>
      <c r="D560" t="n">
        <v>2.9648</v>
      </c>
      <c r="E560" t="n">
        <v>33.73</v>
      </c>
      <c r="F560" t="n">
        <v>27.07</v>
      </c>
      <c r="G560" t="n">
        <v>16.08</v>
      </c>
      <c r="H560" t="n">
        <v>0.24</v>
      </c>
      <c r="I560" t="n">
        <v>101</v>
      </c>
      <c r="J560" t="n">
        <v>206.78</v>
      </c>
      <c r="K560" t="n">
        <v>55.27</v>
      </c>
      <c r="L560" t="n">
        <v>2.75</v>
      </c>
      <c r="M560" t="n">
        <v>99</v>
      </c>
      <c r="N560" t="n">
        <v>43.75</v>
      </c>
      <c r="O560" t="n">
        <v>25736.42</v>
      </c>
      <c r="P560" t="n">
        <v>380.41</v>
      </c>
      <c r="Q560" t="n">
        <v>1397.36</v>
      </c>
      <c r="R560" t="n">
        <v>167.21</v>
      </c>
      <c r="S560" t="n">
        <v>66.97</v>
      </c>
      <c r="T560" t="n">
        <v>47100.73</v>
      </c>
      <c r="U560" t="n">
        <v>0.4</v>
      </c>
      <c r="V560" t="n">
        <v>0.78</v>
      </c>
      <c r="W560" t="n">
        <v>5.46</v>
      </c>
      <c r="X560" t="n">
        <v>2.9</v>
      </c>
      <c r="Y560" t="n">
        <v>1</v>
      </c>
      <c r="Z560" t="n">
        <v>10</v>
      </c>
    </row>
    <row r="561">
      <c r="A561" t="n">
        <v>8</v>
      </c>
      <c r="B561" t="n">
        <v>105</v>
      </c>
      <c r="C561" t="inlineStr">
        <is>
          <t xml:space="preserve">CONCLUIDO	</t>
        </is>
      </c>
      <c r="D561" t="n">
        <v>3.0287</v>
      </c>
      <c r="E561" t="n">
        <v>33.02</v>
      </c>
      <c r="F561" t="n">
        <v>26.76</v>
      </c>
      <c r="G561" t="n">
        <v>17.65</v>
      </c>
      <c r="H561" t="n">
        <v>0.26</v>
      </c>
      <c r="I561" t="n">
        <v>91</v>
      </c>
      <c r="J561" t="n">
        <v>207.17</v>
      </c>
      <c r="K561" t="n">
        <v>55.27</v>
      </c>
      <c r="L561" t="n">
        <v>3</v>
      </c>
      <c r="M561" t="n">
        <v>89</v>
      </c>
      <c r="N561" t="n">
        <v>43.9</v>
      </c>
      <c r="O561" t="n">
        <v>25785.6</v>
      </c>
      <c r="P561" t="n">
        <v>374.83</v>
      </c>
      <c r="Q561" t="n">
        <v>1397.35</v>
      </c>
      <c r="R561" t="n">
        <v>157.35</v>
      </c>
      <c r="S561" t="n">
        <v>66.97</v>
      </c>
      <c r="T561" t="n">
        <v>42222.77</v>
      </c>
      <c r="U561" t="n">
        <v>0.43</v>
      </c>
      <c r="V561" t="n">
        <v>0.79</v>
      </c>
      <c r="W561" t="n">
        <v>5.44</v>
      </c>
      <c r="X561" t="n">
        <v>2.59</v>
      </c>
      <c r="Y561" t="n">
        <v>1</v>
      </c>
      <c r="Z561" t="n">
        <v>10</v>
      </c>
    </row>
    <row r="562">
      <c r="A562" t="n">
        <v>9</v>
      </c>
      <c r="B562" t="n">
        <v>105</v>
      </c>
      <c r="C562" t="inlineStr">
        <is>
          <t xml:space="preserve">CONCLUIDO	</t>
        </is>
      </c>
      <c r="D562" t="n">
        <v>3.0794</v>
      </c>
      <c r="E562" t="n">
        <v>32.47</v>
      </c>
      <c r="F562" t="n">
        <v>26.54</v>
      </c>
      <c r="G562" t="n">
        <v>19.19</v>
      </c>
      <c r="H562" t="n">
        <v>0.28</v>
      </c>
      <c r="I562" t="n">
        <v>83</v>
      </c>
      <c r="J562" t="n">
        <v>207.57</v>
      </c>
      <c r="K562" t="n">
        <v>55.27</v>
      </c>
      <c r="L562" t="n">
        <v>3.25</v>
      </c>
      <c r="M562" t="n">
        <v>81</v>
      </c>
      <c r="N562" t="n">
        <v>44.05</v>
      </c>
      <c r="O562" t="n">
        <v>25834.83</v>
      </c>
      <c r="P562" t="n">
        <v>370.47</v>
      </c>
      <c r="Q562" t="n">
        <v>1397.34</v>
      </c>
      <c r="R562" t="n">
        <v>149.89</v>
      </c>
      <c r="S562" t="n">
        <v>66.97</v>
      </c>
      <c r="T562" t="n">
        <v>38530.27</v>
      </c>
      <c r="U562" t="n">
        <v>0.45</v>
      </c>
      <c r="V562" t="n">
        <v>0.79</v>
      </c>
      <c r="W562" t="n">
        <v>5.43</v>
      </c>
      <c r="X562" t="n">
        <v>2.37</v>
      </c>
      <c r="Y562" t="n">
        <v>1</v>
      </c>
      <c r="Z562" t="n">
        <v>10</v>
      </c>
    </row>
    <row r="563">
      <c r="A563" t="n">
        <v>10</v>
      </c>
      <c r="B563" t="n">
        <v>105</v>
      </c>
      <c r="C563" t="inlineStr">
        <is>
          <t xml:space="preserve">CONCLUIDO	</t>
        </is>
      </c>
      <c r="D563" t="n">
        <v>3.1274</v>
      </c>
      <c r="E563" t="n">
        <v>31.98</v>
      </c>
      <c r="F563" t="n">
        <v>26.33</v>
      </c>
      <c r="G563" t="n">
        <v>20.79</v>
      </c>
      <c r="H563" t="n">
        <v>0.3</v>
      </c>
      <c r="I563" t="n">
        <v>76</v>
      </c>
      <c r="J563" t="n">
        <v>207.97</v>
      </c>
      <c r="K563" t="n">
        <v>55.27</v>
      </c>
      <c r="L563" t="n">
        <v>3.5</v>
      </c>
      <c r="M563" t="n">
        <v>74</v>
      </c>
      <c r="N563" t="n">
        <v>44.2</v>
      </c>
      <c r="O563" t="n">
        <v>25884.1</v>
      </c>
      <c r="P563" t="n">
        <v>366.3</v>
      </c>
      <c r="Q563" t="n">
        <v>1397.21</v>
      </c>
      <c r="R563" t="n">
        <v>142.69</v>
      </c>
      <c r="S563" t="n">
        <v>66.97</v>
      </c>
      <c r="T563" t="n">
        <v>34968.33</v>
      </c>
      <c r="U563" t="n">
        <v>0.47</v>
      </c>
      <c r="V563" t="n">
        <v>0.8</v>
      </c>
      <c r="W563" t="n">
        <v>5.43</v>
      </c>
      <c r="X563" t="n">
        <v>2.16</v>
      </c>
      <c r="Y563" t="n">
        <v>1</v>
      </c>
      <c r="Z563" t="n">
        <v>10</v>
      </c>
    </row>
    <row r="564">
      <c r="A564" t="n">
        <v>11</v>
      </c>
      <c r="B564" t="n">
        <v>105</v>
      </c>
      <c r="C564" t="inlineStr">
        <is>
          <t xml:space="preserve">CONCLUIDO	</t>
        </is>
      </c>
      <c r="D564" t="n">
        <v>3.1639</v>
      </c>
      <c r="E564" t="n">
        <v>31.61</v>
      </c>
      <c r="F564" t="n">
        <v>26.16</v>
      </c>
      <c r="G564" t="n">
        <v>22.11</v>
      </c>
      <c r="H564" t="n">
        <v>0.32</v>
      </c>
      <c r="I564" t="n">
        <v>71</v>
      </c>
      <c r="J564" t="n">
        <v>208.37</v>
      </c>
      <c r="K564" t="n">
        <v>55.27</v>
      </c>
      <c r="L564" t="n">
        <v>3.75</v>
      </c>
      <c r="M564" t="n">
        <v>69</v>
      </c>
      <c r="N564" t="n">
        <v>44.35</v>
      </c>
      <c r="O564" t="n">
        <v>25933.43</v>
      </c>
      <c r="P564" t="n">
        <v>362.61</v>
      </c>
      <c r="Q564" t="n">
        <v>1397.38</v>
      </c>
      <c r="R564" t="n">
        <v>137.68</v>
      </c>
      <c r="S564" t="n">
        <v>66.97</v>
      </c>
      <c r="T564" t="n">
        <v>32484.27</v>
      </c>
      <c r="U564" t="n">
        <v>0.49</v>
      </c>
      <c r="V564" t="n">
        <v>0.8</v>
      </c>
      <c r="W564" t="n">
        <v>5.4</v>
      </c>
      <c r="X564" t="n">
        <v>1.99</v>
      </c>
      <c r="Y564" t="n">
        <v>1</v>
      </c>
      <c r="Z564" t="n">
        <v>10</v>
      </c>
    </row>
    <row r="565">
      <c r="A565" t="n">
        <v>12</v>
      </c>
      <c r="B565" t="n">
        <v>105</v>
      </c>
      <c r="C565" t="inlineStr">
        <is>
          <t xml:space="preserve">CONCLUIDO	</t>
        </is>
      </c>
      <c r="D565" t="n">
        <v>3.1948</v>
      </c>
      <c r="E565" t="n">
        <v>31.3</v>
      </c>
      <c r="F565" t="n">
        <v>26.06</v>
      </c>
      <c r="G565" t="n">
        <v>23.69</v>
      </c>
      <c r="H565" t="n">
        <v>0.34</v>
      </c>
      <c r="I565" t="n">
        <v>66</v>
      </c>
      <c r="J565" t="n">
        <v>208.77</v>
      </c>
      <c r="K565" t="n">
        <v>55.27</v>
      </c>
      <c r="L565" t="n">
        <v>4</v>
      </c>
      <c r="M565" t="n">
        <v>64</v>
      </c>
      <c r="N565" t="n">
        <v>44.5</v>
      </c>
      <c r="O565" t="n">
        <v>25982.82</v>
      </c>
      <c r="P565" t="n">
        <v>360</v>
      </c>
      <c r="Q565" t="n">
        <v>1397.32</v>
      </c>
      <c r="R565" t="n">
        <v>133.78</v>
      </c>
      <c r="S565" t="n">
        <v>66.97</v>
      </c>
      <c r="T565" t="n">
        <v>30562.97</v>
      </c>
      <c r="U565" t="n">
        <v>0.5</v>
      </c>
      <c r="V565" t="n">
        <v>0.8100000000000001</v>
      </c>
      <c r="W565" t="n">
        <v>5.42</v>
      </c>
      <c r="X565" t="n">
        <v>1.89</v>
      </c>
      <c r="Y565" t="n">
        <v>1</v>
      </c>
      <c r="Z565" t="n">
        <v>10</v>
      </c>
    </row>
    <row r="566">
      <c r="A566" t="n">
        <v>13</v>
      </c>
      <c r="B566" t="n">
        <v>105</v>
      </c>
      <c r="C566" t="inlineStr">
        <is>
          <t xml:space="preserve">CONCLUIDO	</t>
        </is>
      </c>
      <c r="D566" t="n">
        <v>3.2265</v>
      </c>
      <c r="E566" t="n">
        <v>30.99</v>
      </c>
      <c r="F566" t="n">
        <v>25.91</v>
      </c>
      <c r="G566" t="n">
        <v>25.08</v>
      </c>
      <c r="H566" t="n">
        <v>0.36</v>
      </c>
      <c r="I566" t="n">
        <v>62</v>
      </c>
      <c r="J566" t="n">
        <v>209.17</v>
      </c>
      <c r="K566" t="n">
        <v>55.27</v>
      </c>
      <c r="L566" t="n">
        <v>4.25</v>
      </c>
      <c r="M566" t="n">
        <v>60</v>
      </c>
      <c r="N566" t="n">
        <v>44.65</v>
      </c>
      <c r="O566" t="n">
        <v>26032.25</v>
      </c>
      <c r="P566" t="n">
        <v>356.8</v>
      </c>
      <c r="Q566" t="n">
        <v>1397.29</v>
      </c>
      <c r="R566" t="n">
        <v>129.33</v>
      </c>
      <c r="S566" t="n">
        <v>66.97</v>
      </c>
      <c r="T566" t="n">
        <v>28355.18</v>
      </c>
      <c r="U566" t="n">
        <v>0.52</v>
      </c>
      <c r="V566" t="n">
        <v>0.8100000000000001</v>
      </c>
      <c r="W566" t="n">
        <v>5.4</v>
      </c>
      <c r="X566" t="n">
        <v>1.75</v>
      </c>
      <c r="Y566" t="n">
        <v>1</v>
      </c>
      <c r="Z566" t="n">
        <v>10</v>
      </c>
    </row>
    <row r="567">
      <c r="A567" t="n">
        <v>14</v>
      </c>
      <c r="B567" t="n">
        <v>105</v>
      </c>
      <c r="C567" t="inlineStr">
        <is>
          <t xml:space="preserve">CONCLUIDO	</t>
        </is>
      </c>
      <c r="D567" t="n">
        <v>3.2562</v>
      </c>
      <c r="E567" t="n">
        <v>30.71</v>
      </c>
      <c r="F567" t="n">
        <v>25.79</v>
      </c>
      <c r="G567" t="n">
        <v>26.68</v>
      </c>
      <c r="H567" t="n">
        <v>0.38</v>
      </c>
      <c r="I567" t="n">
        <v>58</v>
      </c>
      <c r="J567" t="n">
        <v>209.58</v>
      </c>
      <c r="K567" t="n">
        <v>55.27</v>
      </c>
      <c r="L567" t="n">
        <v>4.5</v>
      </c>
      <c r="M567" t="n">
        <v>56</v>
      </c>
      <c r="N567" t="n">
        <v>44.8</v>
      </c>
      <c r="O567" t="n">
        <v>26081.73</v>
      </c>
      <c r="P567" t="n">
        <v>353.98</v>
      </c>
      <c r="Q567" t="n">
        <v>1397.21</v>
      </c>
      <c r="R567" t="n">
        <v>125.62</v>
      </c>
      <c r="S567" t="n">
        <v>66.97</v>
      </c>
      <c r="T567" t="n">
        <v>26521.14</v>
      </c>
      <c r="U567" t="n">
        <v>0.53</v>
      </c>
      <c r="V567" t="n">
        <v>0.82</v>
      </c>
      <c r="W567" t="n">
        <v>5.39</v>
      </c>
      <c r="X567" t="n">
        <v>1.63</v>
      </c>
      <c r="Y567" t="n">
        <v>1</v>
      </c>
      <c r="Z567" t="n">
        <v>10</v>
      </c>
    </row>
    <row r="568">
      <c r="A568" t="n">
        <v>15</v>
      </c>
      <c r="B568" t="n">
        <v>105</v>
      </c>
      <c r="C568" t="inlineStr">
        <is>
          <t xml:space="preserve">CONCLUIDO	</t>
        </is>
      </c>
      <c r="D568" t="n">
        <v>3.2862</v>
      </c>
      <c r="E568" t="n">
        <v>30.43</v>
      </c>
      <c r="F568" t="n">
        <v>25.68</v>
      </c>
      <c r="G568" t="n">
        <v>28.53</v>
      </c>
      <c r="H568" t="n">
        <v>0.4</v>
      </c>
      <c r="I568" t="n">
        <v>54</v>
      </c>
      <c r="J568" t="n">
        <v>209.98</v>
      </c>
      <c r="K568" t="n">
        <v>55.27</v>
      </c>
      <c r="L568" t="n">
        <v>4.75</v>
      </c>
      <c r="M568" t="n">
        <v>52</v>
      </c>
      <c r="N568" t="n">
        <v>44.95</v>
      </c>
      <c r="O568" t="n">
        <v>26131.27</v>
      </c>
      <c r="P568" t="n">
        <v>350.86</v>
      </c>
      <c r="Q568" t="n">
        <v>1397.26</v>
      </c>
      <c r="R568" t="n">
        <v>121.61</v>
      </c>
      <c r="S568" t="n">
        <v>66.97</v>
      </c>
      <c r="T568" t="n">
        <v>24537.51</v>
      </c>
      <c r="U568" t="n">
        <v>0.55</v>
      </c>
      <c r="V568" t="n">
        <v>0.82</v>
      </c>
      <c r="W568" t="n">
        <v>5.38</v>
      </c>
      <c r="X568" t="n">
        <v>1.51</v>
      </c>
      <c r="Y568" t="n">
        <v>1</v>
      </c>
      <c r="Z568" t="n">
        <v>10</v>
      </c>
    </row>
    <row r="569">
      <c r="A569" t="n">
        <v>16</v>
      </c>
      <c r="B569" t="n">
        <v>105</v>
      </c>
      <c r="C569" t="inlineStr">
        <is>
          <t xml:space="preserve">CONCLUIDO	</t>
        </is>
      </c>
      <c r="D569" t="n">
        <v>3.3063</v>
      </c>
      <c r="E569" t="n">
        <v>30.25</v>
      </c>
      <c r="F569" t="n">
        <v>25.61</v>
      </c>
      <c r="G569" t="n">
        <v>30.13</v>
      </c>
      <c r="H569" t="n">
        <v>0.42</v>
      </c>
      <c r="I569" t="n">
        <v>51</v>
      </c>
      <c r="J569" t="n">
        <v>210.38</v>
      </c>
      <c r="K569" t="n">
        <v>55.27</v>
      </c>
      <c r="L569" t="n">
        <v>5</v>
      </c>
      <c r="M569" t="n">
        <v>49</v>
      </c>
      <c r="N569" t="n">
        <v>45.11</v>
      </c>
      <c r="O569" t="n">
        <v>26180.86</v>
      </c>
      <c r="P569" t="n">
        <v>348.79</v>
      </c>
      <c r="Q569" t="n">
        <v>1397.28</v>
      </c>
      <c r="R569" t="n">
        <v>119.78</v>
      </c>
      <c r="S569" t="n">
        <v>66.97</v>
      </c>
      <c r="T569" t="n">
        <v>23636.32</v>
      </c>
      <c r="U569" t="n">
        <v>0.5600000000000001</v>
      </c>
      <c r="V569" t="n">
        <v>0.82</v>
      </c>
      <c r="W569" t="n">
        <v>5.37</v>
      </c>
      <c r="X569" t="n">
        <v>1.45</v>
      </c>
      <c r="Y569" t="n">
        <v>1</v>
      </c>
      <c r="Z569" t="n">
        <v>10</v>
      </c>
    </row>
    <row r="570">
      <c r="A570" t="n">
        <v>17</v>
      </c>
      <c r="B570" t="n">
        <v>105</v>
      </c>
      <c r="C570" t="inlineStr">
        <is>
          <t xml:space="preserve">CONCLUIDO	</t>
        </is>
      </c>
      <c r="D570" t="n">
        <v>3.323</v>
      </c>
      <c r="E570" t="n">
        <v>30.09</v>
      </c>
      <c r="F570" t="n">
        <v>25.54</v>
      </c>
      <c r="G570" t="n">
        <v>31.28</v>
      </c>
      <c r="H570" t="n">
        <v>0.44</v>
      </c>
      <c r="I570" t="n">
        <v>49</v>
      </c>
      <c r="J570" t="n">
        <v>210.78</v>
      </c>
      <c r="K570" t="n">
        <v>55.27</v>
      </c>
      <c r="L570" t="n">
        <v>5.25</v>
      </c>
      <c r="M570" t="n">
        <v>47</v>
      </c>
      <c r="N570" t="n">
        <v>45.26</v>
      </c>
      <c r="O570" t="n">
        <v>26230.5</v>
      </c>
      <c r="P570" t="n">
        <v>346.68</v>
      </c>
      <c r="Q570" t="n">
        <v>1397.36</v>
      </c>
      <c r="R570" t="n">
        <v>117.37</v>
      </c>
      <c r="S570" t="n">
        <v>66.97</v>
      </c>
      <c r="T570" t="n">
        <v>22444.03</v>
      </c>
      <c r="U570" t="n">
        <v>0.57</v>
      </c>
      <c r="V570" t="n">
        <v>0.82</v>
      </c>
      <c r="W570" t="n">
        <v>5.37</v>
      </c>
      <c r="X570" t="n">
        <v>1.38</v>
      </c>
      <c r="Y570" t="n">
        <v>1</v>
      </c>
      <c r="Z570" t="n">
        <v>10</v>
      </c>
    </row>
    <row r="571">
      <c r="A571" t="n">
        <v>18</v>
      </c>
      <c r="B571" t="n">
        <v>105</v>
      </c>
      <c r="C571" t="inlineStr">
        <is>
          <t xml:space="preserve">CONCLUIDO	</t>
        </is>
      </c>
      <c r="D571" t="n">
        <v>3.3449</v>
      </c>
      <c r="E571" t="n">
        <v>29.9</v>
      </c>
      <c r="F571" t="n">
        <v>25.47</v>
      </c>
      <c r="G571" t="n">
        <v>33.22</v>
      </c>
      <c r="H571" t="n">
        <v>0.46</v>
      </c>
      <c r="I571" t="n">
        <v>46</v>
      </c>
      <c r="J571" t="n">
        <v>211.18</v>
      </c>
      <c r="K571" t="n">
        <v>55.27</v>
      </c>
      <c r="L571" t="n">
        <v>5.5</v>
      </c>
      <c r="M571" t="n">
        <v>44</v>
      </c>
      <c r="N571" t="n">
        <v>45.41</v>
      </c>
      <c r="O571" t="n">
        <v>26280.2</v>
      </c>
      <c r="P571" t="n">
        <v>344.25</v>
      </c>
      <c r="Q571" t="n">
        <v>1397.34</v>
      </c>
      <c r="R571" t="n">
        <v>114.65</v>
      </c>
      <c r="S571" t="n">
        <v>66.97</v>
      </c>
      <c r="T571" t="n">
        <v>21096.8</v>
      </c>
      <c r="U571" t="n">
        <v>0.58</v>
      </c>
      <c r="V571" t="n">
        <v>0.83</v>
      </c>
      <c r="W571" t="n">
        <v>5.37</v>
      </c>
      <c r="X571" t="n">
        <v>1.3</v>
      </c>
      <c r="Y571" t="n">
        <v>1</v>
      </c>
      <c r="Z571" t="n">
        <v>10</v>
      </c>
    </row>
    <row r="572">
      <c r="A572" t="n">
        <v>19</v>
      </c>
      <c r="B572" t="n">
        <v>105</v>
      </c>
      <c r="C572" t="inlineStr">
        <is>
          <t xml:space="preserve">CONCLUIDO	</t>
        </is>
      </c>
      <c r="D572" t="n">
        <v>3.3613</v>
      </c>
      <c r="E572" t="n">
        <v>29.75</v>
      </c>
      <c r="F572" t="n">
        <v>25.4</v>
      </c>
      <c r="G572" t="n">
        <v>34.64</v>
      </c>
      <c r="H572" t="n">
        <v>0.48</v>
      </c>
      <c r="I572" t="n">
        <v>44</v>
      </c>
      <c r="J572" t="n">
        <v>211.59</v>
      </c>
      <c r="K572" t="n">
        <v>55.27</v>
      </c>
      <c r="L572" t="n">
        <v>5.75</v>
      </c>
      <c r="M572" t="n">
        <v>42</v>
      </c>
      <c r="N572" t="n">
        <v>45.57</v>
      </c>
      <c r="O572" t="n">
        <v>26329.94</v>
      </c>
      <c r="P572" t="n">
        <v>342.08</v>
      </c>
      <c r="Q572" t="n">
        <v>1397.36</v>
      </c>
      <c r="R572" t="n">
        <v>112.91</v>
      </c>
      <c r="S572" t="n">
        <v>66.97</v>
      </c>
      <c r="T572" t="n">
        <v>20235.58</v>
      </c>
      <c r="U572" t="n">
        <v>0.59</v>
      </c>
      <c r="V572" t="n">
        <v>0.83</v>
      </c>
      <c r="W572" t="n">
        <v>5.36</v>
      </c>
      <c r="X572" t="n">
        <v>1.23</v>
      </c>
      <c r="Y572" t="n">
        <v>1</v>
      </c>
      <c r="Z572" t="n">
        <v>10</v>
      </c>
    </row>
    <row r="573">
      <c r="A573" t="n">
        <v>20</v>
      </c>
      <c r="B573" t="n">
        <v>105</v>
      </c>
      <c r="C573" t="inlineStr">
        <is>
          <t xml:space="preserve">CONCLUIDO	</t>
        </is>
      </c>
      <c r="D573" t="n">
        <v>3.3755</v>
      </c>
      <c r="E573" t="n">
        <v>29.63</v>
      </c>
      <c r="F573" t="n">
        <v>25.36</v>
      </c>
      <c r="G573" t="n">
        <v>36.22</v>
      </c>
      <c r="H573" t="n">
        <v>0.5</v>
      </c>
      <c r="I573" t="n">
        <v>42</v>
      </c>
      <c r="J573" t="n">
        <v>211.99</v>
      </c>
      <c r="K573" t="n">
        <v>55.27</v>
      </c>
      <c r="L573" t="n">
        <v>6</v>
      </c>
      <c r="M573" t="n">
        <v>40</v>
      </c>
      <c r="N573" t="n">
        <v>45.72</v>
      </c>
      <c r="O573" t="n">
        <v>26379.74</v>
      </c>
      <c r="P573" t="n">
        <v>340.59</v>
      </c>
      <c r="Q573" t="n">
        <v>1397.23</v>
      </c>
      <c r="R573" t="n">
        <v>111.19</v>
      </c>
      <c r="S573" t="n">
        <v>66.97</v>
      </c>
      <c r="T573" t="n">
        <v>19384.25</v>
      </c>
      <c r="U573" t="n">
        <v>0.6</v>
      </c>
      <c r="V573" t="n">
        <v>0.83</v>
      </c>
      <c r="W573" t="n">
        <v>5.37</v>
      </c>
      <c r="X573" t="n">
        <v>1.19</v>
      </c>
      <c r="Y573" t="n">
        <v>1</v>
      </c>
      <c r="Z573" t="n">
        <v>10</v>
      </c>
    </row>
    <row r="574">
      <c r="A574" t="n">
        <v>21</v>
      </c>
      <c r="B574" t="n">
        <v>105</v>
      </c>
      <c r="C574" t="inlineStr">
        <is>
          <t xml:space="preserve">CONCLUIDO	</t>
        </is>
      </c>
      <c r="D574" t="n">
        <v>3.3927</v>
      </c>
      <c r="E574" t="n">
        <v>29.47</v>
      </c>
      <c r="F574" t="n">
        <v>25.29</v>
      </c>
      <c r="G574" t="n">
        <v>37.93</v>
      </c>
      <c r="H574" t="n">
        <v>0.52</v>
      </c>
      <c r="I574" t="n">
        <v>40</v>
      </c>
      <c r="J574" t="n">
        <v>212.4</v>
      </c>
      <c r="K574" t="n">
        <v>55.27</v>
      </c>
      <c r="L574" t="n">
        <v>6.25</v>
      </c>
      <c r="M574" t="n">
        <v>38</v>
      </c>
      <c r="N574" t="n">
        <v>45.87</v>
      </c>
      <c r="O574" t="n">
        <v>26429.59</v>
      </c>
      <c r="P574" t="n">
        <v>338</v>
      </c>
      <c r="Q574" t="n">
        <v>1397.25</v>
      </c>
      <c r="R574" t="n">
        <v>109</v>
      </c>
      <c r="S574" t="n">
        <v>66.97</v>
      </c>
      <c r="T574" t="n">
        <v>18299.82</v>
      </c>
      <c r="U574" t="n">
        <v>0.61</v>
      </c>
      <c r="V574" t="n">
        <v>0.83</v>
      </c>
      <c r="W574" t="n">
        <v>5.36</v>
      </c>
      <c r="X574" t="n">
        <v>1.12</v>
      </c>
      <c r="Y574" t="n">
        <v>1</v>
      </c>
      <c r="Z574" t="n">
        <v>10</v>
      </c>
    </row>
    <row r="575">
      <c r="A575" t="n">
        <v>22</v>
      </c>
      <c r="B575" t="n">
        <v>105</v>
      </c>
      <c r="C575" t="inlineStr">
        <is>
          <t xml:space="preserve">CONCLUIDO	</t>
        </is>
      </c>
      <c r="D575" t="n">
        <v>3.4126</v>
      </c>
      <c r="E575" t="n">
        <v>29.3</v>
      </c>
      <c r="F575" t="n">
        <v>25.2</v>
      </c>
      <c r="G575" t="n">
        <v>39.78</v>
      </c>
      <c r="H575" t="n">
        <v>0.54</v>
      </c>
      <c r="I575" t="n">
        <v>38</v>
      </c>
      <c r="J575" t="n">
        <v>212.8</v>
      </c>
      <c r="K575" t="n">
        <v>55.27</v>
      </c>
      <c r="L575" t="n">
        <v>6.5</v>
      </c>
      <c r="M575" t="n">
        <v>36</v>
      </c>
      <c r="N575" t="n">
        <v>46.03</v>
      </c>
      <c r="O575" t="n">
        <v>26479.5</v>
      </c>
      <c r="P575" t="n">
        <v>335.46</v>
      </c>
      <c r="Q575" t="n">
        <v>1397.31</v>
      </c>
      <c r="R575" t="n">
        <v>106.18</v>
      </c>
      <c r="S575" t="n">
        <v>66.97</v>
      </c>
      <c r="T575" t="n">
        <v>16902.31</v>
      </c>
      <c r="U575" t="n">
        <v>0.63</v>
      </c>
      <c r="V575" t="n">
        <v>0.84</v>
      </c>
      <c r="W575" t="n">
        <v>5.35</v>
      </c>
      <c r="X575" t="n">
        <v>1.03</v>
      </c>
      <c r="Y575" t="n">
        <v>1</v>
      </c>
      <c r="Z575" t="n">
        <v>10</v>
      </c>
    </row>
    <row r="576">
      <c r="A576" t="n">
        <v>23</v>
      </c>
      <c r="B576" t="n">
        <v>105</v>
      </c>
      <c r="C576" t="inlineStr">
        <is>
          <t xml:space="preserve">CONCLUIDO	</t>
        </is>
      </c>
      <c r="D576" t="n">
        <v>3.4158</v>
      </c>
      <c r="E576" t="n">
        <v>29.28</v>
      </c>
      <c r="F576" t="n">
        <v>25.21</v>
      </c>
      <c r="G576" t="n">
        <v>40.88</v>
      </c>
      <c r="H576" t="n">
        <v>0.5600000000000001</v>
      </c>
      <c r="I576" t="n">
        <v>37</v>
      </c>
      <c r="J576" t="n">
        <v>213.21</v>
      </c>
      <c r="K576" t="n">
        <v>55.27</v>
      </c>
      <c r="L576" t="n">
        <v>6.75</v>
      </c>
      <c r="M576" t="n">
        <v>35</v>
      </c>
      <c r="N576" t="n">
        <v>46.18</v>
      </c>
      <c r="O576" t="n">
        <v>26529.46</v>
      </c>
      <c r="P576" t="n">
        <v>334.79</v>
      </c>
      <c r="Q576" t="n">
        <v>1397.22</v>
      </c>
      <c r="R576" t="n">
        <v>106.49</v>
      </c>
      <c r="S576" t="n">
        <v>66.97</v>
      </c>
      <c r="T576" t="n">
        <v>17060.88</v>
      </c>
      <c r="U576" t="n">
        <v>0.63</v>
      </c>
      <c r="V576" t="n">
        <v>0.83</v>
      </c>
      <c r="W576" t="n">
        <v>5.36</v>
      </c>
      <c r="X576" t="n">
        <v>1.04</v>
      </c>
      <c r="Y576" t="n">
        <v>1</v>
      </c>
      <c r="Z576" t="n">
        <v>10</v>
      </c>
    </row>
    <row r="577">
      <c r="A577" t="n">
        <v>24</v>
      </c>
      <c r="B577" t="n">
        <v>105</v>
      </c>
      <c r="C577" t="inlineStr">
        <is>
          <t xml:space="preserve">CONCLUIDO	</t>
        </is>
      </c>
      <c r="D577" t="n">
        <v>3.4346</v>
      </c>
      <c r="E577" t="n">
        <v>29.12</v>
      </c>
      <c r="F577" t="n">
        <v>25.13</v>
      </c>
      <c r="G577" t="n">
        <v>43.08</v>
      </c>
      <c r="H577" t="n">
        <v>0.58</v>
      </c>
      <c r="I577" t="n">
        <v>35</v>
      </c>
      <c r="J577" t="n">
        <v>213.61</v>
      </c>
      <c r="K577" t="n">
        <v>55.27</v>
      </c>
      <c r="L577" t="n">
        <v>7</v>
      </c>
      <c r="M577" t="n">
        <v>33</v>
      </c>
      <c r="N577" t="n">
        <v>46.34</v>
      </c>
      <c r="O577" t="n">
        <v>26579.47</v>
      </c>
      <c r="P577" t="n">
        <v>331.64</v>
      </c>
      <c r="Q577" t="n">
        <v>1397.2</v>
      </c>
      <c r="R577" t="n">
        <v>104.03</v>
      </c>
      <c r="S577" t="n">
        <v>66.97</v>
      </c>
      <c r="T577" t="n">
        <v>15844.06</v>
      </c>
      <c r="U577" t="n">
        <v>0.64</v>
      </c>
      <c r="V577" t="n">
        <v>0.84</v>
      </c>
      <c r="W577" t="n">
        <v>5.35</v>
      </c>
      <c r="X577" t="n">
        <v>0.96</v>
      </c>
      <c r="Y577" t="n">
        <v>1</v>
      </c>
      <c r="Z577" t="n">
        <v>10</v>
      </c>
    </row>
    <row r="578">
      <c r="A578" t="n">
        <v>25</v>
      </c>
      <c r="B578" t="n">
        <v>105</v>
      </c>
      <c r="C578" t="inlineStr">
        <is>
          <t xml:space="preserve">CONCLUIDO	</t>
        </is>
      </c>
      <c r="D578" t="n">
        <v>3.4431</v>
      </c>
      <c r="E578" t="n">
        <v>29.04</v>
      </c>
      <c r="F578" t="n">
        <v>25.1</v>
      </c>
      <c r="G578" t="n">
        <v>44.29</v>
      </c>
      <c r="H578" t="n">
        <v>0.6</v>
      </c>
      <c r="I578" t="n">
        <v>34</v>
      </c>
      <c r="J578" t="n">
        <v>214.02</v>
      </c>
      <c r="K578" t="n">
        <v>55.27</v>
      </c>
      <c r="L578" t="n">
        <v>7.25</v>
      </c>
      <c r="M578" t="n">
        <v>32</v>
      </c>
      <c r="N578" t="n">
        <v>46.49</v>
      </c>
      <c r="O578" t="n">
        <v>26629.54</v>
      </c>
      <c r="P578" t="n">
        <v>330.06</v>
      </c>
      <c r="Q578" t="n">
        <v>1397.34</v>
      </c>
      <c r="R578" t="n">
        <v>103.01</v>
      </c>
      <c r="S578" t="n">
        <v>66.97</v>
      </c>
      <c r="T578" t="n">
        <v>15338.36</v>
      </c>
      <c r="U578" t="n">
        <v>0.65</v>
      </c>
      <c r="V578" t="n">
        <v>0.84</v>
      </c>
      <c r="W578" t="n">
        <v>5.35</v>
      </c>
      <c r="X578" t="n">
        <v>0.93</v>
      </c>
      <c r="Y578" t="n">
        <v>1</v>
      </c>
      <c r="Z578" t="n">
        <v>10</v>
      </c>
    </row>
    <row r="579">
      <c r="A579" t="n">
        <v>26</v>
      </c>
      <c r="B579" t="n">
        <v>105</v>
      </c>
      <c r="C579" t="inlineStr">
        <is>
          <t xml:space="preserve">CONCLUIDO	</t>
        </is>
      </c>
      <c r="D579" t="n">
        <v>3.4501</v>
      </c>
      <c r="E579" t="n">
        <v>28.98</v>
      </c>
      <c r="F579" t="n">
        <v>25.08</v>
      </c>
      <c r="G579" t="n">
        <v>45.6</v>
      </c>
      <c r="H579" t="n">
        <v>0.62</v>
      </c>
      <c r="I579" t="n">
        <v>33</v>
      </c>
      <c r="J579" t="n">
        <v>214.42</v>
      </c>
      <c r="K579" t="n">
        <v>55.27</v>
      </c>
      <c r="L579" t="n">
        <v>7.5</v>
      </c>
      <c r="M579" t="n">
        <v>31</v>
      </c>
      <c r="N579" t="n">
        <v>46.65</v>
      </c>
      <c r="O579" t="n">
        <v>26679.66</v>
      </c>
      <c r="P579" t="n">
        <v>328.87</v>
      </c>
      <c r="Q579" t="n">
        <v>1397.28</v>
      </c>
      <c r="R579" t="n">
        <v>102.25</v>
      </c>
      <c r="S579" t="n">
        <v>66.97</v>
      </c>
      <c r="T579" t="n">
        <v>14963.49</v>
      </c>
      <c r="U579" t="n">
        <v>0.65</v>
      </c>
      <c r="V579" t="n">
        <v>0.84</v>
      </c>
      <c r="W579" t="n">
        <v>5.35</v>
      </c>
      <c r="X579" t="n">
        <v>0.92</v>
      </c>
      <c r="Y579" t="n">
        <v>1</v>
      </c>
      <c r="Z579" t="n">
        <v>10</v>
      </c>
    </row>
    <row r="580">
      <c r="A580" t="n">
        <v>27</v>
      </c>
      <c r="B580" t="n">
        <v>105</v>
      </c>
      <c r="C580" t="inlineStr">
        <is>
          <t xml:space="preserve">CONCLUIDO	</t>
        </is>
      </c>
      <c r="D580" t="n">
        <v>3.4569</v>
      </c>
      <c r="E580" t="n">
        <v>28.93</v>
      </c>
      <c r="F580" t="n">
        <v>25.07</v>
      </c>
      <c r="G580" t="n">
        <v>47</v>
      </c>
      <c r="H580" t="n">
        <v>0.64</v>
      </c>
      <c r="I580" t="n">
        <v>32</v>
      </c>
      <c r="J580" t="n">
        <v>214.83</v>
      </c>
      <c r="K580" t="n">
        <v>55.27</v>
      </c>
      <c r="L580" t="n">
        <v>7.75</v>
      </c>
      <c r="M580" t="n">
        <v>30</v>
      </c>
      <c r="N580" t="n">
        <v>46.81</v>
      </c>
      <c r="O580" t="n">
        <v>26729.83</v>
      </c>
      <c r="P580" t="n">
        <v>326.94</v>
      </c>
      <c r="Q580" t="n">
        <v>1397.35</v>
      </c>
      <c r="R580" t="n">
        <v>102</v>
      </c>
      <c r="S580" t="n">
        <v>66.97</v>
      </c>
      <c r="T580" t="n">
        <v>14842.87</v>
      </c>
      <c r="U580" t="n">
        <v>0.66</v>
      </c>
      <c r="V580" t="n">
        <v>0.84</v>
      </c>
      <c r="W580" t="n">
        <v>5.34</v>
      </c>
      <c r="X580" t="n">
        <v>0.9</v>
      </c>
      <c r="Y580" t="n">
        <v>1</v>
      </c>
      <c r="Z580" t="n">
        <v>10</v>
      </c>
    </row>
    <row r="581">
      <c r="A581" t="n">
        <v>28</v>
      </c>
      <c r="B581" t="n">
        <v>105</v>
      </c>
      <c r="C581" t="inlineStr">
        <is>
          <t xml:space="preserve">CONCLUIDO	</t>
        </is>
      </c>
      <c r="D581" t="n">
        <v>3.4657</v>
      </c>
      <c r="E581" t="n">
        <v>28.85</v>
      </c>
      <c r="F581" t="n">
        <v>25.03</v>
      </c>
      <c r="G581" t="n">
        <v>48.45</v>
      </c>
      <c r="H581" t="n">
        <v>0.66</v>
      </c>
      <c r="I581" t="n">
        <v>31</v>
      </c>
      <c r="J581" t="n">
        <v>215.24</v>
      </c>
      <c r="K581" t="n">
        <v>55.27</v>
      </c>
      <c r="L581" t="n">
        <v>8</v>
      </c>
      <c r="M581" t="n">
        <v>29</v>
      </c>
      <c r="N581" t="n">
        <v>46.97</v>
      </c>
      <c r="O581" t="n">
        <v>26780.06</v>
      </c>
      <c r="P581" t="n">
        <v>325.12</v>
      </c>
      <c r="Q581" t="n">
        <v>1397.26</v>
      </c>
      <c r="R581" t="n">
        <v>100.85</v>
      </c>
      <c r="S581" t="n">
        <v>66.97</v>
      </c>
      <c r="T581" t="n">
        <v>14272.52</v>
      </c>
      <c r="U581" t="n">
        <v>0.66</v>
      </c>
      <c r="V581" t="n">
        <v>0.84</v>
      </c>
      <c r="W581" t="n">
        <v>5.34</v>
      </c>
      <c r="X581" t="n">
        <v>0.87</v>
      </c>
      <c r="Y581" t="n">
        <v>1</v>
      </c>
      <c r="Z581" t="n">
        <v>10</v>
      </c>
    </row>
    <row r="582">
      <c r="A582" t="n">
        <v>29</v>
      </c>
      <c r="B582" t="n">
        <v>105</v>
      </c>
      <c r="C582" t="inlineStr">
        <is>
          <t xml:space="preserve">CONCLUIDO	</t>
        </is>
      </c>
      <c r="D582" t="n">
        <v>3.4757</v>
      </c>
      <c r="E582" t="n">
        <v>28.77</v>
      </c>
      <c r="F582" t="n">
        <v>24.99</v>
      </c>
      <c r="G582" t="n">
        <v>49.98</v>
      </c>
      <c r="H582" t="n">
        <v>0.68</v>
      </c>
      <c r="I582" t="n">
        <v>30</v>
      </c>
      <c r="J582" t="n">
        <v>215.65</v>
      </c>
      <c r="K582" t="n">
        <v>55.27</v>
      </c>
      <c r="L582" t="n">
        <v>8.25</v>
      </c>
      <c r="M582" t="n">
        <v>28</v>
      </c>
      <c r="N582" t="n">
        <v>47.12</v>
      </c>
      <c r="O582" t="n">
        <v>26830.34</v>
      </c>
      <c r="P582" t="n">
        <v>323.44</v>
      </c>
      <c r="Q582" t="n">
        <v>1397.22</v>
      </c>
      <c r="R582" t="n">
        <v>99.42</v>
      </c>
      <c r="S582" t="n">
        <v>66.97</v>
      </c>
      <c r="T582" t="n">
        <v>13563.49</v>
      </c>
      <c r="U582" t="n">
        <v>0.67</v>
      </c>
      <c r="V582" t="n">
        <v>0.84</v>
      </c>
      <c r="W582" t="n">
        <v>5.34</v>
      </c>
      <c r="X582" t="n">
        <v>0.82</v>
      </c>
      <c r="Y582" t="n">
        <v>1</v>
      </c>
      <c r="Z582" t="n">
        <v>10</v>
      </c>
    </row>
    <row r="583">
      <c r="A583" t="n">
        <v>30</v>
      </c>
      <c r="B583" t="n">
        <v>105</v>
      </c>
      <c r="C583" t="inlineStr">
        <is>
          <t xml:space="preserve">CONCLUIDO	</t>
        </is>
      </c>
      <c r="D583" t="n">
        <v>3.4809</v>
      </c>
      <c r="E583" t="n">
        <v>28.73</v>
      </c>
      <c r="F583" t="n">
        <v>24.99</v>
      </c>
      <c r="G583" t="n">
        <v>51.7</v>
      </c>
      <c r="H583" t="n">
        <v>0.7</v>
      </c>
      <c r="I583" t="n">
        <v>29</v>
      </c>
      <c r="J583" t="n">
        <v>216.05</v>
      </c>
      <c r="K583" t="n">
        <v>55.27</v>
      </c>
      <c r="L583" t="n">
        <v>8.5</v>
      </c>
      <c r="M583" t="n">
        <v>27</v>
      </c>
      <c r="N583" t="n">
        <v>47.28</v>
      </c>
      <c r="O583" t="n">
        <v>26880.68</v>
      </c>
      <c r="P583" t="n">
        <v>321.81</v>
      </c>
      <c r="Q583" t="n">
        <v>1397.22</v>
      </c>
      <c r="R583" t="n">
        <v>99.26000000000001</v>
      </c>
      <c r="S583" t="n">
        <v>66.97</v>
      </c>
      <c r="T583" t="n">
        <v>13488.58</v>
      </c>
      <c r="U583" t="n">
        <v>0.67</v>
      </c>
      <c r="V583" t="n">
        <v>0.84</v>
      </c>
      <c r="W583" t="n">
        <v>5.35</v>
      </c>
      <c r="X583" t="n">
        <v>0.82</v>
      </c>
      <c r="Y583" t="n">
        <v>1</v>
      </c>
      <c r="Z583" t="n">
        <v>10</v>
      </c>
    </row>
    <row r="584">
      <c r="A584" t="n">
        <v>31</v>
      </c>
      <c r="B584" t="n">
        <v>105</v>
      </c>
      <c r="C584" t="inlineStr">
        <is>
          <t xml:space="preserve">CONCLUIDO	</t>
        </is>
      </c>
      <c r="D584" t="n">
        <v>3.4919</v>
      </c>
      <c r="E584" t="n">
        <v>28.64</v>
      </c>
      <c r="F584" t="n">
        <v>24.94</v>
      </c>
      <c r="G584" t="n">
        <v>53.44</v>
      </c>
      <c r="H584" t="n">
        <v>0.72</v>
      </c>
      <c r="I584" t="n">
        <v>28</v>
      </c>
      <c r="J584" t="n">
        <v>216.46</v>
      </c>
      <c r="K584" t="n">
        <v>55.27</v>
      </c>
      <c r="L584" t="n">
        <v>8.75</v>
      </c>
      <c r="M584" t="n">
        <v>26</v>
      </c>
      <c r="N584" t="n">
        <v>47.44</v>
      </c>
      <c r="O584" t="n">
        <v>26931.07</v>
      </c>
      <c r="P584" t="n">
        <v>320.08</v>
      </c>
      <c r="Q584" t="n">
        <v>1397.26</v>
      </c>
      <c r="R584" t="n">
        <v>97.45</v>
      </c>
      <c r="S584" t="n">
        <v>66.97</v>
      </c>
      <c r="T584" t="n">
        <v>12586.94</v>
      </c>
      <c r="U584" t="n">
        <v>0.6899999999999999</v>
      </c>
      <c r="V584" t="n">
        <v>0.84</v>
      </c>
      <c r="W584" t="n">
        <v>5.35</v>
      </c>
      <c r="X584" t="n">
        <v>0.77</v>
      </c>
      <c r="Y584" t="n">
        <v>1</v>
      </c>
      <c r="Z584" t="n">
        <v>10</v>
      </c>
    </row>
    <row r="585">
      <c r="A585" t="n">
        <v>32</v>
      </c>
      <c r="B585" t="n">
        <v>105</v>
      </c>
      <c r="C585" t="inlineStr">
        <is>
          <t xml:space="preserve">CONCLUIDO	</t>
        </is>
      </c>
      <c r="D585" t="n">
        <v>3.4995</v>
      </c>
      <c r="E585" t="n">
        <v>28.58</v>
      </c>
      <c r="F585" t="n">
        <v>24.92</v>
      </c>
      <c r="G585" t="n">
        <v>55.37</v>
      </c>
      <c r="H585" t="n">
        <v>0.74</v>
      </c>
      <c r="I585" t="n">
        <v>27</v>
      </c>
      <c r="J585" t="n">
        <v>216.87</v>
      </c>
      <c r="K585" t="n">
        <v>55.27</v>
      </c>
      <c r="L585" t="n">
        <v>9</v>
      </c>
      <c r="M585" t="n">
        <v>25</v>
      </c>
      <c r="N585" t="n">
        <v>47.6</v>
      </c>
      <c r="O585" t="n">
        <v>26981.51</v>
      </c>
      <c r="P585" t="n">
        <v>318.32</v>
      </c>
      <c r="Q585" t="n">
        <v>1397.2</v>
      </c>
      <c r="R585" t="n">
        <v>97.05</v>
      </c>
      <c r="S585" t="n">
        <v>66.97</v>
      </c>
      <c r="T585" t="n">
        <v>12391.46</v>
      </c>
      <c r="U585" t="n">
        <v>0.6899999999999999</v>
      </c>
      <c r="V585" t="n">
        <v>0.84</v>
      </c>
      <c r="W585" t="n">
        <v>5.34</v>
      </c>
      <c r="X585" t="n">
        <v>0.75</v>
      </c>
      <c r="Y585" t="n">
        <v>1</v>
      </c>
      <c r="Z585" t="n">
        <v>10</v>
      </c>
    </row>
    <row r="586">
      <c r="A586" t="n">
        <v>33</v>
      </c>
      <c r="B586" t="n">
        <v>105</v>
      </c>
      <c r="C586" t="inlineStr">
        <is>
          <t xml:space="preserve">CONCLUIDO	</t>
        </is>
      </c>
      <c r="D586" t="n">
        <v>3.5089</v>
      </c>
      <c r="E586" t="n">
        <v>28.5</v>
      </c>
      <c r="F586" t="n">
        <v>24.88</v>
      </c>
      <c r="G586" t="n">
        <v>57.42</v>
      </c>
      <c r="H586" t="n">
        <v>0.76</v>
      </c>
      <c r="I586" t="n">
        <v>26</v>
      </c>
      <c r="J586" t="n">
        <v>217.28</v>
      </c>
      <c r="K586" t="n">
        <v>55.27</v>
      </c>
      <c r="L586" t="n">
        <v>9.25</v>
      </c>
      <c r="M586" t="n">
        <v>24</v>
      </c>
      <c r="N586" t="n">
        <v>47.76</v>
      </c>
      <c r="O586" t="n">
        <v>27032.02</v>
      </c>
      <c r="P586" t="n">
        <v>316.01</v>
      </c>
      <c r="Q586" t="n">
        <v>1397.17</v>
      </c>
      <c r="R586" t="n">
        <v>95.95999999999999</v>
      </c>
      <c r="S586" t="n">
        <v>66.97</v>
      </c>
      <c r="T586" t="n">
        <v>11852.16</v>
      </c>
      <c r="U586" t="n">
        <v>0.7</v>
      </c>
      <c r="V586" t="n">
        <v>0.85</v>
      </c>
      <c r="W586" t="n">
        <v>5.33</v>
      </c>
      <c r="X586" t="n">
        <v>0.71</v>
      </c>
      <c r="Y586" t="n">
        <v>1</v>
      </c>
      <c r="Z586" t="n">
        <v>10</v>
      </c>
    </row>
    <row r="587">
      <c r="A587" t="n">
        <v>34</v>
      </c>
      <c r="B587" t="n">
        <v>105</v>
      </c>
      <c r="C587" t="inlineStr">
        <is>
          <t xml:space="preserve">CONCLUIDO	</t>
        </is>
      </c>
      <c r="D587" t="n">
        <v>3.5171</v>
      </c>
      <c r="E587" t="n">
        <v>28.43</v>
      </c>
      <c r="F587" t="n">
        <v>24.85</v>
      </c>
      <c r="G587" t="n">
        <v>59.65</v>
      </c>
      <c r="H587" t="n">
        <v>0.78</v>
      </c>
      <c r="I587" t="n">
        <v>25</v>
      </c>
      <c r="J587" t="n">
        <v>217.69</v>
      </c>
      <c r="K587" t="n">
        <v>55.27</v>
      </c>
      <c r="L587" t="n">
        <v>9.5</v>
      </c>
      <c r="M587" t="n">
        <v>23</v>
      </c>
      <c r="N587" t="n">
        <v>47.92</v>
      </c>
      <c r="O587" t="n">
        <v>27082.57</v>
      </c>
      <c r="P587" t="n">
        <v>314.96</v>
      </c>
      <c r="Q587" t="n">
        <v>1397.18</v>
      </c>
      <c r="R587" t="n">
        <v>94.95999999999999</v>
      </c>
      <c r="S587" t="n">
        <v>66.97</v>
      </c>
      <c r="T587" t="n">
        <v>11354.31</v>
      </c>
      <c r="U587" t="n">
        <v>0.71</v>
      </c>
      <c r="V587" t="n">
        <v>0.85</v>
      </c>
      <c r="W587" t="n">
        <v>5.34</v>
      </c>
      <c r="X587" t="n">
        <v>0.6899999999999999</v>
      </c>
      <c r="Y587" t="n">
        <v>1</v>
      </c>
      <c r="Z587" t="n">
        <v>10</v>
      </c>
    </row>
    <row r="588">
      <c r="A588" t="n">
        <v>35</v>
      </c>
      <c r="B588" t="n">
        <v>105</v>
      </c>
      <c r="C588" t="inlineStr">
        <is>
          <t xml:space="preserve">CONCLUIDO	</t>
        </is>
      </c>
      <c r="D588" t="n">
        <v>3.5263</v>
      </c>
      <c r="E588" t="n">
        <v>28.36</v>
      </c>
      <c r="F588" t="n">
        <v>24.82</v>
      </c>
      <c r="G588" t="n">
        <v>62.05</v>
      </c>
      <c r="H588" t="n">
        <v>0.79</v>
      </c>
      <c r="I588" t="n">
        <v>24</v>
      </c>
      <c r="J588" t="n">
        <v>218.1</v>
      </c>
      <c r="K588" t="n">
        <v>55.27</v>
      </c>
      <c r="L588" t="n">
        <v>9.75</v>
      </c>
      <c r="M588" t="n">
        <v>22</v>
      </c>
      <c r="N588" t="n">
        <v>48.08</v>
      </c>
      <c r="O588" t="n">
        <v>27133.18</v>
      </c>
      <c r="P588" t="n">
        <v>312.55</v>
      </c>
      <c r="Q588" t="n">
        <v>1397.25</v>
      </c>
      <c r="R588" t="n">
        <v>94.04000000000001</v>
      </c>
      <c r="S588" t="n">
        <v>66.97</v>
      </c>
      <c r="T588" t="n">
        <v>10899.69</v>
      </c>
      <c r="U588" t="n">
        <v>0.71</v>
      </c>
      <c r="V588" t="n">
        <v>0.85</v>
      </c>
      <c r="W588" t="n">
        <v>5.33</v>
      </c>
      <c r="X588" t="n">
        <v>0.65</v>
      </c>
      <c r="Y588" t="n">
        <v>1</v>
      </c>
      <c r="Z588" t="n">
        <v>10</v>
      </c>
    </row>
    <row r="589">
      <c r="A589" t="n">
        <v>36</v>
      </c>
      <c r="B589" t="n">
        <v>105</v>
      </c>
      <c r="C589" t="inlineStr">
        <is>
          <t xml:space="preserve">CONCLUIDO	</t>
        </is>
      </c>
      <c r="D589" t="n">
        <v>3.5251</v>
      </c>
      <c r="E589" t="n">
        <v>28.37</v>
      </c>
      <c r="F589" t="n">
        <v>24.83</v>
      </c>
      <c r="G589" t="n">
        <v>62.07</v>
      </c>
      <c r="H589" t="n">
        <v>0.8100000000000001</v>
      </c>
      <c r="I589" t="n">
        <v>24</v>
      </c>
      <c r="J589" t="n">
        <v>218.51</v>
      </c>
      <c r="K589" t="n">
        <v>55.27</v>
      </c>
      <c r="L589" t="n">
        <v>10</v>
      </c>
      <c r="M589" t="n">
        <v>22</v>
      </c>
      <c r="N589" t="n">
        <v>48.24</v>
      </c>
      <c r="O589" t="n">
        <v>27183.85</v>
      </c>
      <c r="P589" t="n">
        <v>311.9</v>
      </c>
      <c r="Q589" t="n">
        <v>1397.26</v>
      </c>
      <c r="R589" t="n">
        <v>94.06</v>
      </c>
      <c r="S589" t="n">
        <v>66.97</v>
      </c>
      <c r="T589" t="n">
        <v>10911.65</v>
      </c>
      <c r="U589" t="n">
        <v>0.71</v>
      </c>
      <c r="V589" t="n">
        <v>0.85</v>
      </c>
      <c r="W589" t="n">
        <v>5.33</v>
      </c>
      <c r="X589" t="n">
        <v>0.66</v>
      </c>
      <c r="Y589" t="n">
        <v>1</v>
      </c>
      <c r="Z589" t="n">
        <v>10</v>
      </c>
    </row>
    <row r="590">
      <c r="A590" t="n">
        <v>37</v>
      </c>
      <c r="B590" t="n">
        <v>105</v>
      </c>
      <c r="C590" t="inlineStr">
        <is>
          <t xml:space="preserve">CONCLUIDO	</t>
        </is>
      </c>
      <c r="D590" t="n">
        <v>3.535</v>
      </c>
      <c r="E590" t="n">
        <v>28.29</v>
      </c>
      <c r="F590" t="n">
        <v>24.79</v>
      </c>
      <c r="G590" t="n">
        <v>64.67</v>
      </c>
      <c r="H590" t="n">
        <v>0.83</v>
      </c>
      <c r="I590" t="n">
        <v>23</v>
      </c>
      <c r="J590" t="n">
        <v>218.92</v>
      </c>
      <c r="K590" t="n">
        <v>55.27</v>
      </c>
      <c r="L590" t="n">
        <v>10.25</v>
      </c>
      <c r="M590" t="n">
        <v>21</v>
      </c>
      <c r="N590" t="n">
        <v>48.4</v>
      </c>
      <c r="O590" t="n">
        <v>27234.57</v>
      </c>
      <c r="P590" t="n">
        <v>309.58</v>
      </c>
      <c r="Q590" t="n">
        <v>1397.18</v>
      </c>
      <c r="R590" t="n">
        <v>92.98</v>
      </c>
      <c r="S590" t="n">
        <v>66.97</v>
      </c>
      <c r="T590" t="n">
        <v>10375.93</v>
      </c>
      <c r="U590" t="n">
        <v>0.72</v>
      </c>
      <c r="V590" t="n">
        <v>0.85</v>
      </c>
      <c r="W590" t="n">
        <v>5.33</v>
      </c>
      <c r="X590" t="n">
        <v>0.63</v>
      </c>
      <c r="Y590" t="n">
        <v>1</v>
      </c>
      <c r="Z590" t="n">
        <v>10</v>
      </c>
    </row>
    <row r="591">
      <c r="A591" t="n">
        <v>38</v>
      </c>
      <c r="B591" t="n">
        <v>105</v>
      </c>
      <c r="C591" t="inlineStr">
        <is>
          <t xml:space="preserve">CONCLUIDO	</t>
        </is>
      </c>
      <c r="D591" t="n">
        <v>3.5445</v>
      </c>
      <c r="E591" t="n">
        <v>28.21</v>
      </c>
      <c r="F591" t="n">
        <v>24.76</v>
      </c>
      <c r="G591" t="n">
        <v>67.52</v>
      </c>
      <c r="H591" t="n">
        <v>0.85</v>
      </c>
      <c r="I591" t="n">
        <v>22</v>
      </c>
      <c r="J591" t="n">
        <v>219.33</v>
      </c>
      <c r="K591" t="n">
        <v>55.27</v>
      </c>
      <c r="L591" t="n">
        <v>10.5</v>
      </c>
      <c r="M591" t="n">
        <v>20</v>
      </c>
      <c r="N591" t="n">
        <v>48.56</v>
      </c>
      <c r="O591" t="n">
        <v>27285.35</v>
      </c>
      <c r="P591" t="n">
        <v>307.79</v>
      </c>
      <c r="Q591" t="n">
        <v>1397.3</v>
      </c>
      <c r="R591" t="n">
        <v>91.79000000000001</v>
      </c>
      <c r="S591" t="n">
        <v>66.97</v>
      </c>
      <c r="T591" t="n">
        <v>9784.370000000001</v>
      </c>
      <c r="U591" t="n">
        <v>0.73</v>
      </c>
      <c r="V591" t="n">
        <v>0.85</v>
      </c>
      <c r="W591" t="n">
        <v>5.33</v>
      </c>
      <c r="X591" t="n">
        <v>0.59</v>
      </c>
      <c r="Y591" t="n">
        <v>1</v>
      </c>
      <c r="Z591" t="n">
        <v>10</v>
      </c>
    </row>
    <row r="592">
      <c r="A592" t="n">
        <v>39</v>
      </c>
      <c r="B592" t="n">
        <v>105</v>
      </c>
      <c r="C592" t="inlineStr">
        <is>
          <t xml:space="preserve">CONCLUIDO	</t>
        </is>
      </c>
      <c r="D592" t="n">
        <v>3.5439</v>
      </c>
      <c r="E592" t="n">
        <v>28.22</v>
      </c>
      <c r="F592" t="n">
        <v>24.76</v>
      </c>
      <c r="G592" t="n">
        <v>67.53</v>
      </c>
      <c r="H592" t="n">
        <v>0.87</v>
      </c>
      <c r="I592" t="n">
        <v>22</v>
      </c>
      <c r="J592" t="n">
        <v>219.75</v>
      </c>
      <c r="K592" t="n">
        <v>55.27</v>
      </c>
      <c r="L592" t="n">
        <v>10.75</v>
      </c>
      <c r="M592" t="n">
        <v>20</v>
      </c>
      <c r="N592" t="n">
        <v>48.72</v>
      </c>
      <c r="O592" t="n">
        <v>27336.19</v>
      </c>
      <c r="P592" t="n">
        <v>306.71</v>
      </c>
      <c r="Q592" t="n">
        <v>1397.17</v>
      </c>
      <c r="R592" t="n">
        <v>92.09</v>
      </c>
      <c r="S592" t="n">
        <v>66.97</v>
      </c>
      <c r="T592" t="n">
        <v>9935.190000000001</v>
      </c>
      <c r="U592" t="n">
        <v>0.73</v>
      </c>
      <c r="V592" t="n">
        <v>0.85</v>
      </c>
      <c r="W592" t="n">
        <v>5.33</v>
      </c>
      <c r="X592" t="n">
        <v>0.6</v>
      </c>
      <c r="Y592" t="n">
        <v>1</v>
      </c>
      <c r="Z592" t="n">
        <v>10</v>
      </c>
    </row>
    <row r="593">
      <c r="A593" t="n">
        <v>40</v>
      </c>
      <c r="B593" t="n">
        <v>105</v>
      </c>
      <c r="C593" t="inlineStr">
        <is>
          <t xml:space="preserve">CONCLUIDO	</t>
        </is>
      </c>
      <c r="D593" t="n">
        <v>3.5519</v>
      </c>
      <c r="E593" t="n">
        <v>28.15</v>
      </c>
      <c r="F593" t="n">
        <v>24.74</v>
      </c>
      <c r="G593" t="n">
        <v>70.68000000000001</v>
      </c>
      <c r="H593" t="n">
        <v>0.89</v>
      </c>
      <c r="I593" t="n">
        <v>21</v>
      </c>
      <c r="J593" t="n">
        <v>220.16</v>
      </c>
      <c r="K593" t="n">
        <v>55.27</v>
      </c>
      <c r="L593" t="n">
        <v>11</v>
      </c>
      <c r="M593" t="n">
        <v>19</v>
      </c>
      <c r="N593" t="n">
        <v>48.89</v>
      </c>
      <c r="O593" t="n">
        <v>27387.08</v>
      </c>
      <c r="P593" t="n">
        <v>304.45</v>
      </c>
      <c r="Q593" t="n">
        <v>1397.28</v>
      </c>
      <c r="R593" t="n">
        <v>91.04000000000001</v>
      </c>
      <c r="S593" t="n">
        <v>66.97</v>
      </c>
      <c r="T593" t="n">
        <v>9415.16</v>
      </c>
      <c r="U593" t="n">
        <v>0.74</v>
      </c>
      <c r="V593" t="n">
        <v>0.85</v>
      </c>
      <c r="W593" t="n">
        <v>5.33</v>
      </c>
      <c r="X593" t="n">
        <v>0.57</v>
      </c>
      <c r="Y593" t="n">
        <v>1</v>
      </c>
      <c r="Z593" t="n">
        <v>10</v>
      </c>
    </row>
    <row r="594">
      <c r="A594" t="n">
        <v>41</v>
      </c>
      <c r="B594" t="n">
        <v>105</v>
      </c>
      <c r="C594" t="inlineStr">
        <is>
          <t xml:space="preserve">CONCLUIDO	</t>
        </is>
      </c>
      <c r="D594" t="n">
        <v>3.5531</v>
      </c>
      <c r="E594" t="n">
        <v>28.14</v>
      </c>
      <c r="F594" t="n">
        <v>24.73</v>
      </c>
      <c r="G594" t="n">
        <v>70.65000000000001</v>
      </c>
      <c r="H594" t="n">
        <v>0.91</v>
      </c>
      <c r="I594" t="n">
        <v>21</v>
      </c>
      <c r="J594" t="n">
        <v>220.57</v>
      </c>
      <c r="K594" t="n">
        <v>55.27</v>
      </c>
      <c r="L594" t="n">
        <v>11.25</v>
      </c>
      <c r="M594" t="n">
        <v>19</v>
      </c>
      <c r="N594" t="n">
        <v>49.05</v>
      </c>
      <c r="O594" t="n">
        <v>27438.03</v>
      </c>
      <c r="P594" t="n">
        <v>302.47</v>
      </c>
      <c r="Q594" t="n">
        <v>1397.22</v>
      </c>
      <c r="R594" t="n">
        <v>90.7</v>
      </c>
      <c r="S594" t="n">
        <v>66.97</v>
      </c>
      <c r="T594" t="n">
        <v>9247.530000000001</v>
      </c>
      <c r="U594" t="n">
        <v>0.74</v>
      </c>
      <c r="V594" t="n">
        <v>0.85</v>
      </c>
      <c r="W594" t="n">
        <v>5.33</v>
      </c>
      <c r="X594" t="n">
        <v>0.5600000000000001</v>
      </c>
      <c r="Y594" t="n">
        <v>1</v>
      </c>
      <c r="Z594" t="n">
        <v>10</v>
      </c>
    </row>
    <row r="595">
      <c r="A595" t="n">
        <v>42</v>
      </c>
      <c r="B595" t="n">
        <v>105</v>
      </c>
      <c r="C595" t="inlineStr">
        <is>
          <t xml:space="preserve">CONCLUIDO	</t>
        </is>
      </c>
      <c r="D595" t="n">
        <v>3.5602</v>
      </c>
      <c r="E595" t="n">
        <v>28.09</v>
      </c>
      <c r="F595" t="n">
        <v>24.71</v>
      </c>
      <c r="G595" t="n">
        <v>74.14</v>
      </c>
      <c r="H595" t="n">
        <v>0.92</v>
      </c>
      <c r="I595" t="n">
        <v>20</v>
      </c>
      <c r="J595" t="n">
        <v>220.99</v>
      </c>
      <c r="K595" t="n">
        <v>55.27</v>
      </c>
      <c r="L595" t="n">
        <v>11.5</v>
      </c>
      <c r="M595" t="n">
        <v>18</v>
      </c>
      <c r="N595" t="n">
        <v>49.21</v>
      </c>
      <c r="O595" t="n">
        <v>27489.03</v>
      </c>
      <c r="P595" t="n">
        <v>301.75</v>
      </c>
      <c r="Q595" t="n">
        <v>1397.24</v>
      </c>
      <c r="R595" t="n">
        <v>90.45999999999999</v>
      </c>
      <c r="S595" t="n">
        <v>66.97</v>
      </c>
      <c r="T595" t="n">
        <v>9130.76</v>
      </c>
      <c r="U595" t="n">
        <v>0.74</v>
      </c>
      <c r="V595" t="n">
        <v>0.85</v>
      </c>
      <c r="W595" t="n">
        <v>5.32</v>
      </c>
      <c r="X595" t="n">
        <v>0.55</v>
      </c>
      <c r="Y595" t="n">
        <v>1</v>
      </c>
      <c r="Z595" t="n">
        <v>10</v>
      </c>
    </row>
    <row r="596">
      <c r="A596" t="n">
        <v>43</v>
      </c>
      <c r="B596" t="n">
        <v>105</v>
      </c>
      <c r="C596" t="inlineStr">
        <is>
          <t xml:space="preserve">CONCLUIDO	</t>
        </is>
      </c>
      <c r="D596" t="n">
        <v>3.5627</v>
      </c>
      <c r="E596" t="n">
        <v>28.07</v>
      </c>
      <c r="F596" t="n">
        <v>24.69</v>
      </c>
      <c r="G596" t="n">
        <v>74.08</v>
      </c>
      <c r="H596" t="n">
        <v>0.9399999999999999</v>
      </c>
      <c r="I596" t="n">
        <v>20</v>
      </c>
      <c r="J596" t="n">
        <v>221.4</v>
      </c>
      <c r="K596" t="n">
        <v>55.27</v>
      </c>
      <c r="L596" t="n">
        <v>11.75</v>
      </c>
      <c r="M596" t="n">
        <v>18</v>
      </c>
      <c r="N596" t="n">
        <v>49.38</v>
      </c>
      <c r="O596" t="n">
        <v>27540.09</v>
      </c>
      <c r="P596" t="n">
        <v>298.46</v>
      </c>
      <c r="Q596" t="n">
        <v>1397.3</v>
      </c>
      <c r="R596" t="n">
        <v>89.70999999999999</v>
      </c>
      <c r="S596" t="n">
        <v>66.97</v>
      </c>
      <c r="T596" t="n">
        <v>8756.280000000001</v>
      </c>
      <c r="U596" t="n">
        <v>0.75</v>
      </c>
      <c r="V596" t="n">
        <v>0.85</v>
      </c>
      <c r="W596" t="n">
        <v>5.33</v>
      </c>
      <c r="X596" t="n">
        <v>0.53</v>
      </c>
      <c r="Y596" t="n">
        <v>1</v>
      </c>
      <c r="Z596" t="n">
        <v>10</v>
      </c>
    </row>
    <row r="597">
      <c r="A597" t="n">
        <v>44</v>
      </c>
      <c r="B597" t="n">
        <v>105</v>
      </c>
      <c r="C597" t="inlineStr">
        <is>
          <t xml:space="preserve">CONCLUIDO	</t>
        </is>
      </c>
      <c r="D597" t="n">
        <v>3.5694</v>
      </c>
      <c r="E597" t="n">
        <v>28.02</v>
      </c>
      <c r="F597" t="n">
        <v>24.68</v>
      </c>
      <c r="G597" t="n">
        <v>77.94</v>
      </c>
      <c r="H597" t="n">
        <v>0.96</v>
      </c>
      <c r="I597" t="n">
        <v>19</v>
      </c>
      <c r="J597" t="n">
        <v>221.81</v>
      </c>
      <c r="K597" t="n">
        <v>55.27</v>
      </c>
      <c r="L597" t="n">
        <v>12</v>
      </c>
      <c r="M597" t="n">
        <v>17</v>
      </c>
      <c r="N597" t="n">
        <v>49.54</v>
      </c>
      <c r="O597" t="n">
        <v>27591.21</v>
      </c>
      <c r="P597" t="n">
        <v>298.3</v>
      </c>
      <c r="Q597" t="n">
        <v>1397.26</v>
      </c>
      <c r="R597" t="n">
        <v>89.42</v>
      </c>
      <c r="S597" t="n">
        <v>66.97</v>
      </c>
      <c r="T597" t="n">
        <v>8618.67</v>
      </c>
      <c r="U597" t="n">
        <v>0.75</v>
      </c>
      <c r="V597" t="n">
        <v>0.85</v>
      </c>
      <c r="W597" t="n">
        <v>5.32</v>
      </c>
      <c r="X597" t="n">
        <v>0.51</v>
      </c>
      <c r="Y597" t="n">
        <v>1</v>
      </c>
      <c r="Z597" t="n">
        <v>10</v>
      </c>
    </row>
    <row r="598">
      <c r="A598" t="n">
        <v>45</v>
      </c>
      <c r="B598" t="n">
        <v>105</v>
      </c>
      <c r="C598" t="inlineStr">
        <is>
          <t xml:space="preserve">CONCLUIDO	</t>
        </is>
      </c>
      <c r="D598" t="n">
        <v>3.5689</v>
      </c>
      <c r="E598" t="n">
        <v>28.02</v>
      </c>
      <c r="F598" t="n">
        <v>24.68</v>
      </c>
      <c r="G598" t="n">
        <v>77.95</v>
      </c>
      <c r="H598" t="n">
        <v>0.98</v>
      </c>
      <c r="I598" t="n">
        <v>19</v>
      </c>
      <c r="J598" t="n">
        <v>222.23</v>
      </c>
      <c r="K598" t="n">
        <v>55.27</v>
      </c>
      <c r="L598" t="n">
        <v>12.25</v>
      </c>
      <c r="M598" t="n">
        <v>17</v>
      </c>
      <c r="N598" t="n">
        <v>49.71</v>
      </c>
      <c r="O598" t="n">
        <v>27642.51</v>
      </c>
      <c r="P598" t="n">
        <v>296.26</v>
      </c>
      <c r="Q598" t="n">
        <v>1397.21</v>
      </c>
      <c r="R598" t="n">
        <v>89.45999999999999</v>
      </c>
      <c r="S598" t="n">
        <v>66.97</v>
      </c>
      <c r="T598" t="n">
        <v>8637.09</v>
      </c>
      <c r="U598" t="n">
        <v>0.75</v>
      </c>
      <c r="V598" t="n">
        <v>0.85</v>
      </c>
      <c r="W598" t="n">
        <v>5.33</v>
      </c>
      <c r="X598" t="n">
        <v>0.52</v>
      </c>
      <c r="Y598" t="n">
        <v>1</v>
      </c>
      <c r="Z598" t="n">
        <v>10</v>
      </c>
    </row>
    <row r="599">
      <c r="A599" t="n">
        <v>46</v>
      </c>
      <c r="B599" t="n">
        <v>105</v>
      </c>
      <c r="C599" t="inlineStr">
        <is>
          <t xml:space="preserve">CONCLUIDO	</t>
        </is>
      </c>
      <c r="D599" t="n">
        <v>3.5781</v>
      </c>
      <c r="E599" t="n">
        <v>27.95</v>
      </c>
      <c r="F599" t="n">
        <v>24.65</v>
      </c>
      <c r="G599" t="n">
        <v>82.18000000000001</v>
      </c>
      <c r="H599" t="n">
        <v>1</v>
      </c>
      <c r="I599" t="n">
        <v>18</v>
      </c>
      <c r="J599" t="n">
        <v>222.65</v>
      </c>
      <c r="K599" t="n">
        <v>55.27</v>
      </c>
      <c r="L599" t="n">
        <v>12.5</v>
      </c>
      <c r="M599" t="n">
        <v>16</v>
      </c>
      <c r="N599" t="n">
        <v>49.87</v>
      </c>
      <c r="O599" t="n">
        <v>27693.75</v>
      </c>
      <c r="P599" t="n">
        <v>293.71</v>
      </c>
      <c r="Q599" t="n">
        <v>1397.2</v>
      </c>
      <c r="R599" t="n">
        <v>88.7</v>
      </c>
      <c r="S599" t="n">
        <v>66.97</v>
      </c>
      <c r="T599" t="n">
        <v>8259.459999999999</v>
      </c>
      <c r="U599" t="n">
        <v>0.76</v>
      </c>
      <c r="V599" t="n">
        <v>0.85</v>
      </c>
      <c r="W599" t="n">
        <v>5.32</v>
      </c>
      <c r="X599" t="n">
        <v>0.49</v>
      </c>
      <c r="Y599" t="n">
        <v>1</v>
      </c>
      <c r="Z599" t="n">
        <v>10</v>
      </c>
    </row>
    <row r="600">
      <c r="A600" t="n">
        <v>47</v>
      </c>
      <c r="B600" t="n">
        <v>105</v>
      </c>
      <c r="C600" t="inlineStr">
        <is>
          <t xml:space="preserve">CONCLUIDO	</t>
        </is>
      </c>
      <c r="D600" t="n">
        <v>3.5782</v>
      </c>
      <c r="E600" t="n">
        <v>27.95</v>
      </c>
      <c r="F600" t="n">
        <v>24.65</v>
      </c>
      <c r="G600" t="n">
        <v>82.17</v>
      </c>
      <c r="H600" t="n">
        <v>1.02</v>
      </c>
      <c r="I600" t="n">
        <v>18</v>
      </c>
      <c r="J600" t="n">
        <v>223.06</v>
      </c>
      <c r="K600" t="n">
        <v>55.27</v>
      </c>
      <c r="L600" t="n">
        <v>12.75</v>
      </c>
      <c r="M600" t="n">
        <v>16</v>
      </c>
      <c r="N600" t="n">
        <v>50.04</v>
      </c>
      <c r="O600" t="n">
        <v>27745.04</v>
      </c>
      <c r="P600" t="n">
        <v>292.75</v>
      </c>
      <c r="Q600" t="n">
        <v>1397.2</v>
      </c>
      <c r="R600" t="n">
        <v>88.58</v>
      </c>
      <c r="S600" t="n">
        <v>66.97</v>
      </c>
      <c r="T600" t="n">
        <v>8203.76</v>
      </c>
      <c r="U600" t="n">
        <v>0.76</v>
      </c>
      <c r="V600" t="n">
        <v>0.85</v>
      </c>
      <c r="W600" t="n">
        <v>5.32</v>
      </c>
      <c r="X600" t="n">
        <v>0.49</v>
      </c>
      <c r="Y600" t="n">
        <v>1</v>
      </c>
      <c r="Z600" t="n">
        <v>10</v>
      </c>
    </row>
    <row r="601">
      <c r="A601" t="n">
        <v>48</v>
      </c>
      <c r="B601" t="n">
        <v>105</v>
      </c>
      <c r="C601" t="inlineStr">
        <is>
          <t xml:space="preserve">CONCLUIDO	</t>
        </is>
      </c>
      <c r="D601" t="n">
        <v>3.5878</v>
      </c>
      <c r="E601" t="n">
        <v>27.87</v>
      </c>
      <c r="F601" t="n">
        <v>24.62</v>
      </c>
      <c r="G601" t="n">
        <v>86.89</v>
      </c>
      <c r="H601" t="n">
        <v>1.03</v>
      </c>
      <c r="I601" t="n">
        <v>17</v>
      </c>
      <c r="J601" t="n">
        <v>223.48</v>
      </c>
      <c r="K601" t="n">
        <v>55.27</v>
      </c>
      <c r="L601" t="n">
        <v>13</v>
      </c>
      <c r="M601" t="n">
        <v>15</v>
      </c>
      <c r="N601" t="n">
        <v>50.21</v>
      </c>
      <c r="O601" t="n">
        <v>27796.39</v>
      </c>
      <c r="P601" t="n">
        <v>289.94</v>
      </c>
      <c r="Q601" t="n">
        <v>1397.18</v>
      </c>
      <c r="R601" t="n">
        <v>87.22</v>
      </c>
      <c r="S601" t="n">
        <v>66.97</v>
      </c>
      <c r="T601" t="n">
        <v>7526.9</v>
      </c>
      <c r="U601" t="n">
        <v>0.77</v>
      </c>
      <c r="V601" t="n">
        <v>0.85</v>
      </c>
      <c r="W601" t="n">
        <v>5.32</v>
      </c>
      <c r="X601" t="n">
        <v>0.45</v>
      </c>
      <c r="Y601" t="n">
        <v>1</v>
      </c>
      <c r="Z601" t="n">
        <v>10</v>
      </c>
    </row>
    <row r="602">
      <c r="A602" t="n">
        <v>49</v>
      </c>
      <c r="B602" t="n">
        <v>105</v>
      </c>
      <c r="C602" t="inlineStr">
        <is>
          <t xml:space="preserve">CONCLUIDO	</t>
        </is>
      </c>
      <c r="D602" t="n">
        <v>3.587</v>
      </c>
      <c r="E602" t="n">
        <v>27.88</v>
      </c>
      <c r="F602" t="n">
        <v>24.62</v>
      </c>
      <c r="G602" t="n">
        <v>86.91</v>
      </c>
      <c r="H602" t="n">
        <v>1.05</v>
      </c>
      <c r="I602" t="n">
        <v>17</v>
      </c>
      <c r="J602" t="n">
        <v>223.89</v>
      </c>
      <c r="K602" t="n">
        <v>55.27</v>
      </c>
      <c r="L602" t="n">
        <v>13.25</v>
      </c>
      <c r="M602" t="n">
        <v>15</v>
      </c>
      <c r="N602" t="n">
        <v>50.37</v>
      </c>
      <c r="O602" t="n">
        <v>27847.8</v>
      </c>
      <c r="P602" t="n">
        <v>289.52</v>
      </c>
      <c r="Q602" t="n">
        <v>1397.26</v>
      </c>
      <c r="R602" t="n">
        <v>87.33</v>
      </c>
      <c r="S602" t="n">
        <v>66.97</v>
      </c>
      <c r="T602" t="n">
        <v>7582.52</v>
      </c>
      <c r="U602" t="n">
        <v>0.77</v>
      </c>
      <c r="V602" t="n">
        <v>0.85</v>
      </c>
      <c r="W602" t="n">
        <v>5.33</v>
      </c>
      <c r="X602" t="n">
        <v>0.46</v>
      </c>
      <c r="Y602" t="n">
        <v>1</v>
      </c>
      <c r="Z602" t="n">
        <v>10</v>
      </c>
    </row>
    <row r="603">
      <c r="A603" t="n">
        <v>50</v>
      </c>
      <c r="B603" t="n">
        <v>105</v>
      </c>
      <c r="C603" t="inlineStr">
        <is>
          <t xml:space="preserve">CONCLUIDO	</t>
        </is>
      </c>
      <c r="D603" t="n">
        <v>3.5861</v>
      </c>
      <c r="E603" t="n">
        <v>27.89</v>
      </c>
      <c r="F603" t="n">
        <v>24.63</v>
      </c>
      <c r="G603" t="n">
        <v>86.93000000000001</v>
      </c>
      <c r="H603" t="n">
        <v>1.07</v>
      </c>
      <c r="I603" t="n">
        <v>17</v>
      </c>
      <c r="J603" t="n">
        <v>224.31</v>
      </c>
      <c r="K603" t="n">
        <v>55.27</v>
      </c>
      <c r="L603" t="n">
        <v>13.5</v>
      </c>
      <c r="M603" t="n">
        <v>15</v>
      </c>
      <c r="N603" t="n">
        <v>50.54</v>
      </c>
      <c r="O603" t="n">
        <v>27899.27</v>
      </c>
      <c r="P603" t="n">
        <v>286.33</v>
      </c>
      <c r="Q603" t="n">
        <v>1397.25</v>
      </c>
      <c r="R603" t="n">
        <v>87.65000000000001</v>
      </c>
      <c r="S603" t="n">
        <v>66.97</v>
      </c>
      <c r="T603" t="n">
        <v>7740.99</v>
      </c>
      <c r="U603" t="n">
        <v>0.76</v>
      </c>
      <c r="V603" t="n">
        <v>0.85</v>
      </c>
      <c r="W603" t="n">
        <v>5.32</v>
      </c>
      <c r="X603" t="n">
        <v>0.47</v>
      </c>
      <c r="Y603" t="n">
        <v>1</v>
      </c>
      <c r="Z603" t="n">
        <v>10</v>
      </c>
    </row>
    <row r="604">
      <c r="A604" t="n">
        <v>51</v>
      </c>
      <c r="B604" t="n">
        <v>105</v>
      </c>
      <c r="C604" t="inlineStr">
        <is>
          <t xml:space="preserve">CONCLUIDO	</t>
        </is>
      </c>
      <c r="D604" t="n">
        <v>3.5949</v>
      </c>
      <c r="E604" t="n">
        <v>27.82</v>
      </c>
      <c r="F604" t="n">
        <v>24.6</v>
      </c>
      <c r="G604" t="n">
        <v>92.26000000000001</v>
      </c>
      <c r="H604" t="n">
        <v>1.09</v>
      </c>
      <c r="I604" t="n">
        <v>16</v>
      </c>
      <c r="J604" t="n">
        <v>224.73</v>
      </c>
      <c r="K604" t="n">
        <v>55.27</v>
      </c>
      <c r="L604" t="n">
        <v>13.75</v>
      </c>
      <c r="M604" t="n">
        <v>14</v>
      </c>
      <c r="N604" t="n">
        <v>50.71</v>
      </c>
      <c r="O604" t="n">
        <v>27950.8</v>
      </c>
      <c r="P604" t="n">
        <v>286.06</v>
      </c>
      <c r="Q604" t="n">
        <v>1397.17</v>
      </c>
      <c r="R604" t="n">
        <v>86.72</v>
      </c>
      <c r="S604" t="n">
        <v>66.97</v>
      </c>
      <c r="T604" t="n">
        <v>7283.55</v>
      </c>
      <c r="U604" t="n">
        <v>0.77</v>
      </c>
      <c r="V604" t="n">
        <v>0.86</v>
      </c>
      <c r="W604" t="n">
        <v>5.32</v>
      </c>
      <c r="X604" t="n">
        <v>0.44</v>
      </c>
      <c r="Y604" t="n">
        <v>1</v>
      </c>
      <c r="Z604" t="n">
        <v>10</v>
      </c>
    </row>
    <row r="605">
      <c r="A605" t="n">
        <v>52</v>
      </c>
      <c r="B605" t="n">
        <v>105</v>
      </c>
      <c r="C605" t="inlineStr">
        <is>
          <t xml:space="preserve">CONCLUIDO	</t>
        </is>
      </c>
      <c r="D605" t="n">
        <v>3.5944</v>
      </c>
      <c r="E605" t="n">
        <v>27.82</v>
      </c>
      <c r="F605" t="n">
        <v>24.61</v>
      </c>
      <c r="G605" t="n">
        <v>92.28</v>
      </c>
      <c r="H605" t="n">
        <v>1.11</v>
      </c>
      <c r="I605" t="n">
        <v>16</v>
      </c>
      <c r="J605" t="n">
        <v>225.15</v>
      </c>
      <c r="K605" t="n">
        <v>55.27</v>
      </c>
      <c r="L605" t="n">
        <v>14</v>
      </c>
      <c r="M605" t="n">
        <v>12</v>
      </c>
      <c r="N605" t="n">
        <v>50.88</v>
      </c>
      <c r="O605" t="n">
        <v>28002.38</v>
      </c>
      <c r="P605" t="n">
        <v>284.18</v>
      </c>
      <c r="Q605" t="n">
        <v>1397.37</v>
      </c>
      <c r="R605" t="n">
        <v>86.84999999999999</v>
      </c>
      <c r="S605" t="n">
        <v>66.97</v>
      </c>
      <c r="T605" t="n">
        <v>7348.45</v>
      </c>
      <c r="U605" t="n">
        <v>0.77</v>
      </c>
      <c r="V605" t="n">
        <v>0.86</v>
      </c>
      <c r="W605" t="n">
        <v>5.32</v>
      </c>
      <c r="X605" t="n">
        <v>0.44</v>
      </c>
      <c r="Y605" t="n">
        <v>1</v>
      </c>
      <c r="Z605" t="n">
        <v>10</v>
      </c>
    </row>
    <row r="606">
      <c r="A606" t="n">
        <v>53</v>
      </c>
      <c r="B606" t="n">
        <v>105</v>
      </c>
      <c r="C606" t="inlineStr">
        <is>
          <t xml:space="preserve">CONCLUIDO	</t>
        </is>
      </c>
      <c r="D606" t="n">
        <v>3.5951</v>
      </c>
      <c r="E606" t="n">
        <v>27.82</v>
      </c>
      <c r="F606" t="n">
        <v>24.6</v>
      </c>
      <c r="G606" t="n">
        <v>92.26000000000001</v>
      </c>
      <c r="H606" t="n">
        <v>1.12</v>
      </c>
      <c r="I606" t="n">
        <v>16</v>
      </c>
      <c r="J606" t="n">
        <v>225.57</v>
      </c>
      <c r="K606" t="n">
        <v>55.27</v>
      </c>
      <c r="L606" t="n">
        <v>14.25</v>
      </c>
      <c r="M606" t="n">
        <v>11</v>
      </c>
      <c r="N606" t="n">
        <v>51.04</v>
      </c>
      <c r="O606" t="n">
        <v>28054.03</v>
      </c>
      <c r="P606" t="n">
        <v>282.72</v>
      </c>
      <c r="Q606" t="n">
        <v>1397.18</v>
      </c>
      <c r="R606" t="n">
        <v>86.73999999999999</v>
      </c>
      <c r="S606" t="n">
        <v>66.97</v>
      </c>
      <c r="T606" t="n">
        <v>7293.84</v>
      </c>
      <c r="U606" t="n">
        <v>0.77</v>
      </c>
      <c r="V606" t="n">
        <v>0.86</v>
      </c>
      <c r="W606" t="n">
        <v>5.32</v>
      </c>
      <c r="X606" t="n">
        <v>0.44</v>
      </c>
      <c r="Y606" t="n">
        <v>1</v>
      </c>
      <c r="Z606" t="n">
        <v>10</v>
      </c>
    </row>
    <row r="607">
      <c r="A607" t="n">
        <v>54</v>
      </c>
      <c r="B607" t="n">
        <v>105</v>
      </c>
      <c r="C607" t="inlineStr">
        <is>
          <t xml:space="preserve">CONCLUIDO	</t>
        </is>
      </c>
      <c r="D607" t="n">
        <v>3.6052</v>
      </c>
      <c r="E607" t="n">
        <v>27.74</v>
      </c>
      <c r="F607" t="n">
        <v>24.56</v>
      </c>
      <c r="G607" t="n">
        <v>98.26000000000001</v>
      </c>
      <c r="H607" t="n">
        <v>1.14</v>
      </c>
      <c r="I607" t="n">
        <v>15</v>
      </c>
      <c r="J607" t="n">
        <v>225.99</v>
      </c>
      <c r="K607" t="n">
        <v>55.27</v>
      </c>
      <c r="L607" t="n">
        <v>14.5</v>
      </c>
      <c r="M607" t="n">
        <v>10</v>
      </c>
      <c r="N607" t="n">
        <v>51.21</v>
      </c>
      <c r="O607" t="n">
        <v>28105.73</v>
      </c>
      <c r="P607" t="n">
        <v>281.54</v>
      </c>
      <c r="Q607" t="n">
        <v>1397.22</v>
      </c>
      <c r="R607" t="n">
        <v>85.40000000000001</v>
      </c>
      <c r="S607" t="n">
        <v>66.97</v>
      </c>
      <c r="T607" t="n">
        <v>6626.24</v>
      </c>
      <c r="U607" t="n">
        <v>0.78</v>
      </c>
      <c r="V607" t="n">
        <v>0.86</v>
      </c>
      <c r="W607" t="n">
        <v>5.32</v>
      </c>
      <c r="X607" t="n">
        <v>0.4</v>
      </c>
      <c r="Y607" t="n">
        <v>1</v>
      </c>
      <c r="Z607" t="n">
        <v>10</v>
      </c>
    </row>
    <row r="608">
      <c r="A608" t="n">
        <v>55</v>
      </c>
      <c r="B608" t="n">
        <v>105</v>
      </c>
      <c r="C608" t="inlineStr">
        <is>
          <t xml:space="preserve">CONCLUIDO	</t>
        </is>
      </c>
      <c r="D608" t="n">
        <v>3.6057</v>
      </c>
      <c r="E608" t="n">
        <v>27.73</v>
      </c>
      <c r="F608" t="n">
        <v>24.56</v>
      </c>
      <c r="G608" t="n">
        <v>98.23999999999999</v>
      </c>
      <c r="H608" t="n">
        <v>1.16</v>
      </c>
      <c r="I608" t="n">
        <v>15</v>
      </c>
      <c r="J608" t="n">
        <v>226.41</v>
      </c>
      <c r="K608" t="n">
        <v>55.27</v>
      </c>
      <c r="L608" t="n">
        <v>14.75</v>
      </c>
      <c r="M608" t="n">
        <v>9</v>
      </c>
      <c r="N608" t="n">
        <v>51.38</v>
      </c>
      <c r="O608" t="n">
        <v>28157.49</v>
      </c>
      <c r="P608" t="n">
        <v>281.41</v>
      </c>
      <c r="Q608" t="n">
        <v>1397.18</v>
      </c>
      <c r="R608" t="n">
        <v>85.3</v>
      </c>
      <c r="S608" t="n">
        <v>66.97</v>
      </c>
      <c r="T608" t="n">
        <v>6575.44</v>
      </c>
      <c r="U608" t="n">
        <v>0.79</v>
      </c>
      <c r="V608" t="n">
        <v>0.86</v>
      </c>
      <c r="W608" t="n">
        <v>5.32</v>
      </c>
      <c r="X608" t="n">
        <v>0.4</v>
      </c>
      <c r="Y608" t="n">
        <v>1</v>
      </c>
      <c r="Z608" t="n">
        <v>10</v>
      </c>
    </row>
    <row r="609">
      <c r="A609" t="n">
        <v>56</v>
      </c>
      <c r="B609" t="n">
        <v>105</v>
      </c>
      <c r="C609" t="inlineStr">
        <is>
          <t xml:space="preserve">CONCLUIDO	</t>
        </is>
      </c>
      <c r="D609" t="n">
        <v>3.6022</v>
      </c>
      <c r="E609" t="n">
        <v>27.76</v>
      </c>
      <c r="F609" t="n">
        <v>24.59</v>
      </c>
      <c r="G609" t="n">
        <v>98.34999999999999</v>
      </c>
      <c r="H609" t="n">
        <v>1.18</v>
      </c>
      <c r="I609" t="n">
        <v>15</v>
      </c>
      <c r="J609" t="n">
        <v>226.83</v>
      </c>
      <c r="K609" t="n">
        <v>55.27</v>
      </c>
      <c r="L609" t="n">
        <v>15</v>
      </c>
      <c r="M609" t="n">
        <v>5</v>
      </c>
      <c r="N609" t="n">
        <v>51.55</v>
      </c>
      <c r="O609" t="n">
        <v>28209.31</v>
      </c>
      <c r="P609" t="n">
        <v>280.05</v>
      </c>
      <c r="Q609" t="n">
        <v>1397.22</v>
      </c>
      <c r="R609" t="n">
        <v>85.95999999999999</v>
      </c>
      <c r="S609" t="n">
        <v>66.97</v>
      </c>
      <c r="T609" t="n">
        <v>6908.93</v>
      </c>
      <c r="U609" t="n">
        <v>0.78</v>
      </c>
      <c r="V609" t="n">
        <v>0.86</v>
      </c>
      <c r="W609" t="n">
        <v>5.33</v>
      </c>
      <c r="X609" t="n">
        <v>0.42</v>
      </c>
      <c r="Y609" t="n">
        <v>1</v>
      </c>
      <c r="Z609" t="n">
        <v>10</v>
      </c>
    </row>
    <row r="610">
      <c r="A610" t="n">
        <v>57</v>
      </c>
      <c r="B610" t="n">
        <v>105</v>
      </c>
      <c r="C610" t="inlineStr">
        <is>
          <t xml:space="preserve">CONCLUIDO	</t>
        </is>
      </c>
      <c r="D610" t="n">
        <v>3.6018</v>
      </c>
      <c r="E610" t="n">
        <v>27.76</v>
      </c>
      <c r="F610" t="n">
        <v>24.59</v>
      </c>
      <c r="G610" t="n">
        <v>98.36</v>
      </c>
      <c r="H610" t="n">
        <v>1.19</v>
      </c>
      <c r="I610" t="n">
        <v>15</v>
      </c>
      <c r="J610" t="n">
        <v>227.25</v>
      </c>
      <c r="K610" t="n">
        <v>55.27</v>
      </c>
      <c r="L610" t="n">
        <v>15.25</v>
      </c>
      <c r="M610" t="n">
        <v>3</v>
      </c>
      <c r="N610" t="n">
        <v>51.72</v>
      </c>
      <c r="O610" t="n">
        <v>28261.2</v>
      </c>
      <c r="P610" t="n">
        <v>280.19</v>
      </c>
      <c r="Q610" t="n">
        <v>1397.31</v>
      </c>
      <c r="R610" t="n">
        <v>85.93000000000001</v>
      </c>
      <c r="S610" t="n">
        <v>66.97</v>
      </c>
      <c r="T610" t="n">
        <v>6889.74</v>
      </c>
      <c r="U610" t="n">
        <v>0.78</v>
      </c>
      <c r="V610" t="n">
        <v>0.86</v>
      </c>
      <c r="W610" t="n">
        <v>5.33</v>
      </c>
      <c r="X610" t="n">
        <v>0.42</v>
      </c>
      <c r="Y610" t="n">
        <v>1</v>
      </c>
      <c r="Z610" t="n">
        <v>10</v>
      </c>
    </row>
    <row r="611">
      <c r="A611" t="n">
        <v>58</v>
      </c>
      <c r="B611" t="n">
        <v>105</v>
      </c>
      <c r="C611" t="inlineStr">
        <is>
          <t xml:space="preserve">CONCLUIDO	</t>
        </is>
      </c>
      <c r="D611" t="n">
        <v>3.6015</v>
      </c>
      <c r="E611" t="n">
        <v>27.77</v>
      </c>
      <c r="F611" t="n">
        <v>24.59</v>
      </c>
      <c r="G611" t="n">
        <v>98.37</v>
      </c>
      <c r="H611" t="n">
        <v>1.21</v>
      </c>
      <c r="I611" t="n">
        <v>15</v>
      </c>
      <c r="J611" t="n">
        <v>227.67</v>
      </c>
      <c r="K611" t="n">
        <v>55.27</v>
      </c>
      <c r="L611" t="n">
        <v>15.5</v>
      </c>
      <c r="M611" t="n">
        <v>2</v>
      </c>
      <c r="N611" t="n">
        <v>51.9</v>
      </c>
      <c r="O611" t="n">
        <v>28313.14</v>
      </c>
      <c r="P611" t="n">
        <v>280.24</v>
      </c>
      <c r="Q611" t="n">
        <v>1397.2</v>
      </c>
      <c r="R611" t="n">
        <v>85.97</v>
      </c>
      <c r="S611" t="n">
        <v>66.97</v>
      </c>
      <c r="T611" t="n">
        <v>6912.96</v>
      </c>
      <c r="U611" t="n">
        <v>0.78</v>
      </c>
      <c r="V611" t="n">
        <v>0.86</v>
      </c>
      <c r="W611" t="n">
        <v>5.34</v>
      </c>
      <c r="X611" t="n">
        <v>0.43</v>
      </c>
      <c r="Y611" t="n">
        <v>1</v>
      </c>
      <c r="Z611" t="n">
        <v>10</v>
      </c>
    </row>
    <row r="612">
      <c r="A612" t="n">
        <v>59</v>
      </c>
      <c r="B612" t="n">
        <v>105</v>
      </c>
      <c r="C612" t="inlineStr">
        <is>
          <t xml:space="preserve">CONCLUIDO	</t>
        </is>
      </c>
      <c r="D612" t="n">
        <v>3.601</v>
      </c>
      <c r="E612" t="n">
        <v>27.77</v>
      </c>
      <c r="F612" t="n">
        <v>24.6</v>
      </c>
      <c r="G612" t="n">
        <v>98.39</v>
      </c>
      <c r="H612" t="n">
        <v>1.23</v>
      </c>
      <c r="I612" t="n">
        <v>15</v>
      </c>
      <c r="J612" t="n">
        <v>228.09</v>
      </c>
      <c r="K612" t="n">
        <v>55.27</v>
      </c>
      <c r="L612" t="n">
        <v>15.75</v>
      </c>
      <c r="M612" t="n">
        <v>2</v>
      </c>
      <c r="N612" t="n">
        <v>52.07</v>
      </c>
      <c r="O612" t="n">
        <v>28365.14</v>
      </c>
      <c r="P612" t="n">
        <v>280.32</v>
      </c>
      <c r="Q612" t="n">
        <v>1397.2</v>
      </c>
      <c r="R612" t="n">
        <v>86.06</v>
      </c>
      <c r="S612" t="n">
        <v>66.97</v>
      </c>
      <c r="T612" t="n">
        <v>6956.96</v>
      </c>
      <c r="U612" t="n">
        <v>0.78</v>
      </c>
      <c r="V612" t="n">
        <v>0.86</v>
      </c>
      <c r="W612" t="n">
        <v>5.34</v>
      </c>
      <c r="X612" t="n">
        <v>0.43</v>
      </c>
      <c r="Y612" t="n">
        <v>1</v>
      </c>
      <c r="Z612" t="n">
        <v>10</v>
      </c>
    </row>
    <row r="613">
      <c r="A613" t="n">
        <v>60</v>
      </c>
      <c r="B613" t="n">
        <v>105</v>
      </c>
      <c r="C613" t="inlineStr">
        <is>
          <t xml:space="preserve">CONCLUIDO	</t>
        </is>
      </c>
      <c r="D613" t="n">
        <v>3.6012</v>
      </c>
      <c r="E613" t="n">
        <v>27.77</v>
      </c>
      <c r="F613" t="n">
        <v>24.6</v>
      </c>
      <c r="G613" t="n">
        <v>98.38</v>
      </c>
      <c r="H613" t="n">
        <v>1.24</v>
      </c>
      <c r="I613" t="n">
        <v>15</v>
      </c>
      <c r="J613" t="n">
        <v>228.51</v>
      </c>
      <c r="K613" t="n">
        <v>55.27</v>
      </c>
      <c r="L613" t="n">
        <v>16</v>
      </c>
      <c r="M613" t="n">
        <v>0</v>
      </c>
      <c r="N613" t="n">
        <v>52.24</v>
      </c>
      <c r="O613" t="n">
        <v>28417.2</v>
      </c>
      <c r="P613" t="n">
        <v>280.76</v>
      </c>
      <c r="Q613" t="n">
        <v>1397.21</v>
      </c>
      <c r="R613" t="n">
        <v>86.01000000000001</v>
      </c>
      <c r="S613" t="n">
        <v>66.97</v>
      </c>
      <c r="T613" t="n">
        <v>6929.67</v>
      </c>
      <c r="U613" t="n">
        <v>0.78</v>
      </c>
      <c r="V613" t="n">
        <v>0.86</v>
      </c>
      <c r="W613" t="n">
        <v>5.34</v>
      </c>
      <c r="X613" t="n">
        <v>0.43</v>
      </c>
      <c r="Y613" t="n">
        <v>1</v>
      </c>
      <c r="Z613" t="n">
        <v>10</v>
      </c>
    </row>
    <row r="614">
      <c r="A614" t="n">
        <v>0</v>
      </c>
      <c r="B614" t="n">
        <v>60</v>
      </c>
      <c r="C614" t="inlineStr">
        <is>
          <t xml:space="preserve">CONCLUIDO	</t>
        </is>
      </c>
      <c r="D614" t="n">
        <v>2.561</v>
      </c>
      <c r="E614" t="n">
        <v>39.05</v>
      </c>
      <c r="F614" t="n">
        <v>30.99</v>
      </c>
      <c r="G614" t="n">
        <v>8.01</v>
      </c>
      <c r="H614" t="n">
        <v>0.14</v>
      </c>
      <c r="I614" t="n">
        <v>232</v>
      </c>
      <c r="J614" t="n">
        <v>124.63</v>
      </c>
      <c r="K614" t="n">
        <v>45</v>
      </c>
      <c r="L614" t="n">
        <v>1</v>
      </c>
      <c r="M614" t="n">
        <v>230</v>
      </c>
      <c r="N614" t="n">
        <v>18.64</v>
      </c>
      <c r="O614" t="n">
        <v>15605.44</v>
      </c>
      <c r="P614" t="n">
        <v>320.16</v>
      </c>
      <c r="Q614" t="n">
        <v>1397.66</v>
      </c>
      <c r="R614" t="n">
        <v>294.41</v>
      </c>
      <c r="S614" t="n">
        <v>66.97</v>
      </c>
      <c r="T614" t="n">
        <v>110047.74</v>
      </c>
      <c r="U614" t="n">
        <v>0.23</v>
      </c>
      <c r="V614" t="n">
        <v>0.68</v>
      </c>
      <c r="W614" t="n">
        <v>5.69</v>
      </c>
      <c r="X614" t="n">
        <v>6.81</v>
      </c>
      <c r="Y614" t="n">
        <v>1</v>
      </c>
      <c r="Z614" t="n">
        <v>10</v>
      </c>
    </row>
    <row r="615">
      <c r="A615" t="n">
        <v>1</v>
      </c>
      <c r="B615" t="n">
        <v>60</v>
      </c>
      <c r="C615" t="inlineStr">
        <is>
          <t xml:space="preserve">CONCLUIDO	</t>
        </is>
      </c>
      <c r="D615" t="n">
        <v>2.7907</v>
      </c>
      <c r="E615" t="n">
        <v>35.83</v>
      </c>
      <c r="F615" t="n">
        <v>29.25</v>
      </c>
      <c r="G615" t="n">
        <v>10.09</v>
      </c>
      <c r="H615" t="n">
        <v>0.18</v>
      </c>
      <c r="I615" t="n">
        <v>174</v>
      </c>
      <c r="J615" t="n">
        <v>124.96</v>
      </c>
      <c r="K615" t="n">
        <v>45</v>
      </c>
      <c r="L615" t="n">
        <v>1.25</v>
      </c>
      <c r="M615" t="n">
        <v>172</v>
      </c>
      <c r="N615" t="n">
        <v>18.71</v>
      </c>
      <c r="O615" t="n">
        <v>15645.96</v>
      </c>
      <c r="P615" t="n">
        <v>299.86</v>
      </c>
      <c r="Q615" t="n">
        <v>1397.62</v>
      </c>
      <c r="R615" t="n">
        <v>237.74</v>
      </c>
      <c r="S615" t="n">
        <v>66.97</v>
      </c>
      <c r="T615" t="n">
        <v>82000.98</v>
      </c>
      <c r="U615" t="n">
        <v>0.28</v>
      </c>
      <c r="V615" t="n">
        <v>0.72</v>
      </c>
      <c r="W615" t="n">
        <v>5.6</v>
      </c>
      <c r="X615" t="n">
        <v>5.08</v>
      </c>
      <c r="Y615" t="n">
        <v>1</v>
      </c>
      <c r="Z615" t="n">
        <v>10</v>
      </c>
    </row>
    <row r="616">
      <c r="A616" t="n">
        <v>2</v>
      </c>
      <c r="B616" t="n">
        <v>60</v>
      </c>
      <c r="C616" t="inlineStr">
        <is>
          <t xml:space="preserve">CONCLUIDO	</t>
        </is>
      </c>
      <c r="D616" t="n">
        <v>2.9589</v>
      </c>
      <c r="E616" t="n">
        <v>33.8</v>
      </c>
      <c r="F616" t="n">
        <v>28.14</v>
      </c>
      <c r="G616" t="n">
        <v>12.23</v>
      </c>
      <c r="H616" t="n">
        <v>0.21</v>
      </c>
      <c r="I616" t="n">
        <v>138</v>
      </c>
      <c r="J616" t="n">
        <v>125.29</v>
      </c>
      <c r="K616" t="n">
        <v>45</v>
      </c>
      <c r="L616" t="n">
        <v>1.5</v>
      </c>
      <c r="M616" t="n">
        <v>136</v>
      </c>
      <c r="N616" t="n">
        <v>18.79</v>
      </c>
      <c r="O616" t="n">
        <v>15686.51</v>
      </c>
      <c r="P616" t="n">
        <v>285.97</v>
      </c>
      <c r="Q616" t="n">
        <v>1397.7</v>
      </c>
      <c r="R616" t="n">
        <v>202.02</v>
      </c>
      <c r="S616" t="n">
        <v>66.97</v>
      </c>
      <c r="T616" t="n">
        <v>64320.94</v>
      </c>
      <c r="U616" t="n">
        <v>0.33</v>
      </c>
      <c r="V616" t="n">
        <v>0.75</v>
      </c>
      <c r="W616" t="n">
        <v>5.51</v>
      </c>
      <c r="X616" t="n">
        <v>3.96</v>
      </c>
      <c r="Y616" t="n">
        <v>1</v>
      </c>
      <c r="Z616" t="n">
        <v>10</v>
      </c>
    </row>
    <row r="617">
      <c r="A617" t="n">
        <v>3</v>
      </c>
      <c r="B617" t="n">
        <v>60</v>
      </c>
      <c r="C617" t="inlineStr">
        <is>
          <t xml:space="preserve">CONCLUIDO	</t>
        </is>
      </c>
      <c r="D617" t="n">
        <v>3.0713</v>
      </c>
      <c r="E617" t="n">
        <v>32.56</v>
      </c>
      <c r="F617" t="n">
        <v>27.49</v>
      </c>
      <c r="G617" t="n">
        <v>14.34</v>
      </c>
      <c r="H617" t="n">
        <v>0.25</v>
      </c>
      <c r="I617" t="n">
        <v>115</v>
      </c>
      <c r="J617" t="n">
        <v>125.62</v>
      </c>
      <c r="K617" t="n">
        <v>45</v>
      </c>
      <c r="L617" t="n">
        <v>1.75</v>
      </c>
      <c r="M617" t="n">
        <v>113</v>
      </c>
      <c r="N617" t="n">
        <v>18.87</v>
      </c>
      <c r="O617" t="n">
        <v>15727.09</v>
      </c>
      <c r="P617" t="n">
        <v>277.37</v>
      </c>
      <c r="Q617" t="n">
        <v>1397.52</v>
      </c>
      <c r="R617" t="n">
        <v>180.51</v>
      </c>
      <c r="S617" t="n">
        <v>66.97</v>
      </c>
      <c r="T617" t="n">
        <v>53680.99</v>
      </c>
      <c r="U617" t="n">
        <v>0.37</v>
      </c>
      <c r="V617" t="n">
        <v>0.77</v>
      </c>
      <c r="W617" t="n">
        <v>5.49</v>
      </c>
      <c r="X617" t="n">
        <v>3.32</v>
      </c>
      <c r="Y617" t="n">
        <v>1</v>
      </c>
      <c r="Z617" t="n">
        <v>10</v>
      </c>
    </row>
    <row r="618">
      <c r="A618" t="n">
        <v>4</v>
      </c>
      <c r="B618" t="n">
        <v>60</v>
      </c>
      <c r="C618" t="inlineStr">
        <is>
          <t xml:space="preserve">CONCLUIDO	</t>
        </is>
      </c>
      <c r="D618" t="n">
        <v>3.1623</v>
      </c>
      <c r="E618" t="n">
        <v>31.62</v>
      </c>
      <c r="F618" t="n">
        <v>26.99</v>
      </c>
      <c r="G618" t="n">
        <v>16.52</v>
      </c>
      <c r="H618" t="n">
        <v>0.28</v>
      </c>
      <c r="I618" t="n">
        <v>98</v>
      </c>
      <c r="J618" t="n">
        <v>125.95</v>
      </c>
      <c r="K618" t="n">
        <v>45</v>
      </c>
      <c r="L618" t="n">
        <v>2</v>
      </c>
      <c r="M618" t="n">
        <v>96</v>
      </c>
      <c r="N618" t="n">
        <v>18.95</v>
      </c>
      <c r="O618" t="n">
        <v>15767.7</v>
      </c>
      <c r="P618" t="n">
        <v>269.78</v>
      </c>
      <c r="Q618" t="n">
        <v>1397.61</v>
      </c>
      <c r="R618" t="n">
        <v>164.33</v>
      </c>
      <c r="S618" t="n">
        <v>66.97</v>
      </c>
      <c r="T618" t="n">
        <v>45675.47</v>
      </c>
      <c r="U618" t="n">
        <v>0.41</v>
      </c>
      <c r="V618" t="n">
        <v>0.78</v>
      </c>
      <c r="W618" t="n">
        <v>5.46</v>
      </c>
      <c r="X618" t="n">
        <v>2.82</v>
      </c>
      <c r="Y618" t="n">
        <v>1</v>
      </c>
      <c r="Z618" t="n">
        <v>10</v>
      </c>
    </row>
    <row r="619">
      <c r="A619" t="n">
        <v>5</v>
      </c>
      <c r="B619" t="n">
        <v>60</v>
      </c>
      <c r="C619" t="inlineStr">
        <is>
          <t xml:space="preserve">CONCLUIDO	</t>
        </is>
      </c>
      <c r="D619" t="n">
        <v>3.2369</v>
      </c>
      <c r="E619" t="n">
        <v>30.89</v>
      </c>
      <c r="F619" t="n">
        <v>26.59</v>
      </c>
      <c r="G619" t="n">
        <v>18.77</v>
      </c>
      <c r="H619" t="n">
        <v>0.31</v>
      </c>
      <c r="I619" t="n">
        <v>85</v>
      </c>
      <c r="J619" t="n">
        <v>126.28</v>
      </c>
      <c r="K619" t="n">
        <v>45</v>
      </c>
      <c r="L619" t="n">
        <v>2.25</v>
      </c>
      <c r="M619" t="n">
        <v>83</v>
      </c>
      <c r="N619" t="n">
        <v>19.03</v>
      </c>
      <c r="O619" t="n">
        <v>15808.34</v>
      </c>
      <c r="P619" t="n">
        <v>263.63</v>
      </c>
      <c r="Q619" t="n">
        <v>1397.32</v>
      </c>
      <c r="R619" t="n">
        <v>151.07</v>
      </c>
      <c r="S619" t="n">
        <v>66.97</v>
      </c>
      <c r="T619" t="n">
        <v>39109.54</v>
      </c>
      <c r="U619" t="n">
        <v>0.44</v>
      </c>
      <c r="V619" t="n">
        <v>0.79</v>
      </c>
      <c r="W619" t="n">
        <v>5.44</v>
      </c>
      <c r="X619" t="n">
        <v>2.42</v>
      </c>
      <c r="Y619" t="n">
        <v>1</v>
      </c>
      <c r="Z619" t="n">
        <v>10</v>
      </c>
    </row>
    <row r="620">
      <c r="A620" t="n">
        <v>6</v>
      </c>
      <c r="B620" t="n">
        <v>60</v>
      </c>
      <c r="C620" t="inlineStr">
        <is>
          <t xml:space="preserve">CONCLUIDO	</t>
        </is>
      </c>
      <c r="D620" t="n">
        <v>3.2944</v>
      </c>
      <c r="E620" t="n">
        <v>30.36</v>
      </c>
      <c r="F620" t="n">
        <v>26.31</v>
      </c>
      <c r="G620" t="n">
        <v>21.04</v>
      </c>
      <c r="H620" t="n">
        <v>0.35</v>
      </c>
      <c r="I620" t="n">
        <v>75</v>
      </c>
      <c r="J620" t="n">
        <v>126.61</v>
      </c>
      <c r="K620" t="n">
        <v>45</v>
      </c>
      <c r="L620" t="n">
        <v>2.5</v>
      </c>
      <c r="M620" t="n">
        <v>73</v>
      </c>
      <c r="N620" t="n">
        <v>19.11</v>
      </c>
      <c r="O620" t="n">
        <v>15849</v>
      </c>
      <c r="P620" t="n">
        <v>257.87</v>
      </c>
      <c r="Q620" t="n">
        <v>1397.28</v>
      </c>
      <c r="R620" t="n">
        <v>142.27</v>
      </c>
      <c r="S620" t="n">
        <v>66.97</v>
      </c>
      <c r="T620" t="n">
        <v>34762.06</v>
      </c>
      <c r="U620" t="n">
        <v>0.47</v>
      </c>
      <c r="V620" t="n">
        <v>0.8</v>
      </c>
      <c r="W620" t="n">
        <v>5.42</v>
      </c>
      <c r="X620" t="n">
        <v>2.14</v>
      </c>
      <c r="Y620" t="n">
        <v>1</v>
      </c>
      <c r="Z620" t="n">
        <v>10</v>
      </c>
    </row>
    <row r="621">
      <c r="A621" t="n">
        <v>7</v>
      </c>
      <c r="B621" t="n">
        <v>60</v>
      </c>
      <c r="C621" t="inlineStr">
        <is>
          <t xml:space="preserve">CONCLUIDO	</t>
        </is>
      </c>
      <c r="D621" t="n">
        <v>3.3361</v>
      </c>
      <c r="E621" t="n">
        <v>29.97</v>
      </c>
      <c r="F621" t="n">
        <v>26.1</v>
      </c>
      <c r="G621" t="n">
        <v>23.03</v>
      </c>
      <c r="H621" t="n">
        <v>0.38</v>
      </c>
      <c r="I621" t="n">
        <v>68</v>
      </c>
      <c r="J621" t="n">
        <v>126.94</v>
      </c>
      <c r="K621" t="n">
        <v>45</v>
      </c>
      <c r="L621" t="n">
        <v>2.75</v>
      </c>
      <c r="M621" t="n">
        <v>66</v>
      </c>
      <c r="N621" t="n">
        <v>19.19</v>
      </c>
      <c r="O621" t="n">
        <v>15889.69</v>
      </c>
      <c r="P621" t="n">
        <v>254.04</v>
      </c>
      <c r="Q621" t="n">
        <v>1397.3</v>
      </c>
      <c r="R621" t="n">
        <v>135.89</v>
      </c>
      <c r="S621" t="n">
        <v>66.97</v>
      </c>
      <c r="T621" t="n">
        <v>31606.32</v>
      </c>
      <c r="U621" t="n">
        <v>0.49</v>
      </c>
      <c r="V621" t="n">
        <v>0.8100000000000001</v>
      </c>
      <c r="W621" t="n">
        <v>5.4</v>
      </c>
      <c r="X621" t="n">
        <v>1.94</v>
      </c>
      <c r="Y621" t="n">
        <v>1</v>
      </c>
      <c r="Z621" t="n">
        <v>10</v>
      </c>
    </row>
    <row r="622">
      <c r="A622" t="n">
        <v>8</v>
      </c>
      <c r="B622" t="n">
        <v>60</v>
      </c>
      <c r="C622" t="inlineStr">
        <is>
          <t xml:space="preserve">CONCLUIDO	</t>
        </is>
      </c>
      <c r="D622" t="n">
        <v>3.3798</v>
      </c>
      <c r="E622" t="n">
        <v>29.59</v>
      </c>
      <c r="F622" t="n">
        <v>25.9</v>
      </c>
      <c r="G622" t="n">
        <v>25.47</v>
      </c>
      <c r="H622" t="n">
        <v>0.42</v>
      </c>
      <c r="I622" t="n">
        <v>61</v>
      </c>
      <c r="J622" t="n">
        <v>127.27</v>
      </c>
      <c r="K622" t="n">
        <v>45</v>
      </c>
      <c r="L622" t="n">
        <v>3</v>
      </c>
      <c r="M622" t="n">
        <v>59</v>
      </c>
      <c r="N622" t="n">
        <v>19.27</v>
      </c>
      <c r="O622" t="n">
        <v>15930.42</v>
      </c>
      <c r="P622" t="n">
        <v>249.75</v>
      </c>
      <c r="Q622" t="n">
        <v>1397.25</v>
      </c>
      <c r="R622" t="n">
        <v>128.93</v>
      </c>
      <c r="S622" t="n">
        <v>66.97</v>
      </c>
      <c r="T622" t="n">
        <v>28160.96</v>
      </c>
      <c r="U622" t="n">
        <v>0.52</v>
      </c>
      <c r="V622" t="n">
        <v>0.8100000000000001</v>
      </c>
      <c r="W622" t="n">
        <v>5.39</v>
      </c>
      <c r="X622" t="n">
        <v>1.73</v>
      </c>
      <c r="Y622" t="n">
        <v>1</v>
      </c>
      <c r="Z622" t="n">
        <v>10</v>
      </c>
    </row>
    <row r="623">
      <c r="A623" t="n">
        <v>9</v>
      </c>
      <c r="B623" t="n">
        <v>60</v>
      </c>
      <c r="C623" t="inlineStr">
        <is>
          <t xml:space="preserve">CONCLUIDO	</t>
        </is>
      </c>
      <c r="D623" t="n">
        <v>3.4104</v>
      </c>
      <c r="E623" t="n">
        <v>29.32</v>
      </c>
      <c r="F623" t="n">
        <v>25.76</v>
      </c>
      <c r="G623" t="n">
        <v>27.6</v>
      </c>
      <c r="H623" t="n">
        <v>0.45</v>
      </c>
      <c r="I623" t="n">
        <v>56</v>
      </c>
      <c r="J623" t="n">
        <v>127.6</v>
      </c>
      <c r="K623" t="n">
        <v>45</v>
      </c>
      <c r="L623" t="n">
        <v>3.25</v>
      </c>
      <c r="M623" t="n">
        <v>54</v>
      </c>
      <c r="N623" t="n">
        <v>19.35</v>
      </c>
      <c r="O623" t="n">
        <v>15971.17</v>
      </c>
      <c r="P623" t="n">
        <v>245.76</v>
      </c>
      <c r="Q623" t="n">
        <v>1397.27</v>
      </c>
      <c r="R623" t="n">
        <v>124.43</v>
      </c>
      <c r="S623" t="n">
        <v>66.97</v>
      </c>
      <c r="T623" t="n">
        <v>25936.19</v>
      </c>
      <c r="U623" t="n">
        <v>0.54</v>
      </c>
      <c r="V623" t="n">
        <v>0.82</v>
      </c>
      <c r="W623" t="n">
        <v>5.38</v>
      </c>
      <c r="X623" t="n">
        <v>1.59</v>
      </c>
      <c r="Y623" t="n">
        <v>1</v>
      </c>
      <c r="Z623" t="n">
        <v>10</v>
      </c>
    </row>
    <row r="624">
      <c r="A624" t="n">
        <v>10</v>
      </c>
      <c r="B624" t="n">
        <v>60</v>
      </c>
      <c r="C624" t="inlineStr">
        <is>
          <t xml:space="preserve">CONCLUIDO	</t>
        </is>
      </c>
      <c r="D624" t="n">
        <v>3.4441</v>
      </c>
      <c r="E624" t="n">
        <v>29.04</v>
      </c>
      <c r="F624" t="n">
        <v>25.6</v>
      </c>
      <c r="G624" t="n">
        <v>30.12</v>
      </c>
      <c r="H624" t="n">
        <v>0.48</v>
      </c>
      <c r="I624" t="n">
        <v>51</v>
      </c>
      <c r="J624" t="n">
        <v>127.93</v>
      </c>
      <c r="K624" t="n">
        <v>45</v>
      </c>
      <c r="L624" t="n">
        <v>3.5</v>
      </c>
      <c r="M624" t="n">
        <v>49</v>
      </c>
      <c r="N624" t="n">
        <v>19.43</v>
      </c>
      <c r="O624" t="n">
        <v>16011.95</v>
      </c>
      <c r="P624" t="n">
        <v>241.42</v>
      </c>
      <c r="Q624" t="n">
        <v>1397.27</v>
      </c>
      <c r="R624" t="n">
        <v>119.53</v>
      </c>
      <c r="S624" t="n">
        <v>66.97</v>
      </c>
      <c r="T624" t="n">
        <v>23511.46</v>
      </c>
      <c r="U624" t="n">
        <v>0.5600000000000001</v>
      </c>
      <c r="V624" t="n">
        <v>0.82</v>
      </c>
      <c r="W624" t="n">
        <v>5.37</v>
      </c>
      <c r="X624" t="n">
        <v>1.43</v>
      </c>
      <c r="Y624" t="n">
        <v>1</v>
      </c>
      <c r="Z624" t="n">
        <v>10</v>
      </c>
    </row>
    <row r="625">
      <c r="A625" t="n">
        <v>11</v>
      </c>
      <c r="B625" t="n">
        <v>60</v>
      </c>
      <c r="C625" t="inlineStr">
        <is>
          <t xml:space="preserve">CONCLUIDO	</t>
        </is>
      </c>
      <c r="D625" t="n">
        <v>3.4704</v>
      </c>
      <c r="E625" t="n">
        <v>28.82</v>
      </c>
      <c r="F625" t="n">
        <v>25.48</v>
      </c>
      <c r="G625" t="n">
        <v>32.53</v>
      </c>
      <c r="H625" t="n">
        <v>0.52</v>
      </c>
      <c r="I625" t="n">
        <v>47</v>
      </c>
      <c r="J625" t="n">
        <v>128.26</v>
      </c>
      <c r="K625" t="n">
        <v>45</v>
      </c>
      <c r="L625" t="n">
        <v>3.75</v>
      </c>
      <c r="M625" t="n">
        <v>45</v>
      </c>
      <c r="N625" t="n">
        <v>19.51</v>
      </c>
      <c r="O625" t="n">
        <v>16052.76</v>
      </c>
      <c r="P625" t="n">
        <v>237.61</v>
      </c>
      <c r="Q625" t="n">
        <v>1397.28</v>
      </c>
      <c r="R625" t="n">
        <v>115.33</v>
      </c>
      <c r="S625" t="n">
        <v>66.97</v>
      </c>
      <c r="T625" t="n">
        <v>21432.25</v>
      </c>
      <c r="U625" t="n">
        <v>0.58</v>
      </c>
      <c r="V625" t="n">
        <v>0.83</v>
      </c>
      <c r="W625" t="n">
        <v>5.37</v>
      </c>
      <c r="X625" t="n">
        <v>1.31</v>
      </c>
      <c r="Y625" t="n">
        <v>1</v>
      </c>
      <c r="Z625" t="n">
        <v>10</v>
      </c>
    </row>
    <row r="626">
      <c r="A626" t="n">
        <v>12</v>
      </c>
      <c r="B626" t="n">
        <v>60</v>
      </c>
      <c r="C626" t="inlineStr">
        <is>
          <t xml:space="preserve">CONCLUIDO	</t>
        </is>
      </c>
      <c r="D626" t="n">
        <v>3.4955</v>
      </c>
      <c r="E626" t="n">
        <v>28.61</v>
      </c>
      <c r="F626" t="n">
        <v>25.38</v>
      </c>
      <c r="G626" t="n">
        <v>35.41</v>
      </c>
      <c r="H626" t="n">
        <v>0.55</v>
      </c>
      <c r="I626" t="n">
        <v>43</v>
      </c>
      <c r="J626" t="n">
        <v>128.59</v>
      </c>
      <c r="K626" t="n">
        <v>45</v>
      </c>
      <c r="L626" t="n">
        <v>4</v>
      </c>
      <c r="M626" t="n">
        <v>41</v>
      </c>
      <c r="N626" t="n">
        <v>19.59</v>
      </c>
      <c r="O626" t="n">
        <v>16093.6</v>
      </c>
      <c r="P626" t="n">
        <v>234.32</v>
      </c>
      <c r="Q626" t="n">
        <v>1397.29</v>
      </c>
      <c r="R626" t="n">
        <v>111.82</v>
      </c>
      <c r="S626" t="n">
        <v>66.97</v>
      </c>
      <c r="T626" t="n">
        <v>19694.23</v>
      </c>
      <c r="U626" t="n">
        <v>0.6</v>
      </c>
      <c r="V626" t="n">
        <v>0.83</v>
      </c>
      <c r="W626" t="n">
        <v>5.37</v>
      </c>
      <c r="X626" t="n">
        <v>1.21</v>
      </c>
      <c r="Y626" t="n">
        <v>1</v>
      </c>
      <c r="Z626" t="n">
        <v>10</v>
      </c>
    </row>
    <row r="627">
      <c r="A627" t="n">
        <v>13</v>
      </c>
      <c r="B627" t="n">
        <v>60</v>
      </c>
      <c r="C627" t="inlineStr">
        <is>
          <t xml:space="preserve">CONCLUIDO	</t>
        </is>
      </c>
      <c r="D627" t="n">
        <v>3.5148</v>
      </c>
      <c r="E627" t="n">
        <v>28.45</v>
      </c>
      <c r="F627" t="n">
        <v>25.3</v>
      </c>
      <c r="G627" t="n">
        <v>37.94</v>
      </c>
      <c r="H627" t="n">
        <v>0.58</v>
      </c>
      <c r="I627" t="n">
        <v>40</v>
      </c>
      <c r="J627" t="n">
        <v>128.92</v>
      </c>
      <c r="K627" t="n">
        <v>45</v>
      </c>
      <c r="L627" t="n">
        <v>4.25</v>
      </c>
      <c r="M627" t="n">
        <v>38</v>
      </c>
      <c r="N627" t="n">
        <v>19.68</v>
      </c>
      <c r="O627" t="n">
        <v>16134.46</v>
      </c>
      <c r="P627" t="n">
        <v>230.81</v>
      </c>
      <c r="Q627" t="n">
        <v>1397.19</v>
      </c>
      <c r="R627" t="n">
        <v>109.26</v>
      </c>
      <c r="S627" t="n">
        <v>66.97</v>
      </c>
      <c r="T627" t="n">
        <v>18433.35</v>
      </c>
      <c r="U627" t="n">
        <v>0.61</v>
      </c>
      <c r="V627" t="n">
        <v>0.83</v>
      </c>
      <c r="W627" t="n">
        <v>5.36</v>
      </c>
      <c r="X627" t="n">
        <v>1.13</v>
      </c>
      <c r="Y627" t="n">
        <v>1</v>
      </c>
      <c r="Z627" t="n">
        <v>10</v>
      </c>
    </row>
    <row r="628">
      <c r="A628" t="n">
        <v>14</v>
      </c>
      <c r="B628" t="n">
        <v>60</v>
      </c>
      <c r="C628" t="inlineStr">
        <is>
          <t xml:space="preserve">CONCLUIDO	</t>
        </is>
      </c>
      <c r="D628" t="n">
        <v>3.5287</v>
      </c>
      <c r="E628" t="n">
        <v>28.34</v>
      </c>
      <c r="F628" t="n">
        <v>25.24</v>
      </c>
      <c r="G628" t="n">
        <v>39.85</v>
      </c>
      <c r="H628" t="n">
        <v>0.62</v>
      </c>
      <c r="I628" t="n">
        <v>38</v>
      </c>
      <c r="J628" t="n">
        <v>129.25</v>
      </c>
      <c r="K628" t="n">
        <v>45</v>
      </c>
      <c r="L628" t="n">
        <v>4.5</v>
      </c>
      <c r="M628" t="n">
        <v>36</v>
      </c>
      <c r="N628" t="n">
        <v>19.76</v>
      </c>
      <c r="O628" t="n">
        <v>16175.36</v>
      </c>
      <c r="P628" t="n">
        <v>227.2</v>
      </c>
      <c r="Q628" t="n">
        <v>1397.29</v>
      </c>
      <c r="R628" t="n">
        <v>107.38</v>
      </c>
      <c r="S628" t="n">
        <v>66.97</v>
      </c>
      <c r="T628" t="n">
        <v>17502.64</v>
      </c>
      <c r="U628" t="n">
        <v>0.62</v>
      </c>
      <c r="V628" t="n">
        <v>0.83</v>
      </c>
      <c r="W628" t="n">
        <v>5.36</v>
      </c>
      <c r="X628" t="n">
        <v>1.07</v>
      </c>
      <c r="Y628" t="n">
        <v>1</v>
      </c>
      <c r="Z628" t="n">
        <v>10</v>
      </c>
    </row>
    <row r="629">
      <c r="A629" t="n">
        <v>15</v>
      </c>
      <c r="B629" t="n">
        <v>60</v>
      </c>
      <c r="C629" t="inlineStr">
        <is>
          <t xml:space="preserve">CONCLUIDO	</t>
        </is>
      </c>
      <c r="D629" t="n">
        <v>3.5488</v>
      </c>
      <c r="E629" t="n">
        <v>28.18</v>
      </c>
      <c r="F629" t="n">
        <v>25.15</v>
      </c>
      <c r="G629" t="n">
        <v>43.12</v>
      </c>
      <c r="H629" t="n">
        <v>0.65</v>
      </c>
      <c r="I629" t="n">
        <v>35</v>
      </c>
      <c r="J629" t="n">
        <v>129.59</v>
      </c>
      <c r="K629" t="n">
        <v>45</v>
      </c>
      <c r="L629" t="n">
        <v>4.75</v>
      </c>
      <c r="M629" t="n">
        <v>33</v>
      </c>
      <c r="N629" t="n">
        <v>19.84</v>
      </c>
      <c r="O629" t="n">
        <v>16216.29</v>
      </c>
      <c r="P629" t="n">
        <v>223.63</v>
      </c>
      <c r="Q629" t="n">
        <v>1397.23</v>
      </c>
      <c r="R629" t="n">
        <v>104.88</v>
      </c>
      <c r="S629" t="n">
        <v>66.97</v>
      </c>
      <c r="T629" t="n">
        <v>16267.68</v>
      </c>
      <c r="U629" t="n">
        <v>0.64</v>
      </c>
      <c r="V629" t="n">
        <v>0.84</v>
      </c>
      <c r="W629" t="n">
        <v>5.35</v>
      </c>
      <c r="X629" t="n">
        <v>0.98</v>
      </c>
      <c r="Y629" t="n">
        <v>1</v>
      </c>
      <c r="Z629" t="n">
        <v>10</v>
      </c>
    </row>
    <row r="630">
      <c r="A630" t="n">
        <v>16</v>
      </c>
      <c r="B630" t="n">
        <v>60</v>
      </c>
      <c r="C630" t="inlineStr">
        <is>
          <t xml:space="preserve">CONCLUIDO	</t>
        </is>
      </c>
      <c r="D630" t="n">
        <v>3.5674</v>
      </c>
      <c r="E630" t="n">
        <v>28.03</v>
      </c>
      <c r="F630" t="n">
        <v>25.06</v>
      </c>
      <c r="G630" t="n">
        <v>45.56</v>
      </c>
      <c r="H630" t="n">
        <v>0.68</v>
      </c>
      <c r="I630" t="n">
        <v>33</v>
      </c>
      <c r="J630" t="n">
        <v>129.92</v>
      </c>
      <c r="K630" t="n">
        <v>45</v>
      </c>
      <c r="L630" t="n">
        <v>5</v>
      </c>
      <c r="M630" t="n">
        <v>31</v>
      </c>
      <c r="N630" t="n">
        <v>19.92</v>
      </c>
      <c r="O630" t="n">
        <v>16257.24</v>
      </c>
      <c r="P630" t="n">
        <v>220.29</v>
      </c>
      <c r="Q630" t="n">
        <v>1397.4</v>
      </c>
      <c r="R630" t="n">
        <v>101.67</v>
      </c>
      <c r="S630" t="n">
        <v>66.97</v>
      </c>
      <c r="T630" t="n">
        <v>14670.23</v>
      </c>
      <c r="U630" t="n">
        <v>0.66</v>
      </c>
      <c r="V630" t="n">
        <v>0.84</v>
      </c>
      <c r="W630" t="n">
        <v>5.34</v>
      </c>
      <c r="X630" t="n">
        <v>0.89</v>
      </c>
      <c r="Y630" t="n">
        <v>1</v>
      </c>
      <c r="Z630" t="n">
        <v>10</v>
      </c>
    </row>
    <row r="631">
      <c r="A631" t="n">
        <v>17</v>
      </c>
      <c r="B631" t="n">
        <v>60</v>
      </c>
      <c r="C631" t="inlineStr">
        <is>
          <t xml:space="preserve">CONCLUIDO	</t>
        </is>
      </c>
      <c r="D631" t="n">
        <v>3.576</v>
      </c>
      <c r="E631" t="n">
        <v>27.96</v>
      </c>
      <c r="F631" t="n">
        <v>25.04</v>
      </c>
      <c r="G631" t="n">
        <v>48.46</v>
      </c>
      <c r="H631" t="n">
        <v>0.71</v>
      </c>
      <c r="I631" t="n">
        <v>31</v>
      </c>
      <c r="J631" t="n">
        <v>130.25</v>
      </c>
      <c r="K631" t="n">
        <v>45</v>
      </c>
      <c r="L631" t="n">
        <v>5.25</v>
      </c>
      <c r="M631" t="n">
        <v>29</v>
      </c>
      <c r="N631" t="n">
        <v>20</v>
      </c>
      <c r="O631" t="n">
        <v>16298.23</v>
      </c>
      <c r="P631" t="n">
        <v>218.48</v>
      </c>
      <c r="Q631" t="n">
        <v>1397.32</v>
      </c>
      <c r="R631" t="n">
        <v>100.99</v>
      </c>
      <c r="S631" t="n">
        <v>66.97</v>
      </c>
      <c r="T631" t="n">
        <v>14342.55</v>
      </c>
      <c r="U631" t="n">
        <v>0.66</v>
      </c>
      <c r="V631" t="n">
        <v>0.84</v>
      </c>
      <c r="W631" t="n">
        <v>5.35</v>
      </c>
      <c r="X631" t="n">
        <v>0.87</v>
      </c>
      <c r="Y631" t="n">
        <v>1</v>
      </c>
      <c r="Z631" t="n">
        <v>10</v>
      </c>
    </row>
    <row r="632">
      <c r="A632" t="n">
        <v>18</v>
      </c>
      <c r="B632" t="n">
        <v>60</v>
      </c>
      <c r="C632" t="inlineStr">
        <is>
          <t xml:space="preserve">CONCLUIDO	</t>
        </is>
      </c>
      <c r="D632" t="n">
        <v>3.5924</v>
      </c>
      <c r="E632" t="n">
        <v>27.84</v>
      </c>
      <c r="F632" t="n">
        <v>24.96</v>
      </c>
      <c r="G632" t="n">
        <v>51.65</v>
      </c>
      <c r="H632" t="n">
        <v>0.74</v>
      </c>
      <c r="I632" t="n">
        <v>29</v>
      </c>
      <c r="J632" t="n">
        <v>130.58</v>
      </c>
      <c r="K632" t="n">
        <v>45</v>
      </c>
      <c r="L632" t="n">
        <v>5.5</v>
      </c>
      <c r="M632" t="n">
        <v>25</v>
      </c>
      <c r="N632" t="n">
        <v>20.09</v>
      </c>
      <c r="O632" t="n">
        <v>16339.24</v>
      </c>
      <c r="P632" t="n">
        <v>213.69</v>
      </c>
      <c r="Q632" t="n">
        <v>1397.18</v>
      </c>
      <c r="R632" t="n">
        <v>98.45</v>
      </c>
      <c r="S632" t="n">
        <v>66.97</v>
      </c>
      <c r="T632" t="n">
        <v>13081.39</v>
      </c>
      <c r="U632" t="n">
        <v>0.68</v>
      </c>
      <c r="V632" t="n">
        <v>0.84</v>
      </c>
      <c r="W632" t="n">
        <v>5.34</v>
      </c>
      <c r="X632" t="n">
        <v>0.8</v>
      </c>
      <c r="Y632" t="n">
        <v>1</v>
      </c>
      <c r="Z632" t="n">
        <v>10</v>
      </c>
    </row>
    <row r="633">
      <c r="A633" t="n">
        <v>19</v>
      </c>
      <c r="B633" t="n">
        <v>60</v>
      </c>
      <c r="C633" t="inlineStr">
        <is>
          <t xml:space="preserve">CONCLUIDO	</t>
        </is>
      </c>
      <c r="D633" t="n">
        <v>3.599</v>
      </c>
      <c r="E633" t="n">
        <v>27.79</v>
      </c>
      <c r="F633" t="n">
        <v>24.94</v>
      </c>
      <c r="G633" t="n">
        <v>53.44</v>
      </c>
      <c r="H633" t="n">
        <v>0.78</v>
      </c>
      <c r="I633" t="n">
        <v>28</v>
      </c>
      <c r="J633" t="n">
        <v>130.92</v>
      </c>
      <c r="K633" t="n">
        <v>45</v>
      </c>
      <c r="L633" t="n">
        <v>5.75</v>
      </c>
      <c r="M633" t="n">
        <v>25</v>
      </c>
      <c r="N633" t="n">
        <v>20.17</v>
      </c>
      <c r="O633" t="n">
        <v>16380.29</v>
      </c>
      <c r="P633" t="n">
        <v>210.94</v>
      </c>
      <c r="Q633" t="n">
        <v>1397.25</v>
      </c>
      <c r="R633" t="n">
        <v>97.48</v>
      </c>
      <c r="S633" t="n">
        <v>66.97</v>
      </c>
      <c r="T633" t="n">
        <v>12601.31</v>
      </c>
      <c r="U633" t="n">
        <v>0.6899999999999999</v>
      </c>
      <c r="V633" t="n">
        <v>0.84</v>
      </c>
      <c r="W633" t="n">
        <v>5.35</v>
      </c>
      <c r="X633" t="n">
        <v>0.77</v>
      </c>
      <c r="Y633" t="n">
        <v>1</v>
      </c>
      <c r="Z633" t="n">
        <v>10</v>
      </c>
    </row>
    <row r="634">
      <c r="A634" t="n">
        <v>20</v>
      </c>
      <c r="B634" t="n">
        <v>60</v>
      </c>
      <c r="C634" t="inlineStr">
        <is>
          <t xml:space="preserve">CONCLUIDO	</t>
        </is>
      </c>
      <c r="D634" t="n">
        <v>3.6119</v>
      </c>
      <c r="E634" t="n">
        <v>27.69</v>
      </c>
      <c r="F634" t="n">
        <v>24.89</v>
      </c>
      <c r="G634" t="n">
        <v>57.44</v>
      </c>
      <c r="H634" t="n">
        <v>0.8100000000000001</v>
      </c>
      <c r="I634" t="n">
        <v>26</v>
      </c>
      <c r="J634" t="n">
        <v>131.25</v>
      </c>
      <c r="K634" t="n">
        <v>45</v>
      </c>
      <c r="L634" t="n">
        <v>6</v>
      </c>
      <c r="M634" t="n">
        <v>18</v>
      </c>
      <c r="N634" t="n">
        <v>20.25</v>
      </c>
      <c r="O634" t="n">
        <v>16421.36</v>
      </c>
      <c r="P634" t="n">
        <v>206.49</v>
      </c>
      <c r="Q634" t="n">
        <v>1397.25</v>
      </c>
      <c r="R634" t="n">
        <v>95.84999999999999</v>
      </c>
      <c r="S634" t="n">
        <v>66.97</v>
      </c>
      <c r="T634" t="n">
        <v>11797.01</v>
      </c>
      <c r="U634" t="n">
        <v>0.7</v>
      </c>
      <c r="V634" t="n">
        <v>0.85</v>
      </c>
      <c r="W634" t="n">
        <v>5.34</v>
      </c>
      <c r="X634" t="n">
        <v>0.72</v>
      </c>
      <c r="Y634" t="n">
        <v>1</v>
      </c>
      <c r="Z634" t="n">
        <v>10</v>
      </c>
    </row>
    <row r="635">
      <c r="A635" t="n">
        <v>21</v>
      </c>
      <c r="B635" t="n">
        <v>60</v>
      </c>
      <c r="C635" t="inlineStr">
        <is>
          <t xml:space="preserve">CONCLUIDO	</t>
        </is>
      </c>
      <c r="D635" t="n">
        <v>3.6117</v>
      </c>
      <c r="E635" t="n">
        <v>27.69</v>
      </c>
      <c r="F635" t="n">
        <v>24.89</v>
      </c>
      <c r="G635" t="n">
        <v>57.44</v>
      </c>
      <c r="H635" t="n">
        <v>0.84</v>
      </c>
      <c r="I635" t="n">
        <v>26</v>
      </c>
      <c r="J635" t="n">
        <v>131.58</v>
      </c>
      <c r="K635" t="n">
        <v>45</v>
      </c>
      <c r="L635" t="n">
        <v>6.25</v>
      </c>
      <c r="M635" t="n">
        <v>11</v>
      </c>
      <c r="N635" t="n">
        <v>20.34</v>
      </c>
      <c r="O635" t="n">
        <v>16462.46</v>
      </c>
      <c r="P635" t="n">
        <v>206.86</v>
      </c>
      <c r="Q635" t="n">
        <v>1397.27</v>
      </c>
      <c r="R635" t="n">
        <v>95.81999999999999</v>
      </c>
      <c r="S635" t="n">
        <v>66.97</v>
      </c>
      <c r="T635" t="n">
        <v>11780.1</v>
      </c>
      <c r="U635" t="n">
        <v>0.7</v>
      </c>
      <c r="V635" t="n">
        <v>0.85</v>
      </c>
      <c r="W635" t="n">
        <v>5.35</v>
      </c>
      <c r="X635" t="n">
        <v>0.73</v>
      </c>
      <c r="Y635" t="n">
        <v>1</v>
      </c>
      <c r="Z635" t="n">
        <v>10</v>
      </c>
    </row>
    <row r="636">
      <c r="A636" t="n">
        <v>22</v>
      </c>
      <c r="B636" t="n">
        <v>60</v>
      </c>
      <c r="C636" t="inlineStr">
        <is>
          <t xml:space="preserve">CONCLUIDO	</t>
        </is>
      </c>
      <c r="D636" t="n">
        <v>3.6155</v>
      </c>
      <c r="E636" t="n">
        <v>27.66</v>
      </c>
      <c r="F636" t="n">
        <v>24.89</v>
      </c>
      <c r="G636" t="n">
        <v>59.73</v>
      </c>
      <c r="H636" t="n">
        <v>0.87</v>
      </c>
      <c r="I636" t="n">
        <v>25</v>
      </c>
      <c r="J636" t="n">
        <v>131.92</v>
      </c>
      <c r="K636" t="n">
        <v>45</v>
      </c>
      <c r="L636" t="n">
        <v>6.5</v>
      </c>
      <c r="M636" t="n">
        <v>3</v>
      </c>
      <c r="N636" t="n">
        <v>20.42</v>
      </c>
      <c r="O636" t="n">
        <v>16503.6</v>
      </c>
      <c r="P636" t="n">
        <v>205.45</v>
      </c>
      <c r="Q636" t="n">
        <v>1397.21</v>
      </c>
      <c r="R636" t="n">
        <v>95.15000000000001</v>
      </c>
      <c r="S636" t="n">
        <v>66.97</v>
      </c>
      <c r="T636" t="n">
        <v>11451.32</v>
      </c>
      <c r="U636" t="n">
        <v>0.7</v>
      </c>
      <c r="V636" t="n">
        <v>0.85</v>
      </c>
      <c r="W636" t="n">
        <v>5.36</v>
      </c>
      <c r="X636" t="n">
        <v>0.72</v>
      </c>
      <c r="Y636" t="n">
        <v>1</v>
      </c>
      <c r="Z636" t="n">
        <v>10</v>
      </c>
    </row>
    <row r="637">
      <c r="A637" t="n">
        <v>23</v>
      </c>
      <c r="B637" t="n">
        <v>60</v>
      </c>
      <c r="C637" t="inlineStr">
        <is>
          <t xml:space="preserve">CONCLUIDO	</t>
        </is>
      </c>
      <c r="D637" t="n">
        <v>3.6163</v>
      </c>
      <c r="E637" t="n">
        <v>27.65</v>
      </c>
      <c r="F637" t="n">
        <v>24.88</v>
      </c>
      <c r="G637" t="n">
        <v>59.72</v>
      </c>
      <c r="H637" t="n">
        <v>0.9</v>
      </c>
      <c r="I637" t="n">
        <v>25</v>
      </c>
      <c r="J637" t="n">
        <v>132.25</v>
      </c>
      <c r="K637" t="n">
        <v>45</v>
      </c>
      <c r="L637" t="n">
        <v>6.75</v>
      </c>
      <c r="M637" t="n">
        <v>2</v>
      </c>
      <c r="N637" t="n">
        <v>20.5</v>
      </c>
      <c r="O637" t="n">
        <v>16544.76</v>
      </c>
      <c r="P637" t="n">
        <v>205.75</v>
      </c>
      <c r="Q637" t="n">
        <v>1397.21</v>
      </c>
      <c r="R637" t="n">
        <v>94.90000000000001</v>
      </c>
      <c r="S637" t="n">
        <v>66.97</v>
      </c>
      <c r="T637" t="n">
        <v>11327.24</v>
      </c>
      <c r="U637" t="n">
        <v>0.71</v>
      </c>
      <c r="V637" t="n">
        <v>0.85</v>
      </c>
      <c r="W637" t="n">
        <v>5.37</v>
      </c>
      <c r="X637" t="n">
        <v>0.72</v>
      </c>
      <c r="Y637" t="n">
        <v>1</v>
      </c>
      <c r="Z637" t="n">
        <v>10</v>
      </c>
    </row>
    <row r="638">
      <c r="A638" t="n">
        <v>24</v>
      </c>
      <c r="B638" t="n">
        <v>60</v>
      </c>
      <c r="C638" t="inlineStr">
        <is>
          <t xml:space="preserve">CONCLUIDO	</t>
        </is>
      </c>
      <c r="D638" t="n">
        <v>3.6163</v>
      </c>
      <c r="E638" t="n">
        <v>27.65</v>
      </c>
      <c r="F638" t="n">
        <v>24.88</v>
      </c>
      <c r="G638" t="n">
        <v>59.72</v>
      </c>
      <c r="H638" t="n">
        <v>0.93</v>
      </c>
      <c r="I638" t="n">
        <v>25</v>
      </c>
      <c r="J638" t="n">
        <v>132.58</v>
      </c>
      <c r="K638" t="n">
        <v>45</v>
      </c>
      <c r="L638" t="n">
        <v>7</v>
      </c>
      <c r="M638" t="n">
        <v>1</v>
      </c>
      <c r="N638" t="n">
        <v>20.59</v>
      </c>
      <c r="O638" t="n">
        <v>16585.95</v>
      </c>
      <c r="P638" t="n">
        <v>206.08</v>
      </c>
      <c r="Q638" t="n">
        <v>1397.22</v>
      </c>
      <c r="R638" t="n">
        <v>94.90000000000001</v>
      </c>
      <c r="S638" t="n">
        <v>66.97</v>
      </c>
      <c r="T638" t="n">
        <v>11324.47</v>
      </c>
      <c r="U638" t="n">
        <v>0.71</v>
      </c>
      <c r="V638" t="n">
        <v>0.85</v>
      </c>
      <c r="W638" t="n">
        <v>5.36</v>
      </c>
      <c r="X638" t="n">
        <v>0.72</v>
      </c>
      <c r="Y638" t="n">
        <v>1</v>
      </c>
      <c r="Z638" t="n">
        <v>10</v>
      </c>
    </row>
    <row r="639">
      <c r="A639" t="n">
        <v>25</v>
      </c>
      <c r="B639" t="n">
        <v>60</v>
      </c>
      <c r="C639" t="inlineStr">
        <is>
          <t xml:space="preserve">CONCLUIDO	</t>
        </is>
      </c>
      <c r="D639" t="n">
        <v>3.6164</v>
      </c>
      <c r="E639" t="n">
        <v>27.65</v>
      </c>
      <c r="F639" t="n">
        <v>24.88</v>
      </c>
      <c r="G639" t="n">
        <v>59.71</v>
      </c>
      <c r="H639" t="n">
        <v>0.96</v>
      </c>
      <c r="I639" t="n">
        <v>25</v>
      </c>
      <c r="J639" t="n">
        <v>132.92</v>
      </c>
      <c r="K639" t="n">
        <v>45</v>
      </c>
      <c r="L639" t="n">
        <v>7.25</v>
      </c>
      <c r="M639" t="n">
        <v>0</v>
      </c>
      <c r="N639" t="n">
        <v>20.67</v>
      </c>
      <c r="O639" t="n">
        <v>16627.17</v>
      </c>
      <c r="P639" t="n">
        <v>206.14</v>
      </c>
      <c r="Q639" t="n">
        <v>1397.24</v>
      </c>
      <c r="R639" t="n">
        <v>94.83</v>
      </c>
      <c r="S639" t="n">
        <v>66.97</v>
      </c>
      <c r="T639" t="n">
        <v>11290.01</v>
      </c>
      <c r="U639" t="n">
        <v>0.71</v>
      </c>
      <c r="V639" t="n">
        <v>0.85</v>
      </c>
      <c r="W639" t="n">
        <v>5.37</v>
      </c>
      <c r="X639" t="n">
        <v>0.71</v>
      </c>
      <c r="Y639" t="n">
        <v>1</v>
      </c>
      <c r="Z639" t="n">
        <v>10</v>
      </c>
    </row>
    <row r="640">
      <c r="A640" t="n">
        <v>0</v>
      </c>
      <c r="B640" t="n">
        <v>135</v>
      </c>
      <c r="C640" t="inlineStr">
        <is>
          <t xml:space="preserve">CONCLUIDO	</t>
        </is>
      </c>
      <c r="D640" t="n">
        <v>1.532</v>
      </c>
      <c r="E640" t="n">
        <v>65.27</v>
      </c>
      <c r="F640" t="n">
        <v>38.51</v>
      </c>
      <c r="G640" t="n">
        <v>4.88</v>
      </c>
      <c r="H640" t="n">
        <v>0.07000000000000001</v>
      </c>
      <c r="I640" t="n">
        <v>473</v>
      </c>
      <c r="J640" t="n">
        <v>263.32</v>
      </c>
      <c r="K640" t="n">
        <v>59.89</v>
      </c>
      <c r="L640" t="n">
        <v>1</v>
      </c>
      <c r="M640" t="n">
        <v>471</v>
      </c>
      <c r="N640" t="n">
        <v>67.43000000000001</v>
      </c>
      <c r="O640" t="n">
        <v>32710.1</v>
      </c>
      <c r="P640" t="n">
        <v>651.21</v>
      </c>
      <c r="Q640" t="n">
        <v>1398.71</v>
      </c>
      <c r="R640" t="n">
        <v>541.5</v>
      </c>
      <c r="S640" t="n">
        <v>66.97</v>
      </c>
      <c r="T640" t="n">
        <v>232386.69</v>
      </c>
      <c r="U640" t="n">
        <v>0.12</v>
      </c>
      <c r="V640" t="n">
        <v>0.55</v>
      </c>
      <c r="W640" t="n">
        <v>6.07</v>
      </c>
      <c r="X640" t="n">
        <v>14.33</v>
      </c>
      <c r="Y640" t="n">
        <v>1</v>
      </c>
      <c r="Z640" t="n">
        <v>10</v>
      </c>
    </row>
    <row r="641">
      <c r="A641" t="n">
        <v>1</v>
      </c>
      <c r="B641" t="n">
        <v>135</v>
      </c>
      <c r="C641" t="inlineStr">
        <is>
          <t xml:space="preserve">CONCLUIDO	</t>
        </is>
      </c>
      <c r="D641" t="n">
        <v>1.8572</v>
      </c>
      <c r="E641" t="n">
        <v>53.84</v>
      </c>
      <c r="F641" t="n">
        <v>34.11</v>
      </c>
      <c r="G641" t="n">
        <v>6.13</v>
      </c>
      <c r="H641" t="n">
        <v>0.08</v>
      </c>
      <c r="I641" t="n">
        <v>334</v>
      </c>
      <c r="J641" t="n">
        <v>263.79</v>
      </c>
      <c r="K641" t="n">
        <v>59.89</v>
      </c>
      <c r="L641" t="n">
        <v>1.25</v>
      </c>
      <c r="M641" t="n">
        <v>332</v>
      </c>
      <c r="N641" t="n">
        <v>67.65000000000001</v>
      </c>
      <c r="O641" t="n">
        <v>32767.75</v>
      </c>
      <c r="P641" t="n">
        <v>575.9</v>
      </c>
      <c r="Q641" t="n">
        <v>1397.94</v>
      </c>
      <c r="R641" t="n">
        <v>397.06</v>
      </c>
      <c r="S641" t="n">
        <v>66.97</v>
      </c>
      <c r="T641" t="n">
        <v>160860.54</v>
      </c>
      <c r="U641" t="n">
        <v>0.17</v>
      </c>
      <c r="V641" t="n">
        <v>0.62</v>
      </c>
      <c r="W641" t="n">
        <v>5.84</v>
      </c>
      <c r="X641" t="n">
        <v>9.93</v>
      </c>
      <c r="Y641" t="n">
        <v>1</v>
      </c>
      <c r="Z641" t="n">
        <v>10</v>
      </c>
    </row>
    <row r="642">
      <c r="A642" t="n">
        <v>2</v>
      </c>
      <c r="B642" t="n">
        <v>135</v>
      </c>
      <c r="C642" t="inlineStr">
        <is>
          <t xml:space="preserve">CONCLUIDO	</t>
        </is>
      </c>
      <c r="D642" t="n">
        <v>2.0931</v>
      </c>
      <c r="E642" t="n">
        <v>47.78</v>
      </c>
      <c r="F642" t="n">
        <v>31.83</v>
      </c>
      <c r="G642" t="n">
        <v>7.37</v>
      </c>
      <c r="H642" t="n">
        <v>0.1</v>
      </c>
      <c r="I642" t="n">
        <v>259</v>
      </c>
      <c r="J642" t="n">
        <v>264.25</v>
      </c>
      <c r="K642" t="n">
        <v>59.89</v>
      </c>
      <c r="L642" t="n">
        <v>1.5</v>
      </c>
      <c r="M642" t="n">
        <v>257</v>
      </c>
      <c r="N642" t="n">
        <v>67.87</v>
      </c>
      <c r="O642" t="n">
        <v>32825.49</v>
      </c>
      <c r="P642" t="n">
        <v>536.54</v>
      </c>
      <c r="Q642" t="n">
        <v>1397.88</v>
      </c>
      <c r="R642" t="n">
        <v>321.15</v>
      </c>
      <c r="S642" t="n">
        <v>66.97</v>
      </c>
      <c r="T642" t="n">
        <v>123282.69</v>
      </c>
      <c r="U642" t="n">
        <v>0.21</v>
      </c>
      <c r="V642" t="n">
        <v>0.66</v>
      </c>
      <c r="W642" t="n">
        <v>5.75</v>
      </c>
      <c r="X642" t="n">
        <v>7.65</v>
      </c>
      <c r="Y642" t="n">
        <v>1</v>
      </c>
      <c r="Z642" t="n">
        <v>10</v>
      </c>
    </row>
    <row r="643">
      <c r="A643" t="n">
        <v>3</v>
      </c>
      <c r="B643" t="n">
        <v>135</v>
      </c>
      <c r="C643" t="inlineStr">
        <is>
          <t xml:space="preserve">CONCLUIDO	</t>
        </is>
      </c>
      <c r="D643" t="n">
        <v>2.281</v>
      </c>
      <c r="E643" t="n">
        <v>43.84</v>
      </c>
      <c r="F643" t="n">
        <v>30.32</v>
      </c>
      <c r="G643" t="n">
        <v>8.619999999999999</v>
      </c>
      <c r="H643" t="n">
        <v>0.12</v>
      </c>
      <c r="I643" t="n">
        <v>211</v>
      </c>
      <c r="J643" t="n">
        <v>264.72</v>
      </c>
      <c r="K643" t="n">
        <v>59.89</v>
      </c>
      <c r="L643" t="n">
        <v>1.75</v>
      </c>
      <c r="M643" t="n">
        <v>209</v>
      </c>
      <c r="N643" t="n">
        <v>68.09</v>
      </c>
      <c r="O643" t="n">
        <v>32883.31</v>
      </c>
      <c r="P643" t="n">
        <v>510.16</v>
      </c>
      <c r="Q643" t="n">
        <v>1397.89</v>
      </c>
      <c r="R643" t="n">
        <v>273.52</v>
      </c>
      <c r="S643" t="n">
        <v>66.97</v>
      </c>
      <c r="T643" t="n">
        <v>99706.06</v>
      </c>
      <c r="U643" t="n">
        <v>0.24</v>
      </c>
      <c r="V643" t="n">
        <v>0.6899999999999999</v>
      </c>
      <c r="W643" t="n">
        <v>5.63</v>
      </c>
      <c r="X643" t="n">
        <v>6.15</v>
      </c>
      <c r="Y643" t="n">
        <v>1</v>
      </c>
      <c r="Z643" t="n">
        <v>10</v>
      </c>
    </row>
    <row r="644">
      <c r="A644" t="n">
        <v>4</v>
      </c>
      <c r="B644" t="n">
        <v>135</v>
      </c>
      <c r="C644" t="inlineStr">
        <is>
          <t xml:space="preserve">CONCLUIDO	</t>
        </is>
      </c>
      <c r="D644" t="n">
        <v>2.4226</v>
      </c>
      <c r="E644" t="n">
        <v>41.28</v>
      </c>
      <c r="F644" t="n">
        <v>29.38</v>
      </c>
      <c r="G644" t="n">
        <v>9.85</v>
      </c>
      <c r="H644" t="n">
        <v>0.13</v>
      </c>
      <c r="I644" t="n">
        <v>179</v>
      </c>
      <c r="J644" t="n">
        <v>265.19</v>
      </c>
      <c r="K644" t="n">
        <v>59.89</v>
      </c>
      <c r="L644" t="n">
        <v>2</v>
      </c>
      <c r="M644" t="n">
        <v>177</v>
      </c>
      <c r="N644" t="n">
        <v>68.31</v>
      </c>
      <c r="O644" t="n">
        <v>32941.21</v>
      </c>
      <c r="P644" t="n">
        <v>493.32</v>
      </c>
      <c r="Q644" t="n">
        <v>1397.61</v>
      </c>
      <c r="R644" t="n">
        <v>242.35</v>
      </c>
      <c r="S644" t="n">
        <v>66.97</v>
      </c>
      <c r="T644" t="n">
        <v>84279.77</v>
      </c>
      <c r="U644" t="n">
        <v>0.28</v>
      </c>
      <c r="V644" t="n">
        <v>0.72</v>
      </c>
      <c r="W644" t="n">
        <v>5.59</v>
      </c>
      <c r="X644" t="n">
        <v>5.2</v>
      </c>
      <c r="Y644" t="n">
        <v>1</v>
      </c>
      <c r="Z644" t="n">
        <v>10</v>
      </c>
    </row>
    <row r="645">
      <c r="A645" t="n">
        <v>5</v>
      </c>
      <c r="B645" t="n">
        <v>135</v>
      </c>
      <c r="C645" t="inlineStr">
        <is>
          <t xml:space="preserve">CONCLUIDO	</t>
        </is>
      </c>
      <c r="D645" t="n">
        <v>2.5414</v>
      </c>
      <c r="E645" t="n">
        <v>39.35</v>
      </c>
      <c r="F645" t="n">
        <v>28.66</v>
      </c>
      <c r="G645" t="n">
        <v>11.09</v>
      </c>
      <c r="H645" t="n">
        <v>0.15</v>
      </c>
      <c r="I645" t="n">
        <v>155</v>
      </c>
      <c r="J645" t="n">
        <v>265.66</v>
      </c>
      <c r="K645" t="n">
        <v>59.89</v>
      </c>
      <c r="L645" t="n">
        <v>2.25</v>
      </c>
      <c r="M645" t="n">
        <v>153</v>
      </c>
      <c r="N645" t="n">
        <v>68.53</v>
      </c>
      <c r="O645" t="n">
        <v>32999.19</v>
      </c>
      <c r="P645" t="n">
        <v>480.5</v>
      </c>
      <c r="Q645" t="n">
        <v>1397.61</v>
      </c>
      <c r="R645" t="n">
        <v>218.83</v>
      </c>
      <c r="S645" t="n">
        <v>66.97</v>
      </c>
      <c r="T645" t="n">
        <v>72639.7</v>
      </c>
      <c r="U645" t="n">
        <v>0.31</v>
      </c>
      <c r="V645" t="n">
        <v>0.73</v>
      </c>
      <c r="W645" t="n">
        <v>5.55</v>
      </c>
      <c r="X645" t="n">
        <v>4.49</v>
      </c>
      <c r="Y645" t="n">
        <v>1</v>
      </c>
      <c r="Z645" t="n">
        <v>10</v>
      </c>
    </row>
    <row r="646">
      <c r="A646" t="n">
        <v>6</v>
      </c>
      <c r="B646" t="n">
        <v>135</v>
      </c>
      <c r="C646" t="inlineStr">
        <is>
          <t xml:space="preserve">CONCLUIDO	</t>
        </is>
      </c>
      <c r="D646" t="n">
        <v>2.6362</v>
      </c>
      <c r="E646" t="n">
        <v>37.93</v>
      </c>
      <c r="F646" t="n">
        <v>28.15</v>
      </c>
      <c r="G646" t="n">
        <v>12.33</v>
      </c>
      <c r="H646" t="n">
        <v>0.17</v>
      </c>
      <c r="I646" t="n">
        <v>137</v>
      </c>
      <c r="J646" t="n">
        <v>266.13</v>
      </c>
      <c r="K646" t="n">
        <v>59.89</v>
      </c>
      <c r="L646" t="n">
        <v>2.5</v>
      </c>
      <c r="M646" t="n">
        <v>135</v>
      </c>
      <c r="N646" t="n">
        <v>68.75</v>
      </c>
      <c r="O646" t="n">
        <v>33057.26</v>
      </c>
      <c r="P646" t="n">
        <v>471.21</v>
      </c>
      <c r="Q646" t="n">
        <v>1397.39</v>
      </c>
      <c r="R646" t="n">
        <v>202.55</v>
      </c>
      <c r="S646" t="n">
        <v>66.97</v>
      </c>
      <c r="T646" t="n">
        <v>64589.27</v>
      </c>
      <c r="U646" t="n">
        <v>0.33</v>
      </c>
      <c r="V646" t="n">
        <v>0.75</v>
      </c>
      <c r="W646" t="n">
        <v>5.52</v>
      </c>
      <c r="X646" t="n">
        <v>3.99</v>
      </c>
      <c r="Y646" t="n">
        <v>1</v>
      </c>
      <c r="Z646" t="n">
        <v>10</v>
      </c>
    </row>
    <row r="647">
      <c r="A647" t="n">
        <v>7</v>
      </c>
      <c r="B647" t="n">
        <v>135</v>
      </c>
      <c r="C647" t="inlineStr">
        <is>
          <t xml:space="preserve">CONCLUIDO	</t>
        </is>
      </c>
      <c r="D647" t="n">
        <v>2.723</v>
      </c>
      <c r="E647" t="n">
        <v>36.72</v>
      </c>
      <c r="F647" t="n">
        <v>27.7</v>
      </c>
      <c r="G647" t="n">
        <v>13.62</v>
      </c>
      <c r="H647" t="n">
        <v>0.18</v>
      </c>
      <c r="I647" t="n">
        <v>122</v>
      </c>
      <c r="J647" t="n">
        <v>266.6</v>
      </c>
      <c r="K647" t="n">
        <v>59.89</v>
      </c>
      <c r="L647" t="n">
        <v>2.75</v>
      </c>
      <c r="M647" t="n">
        <v>120</v>
      </c>
      <c r="N647" t="n">
        <v>68.97</v>
      </c>
      <c r="O647" t="n">
        <v>33115.41</v>
      </c>
      <c r="P647" t="n">
        <v>462.78</v>
      </c>
      <c r="Q647" t="n">
        <v>1397.53</v>
      </c>
      <c r="R647" t="n">
        <v>187.52</v>
      </c>
      <c r="S647" t="n">
        <v>66.97</v>
      </c>
      <c r="T647" t="n">
        <v>57150.29</v>
      </c>
      <c r="U647" t="n">
        <v>0.36</v>
      </c>
      <c r="V647" t="n">
        <v>0.76</v>
      </c>
      <c r="W647" t="n">
        <v>5.5</v>
      </c>
      <c r="X647" t="n">
        <v>3.53</v>
      </c>
      <c r="Y647" t="n">
        <v>1</v>
      </c>
      <c r="Z647" t="n">
        <v>10</v>
      </c>
    </row>
    <row r="648">
      <c r="A648" t="n">
        <v>8</v>
      </c>
      <c r="B648" t="n">
        <v>135</v>
      </c>
      <c r="C648" t="inlineStr">
        <is>
          <t xml:space="preserve">CONCLUIDO	</t>
        </is>
      </c>
      <c r="D648" t="n">
        <v>2.7904</v>
      </c>
      <c r="E648" t="n">
        <v>35.84</v>
      </c>
      <c r="F648" t="n">
        <v>27.37</v>
      </c>
      <c r="G648" t="n">
        <v>14.8</v>
      </c>
      <c r="H648" t="n">
        <v>0.2</v>
      </c>
      <c r="I648" t="n">
        <v>111</v>
      </c>
      <c r="J648" t="n">
        <v>267.08</v>
      </c>
      <c r="K648" t="n">
        <v>59.89</v>
      </c>
      <c r="L648" t="n">
        <v>3</v>
      </c>
      <c r="M648" t="n">
        <v>109</v>
      </c>
      <c r="N648" t="n">
        <v>69.19</v>
      </c>
      <c r="O648" t="n">
        <v>33173.65</v>
      </c>
      <c r="P648" t="n">
        <v>456.4</v>
      </c>
      <c r="Q648" t="n">
        <v>1397.37</v>
      </c>
      <c r="R648" t="n">
        <v>176.85</v>
      </c>
      <c r="S648" t="n">
        <v>66.97</v>
      </c>
      <c r="T648" t="n">
        <v>51872.87</v>
      </c>
      <c r="U648" t="n">
        <v>0.38</v>
      </c>
      <c r="V648" t="n">
        <v>0.77</v>
      </c>
      <c r="W648" t="n">
        <v>5.48</v>
      </c>
      <c r="X648" t="n">
        <v>3.2</v>
      </c>
      <c r="Y648" t="n">
        <v>1</v>
      </c>
      <c r="Z648" t="n">
        <v>10</v>
      </c>
    </row>
    <row r="649">
      <c r="A649" t="n">
        <v>9</v>
      </c>
      <c r="B649" t="n">
        <v>135</v>
      </c>
      <c r="C649" t="inlineStr">
        <is>
          <t xml:space="preserve">CONCLUIDO	</t>
        </is>
      </c>
      <c r="D649" t="n">
        <v>2.8549</v>
      </c>
      <c r="E649" t="n">
        <v>35.03</v>
      </c>
      <c r="F649" t="n">
        <v>27.07</v>
      </c>
      <c r="G649" t="n">
        <v>16.08</v>
      </c>
      <c r="H649" t="n">
        <v>0.22</v>
      </c>
      <c r="I649" t="n">
        <v>101</v>
      </c>
      <c r="J649" t="n">
        <v>267.55</v>
      </c>
      <c r="K649" t="n">
        <v>59.89</v>
      </c>
      <c r="L649" t="n">
        <v>3.25</v>
      </c>
      <c r="M649" t="n">
        <v>99</v>
      </c>
      <c r="N649" t="n">
        <v>69.41</v>
      </c>
      <c r="O649" t="n">
        <v>33231.97</v>
      </c>
      <c r="P649" t="n">
        <v>450.51</v>
      </c>
      <c r="Q649" t="n">
        <v>1397.46</v>
      </c>
      <c r="R649" t="n">
        <v>167.03</v>
      </c>
      <c r="S649" t="n">
        <v>66.97</v>
      </c>
      <c r="T649" t="n">
        <v>47012.06</v>
      </c>
      <c r="U649" t="n">
        <v>0.4</v>
      </c>
      <c r="V649" t="n">
        <v>0.78</v>
      </c>
      <c r="W649" t="n">
        <v>5.46</v>
      </c>
      <c r="X649" t="n">
        <v>2.9</v>
      </c>
      <c r="Y649" t="n">
        <v>1</v>
      </c>
      <c r="Z649" t="n">
        <v>10</v>
      </c>
    </row>
    <row r="650">
      <c r="A650" t="n">
        <v>10</v>
      </c>
      <c r="B650" t="n">
        <v>135</v>
      </c>
      <c r="C650" t="inlineStr">
        <is>
          <t xml:space="preserve">CONCLUIDO	</t>
        </is>
      </c>
      <c r="D650" t="n">
        <v>2.9084</v>
      </c>
      <c r="E650" t="n">
        <v>34.38</v>
      </c>
      <c r="F650" t="n">
        <v>26.83</v>
      </c>
      <c r="G650" t="n">
        <v>17.31</v>
      </c>
      <c r="H650" t="n">
        <v>0.23</v>
      </c>
      <c r="I650" t="n">
        <v>93</v>
      </c>
      <c r="J650" t="n">
        <v>268.02</v>
      </c>
      <c r="K650" t="n">
        <v>59.89</v>
      </c>
      <c r="L650" t="n">
        <v>3.5</v>
      </c>
      <c r="M650" t="n">
        <v>91</v>
      </c>
      <c r="N650" t="n">
        <v>69.64</v>
      </c>
      <c r="O650" t="n">
        <v>33290.38</v>
      </c>
      <c r="P650" t="n">
        <v>445.67</v>
      </c>
      <c r="Q650" t="n">
        <v>1397.4</v>
      </c>
      <c r="R650" t="n">
        <v>159.35</v>
      </c>
      <c r="S650" t="n">
        <v>66.97</v>
      </c>
      <c r="T650" t="n">
        <v>43209.23</v>
      </c>
      <c r="U650" t="n">
        <v>0.42</v>
      </c>
      <c r="V650" t="n">
        <v>0.78</v>
      </c>
      <c r="W650" t="n">
        <v>5.44</v>
      </c>
      <c r="X650" t="n">
        <v>2.66</v>
      </c>
      <c r="Y650" t="n">
        <v>1</v>
      </c>
      <c r="Z650" t="n">
        <v>10</v>
      </c>
    </row>
    <row r="651">
      <c r="A651" t="n">
        <v>11</v>
      </c>
      <c r="B651" t="n">
        <v>135</v>
      </c>
      <c r="C651" t="inlineStr">
        <is>
          <t xml:space="preserve">CONCLUIDO	</t>
        </is>
      </c>
      <c r="D651" t="n">
        <v>2.9551</v>
      </c>
      <c r="E651" t="n">
        <v>33.84</v>
      </c>
      <c r="F651" t="n">
        <v>26.64</v>
      </c>
      <c r="G651" t="n">
        <v>18.59</v>
      </c>
      <c r="H651" t="n">
        <v>0.25</v>
      </c>
      <c r="I651" t="n">
        <v>86</v>
      </c>
      <c r="J651" t="n">
        <v>268.5</v>
      </c>
      <c r="K651" t="n">
        <v>59.89</v>
      </c>
      <c r="L651" t="n">
        <v>3.75</v>
      </c>
      <c r="M651" t="n">
        <v>84</v>
      </c>
      <c r="N651" t="n">
        <v>69.86</v>
      </c>
      <c r="O651" t="n">
        <v>33348.87</v>
      </c>
      <c r="P651" t="n">
        <v>441.7</v>
      </c>
      <c r="Q651" t="n">
        <v>1397.33</v>
      </c>
      <c r="R651" t="n">
        <v>152.75</v>
      </c>
      <c r="S651" t="n">
        <v>66.97</v>
      </c>
      <c r="T651" t="n">
        <v>39948.19</v>
      </c>
      <c r="U651" t="n">
        <v>0.44</v>
      </c>
      <c r="V651" t="n">
        <v>0.79</v>
      </c>
      <c r="W651" t="n">
        <v>5.45</v>
      </c>
      <c r="X651" t="n">
        <v>2.47</v>
      </c>
      <c r="Y651" t="n">
        <v>1</v>
      </c>
      <c r="Z651" t="n">
        <v>10</v>
      </c>
    </row>
    <row r="652">
      <c r="A652" t="n">
        <v>12</v>
      </c>
      <c r="B652" t="n">
        <v>135</v>
      </c>
      <c r="C652" t="inlineStr">
        <is>
          <t xml:space="preserve">CONCLUIDO	</t>
        </is>
      </c>
      <c r="D652" t="n">
        <v>2.9987</v>
      </c>
      <c r="E652" t="n">
        <v>33.35</v>
      </c>
      <c r="F652" t="n">
        <v>26.45</v>
      </c>
      <c r="G652" t="n">
        <v>19.84</v>
      </c>
      <c r="H652" t="n">
        <v>0.26</v>
      </c>
      <c r="I652" t="n">
        <v>80</v>
      </c>
      <c r="J652" t="n">
        <v>268.97</v>
      </c>
      <c r="K652" t="n">
        <v>59.89</v>
      </c>
      <c r="L652" t="n">
        <v>4</v>
      </c>
      <c r="M652" t="n">
        <v>78</v>
      </c>
      <c r="N652" t="n">
        <v>70.09</v>
      </c>
      <c r="O652" t="n">
        <v>33407.45</v>
      </c>
      <c r="P652" t="n">
        <v>437.82</v>
      </c>
      <c r="Q652" t="n">
        <v>1397.36</v>
      </c>
      <c r="R652" t="n">
        <v>146.39</v>
      </c>
      <c r="S652" t="n">
        <v>66.97</v>
      </c>
      <c r="T652" t="n">
        <v>36796.79</v>
      </c>
      <c r="U652" t="n">
        <v>0.46</v>
      </c>
      <c r="V652" t="n">
        <v>0.8</v>
      </c>
      <c r="W652" t="n">
        <v>5.44</v>
      </c>
      <c r="X652" t="n">
        <v>2.28</v>
      </c>
      <c r="Y652" t="n">
        <v>1</v>
      </c>
      <c r="Z652" t="n">
        <v>10</v>
      </c>
    </row>
    <row r="653">
      <c r="A653" t="n">
        <v>13</v>
      </c>
      <c r="B653" t="n">
        <v>135</v>
      </c>
      <c r="C653" t="inlineStr">
        <is>
          <t xml:space="preserve">CONCLUIDO	</t>
        </is>
      </c>
      <c r="D653" t="n">
        <v>3.0356</v>
      </c>
      <c r="E653" t="n">
        <v>32.94</v>
      </c>
      <c r="F653" t="n">
        <v>26.3</v>
      </c>
      <c r="G653" t="n">
        <v>21.04</v>
      </c>
      <c r="H653" t="n">
        <v>0.28</v>
      </c>
      <c r="I653" t="n">
        <v>75</v>
      </c>
      <c r="J653" t="n">
        <v>269.45</v>
      </c>
      <c r="K653" t="n">
        <v>59.89</v>
      </c>
      <c r="L653" t="n">
        <v>4.25</v>
      </c>
      <c r="M653" t="n">
        <v>73</v>
      </c>
      <c r="N653" t="n">
        <v>70.31</v>
      </c>
      <c r="O653" t="n">
        <v>33466.11</v>
      </c>
      <c r="P653" t="n">
        <v>434.35</v>
      </c>
      <c r="Q653" t="n">
        <v>1397.41</v>
      </c>
      <c r="R653" t="n">
        <v>141.56</v>
      </c>
      <c r="S653" t="n">
        <v>66.97</v>
      </c>
      <c r="T653" t="n">
        <v>34405.91</v>
      </c>
      <c r="U653" t="n">
        <v>0.47</v>
      </c>
      <c r="V653" t="n">
        <v>0.8</v>
      </c>
      <c r="W653" t="n">
        <v>5.42</v>
      </c>
      <c r="X653" t="n">
        <v>2.13</v>
      </c>
      <c r="Y653" t="n">
        <v>1</v>
      </c>
      <c r="Z653" t="n">
        <v>10</v>
      </c>
    </row>
    <row r="654">
      <c r="A654" t="n">
        <v>14</v>
      </c>
      <c r="B654" t="n">
        <v>135</v>
      </c>
      <c r="C654" t="inlineStr">
        <is>
          <t xml:space="preserve">CONCLUIDO	</t>
        </is>
      </c>
      <c r="D654" t="n">
        <v>3.0708</v>
      </c>
      <c r="E654" t="n">
        <v>32.56</v>
      </c>
      <c r="F654" t="n">
        <v>26.17</v>
      </c>
      <c r="G654" t="n">
        <v>22.43</v>
      </c>
      <c r="H654" t="n">
        <v>0.3</v>
      </c>
      <c r="I654" t="n">
        <v>70</v>
      </c>
      <c r="J654" t="n">
        <v>269.92</v>
      </c>
      <c r="K654" t="n">
        <v>59.89</v>
      </c>
      <c r="L654" t="n">
        <v>4.5</v>
      </c>
      <c r="M654" t="n">
        <v>68</v>
      </c>
      <c r="N654" t="n">
        <v>70.54000000000001</v>
      </c>
      <c r="O654" t="n">
        <v>33524.86</v>
      </c>
      <c r="P654" t="n">
        <v>431.44</v>
      </c>
      <c r="Q654" t="n">
        <v>1397.29</v>
      </c>
      <c r="R654" t="n">
        <v>138.04</v>
      </c>
      <c r="S654" t="n">
        <v>66.97</v>
      </c>
      <c r="T654" t="n">
        <v>32671.15</v>
      </c>
      <c r="U654" t="n">
        <v>0.49</v>
      </c>
      <c r="V654" t="n">
        <v>0.8</v>
      </c>
      <c r="W654" t="n">
        <v>5.41</v>
      </c>
      <c r="X654" t="n">
        <v>2</v>
      </c>
      <c r="Y654" t="n">
        <v>1</v>
      </c>
      <c r="Z654" t="n">
        <v>10</v>
      </c>
    </row>
    <row r="655">
      <c r="A655" t="n">
        <v>15</v>
      </c>
      <c r="B655" t="n">
        <v>135</v>
      </c>
      <c r="C655" t="inlineStr">
        <is>
          <t xml:space="preserve">CONCLUIDO	</t>
        </is>
      </c>
      <c r="D655" t="n">
        <v>3.1014</v>
      </c>
      <c r="E655" t="n">
        <v>32.24</v>
      </c>
      <c r="F655" t="n">
        <v>26.05</v>
      </c>
      <c r="G655" t="n">
        <v>23.69</v>
      </c>
      <c r="H655" t="n">
        <v>0.31</v>
      </c>
      <c r="I655" t="n">
        <v>66</v>
      </c>
      <c r="J655" t="n">
        <v>270.4</v>
      </c>
      <c r="K655" t="n">
        <v>59.89</v>
      </c>
      <c r="L655" t="n">
        <v>4.75</v>
      </c>
      <c r="M655" t="n">
        <v>64</v>
      </c>
      <c r="N655" t="n">
        <v>70.76000000000001</v>
      </c>
      <c r="O655" t="n">
        <v>33583.7</v>
      </c>
      <c r="P655" t="n">
        <v>428.62</v>
      </c>
      <c r="Q655" t="n">
        <v>1397.32</v>
      </c>
      <c r="R655" t="n">
        <v>133.54</v>
      </c>
      <c r="S655" t="n">
        <v>66.97</v>
      </c>
      <c r="T655" t="n">
        <v>30443.3</v>
      </c>
      <c r="U655" t="n">
        <v>0.5</v>
      </c>
      <c r="V655" t="n">
        <v>0.8100000000000001</v>
      </c>
      <c r="W655" t="n">
        <v>5.42</v>
      </c>
      <c r="X655" t="n">
        <v>1.89</v>
      </c>
      <c r="Y655" t="n">
        <v>1</v>
      </c>
      <c r="Z655" t="n">
        <v>10</v>
      </c>
    </row>
    <row r="656">
      <c r="A656" t="n">
        <v>16</v>
      </c>
      <c r="B656" t="n">
        <v>135</v>
      </c>
      <c r="C656" t="inlineStr">
        <is>
          <t xml:space="preserve">CONCLUIDO	</t>
        </is>
      </c>
      <c r="D656" t="n">
        <v>3.1336</v>
      </c>
      <c r="E656" t="n">
        <v>31.91</v>
      </c>
      <c r="F656" t="n">
        <v>25.92</v>
      </c>
      <c r="G656" t="n">
        <v>25.09</v>
      </c>
      <c r="H656" t="n">
        <v>0.33</v>
      </c>
      <c r="I656" t="n">
        <v>62</v>
      </c>
      <c r="J656" t="n">
        <v>270.88</v>
      </c>
      <c r="K656" t="n">
        <v>59.89</v>
      </c>
      <c r="L656" t="n">
        <v>5</v>
      </c>
      <c r="M656" t="n">
        <v>60</v>
      </c>
      <c r="N656" t="n">
        <v>70.98999999999999</v>
      </c>
      <c r="O656" t="n">
        <v>33642.62</v>
      </c>
      <c r="P656" t="n">
        <v>425.62</v>
      </c>
      <c r="Q656" t="n">
        <v>1397.55</v>
      </c>
      <c r="R656" t="n">
        <v>129.67</v>
      </c>
      <c r="S656" t="n">
        <v>66.97</v>
      </c>
      <c r="T656" t="n">
        <v>28528.58</v>
      </c>
      <c r="U656" t="n">
        <v>0.52</v>
      </c>
      <c r="V656" t="n">
        <v>0.8100000000000001</v>
      </c>
      <c r="W656" t="n">
        <v>5.4</v>
      </c>
      <c r="X656" t="n">
        <v>1.76</v>
      </c>
      <c r="Y656" t="n">
        <v>1</v>
      </c>
      <c r="Z656" t="n">
        <v>10</v>
      </c>
    </row>
    <row r="657">
      <c r="A657" t="n">
        <v>17</v>
      </c>
      <c r="B657" t="n">
        <v>135</v>
      </c>
      <c r="C657" t="inlineStr">
        <is>
          <t xml:space="preserve">CONCLUIDO	</t>
        </is>
      </c>
      <c r="D657" t="n">
        <v>3.1569</v>
      </c>
      <c r="E657" t="n">
        <v>31.68</v>
      </c>
      <c r="F657" t="n">
        <v>25.84</v>
      </c>
      <c r="G657" t="n">
        <v>26.28</v>
      </c>
      <c r="H657" t="n">
        <v>0.34</v>
      </c>
      <c r="I657" t="n">
        <v>59</v>
      </c>
      <c r="J657" t="n">
        <v>271.36</v>
      </c>
      <c r="K657" t="n">
        <v>59.89</v>
      </c>
      <c r="L657" t="n">
        <v>5.25</v>
      </c>
      <c r="M657" t="n">
        <v>57</v>
      </c>
      <c r="N657" t="n">
        <v>71.22</v>
      </c>
      <c r="O657" t="n">
        <v>33701.64</v>
      </c>
      <c r="P657" t="n">
        <v>423.48</v>
      </c>
      <c r="Q657" t="n">
        <v>1397.27</v>
      </c>
      <c r="R657" t="n">
        <v>127.17</v>
      </c>
      <c r="S657" t="n">
        <v>66.97</v>
      </c>
      <c r="T657" t="n">
        <v>27292.57</v>
      </c>
      <c r="U657" t="n">
        <v>0.53</v>
      </c>
      <c r="V657" t="n">
        <v>0.8100000000000001</v>
      </c>
      <c r="W657" t="n">
        <v>5.39</v>
      </c>
      <c r="X657" t="n">
        <v>1.67</v>
      </c>
      <c r="Y657" t="n">
        <v>1</v>
      </c>
      <c r="Z657" t="n">
        <v>10</v>
      </c>
    </row>
    <row r="658">
      <c r="A658" t="n">
        <v>18</v>
      </c>
      <c r="B658" t="n">
        <v>135</v>
      </c>
      <c r="C658" t="inlineStr">
        <is>
          <t xml:space="preserve">CONCLUIDO	</t>
        </is>
      </c>
      <c r="D658" t="n">
        <v>3.1828</v>
      </c>
      <c r="E658" t="n">
        <v>31.42</v>
      </c>
      <c r="F658" t="n">
        <v>25.73</v>
      </c>
      <c r="G658" t="n">
        <v>27.57</v>
      </c>
      <c r="H658" t="n">
        <v>0.36</v>
      </c>
      <c r="I658" t="n">
        <v>56</v>
      </c>
      <c r="J658" t="n">
        <v>271.84</v>
      </c>
      <c r="K658" t="n">
        <v>59.89</v>
      </c>
      <c r="L658" t="n">
        <v>5.5</v>
      </c>
      <c r="M658" t="n">
        <v>54</v>
      </c>
      <c r="N658" t="n">
        <v>71.45</v>
      </c>
      <c r="O658" t="n">
        <v>33760.74</v>
      </c>
      <c r="P658" t="n">
        <v>421.01</v>
      </c>
      <c r="Q658" t="n">
        <v>1397.37</v>
      </c>
      <c r="R658" t="n">
        <v>123.55</v>
      </c>
      <c r="S658" t="n">
        <v>66.97</v>
      </c>
      <c r="T658" t="n">
        <v>25498.14</v>
      </c>
      <c r="U658" t="n">
        <v>0.54</v>
      </c>
      <c r="V658" t="n">
        <v>0.82</v>
      </c>
      <c r="W658" t="n">
        <v>5.39</v>
      </c>
      <c r="X658" t="n">
        <v>1.57</v>
      </c>
      <c r="Y658" t="n">
        <v>1</v>
      </c>
      <c r="Z658" t="n">
        <v>10</v>
      </c>
    </row>
    <row r="659">
      <c r="A659" t="n">
        <v>19</v>
      </c>
      <c r="B659" t="n">
        <v>135</v>
      </c>
      <c r="C659" t="inlineStr">
        <is>
          <t xml:space="preserve">CONCLUIDO	</t>
        </is>
      </c>
      <c r="D659" t="n">
        <v>3.1989</v>
      </c>
      <c r="E659" t="n">
        <v>31.26</v>
      </c>
      <c r="F659" t="n">
        <v>25.68</v>
      </c>
      <c r="G659" t="n">
        <v>28.53</v>
      </c>
      <c r="H659" t="n">
        <v>0.38</v>
      </c>
      <c r="I659" t="n">
        <v>54</v>
      </c>
      <c r="J659" t="n">
        <v>272.32</v>
      </c>
      <c r="K659" t="n">
        <v>59.89</v>
      </c>
      <c r="L659" t="n">
        <v>5.75</v>
      </c>
      <c r="M659" t="n">
        <v>52</v>
      </c>
      <c r="N659" t="n">
        <v>71.68000000000001</v>
      </c>
      <c r="O659" t="n">
        <v>33820.05</v>
      </c>
      <c r="P659" t="n">
        <v>419.25</v>
      </c>
      <c r="Q659" t="n">
        <v>1397.21</v>
      </c>
      <c r="R659" t="n">
        <v>121.84</v>
      </c>
      <c r="S659" t="n">
        <v>66.97</v>
      </c>
      <c r="T659" t="n">
        <v>24649.46</v>
      </c>
      <c r="U659" t="n">
        <v>0.55</v>
      </c>
      <c r="V659" t="n">
        <v>0.82</v>
      </c>
      <c r="W659" t="n">
        <v>5.38</v>
      </c>
      <c r="X659" t="n">
        <v>1.51</v>
      </c>
      <c r="Y659" t="n">
        <v>1</v>
      </c>
      <c r="Z659" t="n">
        <v>10</v>
      </c>
    </row>
    <row r="660">
      <c r="A660" t="n">
        <v>20</v>
      </c>
      <c r="B660" t="n">
        <v>135</v>
      </c>
      <c r="C660" t="inlineStr">
        <is>
          <t xml:space="preserve">CONCLUIDO	</t>
        </is>
      </c>
      <c r="D660" t="n">
        <v>3.2213</v>
      </c>
      <c r="E660" t="n">
        <v>31.04</v>
      </c>
      <c r="F660" t="n">
        <v>25.61</v>
      </c>
      <c r="G660" t="n">
        <v>30.13</v>
      </c>
      <c r="H660" t="n">
        <v>0.39</v>
      </c>
      <c r="I660" t="n">
        <v>51</v>
      </c>
      <c r="J660" t="n">
        <v>272.8</v>
      </c>
      <c r="K660" t="n">
        <v>59.89</v>
      </c>
      <c r="L660" t="n">
        <v>6</v>
      </c>
      <c r="M660" t="n">
        <v>49</v>
      </c>
      <c r="N660" t="n">
        <v>71.91</v>
      </c>
      <c r="O660" t="n">
        <v>33879.33</v>
      </c>
      <c r="P660" t="n">
        <v>417.24</v>
      </c>
      <c r="Q660" t="n">
        <v>1397.25</v>
      </c>
      <c r="R660" t="n">
        <v>119.64</v>
      </c>
      <c r="S660" t="n">
        <v>66.97</v>
      </c>
      <c r="T660" t="n">
        <v>23565.66</v>
      </c>
      <c r="U660" t="n">
        <v>0.5600000000000001</v>
      </c>
      <c r="V660" t="n">
        <v>0.82</v>
      </c>
      <c r="W660" t="n">
        <v>5.38</v>
      </c>
      <c r="X660" t="n">
        <v>1.45</v>
      </c>
      <c r="Y660" t="n">
        <v>1</v>
      </c>
      <c r="Z660" t="n">
        <v>10</v>
      </c>
    </row>
    <row r="661">
      <c r="A661" t="n">
        <v>21</v>
      </c>
      <c r="B661" t="n">
        <v>135</v>
      </c>
      <c r="C661" t="inlineStr">
        <is>
          <t xml:space="preserve">CONCLUIDO	</t>
        </is>
      </c>
      <c r="D661" t="n">
        <v>3.2386</v>
      </c>
      <c r="E661" t="n">
        <v>30.88</v>
      </c>
      <c r="F661" t="n">
        <v>25.55</v>
      </c>
      <c r="G661" t="n">
        <v>31.28</v>
      </c>
      <c r="H661" t="n">
        <v>0.41</v>
      </c>
      <c r="I661" t="n">
        <v>49</v>
      </c>
      <c r="J661" t="n">
        <v>273.28</v>
      </c>
      <c r="K661" t="n">
        <v>59.89</v>
      </c>
      <c r="L661" t="n">
        <v>6.25</v>
      </c>
      <c r="M661" t="n">
        <v>47</v>
      </c>
      <c r="N661" t="n">
        <v>72.14</v>
      </c>
      <c r="O661" t="n">
        <v>33938.7</v>
      </c>
      <c r="P661" t="n">
        <v>415.48</v>
      </c>
      <c r="Q661" t="n">
        <v>1397.22</v>
      </c>
      <c r="R661" t="n">
        <v>117.28</v>
      </c>
      <c r="S661" t="n">
        <v>66.97</v>
      </c>
      <c r="T661" t="n">
        <v>22397.15</v>
      </c>
      <c r="U661" t="n">
        <v>0.57</v>
      </c>
      <c r="V661" t="n">
        <v>0.82</v>
      </c>
      <c r="W661" t="n">
        <v>5.38</v>
      </c>
      <c r="X661" t="n">
        <v>1.38</v>
      </c>
      <c r="Y661" t="n">
        <v>1</v>
      </c>
      <c r="Z661" t="n">
        <v>10</v>
      </c>
    </row>
    <row r="662">
      <c r="A662" t="n">
        <v>22</v>
      </c>
      <c r="B662" t="n">
        <v>135</v>
      </c>
      <c r="C662" t="inlineStr">
        <is>
          <t xml:space="preserve">CONCLUIDO	</t>
        </is>
      </c>
      <c r="D662" t="n">
        <v>3.2554</v>
      </c>
      <c r="E662" t="n">
        <v>30.72</v>
      </c>
      <c r="F662" t="n">
        <v>25.49</v>
      </c>
      <c r="G662" t="n">
        <v>32.54</v>
      </c>
      <c r="H662" t="n">
        <v>0.42</v>
      </c>
      <c r="I662" t="n">
        <v>47</v>
      </c>
      <c r="J662" t="n">
        <v>273.76</v>
      </c>
      <c r="K662" t="n">
        <v>59.89</v>
      </c>
      <c r="L662" t="n">
        <v>6.5</v>
      </c>
      <c r="M662" t="n">
        <v>45</v>
      </c>
      <c r="N662" t="n">
        <v>72.37</v>
      </c>
      <c r="O662" t="n">
        <v>33998.16</v>
      </c>
      <c r="P662" t="n">
        <v>413.45</v>
      </c>
      <c r="Q662" t="n">
        <v>1397.18</v>
      </c>
      <c r="R662" t="n">
        <v>115.55</v>
      </c>
      <c r="S662" t="n">
        <v>66.97</v>
      </c>
      <c r="T662" t="n">
        <v>21541.04</v>
      </c>
      <c r="U662" t="n">
        <v>0.58</v>
      </c>
      <c r="V662" t="n">
        <v>0.83</v>
      </c>
      <c r="W662" t="n">
        <v>5.38</v>
      </c>
      <c r="X662" t="n">
        <v>1.32</v>
      </c>
      <c r="Y662" t="n">
        <v>1</v>
      </c>
      <c r="Z662" t="n">
        <v>10</v>
      </c>
    </row>
    <row r="663">
      <c r="A663" t="n">
        <v>23</v>
      </c>
      <c r="B663" t="n">
        <v>135</v>
      </c>
      <c r="C663" t="inlineStr">
        <is>
          <t xml:space="preserve">CONCLUIDO	</t>
        </is>
      </c>
      <c r="D663" t="n">
        <v>3.2727</v>
      </c>
      <c r="E663" t="n">
        <v>30.56</v>
      </c>
      <c r="F663" t="n">
        <v>25.43</v>
      </c>
      <c r="G663" t="n">
        <v>33.9</v>
      </c>
      <c r="H663" t="n">
        <v>0.44</v>
      </c>
      <c r="I663" t="n">
        <v>45</v>
      </c>
      <c r="J663" t="n">
        <v>274.24</v>
      </c>
      <c r="K663" t="n">
        <v>59.89</v>
      </c>
      <c r="L663" t="n">
        <v>6.75</v>
      </c>
      <c r="M663" t="n">
        <v>43</v>
      </c>
      <c r="N663" t="n">
        <v>72.61</v>
      </c>
      <c r="O663" t="n">
        <v>34057.71</v>
      </c>
      <c r="P663" t="n">
        <v>411.79</v>
      </c>
      <c r="Q663" t="n">
        <v>1397.29</v>
      </c>
      <c r="R663" t="n">
        <v>113.62</v>
      </c>
      <c r="S663" t="n">
        <v>66.97</v>
      </c>
      <c r="T663" t="n">
        <v>20588.83</v>
      </c>
      <c r="U663" t="n">
        <v>0.59</v>
      </c>
      <c r="V663" t="n">
        <v>0.83</v>
      </c>
      <c r="W663" t="n">
        <v>5.37</v>
      </c>
      <c r="X663" t="n">
        <v>1.26</v>
      </c>
      <c r="Y663" t="n">
        <v>1</v>
      </c>
      <c r="Z663" t="n">
        <v>10</v>
      </c>
    </row>
    <row r="664">
      <c r="A664" t="n">
        <v>24</v>
      </c>
      <c r="B664" t="n">
        <v>135</v>
      </c>
      <c r="C664" t="inlineStr">
        <is>
          <t xml:space="preserve">CONCLUIDO	</t>
        </is>
      </c>
      <c r="D664" t="n">
        <v>3.2903</v>
      </c>
      <c r="E664" t="n">
        <v>30.39</v>
      </c>
      <c r="F664" t="n">
        <v>25.37</v>
      </c>
      <c r="G664" t="n">
        <v>35.39</v>
      </c>
      <c r="H664" t="n">
        <v>0.45</v>
      </c>
      <c r="I664" t="n">
        <v>43</v>
      </c>
      <c r="J664" t="n">
        <v>274.73</v>
      </c>
      <c r="K664" t="n">
        <v>59.89</v>
      </c>
      <c r="L664" t="n">
        <v>7</v>
      </c>
      <c r="M664" t="n">
        <v>41</v>
      </c>
      <c r="N664" t="n">
        <v>72.84</v>
      </c>
      <c r="O664" t="n">
        <v>34117.35</v>
      </c>
      <c r="P664" t="n">
        <v>409.75</v>
      </c>
      <c r="Q664" t="n">
        <v>1397.24</v>
      </c>
      <c r="R664" t="n">
        <v>111.69</v>
      </c>
      <c r="S664" t="n">
        <v>66.97</v>
      </c>
      <c r="T664" t="n">
        <v>19629.45</v>
      </c>
      <c r="U664" t="n">
        <v>0.6</v>
      </c>
      <c r="V664" t="n">
        <v>0.83</v>
      </c>
      <c r="W664" t="n">
        <v>5.36</v>
      </c>
      <c r="X664" t="n">
        <v>1.2</v>
      </c>
      <c r="Y664" t="n">
        <v>1</v>
      </c>
      <c r="Z664" t="n">
        <v>10</v>
      </c>
    </row>
    <row r="665">
      <c r="A665" t="n">
        <v>25</v>
      </c>
      <c r="B665" t="n">
        <v>135</v>
      </c>
      <c r="C665" t="inlineStr">
        <is>
          <t xml:space="preserve">CONCLUIDO	</t>
        </is>
      </c>
      <c r="D665" t="n">
        <v>3.2986</v>
      </c>
      <c r="E665" t="n">
        <v>30.32</v>
      </c>
      <c r="F665" t="n">
        <v>25.34</v>
      </c>
      <c r="G665" t="n">
        <v>36.2</v>
      </c>
      <c r="H665" t="n">
        <v>0.47</v>
      </c>
      <c r="I665" t="n">
        <v>42</v>
      </c>
      <c r="J665" t="n">
        <v>275.21</v>
      </c>
      <c r="K665" t="n">
        <v>59.89</v>
      </c>
      <c r="L665" t="n">
        <v>7.25</v>
      </c>
      <c r="M665" t="n">
        <v>40</v>
      </c>
      <c r="N665" t="n">
        <v>73.08</v>
      </c>
      <c r="O665" t="n">
        <v>34177.09</v>
      </c>
      <c r="P665" t="n">
        <v>408.68</v>
      </c>
      <c r="Q665" t="n">
        <v>1397.37</v>
      </c>
      <c r="R665" t="n">
        <v>110.78</v>
      </c>
      <c r="S665" t="n">
        <v>66.97</v>
      </c>
      <c r="T665" t="n">
        <v>19182.79</v>
      </c>
      <c r="U665" t="n">
        <v>0.6</v>
      </c>
      <c r="V665" t="n">
        <v>0.83</v>
      </c>
      <c r="W665" t="n">
        <v>5.36</v>
      </c>
      <c r="X665" t="n">
        <v>1.17</v>
      </c>
      <c r="Y665" t="n">
        <v>1</v>
      </c>
      <c r="Z665" t="n">
        <v>10</v>
      </c>
    </row>
    <row r="666">
      <c r="A666" t="n">
        <v>26</v>
      </c>
      <c r="B666" t="n">
        <v>135</v>
      </c>
      <c r="C666" t="inlineStr">
        <is>
          <t xml:space="preserve">CONCLUIDO	</t>
        </is>
      </c>
      <c r="D666" t="n">
        <v>3.3154</v>
      </c>
      <c r="E666" t="n">
        <v>30.16</v>
      </c>
      <c r="F666" t="n">
        <v>25.29</v>
      </c>
      <c r="G666" t="n">
        <v>37.93</v>
      </c>
      <c r="H666" t="n">
        <v>0.48</v>
      </c>
      <c r="I666" t="n">
        <v>40</v>
      </c>
      <c r="J666" t="n">
        <v>275.7</v>
      </c>
      <c r="K666" t="n">
        <v>59.89</v>
      </c>
      <c r="L666" t="n">
        <v>7.5</v>
      </c>
      <c r="M666" t="n">
        <v>38</v>
      </c>
      <c r="N666" t="n">
        <v>73.31</v>
      </c>
      <c r="O666" t="n">
        <v>34236.91</v>
      </c>
      <c r="P666" t="n">
        <v>406.81</v>
      </c>
      <c r="Q666" t="n">
        <v>1397.28</v>
      </c>
      <c r="R666" t="n">
        <v>109.05</v>
      </c>
      <c r="S666" t="n">
        <v>66.97</v>
      </c>
      <c r="T666" t="n">
        <v>18325.04</v>
      </c>
      <c r="U666" t="n">
        <v>0.61</v>
      </c>
      <c r="V666" t="n">
        <v>0.83</v>
      </c>
      <c r="W666" t="n">
        <v>5.36</v>
      </c>
      <c r="X666" t="n">
        <v>1.12</v>
      </c>
      <c r="Y666" t="n">
        <v>1</v>
      </c>
      <c r="Z666" t="n">
        <v>10</v>
      </c>
    </row>
    <row r="667">
      <c r="A667" t="n">
        <v>27</v>
      </c>
      <c r="B667" t="n">
        <v>135</v>
      </c>
      <c r="C667" t="inlineStr">
        <is>
          <t xml:space="preserve">CONCLUIDO	</t>
        </is>
      </c>
      <c r="D667" t="n">
        <v>3.3224</v>
      </c>
      <c r="E667" t="n">
        <v>30.1</v>
      </c>
      <c r="F667" t="n">
        <v>25.27</v>
      </c>
      <c r="G667" t="n">
        <v>38.88</v>
      </c>
      <c r="H667" t="n">
        <v>0.5</v>
      </c>
      <c r="I667" t="n">
        <v>39</v>
      </c>
      <c r="J667" t="n">
        <v>276.18</v>
      </c>
      <c r="K667" t="n">
        <v>59.89</v>
      </c>
      <c r="L667" t="n">
        <v>7.75</v>
      </c>
      <c r="M667" t="n">
        <v>37</v>
      </c>
      <c r="N667" t="n">
        <v>73.55</v>
      </c>
      <c r="O667" t="n">
        <v>34296.82</v>
      </c>
      <c r="P667" t="n">
        <v>405.69</v>
      </c>
      <c r="Q667" t="n">
        <v>1397.18</v>
      </c>
      <c r="R667" t="n">
        <v>108.81</v>
      </c>
      <c r="S667" t="n">
        <v>66.97</v>
      </c>
      <c r="T667" t="n">
        <v>18213.88</v>
      </c>
      <c r="U667" t="n">
        <v>0.62</v>
      </c>
      <c r="V667" t="n">
        <v>0.83</v>
      </c>
      <c r="W667" t="n">
        <v>5.35</v>
      </c>
      <c r="X667" t="n">
        <v>1.11</v>
      </c>
      <c r="Y667" t="n">
        <v>1</v>
      </c>
      <c r="Z667" t="n">
        <v>10</v>
      </c>
    </row>
    <row r="668">
      <c r="A668" t="n">
        <v>28</v>
      </c>
      <c r="B668" t="n">
        <v>135</v>
      </c>
      <c r="C668" t="inlineStr">
        <is>
          <t xml:space="preserve">CONCLUIDO	</t>
        </is>
      </c>
      <c r="D668" t="n">
        <v>3.3326</v>
      </c>
      <c r="E668" t="n">
        <v>30.01</v>
      </c>
      <c r="F668" t="n">
        <v>25.23</v>
      </c>
      <c r="G668" t="n">
        <v>39.84</v>
      </c>
      <c r="H668" t="n">
        <v>0.51</v>
      </c>
      <c r="I668" t="n">
        <v>38</v>
      </c>
      <c r="J668" t="n">
        <v>276.67</v>
      </c>
      <c r="K668" t="n">
        <v>59.89</v>
      </c>
      <c r="L668" t="n">
        <v>8</v>
      </c>
      <c r="M668" t="n">
        <v>36</v>
      </c>
      <c r="N668" t="n">
        <v>73.78</v>
      </c>
      <c r="O668" t="n">
        <v>34356.83</v>
      </c>
      <c r="P668" t="n">
        <v>403.77</v>
      </c>
      <c r="Q668" t="n">
        <v>1397.18</v>
      </c>
      <c r="R668" t="n">
        <v>107.27</v>
      </c>
      <c r="S668" t="n">
        <v>66.97</v>
      </c>
      <c r="T668" t="n">
        <v>17446.43</v>
      </c>
      <c r="U668" t="n">
        <v>0.62</v>
      </c>
      <c r="V668" t="n">
        <v>0.83</v>
      </c>
      <c r="W668" t="n">
        <v>5.36</v>
      </c>
      <c r="X668" t="n">
        <v>1.07</v>
      </c>
      <c r="Y668" t="n">
        <v>1</v>
      </c>
      <c r="Z668" t="n">
        <v>10</v>
      </c>
    </row>
    <row r="669">
      <c r="A669" t="n">
        <v>29</v>
      </c>
      <c r="B669" t="n">
        <v>135</v>
      </c>
      <c r="C669" t="inlineStr">
        <is>
          <t xml:space="preserve">CONCLUIDO	</t>
        </is>
      </c>
      <c r="D669" t="n">
        <v>3.351</v>
      </c>
      <c r="E669" t="n">
        <v>29.84</v>
      </c>
      <c r="F669" t="n">
        <v>25.17</v>
      </c>
      <c r="G669" t="n">
        <v>41.95</v>
      </c>
      <c r="H669" t="n">
        <v>0.53</v>
      </c>
      <c r="I669" t="n">
        <v>36</v>
      </c>
      <c r="J669" t="n">
        <v>277.16</v>
      </c>
      <c r="K669" t="n">
        <v>59.89</v>
      </c>
      <c r="L669" t="n">
        <v>8.25</v>
      </c>
      <c r="M669" t="n">
        <v>34</v>
      </c>
      <c r="N669" t="n">
        <v>74.02</v>
      </c>
      <c r="O669" t="n">
        <v>34416.93</v>
      </c>
      <c r="P669" t="n">
        <v>402.39</v>
      </c>
      <c r="Q669" t="n">
        <v>1397.19</v>
      </c>
      <c r="R669" t="n">
        <v>105.2</v>
      </c>
      <c r="S669" t="n">
        <v>66.97</v>
      </c>
      <c r="T669" t="n">
        <v>16419.68</v>
      </c>
      <c r="U669" t="n">
        <v>0.64</v>
      </c>
      <c r="V669" t="n">
        <v>0.84</v>
      </c>
      <c r="W669" t="n">
        <v>5.35</v>
      </c>
      <c r="X669" t="n">
        <v>1</v>
      </c>
      <c r="Y669" t="n">
        <v>1</v>
      </c>
      <c r="Z669" t="n">
        <v>10</v>
      </c>
    </row>
    <row r="670">
      <c r="A670" t="n">
        <v>30</v>
      </c>
      <c r="B670" t="n">
        <v>135</v>
      </c>
      <c r="C670" t="inlineStr">
        <is>
          <t xml:space="preserve">CONCLUIDO	</t>
        </is>
      </c>
      <c r="D670" t="n">
        <v>3.3596</v>
      </c>
      <c r="E670" t="n">
        <v>29.77</v>
      </c>
      <c r="F670" t="n">
        <v>25.14</v>
      </c>
      <c r="G670" t="n">
        <v>43.1</v>
      </c>
      <c r="H670" t="n">
        <v>0.55</v>
      </c>
      <c r="I670" t="n">
        <v>35</v>
      </c>
      <c r="J670" t="n">
        <v>277.65</v>
      </c>
      <c r="K670" t="n">
        <v>59.89</v>
      </c>
      <c r="L670" t="n">
        <v>8.5</v>
      </c>
      <c r="M670" t="n">
        <v>33</v>
      </c>
      <c r="N670" t="n">
        <v>74.26000000000001</v>
      </c>
      <c r="O670" t="n">
        <v>34477.13</v>
      </c>
      <c r="P670" t="n">
        <v>400.69</v>
      </c>
      <c r="Q670" t="n">
        <v>1397.32</v>
      </c>
      <c r="R670" t="n">
        <v>104.37</v>
      </c>
      <c r="S670" t="n">
        <v>66.97</v>
      </c>
      <c r="T670" t="n">
        <v>16009.25</v>
      </c>
      <c r="U670" t="n">
        <v>0.64</v>
      </c>
      <c r="V670" t="n">
        <v>0.84</v>
      </c>
      <c r="W670" t="n">
        <v>5.35</v>
      </c>
      <c r="X670" t="n">
        <v>0.98</v>
      </c>
      <c r="Y670" t="n">
        <v>1</v>
      </c>
      <c r="Z670" t="n">
        <v>10</v>
      </c>
    </row>
    <row r="671">
      <c r="A671" t="n">
        <v>31</v>
      </c>
      <c r="B671" t="n">
        <v>135</v>
      </c>
      <c r="C671" t="inlineStr">
        <is>
          <t xml:space="preserve">CONCLUIDO	</t>
        </is>
      </c>
      <c r="D671" t="n">
        <v>3.3704</v>
      </c>
      <c r="E671" t="n">
        <v>29.67</v>
      </c>
      <c r="F671" t="n">
        <v>25.1</v>
      </c>
      <c r="G671" t="n">
        <v>44.29</v>
      </c>
      <c r="H671" t="n">
        <v>0.5600000000000001</v>
      </c>
      <c r="I671" t="n">
        <v>34</v>
      </c>
      <c r="J671" t="n">
        <v>278.13</v>
      </c>
      <c r="K671" t="n">
        <v>59.89</v>
      </c>
      <c r="L671" t="n">
        <v>8.75</v>
      </c>
      <c r="M671" t="n">
        <v>32</v>
      </c>
      <c r="N671" t="n">
        <v>74.5</v>
      </c>
      <c r="O671" t="n">
        <v>34537.41</v>
      </c>
      <c r="P671" t="n">
        <v>399.51</v>
      </c>
      <c r="Q671" t="n">
        <v>1397.32</v>
      </c>
      <c r="R671" t="n">
        <v>102.84</v>
      </c>
      <c r="S671" t="n">
        <v>66.97</v>
      </c>
      <c r="T671" t="n">
        <v>15250.49</v>
      </c>
      <c r="U671" t="n">
        <v>0.65</v>
      </c>
      <c r="V671" t="n">
        <v>0.84</v>
      </c>
      <c r="W671" t="n">
        <v>5.35</v>
      </c>
      <c r="X671" t="n">
        <v>0.93</v>
      </c>
      <c r="Y671" t="n">
        <v>1</v>
      </c>
      <c r="Z671" t="n">
        <v>10</v>
      </c>
    </row>
    <row r="672">
      <c r="A672" t="n">
        <v>32</v>
      </c>
      <c r="B672" t="n">
        <v>135</v>
      </c>
      <c r="C672" t="inlineStr">
        <is>
          <t xml:space="preserve">CONCLUIDO	</t>
        </is>
      </c>
      <c r="D672" t="n">
        <v>3.38</v>
      </c>
      <c r="E672" t="n">
        <v>29.59</v>
      </c>
      <c r="F672" t="n">
        <v>25.06</v>
      </c>
      <c r="G672" t="n">
        <v>45.57</v>
      </c>
      <c r="H672" t="n">
        <v>0.58</v>
      </c>
      <c r="I672" t="n">
        <v>33</v>
      </c>
      <c r="J672" t="n">
        <v>278.62</v>
      </c>
      <c r="K672" t="n">
        <v>59.89</v>
      </c>
      <c r="L672" t="n">
        <v>9</v>
      </c>
      <c r="M672" t="n">
        <v>31</v>
      </c>
      <c r="N672" t="n">
        <v>74.73999999999999</v>
      </c>
      <c r="O672" t="n">
        <v>34597.8</v>
      </c>
      <c r="P672" t="n">
        <v>398.33</v>
      </c>
      <c r="Q672" t="n">
        <v>1397.28</v>
      </c>
      <c r="R672" t="n">
        <v>101.55</v>
      </c>
      <c r="S672" t="n">
        <v>66.97</v>
      </c>
      <c r="T672" t="n">
        <v>14613.73</v>
      </c>
      <c r="U672" t="n">
        <v>0.66</v>
      </c>
      <c r="V672" t="n">
        <v>0.84</v>
      </c>
      <c r="W672" t="n">
        <v>5.35</v>
      </c>
      <c r="X672" t="n">
        <v>0.9</v>
      </c>
      <c r="Y672" t="n">
        <v>1</v>
      </c>
      <c r="Z672" t="n">
        <v>10</v>
      </c>
    </row>
    <row r="673">
      <c r="A673" t="n">
        <v>33</v>
      </c>
      <c r="B673" t="n">
        <v>135</v>
      </c>
      <c r="C673" t="inlineStr">
        <is>
          <t xml:space="preserve">CONCLUIDO	</t>
        </is>
      </c>
      <c r="D673" t="n">
        <v>3.3872</v>
      </c>
      <c r="E673" t="n">
        <v>29.52</v>
      </c>
      <c r="F673" t="n">
        <v>25.05</v>
      </c>
      <c r="G673" t="n">
        <v>46.97</v>
      </c>
      <c r="H673" t="n">
        <v>0.59</v>
      </c>
      <c r="I673" t="n">
        <v>32</v>
      </c>
      <c r="J673" t="n">
        <v>279.11</v>
      </c>
      <c r="K673" t="n">
        <v>59.89</v>
      </c>
      <c r="L673" t="n">
        <v>9.25</v>
      </c>
      <c r="M673" t="n">
        <v>30</v>
      </c>
      <c r="N673" t="n">
        <v>74.98</v>
      </c>
      <c r="O673" t="n">
        <v>34658.27</v>
      </c>
      <c r="P673" t="n">
        <v>397.56</v>
      </c>
      <c r="Q673" t="n">
        <v>1397.32</v>
      </c>
      <c r="R673" t="n">
        <v>101.48</v>
      </c>
      <c r="S673" t="n">
        <v>66.97</v>
      </c>
      <c r="T673" t="n">
        <v>14582.37</v>
      </c>
      <c r="U673" t="n">
        <v>0.66</v>
      </c>
      <c r="V673" t="n">
        <v>0.84</v>
      </c>
      <c r="W673" t="n">
        <v>5.34</v>
      </c>
      <c r="X673" t="n">
        <v>0.88</v>
      </c>
      <c r="Y673" t="n">
        <v>1</v>
      </c>
      <c r="Z673" t="n">
        <v>10</v>
      </c>
    </row>
    <row r="674">
      <c r="A674" t="n">
        <v>34</v>
      </c>
      <c r="B674" t="n">
        <v>135</v>
      </c>
      <c r="C674" t="inlineStr">
        <is>
          <t xml:space="preserve">CONCLUIDO	</t>
        </is>
      </c>
      <c r="D674" t="n">
        <v>3.3963</v>
      </c>
      <c r="E674" t="n">
        <v>29.44</v>
      </c>
      <c r="F674" t="n">
        <v>25.02</v>
      </c>
      <c r="G674" t="n">
        <v>48.43</v>
      </c>
      <c r="H674" t="n">
        <v>0.6</v>
      </c>
      <c r="I674" t="n">
        <v>31</v>
      </c>
      <c r="J674" t="n">
        <v>279.61</v>
      </c>
      <c r="K674" t="n">
        <v>59.89</v>
      </c>
      <c r="L674" t="n">
        <v>9.5</v>
      </c>
      <c r="M674" t="n">
        <v>29</v>
      </c>
      <c r="N674" t="n">
        <v>75.22</v>
      </c>
      <c r="O674" t="n">
        <v>34718.84</v>
      </c>
      <c r="P674" t="n">
        <v>396.19</v>
      </c>
      <c r="Q674" t="n">
        <v>1397.38</v>
      </c>
      <c r="R674" t="n">
        <v>100.73</v>
      </c>
      <c r="S674" t="n">
        <v>66.97</v>
      </c>
      <c r="T674" t="n">
        <v>14209.79</v>
      </c>
      <c r="U674" t="n">
        <v>0.66</v>
      </c>
      <c r="V674" t="n">
        <v>0.84</v>
      </c>
      <c r="W674" t="n">
        <v>5.34</v>
      </c>
      <c r="X674" t="n">
        <v>0.86</v>
      </c>
      <c r="Y674" t="n">
        <v>1</v>
      </c>
      <c r="Z674" t="n">
        <v>10</v>
      </c>
    </row>
    <row r="675">
      <c r="A675" t="n">
        <v>35</v>
      </c>
      <c r="B675" t="n">
        <v>135</v>
      </c>
      <c r="C675" t="inlineStr">
        <is>
          <t xml:space="preserve">CONCLUIDO	</t>
        </is>
      </c>
      <c r="D675" t="n">
        <v>3.4053</v>
      </c>
      <c r="E675" t="n">
        <v>29.37</v>
      </c>
      <c r="F675" t="n">
        <v>25</v>
      </c>
      <c r="G675" t="n">
        <v>49.99</v>
      </c>
      <c r="H675" t="n">
        <v>0.62</v>
      </c>
      <c r="I675" t="n">
        <v>30</v>
      </c>
      <c r="J675" t="n">
        <v>280.1</v>
      </c>
      <c r="K675" t="n">
        <v>59.89</v>
      </c>
      <c r="L675" t="n">
        <v>9.75</v>
      </c>
      <c r="M675" t="n">
        <v>28</v>
      </c>
      <c r="N675" t="n">
        <v>75.45999999999999</v>
      </c>
      <c r="O675" t="n">
        <v>34779.51</v>
      </c>
      <c r="P675" t="n">
        <v>394.61</v>
      </c>
      <c r="Q675" t="n">
        <v>1397.4</v>
      </c>
      <c r="R675" t="n">
        <v>99.73999999999999</v>
      </c>
      <c r="S675" t="n">
        <v>66.97</v>
      </c>
      <c r="T675" t="n">
        <v>13720.13</v>
      </c>
      <c r="U675" t="n">
        <v>0.67</v>
      </c>
      <c r="V675" t="n">
        <v>0.84</v>
      </c>
      <c r="W675" t="n">
        <v>5.34</v>
      </c>
      <c r="X675" t="n">
        <v>0.83</v>
      </c>
      <c r="Y675" t="n">
        <v>1</v>
      </c>
      <c r="Z675" t="n">
        <v>10</v>
      </c>
    </row>
    <row r="676">
      <c r="A676" t="n">
        <v>36</v>
      </c>
      <c r="B676" t="n">
        <v>135</v>
      </c>
      <c r="C676" t="inlineStr">
        <is>
          <t xml:space="preserve">CONCLUIDO	</t>
        </is>
      </c>
      <c r="D676" t="n">
        <v>3.4071</v>
      </c>
      <c r="E676" t="n">
        <v>29.35</v>
      </c>
      <c r="F676" t="n">
        <v>24.98</v>
      </c>
      <c r="G676" t="n">
        <v>49.96</v>
      </c>
      <c r="H676" t="n">
        <v>0.63</v>
      </c>
      <c r="I676" t="n">
        <v>30</v>
      </c>
      <c r="J676" t="n">
        <v>280.59</v>
      </c>
      <c r="K676" t="n">
        <v>59.89</v>
      </c>
      <c r="L676" t="n">
        <v>10</v>
      </c>
      <c r="M676" t="n">
        <v>28</v>
      </c>
      <c r="N676" t="n">
        <v>75.7</v>
      </c>
      <c r="O676" t="n">
        <v>34840.27</v>
      </c>
      <c r="P676" t="n">
        <v>393.56</v>
      </c>
      <c r="Q676" t="n">
        <v>1397.29</v>
      </c>
      <c r="R676" t="n">
        <v>99.16</v>
      </c>
      <c r="S676" t="n">
        <v>66.97</v>
      </c>
      <c r="T676" t="n">
        <v>13433.17</v>
      </c>
      <c r="U676" t="n">
        <v>0.68</v>
      </c>
      <c r="V676" t="n">
        <v>0.84</v>
      </c>
      <c r="W676" t="n">
        <v>5.34</v>
      </c>
      <c r="X676" t="n">
        <v>0.8100000000000001</v>
      </c>
      <c r="Y676" t="n">
        <v>1</v>
      </c>
      <c r="Z676" t="n">
        <v>10</v>
      </c>
    </row>
    <row r="677">
      <c r="A677" t="n">
        <v>37</v>
      </c>
      <c r="B677" t="n">
        <v>135</v>
      </c>
      <c r="C677" t="inlineStr">
        <is>
          <t xml:space="preserve">CONCLUIDO	</t>
        </is>
      </c>
      <c r="D677" t="n">
        <v>3.4147</v>
      </c>
      <c r="E677" t="n">
        <v>29.29</v>
      </c>
      <c r="F677" t="n">
        <v>24.97</v>
      </c>
      <c r="G677" t="n">
        <v>51.65</v>
      </c>
      <c r="H677" t="n">
        <v>0.65</v>
      </c>
      <c r="I677" t="n">
        <v>29</v>
      </c>
      <c r="J677" t="n">
        <v>281.08</v>
      </c>
      <c r="K677" t="n">
        <v>59.89</v>
      </c>
      <c r="L677" t="n">
        <v>10.25</v>
      </c>
      <c r="M677" t="n">
        <v>27</v>
      </c>
      <c r="N677" t="n">
        <v>75.95</v>
      </c>
      <c r="O677" t="n">
        <v>34901.13</v>
      </c>
      <c r="P677" t="n">
        <v>392.13</v>
      </c>
      <c r="Q677" t="n">
        <v>1397.22</v>
      </c>
      <c r="R677" t="n">
        <v>98.70999999999999</v>
      </c>
      <c r="S677" t="n">
        <v>66.97</v>
      </c>
      <c r="T677" t="n">
        <v>13213.45</v>
      </c>
      <c r="U677" t="n">
        <v>0.68</v>
      </c>
      <c r="V677" t="n">
        <v>0.84</v>
      </c>
      <c r="W677" t="n">
        <v>5.34</v>
      </c>
      <c r="X677" t="n">
        <v>0.8</v>
      </c>
      <c r="Y677" t="n">
        <v>1</v>
      </c>
      <c r="Z677" t="n">
        <v>10</v>
      </c>
    </row>
    <row r="678">
      <c r="A678" t="n">
        <v>38</v>
      </c>
      <c r="B678" t="n">
        <v>135</v>
      </c>
      <c r="C678" t="inlineStr">
        <is>
          <t xml:space="preserve">CONCLUIDO	</t>
        </is>
      </c>
      <c r="D678" t="n">
        <v>3.4229</v>
      </c>
      <c r="E678" t="n">
        <v>29.21</v>
      </c>
      <c r="F678" t="n">
        <v>24.95</v>
      </c>
      <c r="G678" t="n">
        <v>53.46</v>
      </c>
      <c r="H678" t="n">
        <v>0.66</v>
      </c>
      <c r="I678" t="n">
        <v>28</v>
      </c>
      <c r="J678" t="n">
        <v>281.58</v>
      </c>
      <c r="K678" t="n">
        <v>59.89</v>
      </c>
      <c r="L678" t="n">
        <v>10.5</v>
      </c>
      <c r="M678" t="n">
        <v>26</v>
      </c>
      <c r="N678" t="n">
        <v>76.19</v>
      </c>
      <c r="O678" t="n">
        <v>34962.08</v>
      </c>
      <c r="P678" t="n">
        <v>391.73</v>
      </c>
      <c r="Q678" t="n">
        <v>1397.24</v>
      </c>
      <c r="R678" t="n">
        <v>97.93000000000001</v>
      </c>
      <c r="S678" t="n">
        <v>66.97</v>
      </c>
      <c r="T678" t="n">
        <v>12827.19</v>
      </c>
      <c r="U678" t="n">
        <v>0.68</v>
      </c>
      <c r="V678" t="n">
        <v>0.84</v>
      </c>
      <c r="W678" t="n">
        <v>5.34</v>
      </c>
      <c r="X678" t="n">
        <v>0.78</v>
      </c>
      <c r="Y678" t="n">
        <v>1</v>
      </c>
      <c r="Z678" t="n">
        <v>10</v>
      </c>
    </row>
    <row r="679">
      <c r="A679" t="n">
        <v>39</v>
      </c>
      <c r="B679" t="n">
        <v>135</v>
      </c>
      <c r="C679" t="inlineStr">
        <is>
          <t xml:space="preserve">CONCLUIDO	</t>
        </is>
      </c>
      <c r="D679" t="n">
        <v>3.434</v>
      </c>
      <c r="E679" t="n">
        <v>29.12</v>
      </c>
      <c r="F679" t="n">
        <v>24.9</v>
      </c>
      <c r="G679" t="n">
        <v>55.34</v>
      </c>
      <c r="H679" t="n">
        <v>0.68</v>
      </c>
      <c r="I679" t="n">
        <v>27</v>
      </c>
      <c r="J679" t="n">
        <v>282.07</v>
      </c>
      <c r="K679" t="n">
        <v>59.89</v>
      </c>
      <c r="L679" t="n">
        <v>10.75</v>
      </c>
      <c r="M679" t="n">
        <v>25</v>
      </c>
      <c r="N679" t="n">
        <v>76.44</v>
      </c>
      <c r="O679" t="n">
        <v>35023.13</v>
      </c>
      <c r="P679" t="n">
        <v>389.77</v>
      </c>
      <c r="Q679" t="n">
        <v>1397.23</v>
      </c>
      <c r="R679" t="n">
        <v>96.48999999999999</v>
      </c>
      <c r="S679" t="n">
        <v>66.97</v>
      </c>
      <c r="T679" t="n">
        <v>12110.8</v>
      </c>
      <c r="U679" t="n">
        <v>0.6899999999999999</v>
      </c>
      <c r="V679" t="n">
        <v>0.85</v>
      </c>
      <c r="W679" t="n">
        <v>5.34</v>
      </c>
      <c r="X679" t="n">
        <v>0.74</v>
      </c>
      <c r="Y679" t="n">
        <v>1</v>
      </c>
      <c r="Z679" t="n">
        <v>10</v>
      </c>
    </row>
    <row r="680">
      <c r="A680" t="n">
        <v>40</v>
      </c>
      <c r="B680" t="n">
        <v>135</v>
      </c>
      <c r="C680" t="inlineStr">
        <is>
          <t xml:space="preserve">CONCLUIDO	</t>
        </is>
      </c>
      <c r="D680" t="n">
        <v>3.4331</v>
      </c>
      <c r="E680" t="n">
        <v>29.13</v>
      </c>
      <c r="F680" t="n">
        <v>24.91</v>
      </c>
      <c r="G680" t="n">
        <v>55.36</v>
      </c>
      <c r="H680" t="n">
        <v>0.6899999999999999</v>
      </c>
      <c r="I680" t="n">
        <v>27</v>
      </c>
      <c r="J680" t="n">
        <v>282.57</v>
      </c>
      <c r="K680" t="n">
        <v>59.89</v>
      </c>
      <c r="L680" t="n">
        <v>11</v>
      </c>
      <c r="M680" t="n">
        <v>25</v>
      </c>
      <c r="N680" t="n">
        <v>76.68000000000001</v>
      </c>
      <c r="O680" t="n">
        <v>35084.28</v>
      </c>
      <c r="P680" t="n">
        <v>388.92</v>
      </c>
      <c r="Q680" t="n">
        <v>1397.26</v>
      </c>
      <c r="R680" t="n">
        <v>96.78</v>
      </c>
      <c r="S680" t="n">
        <v>66.97</v>
      </c>
      <c r="T680" t="n">
        <v>12256.76</v>
      </c>
      <c r="U680" t="n">
        <v>0.6899999999999999</v>
      </c>
      <c r="V680" t="n">
        <v>0.84</v>
      </c>
      <c r="W680" t="n">
        <v>5.34</v>
      </c>
      <c r="X680" t="n">
        <v>0.74</v>
      </c>
      <c r="Y680" t="n">
        <v>1</v>
      </c>
      <c r="Z680" t="n">
        <v>10</v>
      </c>
    </row>
    <row r="681">
      <c r="A681" t="n">
        <v>41</v>
      </c>
      <c r="B681" t="n">
        <v>135</v>
      </c>
      <c r="C681" t="inlineStr">
        <is>
          <t xml:space="preserve">CONCLUIDO	</t>
        </is>
      </c>
      <c r="D681" t="n">
        <v>3.443</v>
      </c>
      <c r="E681" t="n">
        <v>29.04</v>
      </c>
      <c r="F681" t="n">
        <v>24.88</v>
      </c>
      <c r="G681" t="n">
        <v>57.41</v>
      </c>
      <c r="H681" t="n">
        <v>0.71</v>
      </c>
      <c r="I681" t="n">
        <v>26</v>
      </c>
      <c r="J681" t="n">
        <v>283.06</v>
      </c>
      <c r="K681" t="n">
        <v>59.89</v>
      </c>
      <c r="L681" t="n">
        <v>11.25</v>
      </c>
      <c r="M681" t="n">
        <v>24</v>
      </c>
      <c r="N681" t="n">
        <v>76.93000000000001</v>
      </c>
      <c r="O681" t="n">
        <v>35145.53</v>
      </c>
      <c r="P681" t="n">
        <v>387.24</v>
      </c>
      <c r="Q681" t="n">
        <v>1397.3</v>
      </c>
      <c r="R681" t="n">
        <v>95.81999999999999</v>
      </c>
      <c r="S681" t="n">
        <v>66.97</v>
      </c>
      <c r="T681" t="n">
        <v>11781.73</v>
      </c>
      <c r="U681" t="n">
        <v>0.7</v>
      </c>
      <c r="V681" t="n">
        <v>0.85</v>
      </c>
      <c r="W681" t="n">
        <v>5.33</v>
      </c>
      <c r="X681" t="n">
        <v>0.71</v>
      </c>
      <c r="Y681" t="n">
        <v>1</v>
      </c>
      <c r="Z681" t="n">
        <v>10</v>
      </c>
    </row>
    <row r="682">
      <c r="A682" t="n">
        <v>42</v>
      </c>
      <c r="B682" t="n">
        <v>135</v>
      </c>
      <c r="C682" t="inlineStr">
        <is>
          <t xml:space="preserve">CONCLUIDO	</t>
        </is>
      </c>
      <c r="D682" t="n">
        <v>3.4422</v>
      </c>
      <c r="E682" t="n">
        <v>29.05</v>
      </c>
      <c r="F682" t="n">
        <v>24.88</v>
      </c>
      <c r="G682" t="n">
        <v>57.42</v>
      </c>
      <c r="H682" t="n">
        <v>0.72</v>
      </c>
      <c r="I682" t="n">
        <v>26</v>
      </c>
      <c r="J682" t="n">
        <v>283.56</v>
      </c>
      <c r="K682" t="n">
        <v>59.89</v>
      </c>
      <c r="L682" t="n">
        <v>11.5</v>
      </c>
      <c r="M682" t="n">
        <v>24</v>
      </c>
      <c r="N682" t="n">
        <v>77.18000000000001</v>
      </c>
      <c r="O682" t="n">
        <v>35206.88</v>
      </c>
      <c r="P682" t="n">
        <v>386.55</v>
      </c>
      <c r="Q682" t="n">
        <v>1397.5</v>
      </c>
      <c r="R682" t="n">
        <v>95.79000000000001</v>
      </c>
      <c r="S682" t="n">
        <v>66.97</v>
      </c>
      <c r="T682" t="n">
        <v>11764.63</v>
      </c>
      <c r="U682" t="n">
        <v>0.7</v>
      </c>
      <c r="V682" t="n">
        <v>0.85</v>
      </c>
      <c r="W682" t="n">
        <v>5.34</v>
      </c>
      <c r="X682" t="n">
        <v>0.72</v>
      </c>
      <c r="Y682" t="n">
        <v>1</v>
      </c>
      <c r="Z682" t="n">
        <v>10</v>
      </c>
    </row>
    <row r="683">
      <c r="A683" t="n">
        <v>43</v>
      </c>
      <c r="B683" t="n">
        <v>135</v>
      </c>
      <c r="C683" t="inlineStr">
        <is>
          <t xml:space="preserve">CONCLUIDO	</t>
        </is>
      </c>
      <c r="D683" t="n">
        <v>3.4524</v>
      </c>
      <c r="E683" t="n">
        <v>28.97</v>
      </c>
      <c r="F683" t="n">
        <v>24.85</v>
      </c>
      <c r="G683" t="n">
        <v>59.64</v>
      </c>
      <c r="H683" t="n">
        <v>0.74</v>
      </c>
      <c r="I683" t="n">
        <v>25</v>
      </c>
      <c r="J683" t="n">
        <v>284.06</v>
      </c>
      <c r="K683" t="n">
        <v>59.89</v>
      </c>
      <c r="L683" t="n">
        <v>11.75</v>
      </c>
      <c r="M683" t="n">
        <v>23</v>
      </c>
      <c r="N683" t="n">
        <v>77.42</v>
      </c>
      <c r="O683" t="n">
        <v>35268.32</v>
      </c>
      <c r="P683" t="n">
        <v>385.59</v>
      </c>
      <c r="Q683" t="n">
        <v>1397.21</v>
      </c>
      <c r="R683" t="n">
        <v>94.67</v>
      </c>
      <c r="S683" t="n">
        <v>66.97</v>
      </c>
      <c r="T683" t="n">
        <v>11212.25</v>
      </c>
      <c r="U683" t="n">
        <v>0.71</v>
      </c>
      <c r="V683" t="n">
        <v>0.85</v>
      </c>
      <c r="W683" t="n">
        <v>5.34</v>
      </c>
      <c r="X683" t="n">
        <v>0.68</v>
      </c>
      <c r="Y683" t="n">
        <v>1</v>
      </c>
      <c r="Z683" t="n">
        <v>10</v>
      </c>
    </row>
    <row r="684">
      <c r="A684" t="n">
        <v>44</v>
      </c>
      <c r="B684" t="n">
        <v>135</v>
      </c>
      <c r="C684" t="inlineStr">
        <is>
          <t xml:space="preserve">CONCLUIDO	</t>
        </is>
      </c>
      <c r="D684" t="n">
        <v>3.4613</v>
      </c>
      <c r="E684" t="n">
        <v>28.89</v>
      </c>
      <c r="F684" t="n">
        <v>24.82</v>
      </c>
      <c r="G684" t="n">
        <v>62.06</v>
      </c>
      <c r="H684" t="n">
        <v>0.75</v>
      </c>
      <c r="I684" t="n">
        <v>24</v>
      </c>
      <c r="J684" t="n">
        <v>284.56</v>
      </c>
      <c r="K684" t="n">
        <v>59.89</v>
      </c>
      <c r="L684" t="n">
        <v>12</v>
      </c>
      <c r="M684" t="n">
        <v>22</v>
      </c>
      <c r="N684" t="n">
        <v>77.67</v>
      </c>
      <c r="O684" t="n">
        <v>35329.87</v>
      </c>
      <c r="P684" t="n">
        <v>383.94</v>
      </c>
      <c r="Q684" t="n">
        <v>1397.21</v>
      </c>
      <c r="R684" t="n">
        <v>94.09</v>
      </c>
      <c r="S684" t="n">
        <v>66.97</v>
      </c>
      <c r="T684" t="n">
        <v>10927.95</v>
      </c>
      <c r="U684" t="n">
        <v>0.71</v>
      </c>
      <c r="V684" t="n">
        <v>0.85</v>
      </c>
      <c r="W684" t="n">
        <v>5.33</v>
      </c>
      <c r="X684" t="n">
        <v>0.66</v>
      </c>
      <c r="Y684" t="n">
        <v>1</v>
      </c>
      <c r="Z684" t="n">
        <v>10</v>
      </c>
    </row>
    <row r="685">
      <c r="A685" t="n">
        <v>45</v>
      </c>
      <c r="B685" t="n">
        <v>135</v>
      </c>
      <c r="C685" t="inlineStr">
        <is>
          <t xml:space="preserve">CONCLUIDO	</t>
        </is>
      </c>
      <c r="D685" t="n">
        <v>3.461</v>
      </c>
      <c r="E685" t="n">
        <v>28.89</v>
      </c>
      <c r="F685" t="n">
        <v>24.83</v>
      </c>
      <c r="G685" t="n">
        <v>62.07</v>
      </c>
      <c r="H685" t="n">
        <v>0.77</v>
      </c>
      <c r="I685" t="n">
        <v>24</v>
      </c>
      <c r="J685" t="n">
        <v>285.06</v>
      </c>
      <c r="K685" t="n">
        <v>59.89</v>
      </c>
      <c r="L685" t="n">
        <v>12.25</v>
      </c>
      <c r="M685" t="n">
        <v>22</v>
      </c>
      <c r="N685" t="n">
        <v>77.92</v>
      </c>
      <c r="O685" t="n">
        <v>35391.51</v>
      </c>
      <c r="P685" t="n">
        <v>383.55</v>
      </c>
      <c r="Q685" t="n">
        <v>1397.18</v>
      </c>
      <c r="R685" t="n">
        <v>94.05</v>
      </c>
      <c r="S685" t="n">
        <v>66.97</v>
      </c>
      <c r="T685" t="n">
        <v>10907.09</v>
      </c>
      <c r="U685" t="n">
        <v>0.71</v>
      </c>
      <c r="V685" t="n">
        <v>0.85</v>
      </c>
      <c r="W685" t="n">
        <v>5.34</v>
      </c>
      <c r="X685" t="n">
        <v>0.66</v>
      </c>
      <c r="Y685" t="n">
        <v>1</v>
      </c>
      <c r="Z685" t="n">
        <v>10</v>
      </c>
    </row>
    <row r="686">
      <c r="A686" t="n">
        <v>46</v>
      </c>
      <c r="B686" t="n">
        <v>135</v>
      </c>
      <c r="C686" t="inlineStr">
        <is>
          <t xml:space="preserve">CONCLUIDO	</t>
        </is>
      </c>
      <c r="D686" t="n">
        <v>3.47</v>
      </c>
      <c r="E686" t="n">
        <v>28.82</v>
      </c>
      <c r="F686" t="n">
        <v>24.8</v>
      </c>
      <c r="G686" t="n">
        <v>64.7</v>
      </c>
      <c r="H686" t="n">
        <v>0.78</v>
      </c>
      <c r="I686" t="n">
        <v>23</v>
      </c>
      <c r="J686" t="n">
        <v>285.56</v>
      </c>
      <c r="K686" t="n">
        <v>59.89</v>
      </c>
      <c r="L686" t="n">
        <v>12.5</v>
      </c>
      <c r="M686" t="n">
        <v>21</v>
      </c>
      <c r="N686" t="n">
        <v>78.17</v>
      </c>
      <c r="O686" t="n">
        <v>35453.26</v>
      </c>
      <c r="P686" t="n">
        <v>382</v>
      </c>
      <c r="Q686" t="n">
        <v>1397.23</v>
      </c>
      <c r="R686" t="n">
        <v>93.23</v>
      </c>
      <c r="S686" t="n">
        <v>66.97</v>
      </c>
      <c r="T686" t="n">
        <v>10502.29</v>
      </c>
      <c r="U686" t="n">
        <v>0.72</v>
      </c>
      <c r="V686" t="n">
        <v>0.85</v>
      </c>
      <c r="W686" t="n">
        <v>5.33</v>
      </c>
      <c r="X686" t="n">
        <v>0.64</v>
      </c>
      <c r="Y686" t="n">
        <v>1</v>
      </c>
      <c r="Z686" t="n">
        <v>10</v>
      </c>
    </row>
    <row r="687">
      <c r="A687" t="n">
        <v>47</v>
      </c>
      <c r="B687" t="n">
        <v>135</v>
      </c>
      <c r="C687" t="inlineStr">
        <is>
          <t xml:space="preserve">CONCLUIDO	</t>
        </is>
      </c>
      <c r="D687" t="n">
        <v>3.4698</v>
      </c>
      <c r="E687" t="n">
        <v>28.82</v>
      </c>
      <c r="F687" t="n">
        <v>24.8</v>
      </c>
      <c r="G687" t="n">
        <v>64.70999999999999</v>
      </c>
      <c r="H687" t="n">
        <v>0.79</v>
      </c>
      <c r="I687" t="n">
        <v>23</v>
      </c>
      <c r="J687" t="n">
        <v>286.06</v>
      </c>
      <c r="K687" t="n">
        <v>59.89</v>
      </c>
      <c r="L687" t="n">
        <v>12.75</v>
      </c>
      <c r="M687" t="n">
        <v>21</v>
      </c>
      <c r="N687" t="n">
        <v>78.42</v>
      </c>
      <c r="O687" t="n">
        <v>35515.1</v>
      </c>
      <c r="P687" t="n">
        <v>381.65</v>
      </c>
      <c r="Q687" t="n">
        <v>1397.21</v>
      </c>
      <c r="R687" t="n">
        <v>93.51000000000001</v>
      </c>
      <c r="S687" t="n">
        <v>66.97</v>
      </c>
      <c r="T687" t="n">
        <v>10642.34</v>
      </c>
      <c r="U687" t="n">
        <v>0.72</v>
      </c>
      <c r="V687" t="n">
        <v>0.85</v>
      </c>
      <c r="W687" t="n">
        <v>5.33</v>
      </c>
      <c r="X687" t="n">
        <v>0.64</v>
      </c>
      <c r="Y687" t="n">
        <v>1</v>
      </c>
      <c r="Z687" t="n">
        <v>10</v>
      </c>
    </row>
    <row r="688">
      <c r="A688" t="n">
        <v>48</v>
      </c>
      <c r="B688" t="n">
        <v>135</v>
      </c>
      <c r="C688" t="inlineStr">
        <is>
          <t xml:space="preserve">CONCLUIDO	</t>
        </is>
      </c>
      <c r="D688" t="n">
        <v>3.4814</v>
      </c>
      <c r="E688" t="n">
        <v>28.72</v>
      </c>
      <c r="F688" t="n">
        <v>24.76</v>
      </c>
      <c r="G688" t="n">
        <v>67.52</v>
      </c>
      <c r="H688" t="n">
        <v>0.8100000000000001</v>
      </c>
      <c r="I688" t="n">
        <v>22</v>
      </c>
      <c r="J688" t="n">
        <v>286.56</v>
      </c>
      <c r="K688" t="n">
        <v>59.89</v>
      </c>
      <c r="L688" t="n">
        <v>13</v>
      </c>
      <c r="M688" t="n">
        <v>20</v>
      </c>
      <c r="N688" t="n">
        <v>78.68000000000001</v>
      </c>
      <c r="O688" t="n">
        <v>35577.18</v>
      </c>
      <c r="P688" t="n">
        <v>379.98</v>
      </c>
      <c r="Q688" t="n">
        <v>1397.19</v>
      </c>
      <c r="R688" t="n">
        <v>91.92</v>
      </c>
      <c r="S688" t="n">
        <v>66.97</v>
      </c>
      <c r="T688" t="n">
        <v>9851.91</v>
      </c>
      <c r="U688" t="n">
        <v>0.73</v>
      </c>
      <c r="V688" t="n">
        <v>0.85</v>
      </c>
      <c r="W688" t="n">
        <v>5.33</v>
      </c>
      <c r="X688" t="n">
        <v>0.59</v>
      </c>
      <c r="Y688" t="n">
        <v>1</v>
      </c>
      <c r="Z688" t="n">
        <v>10</v>
      </c>
    </row>
    <row r="689">
      <c r="A689" t="n">
        <v>49</v>
      </c>
      <c r="B689" t="n">
        <v>135</v>
      </c>
      <c r="C689" t="inlineStr">
        <is>
          <t xml:space="preserve">CONCLUIDO	</t>
        </is>
      </c>
      <c r="D689" t="n">
        <v>3.4809</v>
      </c>
      <c r="E689" t="n">
        <v>28.73</v>
      </c>
      <c r="F689" t="n">
        <v>24.76</v>
      </c>
      <c r="G689" t="n">
        <v>67.54000000000001</v>
      </c>
      <c r="H689" t="n">
        <v>0.82</v>
      </c>
      <c r="I689" t="n">
        <v>22</v>
      </c>
      <c r="J689" t="n">
        <v>287.07</v>
      </c>
      <c r="K689" t="n">
        <v>59.89</v>
      </c>
      <c r="L689" t="n">
        <v>13.25</v>
      </c>
      <c r="M689" t="n">
        <v>20</v>
      </c>
      <c r="N689" t="n">
        <v>78.93000000000001</v>
      </c>
      <c r="O689" t="n">
        <v>35639.23</v>
      </c>
      <c r="P689" t="n">
        <v>379.31</v>
      </c>
      <c r="Q689" t="n">
        <v>1397.2</v>
      </c>
      <c r="R689" t="n">
        <v>92.08</v>
      </c>
      <c r="S689" t="n">
        <v>66.97</v>
      </c>
      <c r="T689" t="n">
        <v>9932.440000000001</v>
      </c>
      <c r="U689" t="n">
        <v>0.73</v>
      </c>
      <c r="V689" t="n">
        <v>0.85</v>
      </c>
      <c r="W689" t="n">
        <v>5.33</v>
      </c>
      <c r="X689" t="n">
        <v>0.6</v>
      </c>
      <c r="Y689" t="n">
        <v>1</v>
      </c>
      <c r="Z689" t="n">
        <v>10</v>
      </c>
    </row>
    <row r="690">
      <c r="A690" t="n">
        <v>50</v>
      </c>
      <c r="B690" t="n">
        <v>135</v>
      </c>
      <c r="C690" t="inlineStr">
        <is>
          <t xml:space="preserve">CONCLUIDO	</t>
        </is>
      </c>
      <c r="D690" t="n">
        <v>3.4907</v>
      </c>
      <c r="E690" t="n">
        <v>28.65</v>
      </c>
      <c r="F690" t="n">
        <v>24.73</v>
      </c>
      <c r="G690" t="n">
        <v>70.66</v>
      </c>
      <c r="H690" t="n">
        <v>0.84</v>
      </c>
      <c r="I690" t="n">
        <v>21</v>
      </c>
      <c r="J690" t="n">
        <v>287.57</v>
      </c>
      <c r="K690" t="n">
        <v>59.89</v>
      </c>
      <c r="L690" t="n">
        <v>13.5</v>
      </c>
      <c r="M690" t="n">
        <v>19</v>
      </c>
      <c r="N690" t="n">
        <v>79.18000000000001</v>
      </c>
      <c r="O690" t="n">
        <v>35701.38</v>
      </c>
      <c r="P690" t="n">
        <v>376.72</v>
      </c>
      <c r="Q690" t="n">
        <v>1397.2</v>
      </c>
      <c r="R690" t="n">
        <v>90.93000000000001</v>
      </c>
      <c r="S690" t="n">
        <v>66.97</v>
      </c>
      <c r="T690" t="n">
        <v>9362</v>
      </c>
      <c r="U690" t="n">
        <v>0.74</v>
      </c>
      <c r="V690" t="n">
        <v>0.85</v>
      </c>
      <c r="W690" t="n">
        <v>5.33</v>
      </c>
      <c r="X690" t="n">
        <v>0.57</v>
      </c>
      <c r="Y690" t="n">
        <v>1</v>
      </c>
      <c r="Z690" t="n">
        <v>10</v>
      </c>
    </row>
    <row r="691">
      <c r="A691" t="n">
        <v>51</v>
      </c>
      <c r="B691" t="n">
        <v>135</v>
      </c>
      <c r="C691" t="inlineStr">
        <is>
          <t xml:space="preserve">CONCLUIDO	</t>
        </is>
      </c>
      <c r="D691" t="n">
        <v>3.4899</v>
      </c>
      <c r="E691" t="n">
        <v>28.65</v>
      </c>
      <c r="F691" t="n">
        <v>24.74</v>
      </c>
      <c r="G691" t="n">
        <v>70.68000000000001</v>
      </c>
      <c r="H691" t="n">
        <v>0.85</v>
      </c>
      <c r="I691" t="n">
        <v>21</v>
      </c>
      <c r="J691" t="n">
        <v>288.08</v>
      </c>
      <c r="K691" t="n">
        <v>59.89</v>
      </c>
      <c r="L691" t="n">
        <v>13.75</v>
      </c>
      <c r="M691" t="n">
        <v>19</v>
      </c>
      <c r="N691" t="n">
        <v>79.44</v>
      </c>
      <c r="O691" t="n">
        <v>35763.64</v>
      </c>
      <c r="P691" t="n">
        <v>376.84</v>
      </c>
      <c r="Q691" t="n">
        <v>1397.17</v>
      </c>
      <c r="R691" t="n">
        <v>91.25</v>
      </c>
      <c r="S691" t="n">
        <v>66.97</v>
      </c>
      <c r="T691" t="n">
        <v>9519.66</v>
      </c>
      <c r="U691" t="n">
        <v>0.73</v>
      </c>
      <c r="V691" t="n">
        <v>0.85</v>
      </c>
      <c r="W691" t="n">
        <v>5.33</v>
      </c>
      <c r="X691" t="n">
        <v>0.57</v>
      </c>
      <c r="Y691" t="n">
        <v>1</v>
      </c>
      <c r="Z691" t="n">
        <v>10</v>
      </c>
    </row>
    <row r="692">
      <c r="A692" t="n">
        <v>52</v>
      </c>
      <c r="B692" t="n">
        <v>135</v>
      </c>
      <c r="C692" t="inlineStr">
        <is>
          <t xml:space="preserve">CONCLUIDO	</t>
        </is>
      </c>
      <c r="D692" t="n">
        <v>3.492</v>
      </c>
      <c r="E692" t="n">
        <v>28.64</v>
      </c>
      <c r="F692" t="n">
        <v>24.72</v>
      </c>
      <c r="G692" t="n">
        <v>70.64</v>
      </c>
      <c r="H692" t="n">
        <v>0.86</v>
      </c>
      <c r="I692" t="n">
        <v>21</v>
      </c>
      <c r="J692" t="n">
        <v>288.58</v>
      </c>
      <c r="K692" t="n">
        <v>59.89</v>
      </c>
      <c r="L692" t="n">
        <v>14</v>
      </c>
      <c r="M692" t="n">
        <v>19</v>
      </c>
      <c r="N692" t="n">
        <v>79.69</v>
      </c>
      <c r="O692" t="n">
        <v>35826</v>
      </c>
      <c r="P692" t="n">
        <v>375.54</v>
      </c>
      <c r="Q692" t="n">
        <v>1397.29</v>
      </c>
      <c r="R692" t="n">
        <v>90.63</v>
      </c>
      <c r="S692" t="n">
        <v>66.97</v>
      </c>
      <c r="T692" t="n">
        <v>9210.719999999999</v>
      </c>
      <c r="U692" t="n">
        <v>0.74</v>
      </c>
      <c r="V692" t="n">
        <v>0.85</v>
      </c>
      <c r="W692" t="n">
        <v>5.33</v>
      </c>
      <c r="X692" t="n">
        <v>0.5600000000000001</v>
      </c>
      <c r="Y692" t="n">
        <v>1</v>
      </c>
      <c r="Z692" t="n">
        <v>10</v>
      </c>
    </row>
    <row r="693">
      <c r="A693" t="n">
        <v>53</v>
      </c>
      <c r="B693" t="n">
        <v>135</v>
      </c>
      <c r="C693" t="inlineStr">
        <is>
          <t xml:space="preserve">CONCLUIDO	</t>
        </is>
      </c>
      <c r="D693" t="n">
        <v>3.5007</v>
      </c>
      <c r="E693" t="n">
        <v>28.57</v>
      </c>
      <c r="F693" t="n">
        <v>24.7</v>
      </c>
      <c r="G693" t="n">
        <v>74.09999999999999</v>
      </c>
      <c r="H693" t="n">
        <v>0.88</v>
      </c>
      <c r="I693" t="n">
        <v>20</v>
      </c>
      <c r="J693" t="n">
        <v>289.09</v>
      </c>
      <c r="K693" t="n">
        <v>59.89</v>
      </c>
      <c r="L693" t="n">
        <v>14.25</v>
      </c>
      <c r="M693" t="n">
        <v>18</v>
      </c>
      <c r="N693" t="n">
        <v>79.95</v>
      </c>
      <c r="O693" t="n">
        <v>35888.47</v>
      </c>
      <c r="P693" t="n">
        <v>374.81</v>
      </c>
      <c r="Q693" t="n">
        <v>1397.22</v>
      </c>
      <c r="R693" t="n">
        <v>89.89</v>
      </c>
      <c r="S693" t="n">
        <v>66.97</v>
      </c>
      <c r="T693" t="n">
        <v>8845.82</v>
      </c>
      <c r="U693" t="n">
        <v>0.75</v>
      </c>
      <c r="V693" t="n">
        <v>0.85</v>
      </c>
      <c r="W693" t="n">
        <v>5.33</v>
      </c>
      <c r="X693" t="n">
        <v>0.54</v>
      </c>
      <c r="Y693" t="n">
        <v>1</v>
      </c>
      <c r="Z693" t="n">
        <v>10</v>
      </c>
    </row>
    <row r="694">
      <c r="A694" t="n">
        <v>54</v>
      </c>
      <c r="B694" t="n">
        <v>135</v>
      </c>
      <c r="C694" t="inlineStr">
        <is>
          <t xml:space="preserve">CONCLUIDO	</t>
        </is>
      </c>
      <c r="D694" t="n">
        <v>3.5001</v>
      </c>
      <c r="E694" t="n">
        <v>28.57</v>
      </c>
      <c r="F694" t="n">
        <v>24.71</v>
      </c>
      <c r="G694" t="n">
        <v>74.12</v>
      </c>
      <c r="H694" t="n">
        <v>0.89</v>
      </c>
      <c r="I694" t="n">
        <v>20</v>
      </c>
      <c r="J694" t="n">
        <v>289.6</v>
      </c>
      <c r="K694" t="n">
        <v>59.89</v>
      </c>
      <c r="L694" t="n">
        <v>14.5</v>
      </c>
      <c r="M694" t="n">
        <v>18</v>
      </c>
      <c r="N694" t="n">
        <v>80.20999999999999</v>
      </c>
      <c r="O694" t="n">
        <v>35951.04</v>
      </c>
      <c r="P694" t="n">
        <v>374.22</v>
      </c>
      <c r="Q694" t="n">
        <v>1397.22</v>
      </c>
      <c r="R694" t="n">
        <v>90.09</v>
      </c>
      <c r="S694" t="n">
        <v>66.97</v>
      </c>
      <c r="T694" t="n">
        <v>8945.91</v>
      </c>
      <c r="U694" t="n">
        <v>0.74</v>
      </c>
      <c r="V694" t="n">
        <v>0.85</v>
      </c>
      <c r="W694" t="n">
        <v>5.33</v>
      </c>
      <c r="X694" t="n">
        <v>0.54</v>
      </c>
      <c r="Y694" t="n">
        <v>1</v>
      </c>
      <c r="Z694" t="n">
        <v>10</v>
      </c>
    </row>
    <row r="695">
      <c r="A695" t="n">
        <v>55</v>
      </c>
      <c r="B695" t="n">
        <v>135</v>
      </c>
      <c r="C695" t="inlineStr">
        <is>
          <t xml:space="preserve">CONCLUIDO	</t>
        </is>
      </c>
      <c r="D695" t="n">
        <v>3.5096</v>
      </c>
      <c r="E695" t="n">
        <v>28.49</v>
      </c>
      <c r="F695" t="n">
        <v>24.68</v>
      </c>
      <c r="G695" t="n">
        <v>77.94</v>
      </c>
      <c r="H695" t="n">
        <v>0.91</v>
      </c>
      <c r="I695" t="n">
        <v>19</v>
      </c>
      <c r="J695" t="n">
        <v>290.1</v>
      </c>
      <c r="K695" t="n">
        <v>59.89</v>
      </c>
      <c r="L695" t="n">
        <v>14.75</v>
      </c>
      <c r="M695" t="n">
        <v>17</v>
      </c>
      <c r="N695" t="n">
        <v>80.47</v>
      </c>
      <c r="O695" t="n">
        <v>36013.72</v>
      </c>
      <c r="P695" t="n">
        <v>370.72</v>
      </c>
      <c r="Q695" t="n">
        <v>1397.21</v>
      </c>
      <c r="R695" t="n">
        <v>89.29000000000001</v>
      </c>
      <c r="S695" t="n">
        <v>66.97</v>
      </c>
      <c r="T695" t="n">
        <v>8551.110000000001</v>
      </c>
      <c r="U695" t="n">
        <v>0.75</v>
      </c>
      <c r="V695" t="n">
        <v>0.85</v>
      </c>
      <c r="W695" t="n">
        <v>5.33</v>
      </c>
      <c r="X695" t="n">
        <v>0.51</v>
      </c>
      <c r="Y695" t="n">
        <v>1</v>
      </c>
      <c r="Z695" t="n">
        <v>10</v>
      </c>
    </row>
    <row r="696">
      <c r="A696" t="n">
        <v>56</v>
      </c>
      <c r="B696" t="n">
        <v>135</v>
      </c>
      <c r="C696" t="inlineStr">
        <is>
          <t xml:space="preserve">CONCLUIDO	</t>
        </is>
      </c>
      <c r="D696" t="n">
        <v>3.5094</v>
      </c>
      <c r="E696" t="n">
        <v>28.49</v>
      </c>
      <c r="F696" t="n">
        <v>24.68</v>
      </c>
      <c r="G696" t="n">
        <v>77.94</v>
      </c>
      <c r="H696" t="n">
        <v>0.92</v>
      </c>
      <c r="I696" t="n">
        <v>19</v>
      </c>
      <c r="J696" t="n">
        <v>290.61</v>
      </c>
      <c r="K696" t="n">
        <v>59.89</v>
      </c>
      <c r="L696" t="n">
        <v>15</v>
      </c>
      <c r="M696" t="n">
        <v>17</v>
      </c>
      <c r="N696" t="n">
        <v>80.73</v>
      </c>
      <c r="O696" t="n">
        <v>36076.5</v>
      </c>
      <c r="P696" t="n">
        <v>372.01</v>
      </c>
      <c r="Q696" t="n">
        <v>1397.17</v>
      </c>
      <c r="R696" t="n">
        <v>89.44</v>
      </c>
      <c r="S696" t="n">
        <v>66.97</v>
      </c>
      <c r="T696" t="n">
        <v>8626.52</v>
      </c>
      <c r="U696" t="n">
        <v>0.75</v>
      </c>
      <c r="V696" t="n">
        <v>0.85</v>
      </c>
      <c r="W696" t="n">
        <v>5.32</v>
      </c>
      <c r="X696" t="n">
        <v>0.52</v>
      </c>
      <c r="Y696" t="n">
        <v>1</v>
      </c>
      <c r="Z696" t="n">
        <v>10</v>
      </c>
    </row>
    <row r="697">
      <c r="A697" t="n">
        <v>57</v>
      </c>
      <c r="B697" t="n">
        <v>135</v>
      </c>
      <c r="C697" t="inlineStr">
        <is>
          <t xml:space="preserve">CONCLUIDO	</t>
        </is>
      </c>
      <c r="D697" t="n">
        <v>3.5084</v>
      </c>
      <c r="E697" t="n">
        <v>28.5</v>
      </c>
      <c r="F697" t="n">
        <v>24.69</v>
      </c>
      <c r="G697" t="n">
        <v>77.97</v>
      </c>
      <c r="H697" t="n">
        <v>0.93</v>
      </c>
      <c r="I697" t="n">
        <v>19</v>
      </c>
      <c r="J697" t="n">
        <v>291.12</v>
      </c>
      <c r="K697" t="n">
        <v>59.89</v>
      </c>
      <c r="L697" t="n">
        <v>15.25</v>
      </c>
      <c r="M697" t="n">
        <v>17</v>
      </c>
      <c r="N697" t="n">
        <v>80.98999999999999</v>
      </c>
      <c r="O697" t="n">
        <v>36139.39</v>
      </c>
      <c r="P697" t="n">
        <v>371.11</v>
      </c>
      <c r="Q697" t="n">
        <v>1397.18</v>
      </c>
      <c r="R697" t="n">
        <v>89.56</v>
      </c>
      <c r="S697" t="n">
        <v>66.97</v>
      </c>
      <c r="T697" t="n">
        <v>8686.76</v>
      </c>
      <c r="U697" t="n">
        <v>0.75</v>
      </c>
      <c r="V697" t="n">
        <v>0.85</v>
      </c>
      <c r="W697" t="n">
        <v>5.33</v>
      </c>
      <c r="X697" t="n">
        <v>0.52</v>
      </c>
      <c r="Y697" t="n">
        <v>1</v>
      </c>
      <c r="Z697" t="n">
        <v>10</v>
      </c>
    </row>
    <row r="698">
      <c r="A698" t="n">
        <v>58</v>
      </c>
      <c r="B698" t="n">
        <v>135</v>
      </c>
      <c r="C698" t="inlineStr">
        <is>
          <t xml:space="preserve">CONCLUIDO	</t>
        </is>
      </c>
      <c r="D698" t="n">
        <v>3.5196</v>
      </c>
      <c r="E698" t="n">
        <v>28.41</v>
      </c>
      <c r="F698" t="n">
        <v>24.65</v>
      </c>
      <c r="G698" t="n">
        <v>82.16</v>
      </c>
      <c r="H698" t="n">
        <v>0.95</v>
      </c>
      <c r="I698" t="n">
        <v>18</v>
      </c>
      <c r="J698" t="n">
        <v>291.63</v>
      </c>
      <c r="K698" t="n">
        <v>59.89</v>
      </c>
      <c r="L698" t="n">
        <v>15.5</v>
      </c>
      <c r="M698" t="n">
        <v>16</v>
      </c>
      <c r="N698" t="n">
        <v>81.25</v>
      </c>
      <c r="O698" t="n">
        <v>36202.38</v>
      </c>
      <c r="P698" t="n">
        <v>367.58</v>
      </c>
      <c r="Q698" t="n">
        <v>1397.19</v>
      </c>
      <c r="R698" t="n">
        <v>88.45999999999999</v>
      </c>
      <c r="S698" t="n">
        <v>66.97</v>
      </c>
      <c r="T698" t="n">
        <v>8144</v>
      </c>
      <c r="U698" t="n">
        <v>0.76</v>
      </c>
      <c r="V698" t="n">
        <v>0.85</v>
      </c>
      <c r="W698" t="n">
        <v>5.32</v>
      </c>
      <c r="X698" t="n">
        <v>0.48</v>
      </c>
      <c r="Y698" t="n">
        <v>1</v>
      </c>
      <c r="Z698" t="n">
        <v>10</v>
      </c>
    </row>
    <row r="699">
      <c r="A699" t="n">
        <v>59</v>
      </c>
      <c r="B699" t="n">
        <v>135</v>
      </c>
      <c r="C699" t="inlineStr">
        <is>
          <t xml:space="preserve">CONCLUIDO	</t>
        </is>
      </c>
      <c r="D699" t="n">
        <v>3.517</v>
      </c>
      <c r="E699" t="n">
        <v>28.43</v>
      </c>
      <c r="F699" t="n">
        <v>24.67</v>
      </c>
      <c r="G699" t="n">
        <v>82.23999999999999</v>
      </c>
      <c r="H699" t="n">
        <v>0.96</v>
      </c>
      <c r="I699" t="n">
        <v>18</v>
      </c>
      <c r="J699" t="n">
        <v>292.15</v>
      </c>
      <c r="K699" t="n">
        <v>59.89</v>
      </c>
      <c r="L699" t="n">
        <v>15.75</v>
      </c>
      <c r="M699" t="n">
        <v>16</v>
      </c>
      <c r="N699" t="n">
        <v>81.51000000000001</v>
      </c>
      <c r="O699" t="n">
        <v>36265.48</v>
      </c>
      <c r="P699" t="n">
        <v>368.81</v>
      </c>
      <c r="Q699" t="n">
        <v>1397.2</v>
      </c>
      <c r="R699" t="n">
        <v>89</v>
      </c>
      <c r="S699" t="n">
        <v>66.97</v>
      </c>
      <c r="T699" t="n">
        <v>8413.639999999999</v>
      </c>
      <c r="U699" t="n">
        <v>0.75</v>
      </c>
      <c r="V699" t="n">
        <v>0.85</v>
      </c>
      <c r="W699" t="n">
        <v>5.33</v>
      </c>
      <c r="X699" t="n">
        <v>0.51</v>
      </c>
      <c r="Y699" t="n">
        <v>1</v>
      </c>
      <c r="Z699" t="n">
        <v>10</v>
      </c>
    </row>
    <row r="700">
      <c r="A700" t="n">
        <v>60</v>
      </c>
      <c r="B700" t="n">
        <v>135</v>
      </c>
      <c r="C700" t="inlineStr">
        <is>
          <t xml:space="preserve">CONCLUIDO	</t>
        </is>
      </c>
      <c r="D700" t="n">
        <v>3.5192</v>
      </c>
      <c r="E700" t="n">
        <v>28.42</v>
      </c>
      <c r="F700" t="n">
        <v>24.65</v>
      </c>
      <c r="G700" t="n">
        <v>82.17</v>
      </c>
      <c r="H700" t="n">
        <v>0.97</v>
      </c>
      <c r="I700" t="n">
        <v>18</v>
      </c>
      <c r="J700" t="n">
        <v>292.66</v>
      </c>
      <c r="K700" t="n">
        <v>59.89</v>
      </c>
      <c r="L700" t="n">
        <v>16</v>
      </c>
      <c r="M700" t="n">
        <v>16</v>
      </c>
      <c r="N700" t="n">
        <v>81.77</v>
      </c>
      <c r="O700" t="n">
        <v>36328.69</v>
      </c>
      <c r="P700" t="n">
        <v>367.79</v>
      </c>
      <c r="Q700" t="n">
        <v>1397.19</v>
      </c>
      <c r="R700" t="n">
        <v>88.45</v>
      </c>
      <c r="S700" t="n">
        <v>66.97</v>
      </c>
      <c r="T700" t="n">
        <v>8135.69</v>
      </c>
      <c r="U700" t="n">
        <v>0.76</v>
      </c>
      <c r="V700" t="n">
        <v>0.85</v>
      </c>
      <c r="W700" t="n">
        <v>5.32</v>
      </c>
      <c r="X700" t="n">
        <v>0.49</v>
      </c>
      <c r="Y700" t="n">
        <v>1</v>
      </c>
      <c r="Z700" t="n">
        <v>10</v>
      </c>
    </row>
    <row r="701">
      <c r="A701" t="n">
        <v>61</v>
      </c>
      <c r="B701" t="n">
        <v>135</v>
      </c>
      <c r="C701" t="inlineStr">
        <is>
          <t xml:space="preserve">CONCLUIDO	</t>
        </is>
      </c>
      <c r="D701" t="n">
        <v>3.5195</v>
      </c>
      <c r="E701" t="n">
        <v>28.41</v>
      </c>
      <c r="F701" t="n">
        <v>24.65</v>
      </c>
      <c r="G701" t="n">
        <v>82.17</v>
      </c>
      <c r="H701" t="n">
        <v>0.99</v>
      </c>
      <c r="I701" t="n">
        <v>18</v>
      </c>
      <c r="J701" t="n">
        <v>293.17</v>
      </c>
      <c r="K701" t="n">
        <v>59.89</v>
      </c>
      <c r="L701" t="n">
        <v>16.25</v>
      </c>
      <c r="M701" t="n">
        <v>16</v>
      </c>
      <c r="N701" t="n">
        <v>82.03</v>
      </c>
      <c r="O701" t="n">
        <v>36392.01</v>
      </c>
      <c r="P701" t="n">
        <v>366.02</v>
      </c>
      <c r="Q701" t="n">
        <v>1397.26</v>
      </c>
      <c r="R701" t="n">
        <v>88.43000000000001</v>
      </c>
      <c r="S701" t="n">
        <v>66.97</v>
      </c>
      <c r="T701" t="n">
        <v>8128.38</v>
      </c>
      <c r="U701" t="n">
        <v>0.76</v>
      </c>
      <c r="V701" t="n">
        <v>0.85</v>
      </c>
      <c r="W701" t="n">
        <v>5.32</v>
      </c>
      <c r="X701" t="n">
        <v>0.48</v>
      </c>
      <c r="Y701" t="n">
        <v>1</v>
      </c>
      <c r="Z701" t="n">
        <v>10</v>
      </c>
    </row>
    <row r="702">
      <c r="A702" t="n">
        <v>62</v>
      </c>
      <c r="B702" t="n">
        <v>135</v>
      </c>
      <c r="C702" t="inlineStr">
        <is>
          <t xml:space="preserve">CONCLUIDO	</t>
        </is>
      </c>
      <c r="D702" t="n">
        <v>3.5323</v>
      </c>
      <c r="E702" t="n">
        <v>28.31</v>
      </c>
      <c r="F702" t="n">
        <v>24.6</v>
      </c>
      <c r="G702" t="n">
        <v>86.81999999999999</v>
      </c>
      <c r="H702" t="n">
        <v>1</v>
      </c>
      <c r="I702" t="n">
        <v>17</v>
      </c>
      <c r="J702" t="n">
        <v>293.69</v>
      </c>
      <c r="K702" t="n">
        <v>59.89</v>
      </c>
      <c r="L702" t="n">
        <v>16.5</v>
      </c>
      <c r="M702" t="n">
        <v>15</v>
      </c>
      <c r="N702" t="n">
        <v>82.3</v>
      </c>
      <c r="O702" t="n">
        <v>36455.44</v>
      </c>
      <c r="P702" t="n">
        <v>363.62</v>
      </c>
      <c r="Q702" t="n">
        <v>1397.31</v>
      </c>
      <c r="R702" t="n">
        <v>86.61</v>
      </c>
      <c r="S702" t="n">
        <v>66.97</v>
      </c>
      <c r="T702" t="n">
        <v>7223.96</v>
      </c>
      <c r="U702" t="n">
        <v>0.77</v>
      </c>
      <c r="V702" t="n">
        <v>0.86</v>
      </c>
      <c r="W702" t="n">
        <v>5.32</v>
      </c>
      <c r="X702" t="n">
        <v>0.43</v>
      </c>
      <c r="Y702" t="n">
        <v>1</v>
      </c>
      <c r="Z702" t="n">
        <v>10</v>
      </c>
    </row>
    <row r="703">
      <c r="A703" t="n">
        <v>63</v>
      </c>
      <c r="B703" t="n">
        <v>135</v>
      </c>
      <c r="C703" t="inlineStr">
        <is>
          <t xml:space="preserve">CONCLUIDO	</t>
        </is>
      </c>
      <c r="D703" t="n">
        <v>3.5294</v>
      </c>
      <c r="E703" t="n">
        <v>28.33</v>
      </c>
      <c r="F703" t="n">
        <v>24.62</v>
      </c>
      <c r="G703" t="n">
        <v>86.90000000000001</v>
      </c>
      <c r="H703" t="n">
        <v>1.01</v>
      </c>
      <c r="I703" t="n">
        <v>17</v>
      </c>
      <c r="J703" t="n">
        <v>294.2</v>
      </c>
      <c r="K703" t="n">
        <v>59.89</v>
      </c>
      <c r="L703" t="n">
        <v>16.75</v>
      </c>
      <c r="M703" t="n">
        <v>15</v>
      </c>
      <c r="N703" t="n">
        <v>82.56</v>
      </c>
      <c r="O703" t="n">
        <v>36518.97</v>
      </c>
      <c r="P703" t="n">
        <v>364.56</v>
      </c>
      <c r="Q703" t="n">
        <v>1397.23</v>
      </c>
      <c r="R703" t="n">
        <v>87.34999999999999</v>
      </c>
      <c r="S703" t="n">
        <v>66.97</v>
      </c>
      <c r="T703" t="n">
        <v>7591.39</v>
      </c>
      <c r="U703" t="n">
        <v>0.77</v>
      </c>
      <c r="V703" t="n">
        <v>0.85</v>
      </c>
      <c r="W703" t="n">
        <v>5.32</v>
      </c>
      <c r="X703" t="n">
        <v>0.45</v>
      </c>
      <c r="Y703" t="n">
        <v>1</v>
      </c>
      <c r="Z703" t="n">
        <v>10</v>
      </c>
    </row>
    <row r="704">
      <c r="A704" t="n">
        <v>64</v>
      </c>
      <c r="B704" t="n">
        <v>135</v>
      </c>
      <c r="C704" t="inlineStr">
        <is>
          <t xml:space="preserve">CONCLUIDO	</t>
        </is>
      </c>
      <c r="D704" t="n">
        <v>3.5297</v>
      </c>
      <c r="E704" t="n">
        <v>28.33</v>
      </c>
      <c r="F704" t="n">
        <v>24.62</v>
      </c>
      <c r="G704" t="n">
        <v>86.89</v>
      </c>
      <c r="H704" t="n">
        <v>1.03</v>
      </c>
      <c r="I704" t="n">
        <v>17</v>
      </c>
      <c r="J704" t="n">
        <v>294.72</v>
      </c>
      <c r="K704" t="n">
        <v>59.89</v>
      </c>
      <c r="L704" t="n">
        <v>17</v>
      </c>
      <c r="M704" t="n">
        <v>15</v>
      </c>
      <c r="N704" t="n">
        <v>82.83</v>
      </c>
      <c r="O704" t="n">
        <v>36582.62</v>
      </c>
      <c r="P704" t="n">
        <v>362.21</v>
      </c>
      <c r="Q704" t="n">
        <v>1397.24</v>
      </c>
      <c r="R704" t="n">
        <v>87.33</v>
      </c>
      <c r="S704" t="n">
        <v>66.97</v>
      </c>
      <c r="T704" t="n">
        <v>7582.53</v>
      </c>
      <c r="U704" t="n">
        <v>0.77</v>
      </c>
      <c r="V704" t="n">
        <v>0.85</v>
      </c>
      <c r="W704" t="n">
        <v>5.32</v>
      </c>
      <c r="X704" t="n">
        <v>0.45</v>
      </c>
      <c r="Y704" t="n">
        <v>1</v>
      </c>
      <c r="Z704" t="n">
        <v>10</v>
      </c>
    </row>
    <row r="705">
      <c r="A705" t="n">
        <v>65</v>
      </c>
      <c r="B705" t="n">
        <v>135</v>
      </c>
      <c r="C705" t="inlineStr">
        <is>
          <t xml:space="preserve">CONCLUIDO	</t>
        </is>
      </c>
      <c r="D705" t="n">
        <v>3.5385</v>
      </c>
      <c r="E705" t="n">
        <v>28.26</v>
      </c>
      <c r="F705" t="n">
        <v>24.6</v>
      </c>
      <c r="G705" t="n">
        <v>92.23999999999999</v>
      </c>
      <c r="H705" t="n">
        <v>1.04</v>
      </c>
      <c r="I705" t="n">
        <v>16</v>
      </c>
      <c r="J705" t="n">
        <v>295.23</v>
      </c>
      <c r="K705" t="n">
        <v>59.89</v>
      </c>
      <c r="L705" t="n">
        <v>17.25</v>
      </c>
      <c r="M705" t="n">
        <v>14</v>
      </c>
      <c r="N705" t="n">
        <v>83.09999999999999</v>
      </c>
      <c r="O705" t="n">
        <v>36646.38</v>
      </c>
      <c r="P705" t="n">
        <v>360.66</v>
      </c>
      <c r="Q705" t="n">
        <v>1397.18</v>
      </c>
      <c r="R705" t="n">
        <v>86.56999999999999</v>
      </c>
      <c r="S705" t="n">
        <v>66.97</v>
      </c>
      <c r="T705" t="n">
        <v>7206.85</v>
      </c>
      <c r="U705" t="n">
        <v>0.77</v>
      </c>
      <c r="V705" t="n">
        <v>0.86</v>
      </c>
      <c r="W705" t="n">
        <v>5.32</v>
      </c>
      <c r="X705" t="n">
        <v>0.43</v>
      </c>
      <c r="Y705" t="n">
        <v>1</v>
      </c>
      <c r="Z705" t="n">
        <v>10</v>
      </c>
    </row>
    <row r="706">
      <c r="A706" t="n">
        <v>66</v>
      </c>
      <c r="B706" t="n">
        <v>135</v>
      </c>
      <c r="C706" t="inlineStr">
        <is>
          <t xml:space="preserve">CONCLUIDO	</t>
        </is>
      </c>
      <c r="D706" t="n">
        <v>3.5372</v>
      </c>
      <c r="E706" t="n">
        <v>28.27</v>
      </c>
      <c r="F706" t="n">
        <v>24.61</v>
      </c>
      <c r="G706" t="n">
        <v>92.28</v>
      </c>
      <c r="H706" t="n">
        <v>1.05</v>
      </c>
      <c r="I706" t="n">
        <v>16</v>
      </c>
      <c r="J706" t="n">
        <v>295.75</v>
      </c>
      <c r="K706" t="n">
        <v>59.89</v>
      </c>
      <c r="L706" t="n">
        <v>17.5</v>
      </c>
      <c r="M706" t="n">
        <v>14</v>
      </c>
      <c r="N706" t="n">
        <v>83.36</v>
      </c>
      <c r="O706" t="n">
        <v>36710.24</v>
      </c>
      <c r="P706" t="n">
        <v>361.74</v>
      </c>
      <c r="Q706" t="n">
        <v>1397.19</v>
      </c>
      <c r="R706" t="n">
        <v>86.97</v>
      </c>
      <c r="S706" t="n">
        <v>66.97</v>
      </c>
      <c r="T706" t="n">
        <v>7405.63</v>
      </c>
      <c r="U706" t="n">
        <v>0.77</v>
      </c>
      <c r="V706" t="n">
        <v>0.86</v>
      </c>
      <c r="W706" t="n">
        <v>5.32</v>
      </c>
      <c r="X706" t="n">
        <v>0.44</v>
      </c>
      <c r="Y706" t="n">
        <v>1</v>
      </c>
      <c r="Z706" t="n">
        <v>10</v>
      </c>
    </row>
    <row r="707">
      <c r="A707" t="n">
        <v>67</v>
      </c>
      <c r="B707" t="n">
        <v>135</v>
      </c>
      <c r="C707" t="inlineStr">
        <is>
          <t xml:space="preserve">CONCLUIDO	</t>
        </is>
      </c>
      <c r="D707" t="n">
        <v>3.5378</v>
      </c>
      <c r="E707" t="n">
        <v>28.27</v>
      </c>
      <c r="F707" t="n">
        <v>24.6</v>
      </c>
      <c r="G707" t="n">
        <v>92.27</v>
      </c>
      <c r="H707" t="n">
        <v>1.07</v>
      </c>
      <c r="I707" t="n">
        <v>16</v>
      </c>
      <c r="J707" t="n">
        <v>296.27</v>
      </c>
      <c r="K707" t="n">
        <v>59.89</v>
      </c>
      <c r="L707" t="n">
        <v>17.75</v>
      </c>
      <c r="M707" t="n">
        <v>14</v>
      </c>
      <c r="N707" t="n">
        <v>83.63</v>
      </c>
      <c r="O707" t="n">
        <v>36774.22</v>
      </c>
      <c r="P707" t="n">
        <v>360.53</v>
      </c>
      <c r="Q707" t="n">
        <v>1397.21</v>
      </c>
      <c r="R707" t="n">
        <v>86.86</v>
      </c>
      <c r="S707" t="n">
        <v>66.97</v>
      </c>
      <c r="T707" t="n">
        <v>7350.39</v>
      </c>
      <c r="U707" t="n">
        <v>0.77</v>
      </c>
      <c r="V707" t="n">
        <v>0.86</v>
      </c>
      <c r="W707" t="n">
        <v>5.32</v>
      </c>
      <c r="X707" t="n">
        <v>0.44</v>
      </c>
      <c r="Y707" t="n">
        <v>1</v>
      </c>
      <c r="Z707" t="n">
        <v>10</v>
      </c>
    </row>
    <row r="708">
      <c r="A708" t="n">
        <v>68</v>
      </c>
      <c r="B708" t="n">
        <v>135</v>
      </c>
      <c r="C708" t="inlineStr">
        <is>
          <t xml:space="preserve">CONCLUIDO	</t>
        </is>
      </c>
      <c r="D708" t="n">
        <v>3.5362</v>
      </c>
      <c r="E708" t="n">
        <v>28.28</v>
      </c>
      <c r="F708" t="n">
        <v>24.62</v>
      </c>
      <c r="G708" t="n">
        <v>92.31</v>
      </c>
      <c r="H708" t="n">
        <v>1.08</v>
      </c>
      <c r="I708" t="n">
        <v>16</v>
      </c>
      <c r="J708" t="n">
        <v>296.79</v>
      </c>
      <c r="K708" t="n">
        <v>59.89</v>
      </c>
      <c r="L708" t="n">
        <v>18</v>
      </c>
      <c r="M708" t="n">
        <v>14</v>
      </c>
      <c r="N708" t="n">
        <v>83.90000000000001</v>
      </c>
      <c r="O708" t="n">
        <v>36838.32</v>
      </c>
      <c r="P708" t="n">
        <v>360.37</v>
      </c>
      <c r="Q708" t="n">
        <v>1397.2</v>
      </c>
      <c r="R708" t="n">
        <v>87.25</v>
      </c>
      <c r="S708" t="n">
        <v>66.97</v>
      </c>
      <c r="T708" t="n">
        <v>7547.16</v>
      </c>
      <c r="U708" t="n">
        <v>0.77</v>
      </c>
      <c r="V708" t="n">
        <v>0.85</v>
      </c>
      <c r="W708" t="n">
        <v>5.32</v>
      </c>
      <c r="X708" t="n">
        <v>0.45</v>
      </c>
      <c r="Y708" t="n">
        <v>1</v>
      </c>
      <c r="Z708" t="n">
        <v>10</v>
      </c>
    </row>
    <row r="709">
      <c r="A709" t="n">
        <v>69</v>
      </c>
      <c r="B709" t="n">
        <v>135</v>
      </c>
      <c r="C709" t="inlineStr">
        <is>
          <t xml:space="preserve">CONCLUIDO	</t>
        </is>
      </c>
      <c r="D709" t="n">
        <v>3.5399</v>
      </c>
      <c r="E709" t="n">
        <v>28.25</v>
      </c>
      <c r="F709" t="n">
        <v>24.59</v>
      </c>
      <c r="G709" t="n">
        <v>92.2</v>
      </c>
      <c r="H709" t="n">
        <v>1.09</v>
      </c>
      <c r="I709" t="n">
        <v>16</v>
      </c>
      <c r="J709" t="n">
        <v>297.31</v>
      </c>
      <c r="K709" t="n">
        <v>59.89</v>
      </c>
      <c r="L709" t="n">
        <v>18.25</v>
      </c>
      <c r="M709" t="n">
        <v>14</v>
      </c>
      <c r="N709" t="n">
        <v>84.17</v>
      </c>
      <c r="O709" t="n">
        <v>36902.52</v>
      </c>
      <c r="P709" t="n">
        <v>358.57</v>
      </c>
      <c r="Q709" t="n">
        <v>1397.25</v>
      </c>
      <c r="R709" t="n">
        <v>86.31</v>
      </c>
      <c r="S709" t="n">
        <v>66.97</v>
      </c>
      <c r="T709" t="n">
        <v>7075.46</v>
      </c>
      <c r="U709" t="n">
        <v>0.78</v>
      </c>
      <c r="V709" t="n">
        <v>0.86</v>
      </c>
      <c r="W709" t="n">
        <v>5.32</v>
      </c>
      <c r="X709" t="n">
        <v>0.42</v>
      </c>
      <c r="Y709" t="n">
        <v>1</v>
      </c>
      <c r="Z709" t="n">
        <v>10</v>
      </c>
    </row>
    <row r="710">
      <c r="A710" t="n">
        <v>70</v>
      </c>
      <c r="B710" t="n">
        <v>135</v>
      </c>
      <c r="C710" t="inlineStr">
        <is>
          <t xml:space="preserve">CONCLUIDO	</t>
        </is>
      </c>
      <c r="D710" t="n">
        <v>3.551</v>
      </c>
      <c r="E710" t="n">
        <v>28.16</v>
      </c>
      <c r="F710" t="n">
        <v>24.55</v>
      </c>
      <c r="G710" t="n">
        <v>98.2</v>
      </c>
      <c r="H710" t="n">
        <v>1.11</v>
      </c>
      <c r="I710" t="n">
        <v>15</v>
      </c>
      <c r="J710" t="n">
        <v>297.83</v>
      </c>
      <c r="K710" t="n">
        <v>59.89</v>
      </c>
      <c r="L710" t="n">
        <v>18.5</v>
      </c>
      <c r="M710" t="n">
        <v>13</v>
      </c>
      <c r="N710" t="n">
        <v>84.45</v>
      </c>
      <c r="O710" t="n">
        <v>36966.84</v>
      </c>
      <c r="P710" t="n">
        <v>356.95</v>
      </c>
      <c r="Q710" t="n">
        <v>1397.17</v>
      </c>
      <c r="R710" t="n">
        <v>85.25</v>
      </c>
      <c r="S710" t="n">
        <v>66.97</v>
      </c>
      <c r="T710" t="n">
        <v>6553.64</v>
      </c>
      <c r="U710" t="n">
        <v>0.79</v>
      </c>
      <c r="V710" t="n">
        <v>0.86</v>
      </c>
      <c r="W710" t="n">
        <v>5.31</v>
      </c>
      <c r="X710" t="n">
        <v>0.39</v>
      </c>
      <c r="Y710" t="n">
        <v>1</v>
      </c>
      <c r="Z710" t="n">
        <v>10</v>
      </c>
    </row>
    <row r="711">
      <c r="A711" t="n">
        <v>71</v>
      </c>
      <c r="B711" t="n">
        <v>135</v>
      </c>
      <c r="C711" t="inlineStr">
        <is>
          <t xml:space="preserve">CONCLUIDO	</t>
        </is>
      </c>
      <c r="D711" t="n">
        <v>3.5495</v>
      </c>
      <c r="E711" t="n">
        <v>28.17</v>
      </c>
      <c r="F711" t="n">
        <v>24.56</v>
      </c>
      <c r="G711" t="n">
        <v>98.25</v>
      </c>
      <c r="H711" t="n">
        <v>1.12</v>
      </c>
      <c r="I711" t="n">
        <v>15</v>
      </c>
      <c r="J711" t="n">
        <v>298.35</v>
      </c>
      <c r="K711" t="n">
        <v>59.89</v>
      </c>
      <c r="L711" t="n">
        <v>18.75</v>
      </c>
      <c r="M711" t="n">
        <v>13</v>
      </c>
      <c r="N711" t="n">
        <v>84.72</v>
      </c>
      <c r="O711" t="n">
        <v>37031.27</v>
      </c>
      <c r="P711" t="n">
        <v>356.67</v>
      </c>
      <c r="Q711" t="n">
        <v>1397.2</v>
      </c>
      <c r="R711" t="n">
        <v>85.5</v>
      </c>
      <c r="S711" t="n">
        <v>66.97</v>
      </c>
      <c r="T711" t="n">
        <v>6674.51</v>
      </c>
      <c r="U711" t="n">
        <v>0.78</v>
      </c>
      <c r="V711" t="n">
        <v>0.86</v>
      </c>
      <c r="W711" t="n">
        <v>5.32</v>
      </c>
      <c r="X711" t="n">
        <v>0.4</v>
      </c>
      <c r="Y711" t="n">
        <v>1</v>
      </c>
      <c r="Z711" t="n">
        <v>10</v>
      </c>
    </row>
    <row r="712">
      <c r="A712" t="n">
        <v>72</v>
      </c>
      <c r="B712" t="n">
        <v>135</v>
      </c>
      <c r="C712" t="inlineStr">
        <is>
          <t xml:space="preserve">CONCLUIDO	</t>
        </is>
      </c>
      <c r="D712" t="n">
        <v>3.5478</v>
      </c>
      <c r="E712" t="n">
        <v>28.19</v>
      </c>
      <c r="F712" t="n">
        <v>24.57</v>
      </c>
      <c r="G712" t="n">
        <v>98.3</v>
      </c>
      <c r="H712" t="n">
        <v>1.13</v>
      </c>
      <c r="I712" t="n">
        <v>15</v>
      </c>
      <c r="J712" t="n">
        <v>298.88</v>
      </c>
      <c r="K712" t="n">
        <v>59.89</v>
      </c>
      <c r="L712" t="n">
        <v>19</v>
      </c>
      <c r="M712" t="n">
        <v>13</v>
      </c>
      <c r="N712" t="n">
        <v>84.98999999999999</v>
      </c>
      <c r="O712" t="n">
        <v>37095.82</v>
      </c>
      <c r="P712" t="n">
        <v>355.47</v>
      </c>
      <c r="Q712" t="n">
        <v>1397.2</v>
      </c>
      <c r="R712" t="n">
        <v>85.88</v>
      </c>
      <c r="S712" t="n">
        <v>66.97</v>
      </c>
      <c r="T712" t="n">
        <v>6864.67</v>
      </c>
      <c r="U712" t="n">
        <v>0.78</v>
      </c>
      <c r="V712" t="n">
        <v>0.86</v>
      </c>
      <c r="W712" t="n">
        <v>5.32</v>
      </c>
      <c r="X712" t="n">
        <v>0.41</v>
      </c>
      <c r="Y712" t="n">
        <v>1</v>
      </c>
      <c r="Z712" t="n">
        <v>10</v>
      </c>
    </row>
    <row r="713">
      <c r="A713" t="n">
        <v>73</v>
      </c>
      <c r="B713" t="n">
        <v>135</v>
      </c>
      <c r="C713" t="inlineStr">
        <is>
          <t xml:space="preserve">CONCLUIDO	</t>
        </is>
      </c>
      <c r="D713" t="n">
        <v>3.5492</v>
      </c>
      <c r="E713" t="n">
        <v>28.18</v>
      </c>
      <c r="F713" t="n">
        <v>24.56</v>
      </c>
      <c r="G713" t="n">
        <v>98.25</v>
      </c>
      <c r="H713" t="n">
        <v>1.15</v>
      </c>
      <c r="I713" t="n">
        <v>15</v>
      </c>
      <c r="J713" t="n">
        <v>299.4</v>
      </c>
      <c r="K713" t="n">
        <v>59.89</v>
      </c>
      <c r="L713" t="n">
        <v>19.25</v>
      </c>
      <c r="M713" t="n">
        <v>13</v>
      </c>
      <c r="N713" t="n">
        <v>85.27</v>
      </c>
      <c r="O713" t="n">
        <v>37160.49</v>
      </c>
      <c r="P713" t="n">
        <v>352.74</v>
      </c>
      <c r="Q713" t="n">
        <v>1397.18</v>
      </c>
      <c r="R713" t="n">
        <v>85.58</v>
      </c>
      <c r="S713" t="n">
        <v>66.97</v>
      </c>
      <c r="T713" t="n">
        <v>6718.12</v>
      </c>
      <c r="U713" t="n">
        <v>0.78</v>
      </c>
      <c r="V713" t="n">
        <v>0.86</v>
      </c>
      <c r="W713" t="n">
        <v>5.32</v>
      </c>
      <c r="X713" t="n">
        <v>0.4</v>
      </c>
      <c r="Y713" t="n">
        <v>1</v>
      </c>
      <c r="Z713" t="n">
        <v>10</v>
      </c>
    </row>
    <row r="714">
      <c r="A714" t="n">
        <v>74</v>
      </c>
      <c r="B714" t="n">
        <v>135</v>
      </c>
      <c r="C714" t="inlineStr">
        <is>
          <t xml:space="preserve">CONCLUIDO	</t>
        </is>
      </c>
      <c r="D714" t="n">
        <v>3.5597</v>
      </c>
      <c r="E714" t="n">
        <v>28.09</v>
      </c>
      <c r="F714" t="n">
        <v>24.53</v>
      </c>
      <c r="G714" t="n">
        <v>105.13</v>
      </c>
      <c r="H714" t="n">
        <v>1.16</v>
      </c>
      <c r="I714" t="n">
        <v>14</v>
      </c>
      <c r="J714" t="n">
        <v>299.93</v>
      </c>
      <c r="K714" t="n">
        <v>59.89</v>
      </c>
      <c r="L714" t="n">
        <v>19.5</v>
      </c>
      <c r="M714" t="n">
        <v>12</v>
      </c>
      <c r="N714" t="n">
        <v>85.54000000000001</v>
      </c>
      <c r="O714" t="n">
        <v>37225.39</v>
      </c>
      <c r="P714" t="n">
        <v>351.48</v>
      </c>
      <c r="Q714" t="n">
        <v>1397.19</v>
      </c>
      <c r="R714" t="n">
        <v>84.53</v>
      </c>
      <c r="S714" t="n">
        <v>66.97</v>
      </c>
      <c r="T714" t="n">
        <v>6194.74</v>
      </c>
      <c r="U714" t="n">
        <v>0.79</v>
      </c>
      <c r="V714" t="n">
        <v>0.86</v>
      </c>
      <c r="W714" t="n">
        <v>5.32</v>
      </c>
      <c r="X714" t="n">
        <v>0.37</v>
      </c>
      <c r="Y714" t="n">
        <v>1</v>
      </c>
      <c r="Z714" t="n">
        <v>10</v>
      </c>
    </row>
    <row r="715">
      <c r="A715" t="n">
        <v>75</v>
      </c>
      <c r="B715" t="n">
        <v>135</v>
      </c>
      <c r="C715" t="inlineStr">
        <is>
          <t xml:space="preserve">CONCLUIDO	</t>
        </is>
      </c>
      <c r="D715" t="n">
        <v>3.5612</v>
      </c>
      <c r="E715" t="n">
        <v>28.08</v>
      </c>
      <c r="F715" t="n">
        <v>24.52</v>
      </c>
      <c r="G715" t="n">
        <v>105.08</v>
      </c>
      <c r="H715" t="n">
        <v>1.17</v>
      </c>
      <c r="I715" t="n">
        <v>14</v>
      </c>
      <c r="J715" t="n">
        <v>300.45</v>
      </c>
      <c r="K715" t="n">
        <v>59.89</v>
      </c>
      <c r="L715" t="n">
        <v>19.75</v>
      </c>
      <c r="M715" t="n">
        <v>12</v>
      </c>
      <c r="N715" t="n">
        <v>85.81999999999999</v>
      </c>
      <c r="O715" t="n">
        <v>37290.29</v>
      </c>
      <c r="P715" t="n">
        <v>351.21</v>
      </c>
      <c r="Q715" t="n">
        <v>1397.21</v>
      </c>
      <c r="R715" t="n">
        <v>84.06</v>
      </c>
      <c r="S715" t="n">
        <v>66.97</v>
      </c>
      <c r="T715" t="n">
        <v>5962.77</v>
      </c>
      <c r="U715" t="n">
        <v>0.8</v>
      </c>
      <c r="V715" t="n">
        <v>0.86</v>
      </c>
      <c r="W715" t="n">
        <v>5.32</v>
      </c>
      <c r="X715" t="n">
        <v>0.35</v>
      </c>
      <c r="Y715" t="n">
        <v>1</v>
      </c>
      <c r="Z715" t="n">
        <v>10</v>
      </c>
    </row>
    <row r="716">
      <c r="A716" t="n">
        <v>76</v>
      </c>
      <c r="B716" t="n">
        <v>135</v>
      </c>
      <c r="C716" t="inlineStr">
        <is>
          <t xml:space="preserve">CONCLUIDO	</t>
        </is>
      </c>
      <c r="D716" t="n">
        <v>3.5591</v>
      </c>
      <c r="E716" t="n">
        <v>28.1</v>
      </c>
      <c r="F716" t="n">
        <v>24.54</v>
      </c>
      <c r="G716" t="n">
        <v>105.15</v>
      </c>
      <c r="H716" t="n">
        <v>1.18</v>
      </c>
      <c r="I716" t="n">
        <v>14</v>
      </c>
      <c r="J716" t="n">
        <v>300.98</v>
      </c>
      <c r="K716" t="n">
        <v>59.89</v>
      </c>
      <c r="L716" t="n">
        <v>20</v>
      </c>
      <c r="M716" t="n">
        <v>12</v>
      </c>
      <c r="N716" t="n">
        <v>86.09</v>
      </c>
      <c r="O716" t="n">
        <v>37355.31</v>
      </c>
      <c r="P716" t="n">
        <v>349.71</v>
      </c>
      <c r="Q716" t="n">
        <v>1397.22</v>
      </c>
      <c r="R716" t="n">
        <v>84.59999999999999</v>
      </c>
      <c r="S716" t="n">
        <v>66.97</v>
      </c>
      <c r="T716" t="n">
        <v>6231.63</v>
      </c>
      <c r="U716" t="n">
        <v>0.79</v>
      </c>
      <c r="V716" t="n">
        <v>0.86</v>
      </c>
      <c r="W716" t="n">
        <v>5.32</v>
      </c>
      <c r="X716" t="n">
        <v>0.37</v>
      </c>
      <c r="Y716" t="n">
        <v>1</v>
      </c>
      <c r="Z716" t="n">
        <v>10</v>
      </c>
    </row>
    <row r="717">
      <c r="A717" t="n">
        <v>77</v>
      </c>
      <c r="B717" t="n">
        <v>135</v>
      </c>
      <c r="C717" t="inlineStr">
        <is>
          <t xml:space="preserve">CONCLUIDO	</t>
        </is>
      </c>
      <c r="D717" t="n">
        <v>3.5597</v>
      </c>
      <c r="E717" t="n">
        <v>28.09</v>
      </c>
      <c r="F717" t="n">
        <v>24.53</v>
      </c>
      <c r="G717" t="n">
        <v>105.14</v>
      </c>
      <c r="H717" t="n">
        <v>1.2</v>
      </c>
      <c r="I717" t="n">
        <v>14</v>
      </c>
      <c r="J717" t="n">
        <v>301.51</v>
      </c>
      <c r="K717" t="n">
        <v>59.89</v>
      </c>
      <c r="L717" t="n">
        <v>20.25</v>
      </c>
      <c r="M717" t="n">
        <v>12</v>
      </c>
      <c r="N717" t="n">
        <v>86.37</v>
      </c>
      <c r="O717" t="n">
        <v>37420.44</v>
      </c>
      <c r="P717" t="n">
        <v>347.48</v>
      </c>
      <c r="Q717" t="n">
        <v>1397.17</v>
      </c>
      <c r="R717" t="n">
        <v>84.56999999999999</v>
      </c>
      <c r="S717" t="n">
        <v>66.97</v>
      </c>
      <c r="T717" t="n">
        <v>6215.62</v>
      </c>
      <c r="U717" t="n">
        <v>0.79</v>
      </c>
      <c r="V717" t="n">
        <v>0.86</v>
      </c>
      <c r="W717" t="n">
        <v>5.31</v>
      </c>
      <c r="X717" t="n">
        <v>0.37</v>
      </c>
      <c r="Y717" t="n">
        <v>1</v>
      </c>
      <c r="Z717" t="n">
        <v>10</v>
      </c>
    </row>
    <row r="718">
      <c r="A718" t="n">
        <v>78</v>
      </c>
      <c r="B718" t="n">
        <v>135</v>
      </c>
      <c r="C718" t="inlineStr">
        <is>
          <t xml:space="preserve">CONCLUIDO	</t>
        </is>
      </c>
      <c r="D718" t="n">
        <v>3.5588</v>
      </c>
      <c r="E718" t="n">
        <v>28.1</v>
      </c>
      <c r="F718" t="n">
        <v>24.54</v>
      </c>
      <c r="G718" t="n">
        <v>105.17</v>
      </c>
      <c r="H718" t="n">
        <v>1.21</v>
      </c>
      <c r="I718" t="n">
        <v>14</v>
      </c>
      <c r="J718" t="n">
        <v>302.04</v>
      </c>
      <c r="K718" t="n">
        <v>59.89</v>
      </c>
      <c r="L718" t="n">
        <v>20.5</v>
      </c>
      <c r="M718" t="n">
        <v>12</v>
      </c>
      <c r="N718" t="n">
        <v>86.65000000000001</v>
      </c>
      <c r="O718" t="n">
        <v>37485.7</v>
      </c>
      <c r="P718" t="n">
        <v>344.89</v>
      </c>
      <c r="Q718" t="n">
        <v>1397.17</v>
      </c>
      <c r="R718" t="n">
        <v>84.72</v>
      </c>
      <c r="S718" t="n">
        <v>66.97</v>
      </c>
      <c r="T718" t="n">
        <v>6290.4</v>
      </c>
      <c r="U718" t="n">
        <v>0.79</v>
      </c>
      <c r="V718" t="n">
        <v>0.86</v>
      </c>
      <c r="W718" t="n">
        <v>5.32</v>
      </c>
      <c r="X718" t="n">
        <v>0.37</v>
      </c>
      <c r="Y718" t="n">
        <v>1</v>
      </c>
      <c r="Z718" t="n">
        <v>10</v>
      </c>
    </row>
    <row r="719">
      <c r="A719" t="n">
        <v>79</v>
      </c>
      <c r="B719" t="n">
        <v>135</v>
      </c>
      <c r="C719" t="inlineStr">
        <is>
          <t xml:space="preserve">CONCLUIDO	</t>
        </is>
      </c>
      <c r="D719" t="n">
        <v>3.5682</v>
      </c>
      <c r="E719" t="n">
        <v>28.02</v>
      </c>
      <c r="F719" t="n">
        <v>24.51</v>
      </c>
      <c r="G719" t="n">
        <v>113.14</v>
      </c>
      <c r="H719" t="n">
        <v>1.22</v>
      </c>
      <c r="I719" t="n">
        <v>13</v>
      </c>
      <c r="J719" t="n">
        <v>302.57</v>
      </c>
      <c r="K719" t="n">
        <v>59.89</v>
      </c>
      <c r="L719" t="n">
        <v>20.75</v>
      </c>
      <c r="M719" t="n">
        <v>11</v>
      </c>
      <c r="N719" t="n">
        <v>86.93000000000001</v>
      </c>
      <c r="O719" t="n">
        <v>37551.07</v>
      </c>
      <c r="P719" t="n">
        <v>345.77</v>
      </c>
      <c r="Q719" t="n">
        <v>1397.22</v>
      </c>
      <c r="R719" t="n">
        <v>84.04000000000001</v>
      </c>
      <c r="S719" t="n">
        <v>66.97</v>
      </c>
      <c r="T719" t="n">
        <v>5956.54</v>
      </c>
      <c r="U719" t="n">
        <v>0.8</v>
      </c>
      <c r="V719" t="n">
        <v>0.86</v>
      </c>
      <c r="W719" t="n">
        <v>5.31</v>
      </c>
      <c r="X719" t="n">
        <v>0.35</v>
      </c>
      <c r="Y719" t="n">
        <v>1</v>
      </c>
      <c r="Z719" t="n">
        <v>10</v>
      </c>
    </row>
    <row r="720">
      <c r="A720" t="n">
        <v>80</v>
      </c>
      <c r="B720" t="n">
        <v>135</v>
      </c>
      <c r="C720" t="inlineStr">
        <is>
          <t xml:space="preserve">CONCLUIDO	</t>
        </is>
      </c>
      <c r="D720" t="n">
        <v>3.5679</v>
      </c>
      <c r="E720" t="n">
        <v>28.03</v>
      </c>
      <c r="F720" t="n">
        <v>24.52</v>
      </c>
      <c r="G720" t="n">
        <v>113.16</v>
      </c>
      <c r="H720" t="n">
        <v>1.23</v>
      </c>
      <c r="I720" t="n">
        <v>13</v>
      </c>
      <c r="J720" t="n">
        <v>303.1</v>
      </c>
      <c r="K720" t="n">
        <v>59.89</v>
      </c>
      <c r="L720" t="n">
        <v>21</v>
      </c>
      <c r="M720" t="n">
        <v>11</v>
      </c>
      <c r="N720" t="n">
        <v>87.20999999999999</v>
      </c>
      <c r="O720" t="n">
        <v>37616.56</v>
      </c>
      <c r="P720" t="n">
        <v>345.82</v>
      </c>
      <c r="Q720" t="n">
        <v>1397.24</v>
      </c>
      <c r="R720" t="n">
        <v>84.04000000000001</v>
      </c>
      <c r="S720" t="n">
        <v>66.97</v>
      </c>
      <c r="T720" t="n">
        <v>5957.25</v>
      </c>
      <c r="U720" t="n">
        <v>0.8</v>
      </c>
      <c r="V720" t="n">
        <v>0.86</v>
      </c>
      <c r="W720" t="n">
        <v>5.31</v>
      </c>
      <c r="X720" t="n">
        <v>0.35</v>
      </c>
      <c r="Y720" t="n">
        <v>1</v>
      </c>
      <c r="Z720" t="n">
        <v>10</v>
      </c>
    </row>
    <row r="721">
      <c r="A721" t="n">
        <v>81</v>
      </c>
      <c r="B721" t="n">
        <v>135</v>
      </c>
      <c r="C721" t="inlineStr">
        <is>
          <t xml:space="preserve">CONCLUIDO	</t>
        </is>
      </c>
      <c r="D721" t="n">
        <v>3.5668</v>
      </c>
      <c r="E721" t="n">
        <v>28.04</v>
      </c>
      <c r="F721" t="n">
        <v>24.53</v>
      </c>
      <c r="G721" t="n">
        <v>113.2</v>
      </c>
      <c r="H721" t="n">
        <v>1.25</v>
      </c>
      <c r="I721" t="n">
        <v>13</v>
      </c>
      <c r="J721" t="n">
        <v>303.63</v>
      </c>
      <c r="K721" t="n">
        <v>59.89</v>
      </c>
      <c r="L721" t="n">
        <v>21.25</v>
      </c>
      <c r="M721" t="n">
        <v>11</v>
      </c>
      <c r="N721" t="n">
        <v>87.48999999999999</v>
      </c>
      <c r="O721" t="n">
        <v>37682.17</v>
      </c>
      <c r="P721" t="n">
        <v>346.31</v>
      </c>
      <c r="Q721" t="n">
        <v>1397.18</v>
      </c>
      <c r="R721" t="n">
        <v>84.29000000000001</v>
      </c>
      <c r="S721" t="n">
        <v>66.97</v>
      </c>
      <c r="T721" t="n">
        <v>6081.2</v>
      </c>
      <c r="U721" t="n">
        <v>0.79</v>
      </c>
      <c r="V721" t="n">
        <v>0.86</v>
      </c>
      <c r="W721" t="n">
        <v>5.32</v>
      </c>
      <c r="X721" t="n">
        <v>0.36</v>
      </c>
      <c r="Y721" t="n">
        <v>1</v>
      </c>
      <c r="Z721" t="n">
        <v>10</v>
      </c>
    </row>
    <row r="722">
      <c r="A722" t="n">
        <v>82</v>
      </c>
      <c r="B722" t="n">
        <v>135</v>
      </c>
      <c r="C722" t="inlineStr">
        <is>
          <t xml:space="preserve">CONCLUIDO	</t>
        </is>
      </c>
      <c r="D722" t="n">
        <v>3.5687</v>
      </c>
      <c r="E722" t="n">
        <v>28.02</v>
      </c>
      <c r="F722" t="n">
        <v>24.51</v>
      </c>
      <c r="G722" t="n">
        <v>113.13</v>
      </c>
      <c r="H722" t="n">
        <v>1.26</v>
      </c>
      <c r="I722" t="n">
        <v>13</v>
      </c>
      <c r="J722" t="n">
        <v>304.16</v>
      </c>
      <c r="K722" t="n">
        <v>59.89</v>
      </c>
      <c r="L722" t="n">
        <v>21.5</v>
      </c>
      <c r="M722" t="n">
        <v>11</v>
      </c>
      <c r="N722" t="n">
        <v>87.78</v>
      </c>
      <c r="O722" t="n">
        <v>37747.91</v>
      </c>
      <c r="P722" t="n">
        <v>344.13</v>
      </c>
      <c r="Q722" t="n">
        <v>1397.19</v>
      </c>
      <c r="R722" t="n">
        <v>83.98</v>
      </c>
      <c r="S722" t="n">
        <v>66.97</v>
      </c>
      <c r="T722" t="n">
        <v>5928.02</v>
      </c>
      <c r="U722" t="n">
        <v>0.8</v>
      </c>
      <c r="V722" t="n">
        <v>0.86</v>
      </c>
      <c r="W722" t="n">
        <v>5.31</v>
      </c>
      <c r="X722" t="n">
        <v>0.35</v>
      </c>
      <c r="Y722" t="n">
        <v>1</v>
      </c>
      <c r="Z722" t="n">
        <v>10</v>
      </c>
    </row>
    <row r="723">
      <c r="A723" t="n">
        <v>83</v>
      </c>
      <c r="B723" t="n">
        <v>135</v>
      </c>
      <c r="C723" t="inlineStr">
        <is>
          <t xml:space="preserve">CONCLUIDO	</t>
        </is>
      </c>
      <c r="D723" t="n">
        <v>3.5688</v>
      </c>
      <c r="E723" t="n">
        <v>28.02</v>
      </c>
      <c r="F723" t="n">
        <v>24.51</v>
      </c>
      <c r="G723" t="n">
        <v>113.13</v>
      </c>
      <c r="H723" t="n">
        <v>1.27</v>
      </c>
      <c r="I723" t="n">
        <v>13</v>
      </c>
      <c r="J723" t="n">
        <v>304.7</v>
      </c>
      <c r="K723" t="n">
        <v>59.89</v>
      </c>
      <c r="L723" t="n">
        <v>21.75</v>
      </c>
      <c r="M723" t="n">
        <v>11</v>
      </c>
      <c r="N723" t="n">
        <v>88.06</v>
      </c>
      <c r="O723" t="n">
        <v>37813.76</v>
      </c>
      <c r="P723" t="n">
        <v>342</v>
      </c>
      <c r="Q723" t="n">
        <v>1397.18</v>
      </c>
      <c r="R723" t="n">
        <v>83.78</v>
      </c>
      <c r="S723" t="n">
        <v>66.97</v>
      </c>
      <c r="T723" t="n">
        <v>5826.76</v>
      </c>
      <c r="U723" t="n">
        <v>0.8</v>
      </c>
      <c r="V723" t="n">
        <v>0.86</v>
      </c>
      <c r="W723" t="n">
        <v>5.32</v>
      </c>
      <c r="X723" t="n">
        <v>0.34</v>
      </c>
      <c r="Y723" t="n">
        <v>1</v>
      </c>
      <c r="Z723" t="n">
        <v>10</v>
      </c>
    </row>
    <row r="724">
      <c r="A724" t="n">
        <v>84</v>
      </c>
      <c r="B724" t="n">
        <v>135</v>
      </c>
      <c r="C724" t="inlineStr">
        <is>
          <t xml:space="preserve">CONCLUIDO	</t>
        </is>
      </c>
      <c r="D724" t="n">
        <v>3.5677</v>
      </c>
      <c r="E724" t="n">
        <v>28.03</v>
      </c>
      <c r="F724" t="n">
        <v>24.52</v>
      </c>
      <c r="G724" t="n">
        <v>113.16</v>
      </c>
      <c r="H724" t="n">
        <v>1.28</v>
      </c>
      <c r="I724" t="n">
        <v>13</v>
      </c>
      <c r="J724" t="n">
        <v>305.23</v>
      </c>
      <c r="K724" t="n">
        <v>59.89</v>
      </c>
      <c r="L724" t="n">
        <v>22</v>
      </c>
      <c r="M724" t="n">
        <v>9</v>
      </c>
      <c r="N724" t="n">
        <v>88.34999999999999</v>
      </c>
      <c r="O724" t="n">
        <v>37879.74</v>
      </c>
      <c r="P724" t="n">
        <v>340.26</v>
      </c>
      <c r="Q724" t="n">
        <v>1397.29</v>
      </c>
      <c r="R724" t="n">
        <v>84.11</v>
      </c>
      <c r="S724" t="n">
        <v>66.97</v>
      </c>
      <c r="T724" t="n">
        <v>5989.7</v>
      </c>
      <c r="U724" t="n">
        <v>0.8</v>
      </c>
      <c r="V724" t="n">
        <v>0.86</v>
      </c>
      <c r="W724" t="n">
        <v>5.32</v>
      </c>
      <c r="X724" t="n">
        <v>0.35</v>
      </c>
      <c r="Y724" t="n">
        <v>1</v>
      </c>
      <c r="Z724" t="n">
        <v>10</v>
      </c>
    </row>
    <row r="725">
      <c r="A725" t="n">
        <v>85</v>
      </c>
      <c r="B725" t="n">
        <v>135</v>
      </c>
      <c r="C725" t="inlineStr">
        <is>
          <t xml:space="preserve">CONCLUIDO	</t>
        </is>
      </c>
      <c r="D725" t="n">
        <v>3.5803</v>
      </c>
      <c r="E725" t="n">
        <v>27.93</v>
      </c>
      <c r="F725" t="n">
        <v>24.47</v>
      </c>
      <c r="G725" t="n">
        <v>122.35</v>
      </c>
      <c r="H725" t="n">
        <v>1.3</v>
      </c>
      <c r="I725" t="n">
        <v>12</v>
      </c>
      <c r="J725" t="n">
        <v>305.77</v>
      </c>
      <c r="K725" t="n">
        <v>59.89</v>
      </c>
      <c r="L725" t="n">
        <v>22.25</v>
      </c>
      <c r="M725" t="n">
        <v>8</v>
      </c>
      <c r="N725" t="n">
        <v>88.63</v>
      </c>
      <c r="O725" t="n">
        <v>37945.85</v>
      </c>
      <c r="P725" t="n">
        <v>338.71</v>
      </c>
      <c r="Q725" t="n">
        <v>1397.26</v>
      </c>
      <c r="R725" t="n">
        <v>82.48</v>
      </c>
      <c r="S725" t="n">
        <v>66.97</v>
      </c>
      <c r="T725" t="n">
        <v>5180.56</v>
      </c>
      <c r="U725" t="n">
        <v>0.8100000000000001</v>
      </c>
      <c r="V725" t="n">
        <v>0.86</v>
      </c>
      <c r="W725" t="n">
        <v>5.31</v>
      </c>
      <c r="X725" t="n">
        <v>0.31</v>
      </c>
      <c r="Y725" t="n">
        <v>1</v>
      </c>
      <c r="Z725" t="n">
        <v>10</v>
      </c>
    </row>
    <row r="726">
      <c r="A726" t="n">
        <v>86</v>
      </c>
      <c r="B726" t="n">
        <v>135</v>
      </c>
      <c r="C726" t="inlineStr">
        <is>
          <t xml:space="preserve">CONCLUIDO	</t>
        </is>
      </c>
      <c r="D726" t="n">
        <v>3.5793</v>
      </c>
      <c r="E726" t="n">
        <v>27.94</v>
      </c>
      <c r="F726" t="n">
        <v>24.48</v>
      </c>
      <c r="G726" t="n">
        <v>122.39</v>
      </c>
      <c r="H726" t="n">
        <v>1.31</v>
      </c>
      <c r="I726" t="n">
        <v>12</v>
      </c>
      <c r="J726" t="n">
        <v>306.31</v>
      </c>
      <c r="K726" t="n">
        <v>59.89</v>
      </c>
      <c r="L726" t="n">
        <v>22.5</v>
      </c>
      <c r="M726" t="n">
        <v>8</v>
      </c>
      <c r="N726" t="n">
        <v>88.92</v>
      </c>
      <c r="O726" t="n">
        <v>38012.07</v>
      </c>
      <c r="P726" t="n">
        <v>339.12</v>
      </c>
      <c r="Q726" t="n">
        <v>1397.26</v>
      </c>
      <c r="R726" t="n">
        <v>82.61</v>
      </c>
      <c r="S726" t="n">
        <v>66.97</v>
      </c>
      <c r="T726" t="n">
        <v>5244.69</v>
      </c>
      <c r="U726" t="n">
        <v>0.8100000000000001</v>
      </c>
      <c r="V726" t="n">
        <v>0.86</v>
      </c>
      <c r="W726" t="n">
        <v>5.32</v>
      </c>
      <c r="X726" t="n">
        <v>0.31</v>
      </c>
      <c r="Y726" t="n">
        <v>1</v>
      </c>
      <c r="Z726" t="n">
        <v>10</v>
      </c>
    </row>
    <row r="727">
      <c r="A727" t="n">
        <v>87</v>
      </c>
      <c r="B727" t="n">
        <v>135</v>
      </c>
      <c r="C727" t="inlineStr">
        <is>
          <t xml:space="preserve">CONCLUIDO	</t>
        </is>
      </c>
      <c r="D727" t="n">
        <v>3.5786</v>
      </c>
      <c r="E727" t="n">
        <v>27.94</v>
      </c>
      <c r="F727" t="n">
        <v>24.48</v>
      </c>
      <c r="G727" t="n">
        <v>122.42</v>
      </c>
      <c r="H727" t="n">
        <v>1.32</v>
      </c>
      <c r="I727" t="n">
        <v>12</v>
      </c>
      <c r="J727" t="n">
        <v>306.84</v>
      </c>
      <c r="K727" t="n">
        <v>59.89</v>
      </c>
      <c r="L727" t="n">
        <v>22.75</v>
      </c>
      <c r="M727" t="n">
        <v>7</v>
      </c>
      <c r="N727" t="n">
        <v>89.20999999999999</v>
      </c>
      <c r="O727" t="n">
        <v>38078.42</v>
      </c>
      <c r="P727" t="n">
        <v>338.96</v>
      </c>
      <c r="Q727" t="n">
        <v>1397.26</v>
      </c>
      <c r="R727" t="n">
        <v>82.68000000000001</v>
      </c>
      <c r="S727" t="n">
        <v>66.97</v>
      </c>
      <c r="T727" t="n">
        <v>5279.64</v>
      </c>
      <c r="U727" t="n">
        <v>0.8100000000000001</v>
      </c>
      <c r="V727" t="n">
        <v>0.86</v>
      </c>
      <c r="W727" t="n">
        <v>5.32</v>
      </c>
      <c r="X727" t="n">
        <v>0.32</v>
      </c>
      <c r="Y727" t="n">
        <v>1</v>
      </c>
      <c r="Z727" t="n">
        <v>10</v>
      </c>
    </row>
    <row r="728">
      <c r="A728" t="n">
        <v>88</v>
      </c>
      <c r="B728" t="n">
        <v>135</v>
      </c>
      <c r="C728" t="inlineStr">
        <is>
          <t xml:space="preserve">CONCLUIDO	</t>
        </is>
      </c>
      <c r="D728" t="n">
        <v>3.5787</v>
      </c>
      <c r="E728" t="n">
        <v>27.94</v>
      </c>
      <c r="F728" t="n">
        <v>24.48</v>
      </c>
      <c r="G728" t="n">
        <v>122.42</v>
      </c>
      <c r="H728" t="n">
        <v>1.33</v>
      </c>
      <c r="I728" t="n">
        <v>12</v>
      </c>
      <c r="J728" t="n">
        <v>307.38</v>
      </c>
      <c r="K728" t="n">
        <v>59.89</v>
      </c>
      <c r="L728" t="n">
        <v>23</v>
      </c>
      <c r="M728" t="n">
        <v>5</v>
      </c>
      <c r="N728" t="n">
        <v>89.5</v>
      </c>
      <c r="O728" t="n">
        <v>38144.9</v>
      </c>
      <c r="P728" t="n">
        <v>339.16</v>
      </c>
      <c r="Q728" t="n">
        <v>1397.33</v>
      </c>
      <c r="R728" t="n">
        <v>82.75</v>
      </c>
      <c r="S728" t="n">
        <v>66.97</v>
      </c>
      <c r="T728" t="n">
        <v>5315.17</v>
      </c>
      <c r="U728" t="n">
        <v>0.8100000000000001</v>
      </c>
      <c r="V728" t="n">
        <v>0.86</v>
      </c>
      <c r="W728" t="n">
        <v>5.32</v>
      </c>
      <c r="X728" t="n">
        <v>0.32</v>
      </c>
      <c r="Y728" t="n">
        <v>1</v>
      </c>
      <c r="Z728" t="n">
        <v>10</v>
      </c>
    </row>
    <row r="729">
      <c r="A729" t="n">
        <v>89</v>
      </c>
      <c r="B729" t="n">
        <v>135</v>
      </c>
      <c r="C729" t="inlineStr">
        <is>
          <t xml:space="preserve">CONCLUIDO	</t>
        </is>
      </c>
      <c r="D729" t="n">
        <v>3.5796</v>
      </c>
      <c r="E729" t="n">
        <v>27.94</v>
      </c>
      <c r="F729" t="n">
        <v>24.48</v>
      </c>
      <c r="G729" t="n">
        <v>122.38</v>
      </c>
      <c r="H729" t="n">
        <v>1.35</v>
      </c>
      <c r="I729" t="n">
        <v>12</v>
      </c>
      <c r="J729" t="n">
        <v>307.92</v>
      </c>
      <c r="K729" t="n">
        <v>59.89</v>
      </c>
      <c r="L729" t="n">
        <v>23.25</v>
      </c>
      <c r="M729" t="n">
        <v>5</v>
      </c>
      <c r="N729" t="n">
        <v>89.79000000000001</v>
      </c>
      <c r="O729" t="n">
        <v>38211.5</v>
      </c>
      <c r="P729" t="n">
        <v>339.17</v>
      </c>
      <c r="Q729" t="n">
        <v>1397.32</v>
      </c>
      <c r="R729" t="n">
        <v>82.56</v>
      </c>
      <c r="S729" t="n">
        <v>66.97</v>
      </c>
      <c r="T729" t="n">
        <v>5219.8</v>
      </c>
      <c r="U729" t="n">
        <v>0.8100000000000001</v>
      </c>
      <c r="V729" t="n">
        <v>0.86</v>
      </c>
      <c r="W729" t="n">
        <v>5.32</v>
      </c>
      <c r="X729" t="n">
        <v>0.31</v>
      </c>
      <c r="Y729" t="n">
        <v>1</v>
      </c>
      <c r="Z729" t="n">
        <v>10</v>
      </c>
    </row>
    <row r="730">
      <c r="A730" t="n">
        <v>90</v>
      </c>
      <c r="B730" t="n">
        <v>135</v>
      </c>
      <c r="C730" t="inlineStr">
        <is>
          <t xml:space="preserve">CONCLUIDO	</t>
        </is>
      </c>
      <c r="D730" t="n">
        <v>3.5793</v>
      </c>
      <c r="E730" t="n">
        <v>27.94</v>
      </c>
      <c r="F730" t="n">
        <v>24.48</v>
      </c>
      <c r="G730" t="n">
        <v>122.39</v>
      </c>
      <c r="H730" t="n">
        <v>1.36</v>
      </c>
      <c r="I730" t="n">
        <v>12</v>
      </c>
      <c r="J730" t="n">
        <v>308.46</v>
      </c>
      <c r="K730" t="n">
        <v>59.89</v>
      </c>
      <c r="L730" t="n">
        <v>23.5</v>
      </c>
      <c r="M730" t="n">
        <v>2</v>
      </c>
      <c r="N730" t="n">
        <v>90.08</v>
      </c>
      <c r="O730" t="n">
        <v>38278.23</v>
      </c>
      <c r="P730" t="n">
        <v>339.7</v>
      </c>
      <c r="Q730" t="n">
        <v>1397.3</v>
      </c>
      <c r="R730" t="n">
        <v>82.39</v>
      </c>
      <c r="S730" t="n">
        <v>66.97</v>
      </c>
      <c r="T730" t="n">
        <v>5137.33</v>
      </c>
      <c r="U730" t="n">
        <v>0.8100000000000001</v>
      </c>
      <c r="V730" t="n">
        <v>0.86</v>
      </c>
      <c r="W730" t="n">
        <v>5.32</v>
      </c>
      <c r="X730" t="n">
        <v>0.31</v>
      </c>
      <c r="Y730" t="n">
        <v>1</v>
      </c>
      <c r="Z730" t="n">
        <v>10</v>
      </c>
    </row>
    <row r="731">
      <c r="A731" t="n">
        <v>91</v>
      </c>
      <c r="B731" t="n">
        <v>135</v>
      </c>
      <c r="C731" t="inlineStr">
        <is>
          <t xml:space="preserve">CONCLUIDO	</t>
        </is>
      </c>
      <c r="D731" t="n">
        <v>3.5797</v>
      </c>
      <c r="E731" t="n">
        <v>27.94</v>
      </c>
      <c r="F731" t="n">
        <v>24.48</v>
      </c>
      <c r="G731" t="n">
        <v>122.38</v>
      </c>
      <c r="H731" t="n">
        <v>1.37</v>
      </c>
      <c r="I731" t="n">
        <v>12</v>
      </c>
      <c r="J731" t="n">
        <v>309.01</v>
      </c>
      <c r="K731" t="n">
        <v>59.89</v>
      </c>
      <c r="L731" t="n">
        <v>23.75</v>
      </c>
      <c r="M731" t="n">
        <v>2</v>
      </c>
      <c r="N731" t="n">
        <v>90.37</v>
      </c>
      <c r="O731" t="n">
        <v>38345.09</v>
      </c>
      <c r="P731" t="n">
        <v>339.93</v>
      </c>
      <c r="Q731" t="n">
        <v>1397.26</v>
      </c>
      <c r="R731" t="n">
        <v>82.42</v>
      </c>
      <c r="S731" t="n">
        <v>66.97</v>
      </c>
      <c r="T731" t="n">
        <v>5154.06</v>
      </c>
      <c r="U731" t="n">
        <v>0.8100000000000001</v>
      </c>
      <c r="V731" t="n">
        <v>0.86</v>
      </c>
      <c r="W731" t="n">
        <v>5.32</v>
      </c>
      <c r="X731" t="n">
        <v>0.31</v>
      </c>
      <c r="Y731" t="n">
        <v>1</v>
      </c>
      <c r="Z731" t="n">
        <v>10</v>
      </c>
    </row>
    <row r="732">
      <c r="A732" t="n">
        <v>92</v>
      </c>
      <c r="B732" t="n">
        <v>135</v>
      </c>
      <c r="C732" t="inlineStr">
        <is>
          <t xml:space="preserve">CONCLUIDO	</t>
        </is>
      </c>
      <c r="D732" t="n">
        <v>3.5786</v>
      </c>
      <c r="E732" t="n">
        <v>27.94</v>
      </c>
      <c r="F732" t="n">
        <v>24.48</v>
      </c>
      <c r="G732" t="n">
        <v>122.42</v>
      </c>
      <c r="H732" t="n">
        <v>1.38</v>
      </c>
      <c r="I732" t="n">
        <v>12</v>
      </c>
      <c r="J732" t="n">
        <v>309.55</v>
      </c>
      <c r="K732" t="n">
        <v>59.89</v>
      </c>
      <c r="L732" t="n">
        <v>24</v>
      </c>
      <c r="M732" t="n">
        <v>1</v>
      </c>
      <c r="N732" t="n">
        <v>90.66</v>
      </c>
      <c r="O732" t="n">
        <v>38412.07</v>
      </c>
      <c r="P732" t="n">
        <v>340.43</v>
      </c>
      <c r="Q732" t="n">
        <v>1397.27</v>
      </c>
      <c r="R732" t="n">
        <v>82.53</v>
      </c>
      <c r="S732" t="n">
        <v>66.97</v>
      </c>
      <c r="T732" t="n">
        <v>5205.51</v>
      </c>
      <c r="U732" t="n">
        <v>0.8100000000000001</v>
      </c>
      <c r="V732" t="n">
        <v>0.86</v>
      </c>
      <c r="W732" t="n">
        <v>5.32</v>
      </c>
      <c r="X732" t="n">
        <v>0.32</v>
      </c>
      <c r="Y732" t="n">
        <v>1</v>
      </c>
      <c r="Z732" t="n">
        <v>10</v>
      </c>
    </row>
    <row r="733">
      <c r="A733" t="n">
        <v>93</v>
      </c>
      <c r="B733" t="n">
        <v>135</v>
      </c>
      <c r="C733" t="inlineStr">
        <is>
          <t xml:space="preserve">CONCLUIDO	</t>
        </is>
      </c>
      <c r="D733" t="n">
        <v>3.5784</v>
      </c>
      <c r="E733" t="n">
        <v>27.95</v>
      </c>
      <c r="F733" t="n">
        <v>24.49</v>
      </c>
      <c r="G733" t="n">
        <v>122.43</v>
      </c>
      <c r="H733" t="n">
        <v>1.39</v>
      </c>
      <c r="I733" t="n">
        <v>12</v>
      </c>
      <c r="J733" t="n">
        <v>310.09</v>
      </c>
      <c r="K733" t="n">
        <v>59.89</v>
      </c>
      <c r="L733" t="n">
        <v>24.25</v>
      </c>
      <c r="M733" t="n">
        <v>1</v>
      </c>
      <c r="N733" t="n">
        <v>90.95999999999999</v>
      </c>
      <c r="O733" t="n">
        <v>38479.19</v>
      </c>
      <c r="P733" t="n">
        <v>340.89</v>
      </c>
      <c r="Q733" t="n">
        <v>1397.27</v>
      </c>
      <c r="R733" t="n">
        <v>82.54000000000001</v>
      </c>
      <c r="S733" t="n">
        <v>66.97</v>
      </c>
      <c r="T733" t="n">
        <v>5212.65</v>
      </c>
      <c r="U733" t="n">
        <v>0.8100000000000001</v>
      </c>
      <c r="V733" t="n">
        <v>0.86</v>
      </c>
      <c r="W733" t="n">
        <v>5.33</v>
      </c>
      <c r="X733" t="n">
        <v>0.32</v>
      </c>
      <c r="Y733" t="n">
        <v>1</v>
      </c>
      <c r="Z733" t="n">
        <v>10</v>
      </c>
    </row>
    <row r="734">
      <c r="A734" t="n">
        <v>94</v>
      </c>
      <c r="B734" t="n">
        <v>135</v>
      </c>
      <c r="C734" t="inlineStr">
        <is>
          <t xml:space="preserve">CONCLUIDO	</t>
        </is>
      </c>
      <c r="D734" t="n">
        <v>3.5785</v>
      </c>
      <c r="E734" t="n">
        <v>27.94</v>
      </c>
      <c r="F734" t="n">
        <v>24.49</v>
      </c>
      <c r="G734" t="n">
        <v>122.43</v>
      </c>
      <c r="H734" t="n">
        <v>1.41</v>
      </c>
      <c r="I734" t="n">
        <v>12</v>
      </c>
      <c r="J734" t="n">
        <v>310.64</v>
      </c>
      <c r="K734" t="n">
        <v>59.89</v>
      </c>
      <c r="L734" t="n">
        <v>24.5</v>
      </c>
      <c r="M734" t="n">
        <v>1</v>
      </c>
      <c r="N734" t="n">
        <v>91.25</v>
      </c>
      <c r="O734" t="n">
        <v>38546.43</v>
      </c>
      <c r="P734" t="n">
        <v>341.29</v>
      </c>
      <c r="Q734" t="n">
        <v>1397.27</v>
      </c>
      <c r="R734" t="n">
        <v>82.56</v>
      </c>
      <c r="S734" t="n">
        <v>66.97</v>
      </c>
      <c r="T734" t="n">
        <v>5223.89</v>
      </c>
      <c r="U734" t="n">
        <v>0.8100000000000001</v>
      </c>
      <c r="V734" t="n">
        <v>0.86</v>
      </c>
      <c r="W734" t="n">
        <v>5.32</v>
      </c>
      <c r="X734" t="n">
        <v>0.32</v>
      </c>
      <c r="Y734" t="n">
        <v>1</v>
      </c>
      <c r="Z734" t="n">
        <v>10</v>
      </c>
    </row>
    <row r="735">
      <c r="A735" t="n">
        <v>95</v>
      </c>
      <c r="B735" t="n">
        <v>135</v>
      </c>
      <c r="C735" t="inlineStr">
        <is>
          <t xml:space="preserve">CONCLUIDO	</t>
        </is>
      </c>
      <c r="D735" t="n">
        <v>3.5786</v>
      </c>
      <c r="E735" t="n">
        <v>27.94</v>
      </c>
      <c r="F735" t="n">
        <v>24.48</v>
      </c>
      <c r="G735" t="n">
        <v>122.42</v>
      </c>
      <c r="H735" t="n">
        <v>1.42</v>
      </c>
      <c r="I735" t="n">
        <v>12</v>
      </c>
      <c r="J735" t="n">
        <v>311.19</v>
      </c>
      <c r="K735" t="n">
        <v>59.89</v>
      </c>
      <c r="L735" t="n">
        <v>24.75</v>
      </c>
      <c r="M735" t="n">
        <v>1</v>
      </c>
      <c r="N735" t="n">
        <v>91.55</v>
      </c>
      <c r="O735" t="n">
        <v>38613.8</v>
      </c>
      <c r="P735" t="n">
        <v>341.62</v>
      </c>
      <c r="Q735" t="n">
        <v>1397.27</v>
      </c>
      <c r="R735" t="n">
        <v>82.54000000000001</v>
      </c>
      <c r="S735" t="n">
        <v>66.97</v>
      </c>
      <c r="T735" t="n">
        <v>5213.79</v>
      </c>
      <c r="U735" t="n">
        <v>0.8100000000000001</v>
      </c>
      <c r="V735" t="n">
        <v>0.86</v>
      </c>
      <c r="W735" t="n">
        <v>5.32</v>
      </c>
      <c r="X735" t="n">
        <v>0.32</v>
      </c>
      <c r="Y735" t="n">
        <v>1</v>
      </c>
      <c r="Z735" t="n">
        <v>10</v>
      </c>
    </row>
    <row r="736">
      <c r="A736" t="n">
        <v>96</v>
      </c>
      <c r="B736" t="n">
        <v>135</v>
      </c>
      <c r="C736" t="inlineStr">
        <is>
          <t xml:space="preserve">CONCLUIDO	</t>
        </is>
      </c>
      <c r="D736" t="n">
        <v>3.5784</v>
      </c>
      <c r="E736" t="n">
        <v>27.95</v>
      </c>
      <c r="F736" t="n">
        <v>24.49</v>
      </c>
      <c r="G736" t="n">
        <v>122.43</v>
      </c>
      <c r="H736" t="n">
        <v>1.43</v>
      </c>
      <c r="I736" t="n">
        <v>12</v>
      </c>
      <c r="J736" t="n">
        <v>311.73</v>
      </c>
      <c r="K736" t="n">
        <v>59.89</v>
      </c>
      <c r="L736" t="n">
        <v>25</v>
      </c>
      <c r="M736" t="n">
        <v>1</v>
      </c>
      <c r="N736" t="n">
        <v>91.84999999999999</v>
      </c>
      <c r="O736" t="n">
        <v>38681.31</v>
      </c>
      <c r="P736" t="n">
        <v>341.98</v>
      </c>
      <c r="Q736" t="n">
        <v>1397.27</v>
      </c>
      <c r="R736" t="n">
        <v>82.59</v>
      </c>
      <c r="S736" t="n">
        <v>66.97</v>
      </c>
      <c r="T736" t="n">
        <v>5237.65</v>
      </c>
      <c r="U736" t="n">
        <v>0.8100000000000001</v>
      </c>
      <c r="V736" t="n">
        <v>0.86</v>
      </c>
      <c r="W736" t="n">
        <v>5.32</v>
      </c>
      <c r="X736" t="n">
        <v>0.32</v>
      </c>
      <c r="Y736" t="n">
        <v>1</v>
      </c>
      <c r="Z736" t="n">
        <v>10</v>
      </c>
    </row>
    <row r="737">
      <c r="A737" t="n">
        <v>97</v>
      </c>
      <c r="B737" t="n">
        <v>135</v>
      </c>
      <c r="C737" t="inlineStr">
        <is>
          <t xml:space="preserve">CONCLUIDO	</t>
        </is>
      </c>
      <c r="D737" t="n">
        <v>3.5781</v>
      </c>
      <c r="E737" t="n">
        <v>27.95</v>
      </c>
      <c r="F737" t="n">
        <v>24.49</v>
      </c>
      <c r="G737" t="n">
        <v>122.44</v>
      </c>
      <c r="H737" t="n">
        <v>1.44</v>
      </c>
      <c r="I737" t="n">
        <v>12</v>
      </c>
      <c r="J737" t="n">
        <v>312.28</v>
      </c>
      <c r="K737" t="n">
        <v>59.89</v>
      </c>
      <c r="L737" t="n">
        <v>25.25</v>
      </c>
      <c r="M737" t="n">
        <v>0</v>
      </c>
      <c r="N737" t="n">
        <v>92.15000000000001</v>
      </c>
      <c r="O737" t="n">
        <v>38749.07</v>
      </c>
      <c r="P737" t="n">
        <v>342.54</v>
      </c>
      <c r="Q737" t="n">
        <v>1397.27</v>
      </c>
      <c r="R737" t="n">
        <v>82.61</v>
      </c>
      <c r="S737" t="n">
        <v>66.97</v>
      </c>
      <c r="T737" t="n">
        <v>5246.09</v>
      </c>
      <c r="U737" t="n">
        <v>0.8100000000000001</v>
      </c>
      <c r="V737" t="n">
        <v>0.86</v>
      </c>
      <c r="W737" t="n">
        <v>5.33</v>
      </c>
      <c r="X737" t="n">
        <v>0.32</v>
      </c>
      <c r="Y737" t="n">
        <v>1</v>
      </c>
      <c r="Z737" t="n">
        <v>10</v>
      </c>
    </row>
    <row r="738">
      <c r="A738" t="n">
        <v>0</v>
      </c>
      <c r="B738" t="n">
        <v>80</v>
      </c>
      <c r="C738" t="inlineStr">
        <is>
          <t xml:space="preserve">CONCLUIDO	</t>
        </is>
      </c>
      <c r="D738" t="n">
        <v>2.2539</v>
      </c>
      <c r="E738" t="n">
        <v>44.37</v>
      </c>
      <c r="F738" t="n">
        <v>32.73</v>
      </c>
      <c r="G738" t="n">
        <v>6.8</v>
      </c>
      <c r="H738" t="n">
        <v>0.11</v>
      </c>
      <c r="I738" t="n">
        <v>289</v>
      </c>
      <c r="J738" t="n">
        <v>159.12</v>
      </c>
      <c r="K738" t="n">
        <v>50.28</v>
      </c>
      <c r="L738" t="n">
        <v>1</v>
      </c>
      <c r="M738" t="n">
        <v>287</v>
      </c>
      <c r="N738" t="n">
        <v>27.84</v>
      </c>
      <c r="O738" t="n">
        <v>19859.16</v>
      </c>
      <c r="P738" t="n">
        <v>399.4</v>
      </c>
      <c r="Q738" t="n">
        <v>1398.02</v>
      </c>
      <c r="R738" t="n">
        <v>351.64</v>
      </c>
      <c r="S738" t="n">
        <v>66.97</v>
      </c>
      <c r="T738" t="n">
        <v>138374.27</v>
      </c>
      <c r="U738" t="n">
        <v>0.19</v>
      </c>
      <c r="V738" t="n">
        <v>0.64</v>
      </c>
      <c r="W738" t="n">
        <v>5.78</v>
      </c>
      <c r="X738" t="n">
        <v>8.550000000000001</v>
      </c>
      <c r="Y738" t="n">
        <v>1</v>
      </c>
      <c r="Z738" t="n">
        <v>10</v>
      </c>
    </row>
    <row r="739">
      <c r="A739" t="n">
        <v>1</v>
      </c>
      <c r="B739" t="n">
        <v>80</v>
      </c>
      <c r="C739" t="inlineStr">
        <is>
          <t xml:space="preserve">CONCLUIDO	</t>
        </is>
      </c>
      <c r="D739" t="n">
        <v>2.5218</v>
      </c>
      <c r="E739" t="n">
        <v>39.65</v>
      </c>
      <c r="F739" t="n">
        <v>30.43</v>
      </c>
      <c r="G739" t="n">
        <v>8.529999999999999</v>
      </c>
      <c r="H739" t="n">
        <v>0.14</v>
      </c>
      <c r="I739" t="n">
        <v>214</v>
      </c>
      <c r="J739" t="n">
        <v>159.48</v>
      </c>
      <c r="K739" t="n">
        <v>50.28</v>
      </c>
      <c r="L739" t="n">
        <v>1.25</v>
      </c>
      <c r="M739" t="n">
        <v>212</v>
      </c>
      <c r="N739" t="n">
        <v>27.95</v>
      </c>
      <c r="O739" t="n">
        <v>19902.91</v>
      </c>
      <c r="P739" t="n">
        <v>369.6</v>
      </c>
      <c r="Q739" t="n">
        <v>1397.79</v>
      </c>
      <c r="R739" t="n">
        <v>276.96</v>
      </c>
      <c r="S739" t="n">
        <v>66.97</v>
      </c>
      <c r="T739" t="n">
        <v>101410.38</v>
      </c>
      <c r="U739" t="n">
        <v>0.24</v>
      </c>
      <c r="V739" t="n">
        <v>0.6899999999999999</v>
      </c>
      <c r="W739" t="n">
        <v>5.64</v>
      </c>
      <c r="X739" t="n">
        <v>6.26</v>
      </c>
      <c r="Y739" t="n">
        <v>1</v>
      </c>
      <c r="Z739" t="n">
        <v>10</v>
      </c>
    </row>
    <row r="740">
      <c r="A740" t="n">
        <v>2</v>
      </c>
      <c r="B740" t="n">
        <v>80</v>
      </c>
      <c r="C740" t="inlineStr">
        <is>
          <t xml:space="preserve">CONCLUIDO	</t>
        </is>
      </c>
      <c r="D740" t="n">
        <v>2.7086</v>
      </c>
      <c r="E740" t="n">
        <v>36.92</v>
      </c>
      <c r="F740" t="n">
        <v>29.12</v>
      </c>
      <c r="G740" t="n">
        <v>10.28</v>
      </c>
      <c r="H740" t="n">
        <v>0.17</v>
      </c>
      <c r="I740" t="n">
        <v>170</v>
      </c>
      <c r="J740" t="n">
        <v>159.83</v>
      </c>
      <c r="K740" t="n">
        <v>50.28</v>
      </c>
      <c r="L740" t="n">
        <v>1.5</v>
      </c>
      <c r="M740" t="n">
        <v>168</v>
      </c>
      <c r="N740" t="n">
        <v>28.05</v>
      </c>
      <c r="O740" t="n">
        <v>19946.71</v>
      </c>
      <c r="P740" t="n">
        <v>351.81</v>
      </c>
      <c r="Q740" t="n">
        <v>1397.56</v>
      </c>
      <c r="R740" t="n">
        <v>233.32</v>
      </c>
      <c r="S740" t="n">
        <v>66.97</v>
      </c>
      <c r="T740" t="n">
        <v>79813.99000000001</v>
      </c>
      <c r="U740" t="n">
        <v>0.29</v>
      </c>
      <c r="V740" t="n">
        <v>0.72</v>
      </c>
      <c r="W740" t="n">
        <v>5.59</v>
      </c>
      <c r="X740" t="n">
        <v>4.95</v>
      </c>
      <c r="Y740" t="n">
        <v>1</v>
      </c>
      <c r="Z740" t="n">
        <v>10</v>
      </c>
    </row>
    <row r="741">
      <c r="A741" t="n">
        <v>3</v>
      </c>
      <c r="B741" t="n">
        <v>80</v>
      </c>
      <c r="C741" t="inlineStr">
        <is>
          <t xml:space="preserve">CONCLUIDO	</t>
        </is>
      </c>
      <c r="D741" t="n">
        <v>2.8494</v>
      </c>
      <c r="E741" t="n">
        <v>35.1</v>
      </c>
      <c r="F741" t="n">
        <v>28.23</v>
      </c>
      <c r="G741" t="n">
        <v>12.01</v>
      </c>
      <c r="H741" t="n">
        <v>0.19</v>
      </c>
      <c r="I741" t="n">
        <v>141</v>
      </c>
      <c r="J741" t="n">
        <v>160.19</v>
      </c>
      <c r="K741" t="n">
        <v>50.28</v>
      </c>
      <c r="L741" t="n">
        <v>1.75</v>
      </c>
      <c r="M741" t="n">
        <v>139</v>
      </c>
      <c r="N741" t="n">
        <v>28.16</v>
      </c>
      <c r="O741" t="n">
        <v>19990.53</v>
      </c>
      <c r="P741" t="n">
        <v>339.36</v>
      </c>
      <c r="Q741" t="n">
        <v>1397.64</v>
      </c>
      <c r="R741" t="n">
        <v>205.01</v>
      </c>
      <c r="S741" t="n">
        <v>66.97</v>
      </c>
      <c r="T741" t="n">
        <v>65800.45</v>
      </c>
      <c r="U741" t="n">
        <v>0.33</v>
      </c>
      <c r="V741" t="n">
        <v>0.75</v>
      </c>
      <c r="W741" t="n">
        <v>5.52</v>
      </c>
      <c r="X741" t="n">
        <v>4.06</v>
      </c>
      <c r="Y741" t="n">
        <v>1</v>
      </c>
      <c r="Z741" t="n">
        <v>10</v>
      </c>
    </row>
    <row r="742">
      <c r="A742" t="n">
        <v>4</v>
      </c>
      <c r="B742" t="n">
        <v>80</v>
      </c>
      <c r="C742" t="inlineStr">
        <is>
          <t xml:space="preserve">CONCLUIDO	</t>
        </is>
      </c>
      <c r="D742" t="n">
        <v>2.9571</v>
      </c>
      <c r="E742" t="n">
        <v>33.82</v>
      </c>
      <c r="F742" t="n">
        <v>27.63</v>
      </c>
      <c r="G742" t="n">
        <v>13.81</v>
      </c>
      <c r="H742" t="n">
        <v>0.22</v>
      </c>
      <c r="I742" t="n">
        <v>120</v>
      </c>
      <c r="J742" t="n">
        <v>160.54</v>
      </c>
      <c r="K742" t="n">
        <v>50.28</v>
      </c>
      <c r="L742" t="n">
        <v>2</v>
      </c>
      <c r="M742" t="n">
        <v>118</v>
      </c>
      <c r="N742" t="n">
        <v>28.26</v>
      </c>
      <c r="O742" t="n">
        <v>20034.4</v>
      </c>
      <c r="P742" t="n">
        <v>330.39</v>
      </c>
      <c r="Q742" t="n">
        <v>1397.66</v>
      </c>
      <c r="R742" t="n">
        <v>185.1</v>
      </c>
      <c r="S742" t="n">
        <v>66.97</v>
      </c>
      <c r="T742" t="n">
        <v>55950.99</v>
      </c>
      <c r="U742" t="n">
        <v>0.36</v>
      </c>
      <c r="V742" t="n">
        <v>0.76</v>
      </c>
      <c r="W742" t="n">
        <v>5.49</v>
      </c>
      <c r="X742" t="n">
        <v>3.45</v>
      </c>
      <c r="Y742" t="n">
        <v>1</v>
      </c>
      <c r="Z742" t="n">
        <v>10</v>
      </c>
    </row>
    <row r="743">
      <c r="A743" t="n">
        <v>5</v>
      </c>
      <c r="B743" t="n">
        <v>80</v>
      </c>
      <c r="C743" t="inlineStr">
        <is>
          <t xml:space="preserve">CONCLUIDO	</t>
        </is>
      </c>
      <c r="D743" t="n">
        <v>3.0466</v>
      </c>
      <c r="E743" t="n">
        <v>32.82</v>
      </c>
      <c r="F743" t="n">
        <v>27.15</v>
      </c>
      <c r="G743" t="n">
        <v>15.66</v>
      </c>
      <c r="H743" t="n">
        <v>0.25</v>
      </c>
      <c r="I743" t="n">
        <v>104</v>
      </c>
      <c r="J743" t="n">
        <v>160.9</v>
      </c>
      <c r="K743" t="n">
        <v>50.28</v>
      </c>
      <c r="L743" t="n">
        <v>2.25</v>
      </c>
      <c r="M743" t="n">
        <v>102</v>
      </c>
      <c r="N743" t="n">
        <v>28.37</v>
      </c>
      <c r="O743" t="n">
        <v>20078.3</v>
      </c>
      <c r="P743" t="n">
        <v>322.73</v>
      </c>
      <c r="Q743" t="n">
        <v>1397.33</v>
      </c>
      <c r="R743" t="n">
        <v>169.7</v>
      </c>
      <c r="S743" t="n">
        <v>66.97</v>
      </c>
      <c r="T743" t="n">
        <v>48330.04</v>
      </c>
      <c r="U743" t="n">
        <v>0.39</v>
      </c>
      <c r="V743" t="n">
        <v>0.78</v>
      </c>
      <c r="W743" t="n">
        <v>5.46</v>
      </c>
      <c r="X743" t="n">
        <v>2.98</v>
      </c>
      <c r="Y743" t="n">
        <v>1</v>
      </c>
      <c r="Z743" t="n">
        <v>10</v>
      </c>
    </row>
    <row r="744">
      <c r="A744" t="n">
        <v>6</v>
      </c>
      <c r="B744" t="n">
        <v>80</v>
      </c>
      <c r="C744" t="inlineStr">
        <is>
          <t xml:space="preserve">CONCLUIDO	</t>
        </is>
      </c>
      <c r="D744" t="n">
        <v>3.1182</v>
      </c>
      <c r="E744" t="n">
        <v>32.07</v>
      </c>
      <c r="F744" t="n">
        <v>26.78</v>
      </c>
      <c r="G744" t="n">
        <v>17.47</v>
      </c>
      <c r="H744" t="n">
        <v>0.27</v>
      </c>
      <c r="I744" t="n">
        <v>92</v>
      </c>
      <c r="J744" t="n">
        <v>161.26</v>
      </c>
      <c r="K744" t="n">
        <v>50.28</v>
      </c>
      <c r="L744" t="n">
        <v>2.5</v>
      </c>
      <c r="M744" t="n">
        <v>90</v>
      </c>
      <c r="N744" t="n">
        <v>28.48</v>
      </c>
      <c r="O744" t="n">
        <v>20122.23</v>
      </c>
      <c r="P744" t="n">
        <v>316.57</v>
      </c>
      <c r="Q744" t="n">
        <v>1397.25</v>
      </c>
      <c r="R744" t="n">
        <v>157.97</v>
      </c>
      <c r="S744" t="n">
        <v>66.97</v>
      </c>
      <c r="T744" t="n">
        <v>42529.18</v>
      </c>
      <c r="U744" t="n">
        <v>0.42</v>
      </c>
      <c r="V744" t="n">
        <v>0.79</v>
      </c>
      <c r="W744" t="n">
        <v>5.44</v>
      </c>
      <c r="X744" t="n">
        <v>2.62</v>
      </c>
      <c r="Y744" t="n">
        <v>1</v>
      </c>
      <c r="Z744" t="n">
        <v>10</v>
      </c>
    </row>
    <row r="745">
      <c r="A745" t="n">
        <v>7</v>
      </c>
      <c r="B745" t="n">
        <v>80</v>
      </c>
      <c r="C745" t="inlineStr">
        <is>
          <t xml:space="preserve">CONCLUIDO	</t>
        </is>
      </c>
      <c r="D745" t="n">
        <v>3.1693</v>
      </c>
      <c r="E745" t="n">
        <v>31.55</v>
      </c>
      <c r="F745" t="n">
        <v>26.55</v>
      </c>
      <c r="G745" t="n">
        <v>19.2</v>
      </c>
      <c r="H745" t="n">
        <v>0.3</v>
      </c>
      <c r="I745" t="n">
        <v>83</v>
      </c>
      <c r="J745" t="n">
        <v>161.61</v>
      </c>
      <c r="K745" t="n">
        <v>50.28</v>
      </c>
      <c r="L745" t="n">
        <v>2.75</v>
      </c>
      <c r="M745" t="n">
        <v>81</v>
      </c>
      <c r="N745" t="n">
        <v>28.58</v>
      </c>
      <c r="O745" t="n">
        <v>20166.2</v>
      </c>
      <c r="P745" t="n">
        <v>312.24</v>
      </c>
      <c r="Q745" t="n">
        <v>1397.24</v>
      </c>
      <c r="R745" t="n">
        <v>149.8</v>
      </c>
      <c r="S745" t="n">
        <v>66.97</v>
      </c>
      <c r="T745" t="n">
        <v>38485.28</v>
      </c>
      <c r="U745" t="n">
        <v>0.45</v>
      </c>
      <c r="V745" t="n">
        <v>0.79</v>
      </c>
      <c r="W745" t="n">
        <v>5.44</v>
      </c>
      <c r="X745" t="n">
        <v>2.39</v>
      </c>
      <c r="Y745" t="n">
        <v>1</v>
      </c>
      <c r="Z745" t="n">
        <v>10</v>
      </c>
    </row>
    <row r="746">
      <c r="A746" t="n">
        <v>8</v>
      </c>
      <c r="B746" t="n">
        <v>80</v>
      </c>
      <c r="C746" t="inlineStr">
        <is>
          <t xml:space="preserve">CONCLUIDO	</t>
        </is>
      </c>
      <c r="D746" t="n">
        <v>3.2237</v>
      </c>
      <c r="E746" t="n">
        <v>31.02</v>
      </c>
      <c r="F746" t="n">
        <v>26.28</v>
      </c>
      <c r="G746" t="n">
        <v>21.02</v>
      </c>
      <c r="H746" t="n">
        <v>0.33</v>
      </c>
      <c r="I746" t="n">
        <v>75</v>
      </c>
      <c r="J746" t="n">
        <v>161.97</v>
      </c>
      <c r="K746" t="n">
        <v>50.28</v>
      </c>
      <c r="L746" t="n">
        <v>3</v>
      </c>
      <c r="M746" t="n">
        <v>73</v>
      </c>
      <c r="N746" t="n">
        <v>28.69</v>
      </c>
      <c r="O746" t="n">
        <v>20210.21</v>
      </c>
      <c r="P746" t="n">
        <v>307.3</v>
      </c>
      <c r="Q746" t="n">
        <v>1397.3</v>
      </c>
      <c r="R746" t="n">
        <v>141.74</v>
      </c>
      <c r="S746" t="n">
        <v>66.97</v>
      </c>
      <c r="T746" t="n">
        <v>34495.75</v>
      </c>
      <c r="U746" t="n">
        <v>0.47</v>
      </c>
      <c r="V746" t="n">
        <v>0.8</v>
      </c>
      <c r="W746" t="n">
        <v>5.4</v>
      </c>
      <c r="X746" t="n">
        <v>2.11</v>
      </c>
      <c r="Y746" t="n">
        <v>1</v>
      </c>
      <c r="Z746" t="n">
        <v>10</v>
      </c>
    </row>
    <row r="747">
      <c r="A747" t="n">
        <v>9</v>
      </c>
      <c r="B747" t="n">
        <v>80</v>
      </c>
      <c r="C747" t="inlineStr">
        <is>
          <t xml:space="preserve">CONCLUIDO	</t>
        </is>
      </c>
      <c r="D747" t="n">
        <v>3.2664</v>
      </c>
      <c r="E747" t="n">
        <v>30.61</v>
      </c>
      <c r="F747" t="n">
        <v>26.1</v>
      </c>
      <c r="G747" t="n">
        <v>23.03</v>
      </c>
      <c r="H747" t="n">
        <v>0.35</v>
      </c>
      <c r="I747" t="n">
        <v>68</v>
      </c>
      <c r="J747" t="n">
        <v>162.33</v>
      </c>
      <c r="K747" t="n">
        <v>50.28</v>
      </c>
      <c r="L747" t="n">
        <v>3.25</v>
      </c>
      <c r="M747" t="n">
        <v>66</v>
      </c>
      <c r="N747" t="n">
        <v>28.8</v>
      </c>
      <c r="O747" t="n">
        <v>20254.26</v>
      </c>
      <c r="P747" t="n">
        <v>303.42</v>
      </c>
      <c r="Q747" t="n">
        <v>1397.35</v>
      </c>
      <c r="R747" t="n">
        <v>135.46</v>
      </c>
      <c r="S747" t="n">
        <v>66.97</v>
      </c>
      <c r="T747" t="n">
        <v>31392.61</v>
      </c>
      <c r="U747" t="n">
        <v>0.49</v>
      </c>
      <c r="V747" t="n">
        <v>0.8100000000000001</v>
      </c>
      <c r="W747" t="n">
        <v>5.41</v>
      </c>
      <c r="X747" t="n">
        <v>1.93</v>
      </c>
      <c r="Y747" t="n">
        <v>1</v>
      </c>
      <c r="Z747" t="n">
        <v>10</v>
      </c>
    </row>
    <row r="748">
      <c r="A748" t="n">
        <v>10</v>
      </c>
      <c r="B748" t="n">
        <v>80</v>
      </c>
      <c r="C748" t="inlineStr">
        <is>
          <t xml:space="preserve">CONCLUIDO	</t>
        </is>
      </c>
      <c r="D748" t="n">
        <v>3.2985</v>
      </c>
      <c r="E748" t="n">
        <v>30.32</v>
      </c>
      <c r="F748" t="n">
        <v>25.96</v>
      </c>
      <c r="G748" t="n">
        <v>24.73</v>
      </c>
      <c r="H748" t="n">
        <v>0.38</v>
      </c>
      <c r="I748" t="n">
        <v>63</v>
      </c>
      <c r="J748" t="n">
        <v>162.68</v>
      </c>
      <c r="K748" t="n">
        <v>50.28</v>
      </c>
      <c r="L748" t="n">
        <v>3.5</v>
      </c>
      <c r="M748" t="n">
        <v>61</v>
      </c>
      <c r="N748" t="n">
        <v>28.9</v>
      </c>
      <c r="O748" t="n">
        <v>20298.34</v>
      </c>
      <c r="P748" t="n">
        <v>300.15</v>
      </c>
      <c r="Q748" t="n">
        <v>1397.23</v>
      </c>
      <c r="R748" t="n">
        <v>131.11</v>
      </c>
      <c r="S748" t="n">
        <v>66.97</v>
      </c>
      <c r="T748" t="n">
        <v>29242.67</v>
      </c>
      <c r="U748" t="n">
        <v>0.51</v>
      </c>
      <c r="V748" t="n">
        <v>0.8100000000000001</v>
      </c>
      <c r="W748" t="n">
        <v>5.4</v>
      </c>
      <c r="X748" t="n">
        <v>1.8</v>
      </c>
      <c r="Y748" t="n">
        <v>1</v>
      </c>
      <c r="Z748" t="n">
        <v>10</v>
      </c>
    </row>
    <row r="749">
      <c r="A749" t="n">
        <v>11</v>
      </c>
      <c r="B749" t="n">
        <v>80</v>
      </c>
      <c r="C749" t="inlineStr">
        <is>
          <t xml:space="preserve">CONCLUIDO	</t>
        </is>
      </c>
      <c r="D749" t="n">
        <v>3.3344</v>
      </c>
      <c r="E749" t="n">
        <v>29.99</v>
      </c>
      <c r="F749" t="n">
        <v>25.8</v>
      </c>
      <c r="G749" t="n">
        <v>26.69</v>
      </c>
      <c r="H749" t="n">
        <v>0.41</v>
      </c>
      <c r="I749" t="n">
        <v>58</v>
      </c>
      <c r="J749" t="n">
        <v>163.04</v>
      </c>
      <c r="K749" t="n">
        <v>50.28</v>
      </c>
      <c r="L749" t="n">
        <v>3.75</v>
      </c>
      <c r="M749" t="n">
        <v>56</v>
      </c>
      <c r="N749" t="n">
        <v>29.01</v>
      </c>
      <c r="O749" t="n">
        <v>20342.46</v>
      </c>
      <c r="P749" t="n">
        <v>296.55</v>
      </c>
      <c r="Q749" t="n">
        <v>1397.32</v>
      </c>
      <c r="R749" t="n">
        <v>125.66</v>
      </c>
      <c r="S749" t="n">
        <v>66.97</v>
      </c>
      <c r="T749" t="n">
        <v>26544.07</v>
      </c>
      <c r="U749" t="n">
        <v>0.53</v>
      </c>
      <c r="V749" t="n">
        <v>0.82</v>
      </c>
      <c r="W749" t="n">
        <v>5.39</v>
      </c>
      <c r="X749" t="n">
        <v>1.63</v>
      </c>
      <c r="Y749" t="n">
        <v>1</v>
      </c>
      <c r="Z749" t="n">
        <v>10</v>
      </c>
    </row>
    <row r="750">
      <c r="A750" t="n">
        <v>12</v>
      </c>
      <c r="B750" t="n">
        <v>80</v>
      </c>
      <c r="C750" t="inlineStr">
        <is>
          <t xml:space="preserve">CONCLUIDO	</t>
        </is>
      </c>
      <c r="D750" t="n">
        <v>3.3604</v>
      </c>
      <c r="E750" t="n">
        <v>29.76</v>
      </c>
      <c r="F750" t="n">
        <v>25.69</v>
      </c>
      <c r="G750" t="n">
        <v>28.55</v>
      </c>
      <c r="H750" t="n">
        <v>0.43</v>
      </c>
      <c r="I750" t="n">
        <v>54</v>
      </c>
      <c r="J750" t="n">
        <v>163.4</v>
      </c>
      <c r="K750" t="n">
        <v>50.28</v>
      </c>
      <c r="L750" t="n">
        <v>4</v>
      </c>
      <c r="M750" t="n">
        <v>52</v>
      </c>
      <c r="N750" t="n">
        <v>29.12</v>
      </c>
      <c r="O750" t="n">
        <v>20386.62</v>
      </c>
      <c r="P750" t="n">
        <v>293.63</v>
      </c>
      <c r="Q750" t="n">
        <v>1397.22</v>
      </c>
      <c r="R750" t="n">
        <v>122.12</v>
      </c>
      <c r="S750" t="n">
        <v>66.97</v>
      </c>
      <c r="T750" t="n">
        <v>24791.2</v>
      </c>
      <c r="U750" t="n">
        <v>0.55</v>
      </c>
      <c r="V750" t="n">
        <v>0.82</v>
      </c>
      <c r="W750" t="n">
        <v>5.39</v>
      </c>
      <c r="X750" t="n">
        <v>1.53</v>
      </c>
      <c r="Y750" t="n">
        <v>1</v>
      </c>
      <c r="Z750" t="n">
        <v>10</v>
      </c>
    </row>
    <row r="751">
      <c r="A751" t="n">
        <v>13</v>
      </c>
      <c r="B751" t="n">
        <v>80</v>
      </c>
      <c r="C751" t="inlineStr">
        <is>
          <t xml:space="preserve">CONCLUIDO	</t>
        </is>
      </c>
      <c r="D751" t="n">
        <v>3.3862</v>
      </c>
      <c r="E751" t="n">
        <v>29.53</v>
      </c>
      <c r="F751" t="n">
        <v>25.6</v>
      </c>
      <c r="G751" t="n">
        <v>30.72</v>
      </c>
      <c r="H751" t="n">
        <v>0.46</v>
      </c>
      <c r="I751" t="n">
        <v>50</v>
      </c>
      <c r="J751" t="n">
        <v>163.76</v>
      </c>
      <c r="K751" t="n">
        <v>50.28</v>
      </c>
      <c r="L751" t="n">
        <v>4.25</v>
      </c>
      <c r="M751" t="n">
        <v>48</v>
      </c>
      <c r="N751" t="n">
        <v>29.23</v>
      </c>
      <c r="O751" t="n">
        <v>20430.81</v>
      </c>
      <c r="P751" t="n">
        <v>290.31</v>
      </c>
      <c r="Q751" t="n">
        <v>1397.34</v>
      </c>
      <c r="R751" t="n">
        <v>118.82</v>
      </c>
      <c r="S751" t="n">
        <v>66.97</v>
      </c>
      <c r="T751" t="n">
        <v>23159.21</v>
      </c>
      <c r="U751" t="n">
        <v>0.5600000000000001</v>
      </c>
      <c r="V751" t="n">
        <v>0.82</v>
      </c>
      <c r="W751" t="n">
        <v>5.39</v>
      </c>
      <c r="X751" t="n">
        <v>1.43</v>
      </c>
      <c r="Y751" t="n">
        <v>1</v>
      </c>
      <c r="Z751" t="n">
        <v>10</v>
      </c>
    </row>
    <row r="752">
      <c r="A752" t="n">
        <v>14</v>
      </c>
      <c r="B752" t="n">
        <v>80</v>
      </c>
      <c r="C752" t="inlineStr">
        <is>
          <t xml:space="preserve">CONCLUIDO	</t>
        </is>
      </c>
      <c r="D752" t="n">
        <v>3.4108</v>
      </c>
      <c r="E752" t="n">
        <v>29.32</v>
      </c>
      <c r="F752" t="n">
        <v>25.48</v>
      </c>
      <c r="G752" t="n">
        <v>32.53</v>
      </c>
      <c r="H752" t="n">
        <v>0.49</v>
      </c>
      <c r="I752" t="n">
        <v>47</v>
      </c>
      <c r="J752" t="n">
        <v>164.12</v>
      </c>
      <c r="K752" t="n">
        <v>50.28</v>
      </c>
      <c r="L752" t="n">
        <v>4.5</v>
      </c>
      <c r="M752" t="n">
        <v>45</v>
      </c>
      <c r="N752" t="n">
        <v>29.34</v>
      </c>
      <c r="O752" t="n">
        <v>20475.04</v>
      </c>
      <c r="P752" t="n">
        <v>287.31</v>
      </c>
      <c r="Q752" t="n">
        <v>1397.29</v>
      </c>
      <c r="R752" t="n">
        <v>115.29</v>
      </c>
      <c r="S752" t="n">
        <v>66.97</v>
      </c>
      <c r="T752" t="n">
        <v>21411.27</v>
      </c>
      <c r="U752" t="n">
        <v>0.58</v>
      </c>
      <c r="V752" t="n">
        <v>0.83</v>
      </c>
      <c r="W752" t="n">
        <v>5.37</v>
      </c>
      <c r="X752" t="n">
        <v>1.31</v>
      </c>
      <c r="Y752" t="n">
        <v>1</v>
      </c>
      <c r="Z752" t="n">
        <v>10</v>
      </c>
    </row>
    <row r="753">
      <c r="A753" t="n">
        <v>15</v>
      </c>
      <c r="B753" t="n">
        <v>80</v>
      </c>
      <c r="C753" t="inlineStr">
        <is>
          <t xml:space="preserve">CONCLUIDO	</t>
        </is>
      </c>
      <c r="D753" t="n">
        <v>3.4302</v>
      </c>
      <c r="E753" t="n">
        <v>29.15</v>
      </c>
      <c r="F753" t="n">
        <v>25.41</v>
      </c>
      <c r="G753" t="n">
        <v>34.65</v>
      </c>
      <c r="H753" t="n">
        <v>0.51</v>
      </c>
      <c r="I753" t="n">
        <v>44</v>
      </c>
      <c r="J753" t="n">
        <v>164.48</v>
      </c>
      <c r="K753" t="n">
        <v>50.28</v>
      </c>
      <c r="L753" t="n">
        <v>4.75</v>
      </c>
      <c r="M753" t="n">
        <v>42</v>
      </c>
      <c r="N753" t="n">
        <v>29.45</v>
      </c>
      <c r="O753" t="n">
        <v>20519.3</v>
      </c>
      <c r="P753" t="n">
        <v>284.72</v>
      </c>
      <c r="Q753" t="n">
        <v>1397.33</v>
      </c>
      <c r="R753" t="n">
        <v>113.05</v>
      </c>
      <c r="S753" t="n">
        <v>66.97</v>
      </c>
      <c r="T753" t="n">
        <v>20308.78</v>
      </c>
      <c r="U753" t="n">
        <v>0.59</v>
      </c>
      <c r="V753" t="n">
        <v>0.83</v>
      </c>
      <c r="W753" t="n">
        <v>5.37</v>
      </c>
      <c r="X753" t="n">
        <v>1.24</v>
      </c>
      <c r="Y753" t="n">
        <v>1</v>
      </c>
      <c r="Z753" t="n">
        <v>10</v>
      </c>
    </row>
    <row r="754">
      <c r="A754" t="n">
        <v>16</v>
      </c>
      <c r="B754" t="n">
        <v>80</v>
      </c>
      <c r="C754" t="inlineStr">
        <is>
          <t xml:space="preserve">CONCLUIDO	</t>
        </is>
      </c>
      <c r="D754" t="n">
        <v>3.4452</v>
      </c>
      <c r="E754" t="n">
        <v>29.03</v>
      </c>
      <c r="F754" t="n">
        <v>25.35</v>
      </c>
      <c r="G754" t="n">
        <v>36.21</v>
      </c>
      <c r="H754" t="n">
        <v>0.54</v>
      </c>
      <c r="I754" t="n">
        <v>42</v>
      </c>
      <c r="J754" t="n">
        <v>164.83</v>
      </c>
      <c r="K754" t="n">
        <v>50.28</v>
      </c>
      <c r="L754" t="n">
        <v>5</v>
      </c>
      <c r="M754" t="n">
        <v>40</v>
      </c>
      <c r="N754" t="n">
        <v>29.55</v>
      </c>
      <c r="O754" t="n">
        <v>20563.61</v>
      </c>
      <c r="P754" t="n">
        <v>282.49</v>
      </c>
      <c r="Q754" t="n">
        <v>1397.27</v>
      </c>
      <c r="R754" t="n">
        <v>110.86</v>
      </c>
      <c r="S754" t="n">
        <v>66.97</v>
      </c>
      <c r="T754" t="n">
        <v>19220.59</v>
      </c>
      <c r="U754" t="n">
        <v>0.6</v>
      </c>
      <c r="V754" t="n">
        <v>0.83</v>
      </c>
      <c r="W754" t="n">
        <v>5.37</v>
      </c>
      <c r="X754" t="n">
        <v>1.18</v>
      </c>
      <c r="Y754" t="n">
        <v>1</v>
      </c>
      <c r="Z754" t="n">
        <v>10</v>
      </c>
    </row>
    <row r="755">
      <c r="A755" t="n">
        <v>17</v>
      </c>
      <c r="B755" t="n">
        <v>80</v>
      </c>
      <c r="C755" t="inlineStr">
        <is>
          <t xml:space="preserve">CONCLUIDO	</t>
        </is>
      </c>
      <c r="D755" t="n">
        <v>3.4593</v>
      </c>
      <c r="E755" t="n">
        <v>28.91</v>
      </c>
      <c r="F755" t="n">
        <v>25.29</v>
      </c>
      <c r="G755" t="n">
        <v>37.94</v>
      </c>
      <c r="H755" t="n">
        <v>0.5600000000000001</v>
      </c>
      <c r="I755" t="n">
        <v>40</v>
      </c>
      <c r="J755" t="n">
        <v>165.19</v>
      </c>
      <c r="K755" t="n">
        <v>50.28</v>
      </c>
      <c r="L755" t="n">
        <v>5.25</v>
      </c>
      <c r="M755" t="n">
        <v>38</v>
      </c>
      <c r="N755" t="n">
        <v>29.66</v>
      </c>
      <c r="O755" t="n">
        <v>20607.95</v>
      </c>
      <c r="P755" t="n">
        <v>279.69</v>
      </c>
      <c r="Q755" t="n">
        <v>1397.18</v>
      </c>
      <c r="R755" t="n">
        <v>109.24</v>
      </c>
      <c r="S755" t="n">
        <v>66.97</v>
      </c>
      <c r="T755" t="n">
        <v>18419.36</v>
      </c>
      <c r="U755" t="n">
        <v>0.61</v>
      </c>
      <c r="V755" t="n">
        <v>0.83</v>
      </c>
      <c r="W755" t="n">
        <v>5.36</v>
      </c>
      <c r="X755" t="n">
        <v>1.13</v>
      </c>
      <c r="Y755" t="n">
        <v>1</v>
      </c>
      <c r="Z755" t="n">
        <v>10</v>
      </c>
    </row>
    <row r="756">
      <c r="A756" t="n">
        <v>18</v>
      </c>
      <c r="B756" t="n">
        <v>80</v>
      </c>
      <c r="C756" t="inlineStr">
        <is>
          <t xml:space="preserve">CONCLUIDO	</t>
        </is>
      </c>
      <c r="D756" t="n">
        <v>3.4817</v>
      </c>
      <c r="E756" t="n">
        <v>28.72</v>
      </c>
      <c r="F756" t="n">
        <v>25.2</v>
      </c>
      <c r="G756" t="n">
        <v>40.87</v>
      </c>
      <c r="H756" t="n">
        <v>0.59</v>
      </c>
      <c r="I756" t="n">
        <v>37</v>
      </c>
      <c r="J756" t="n">
        <v>165.55</v>
      </c>
      <c r="K756" t="n">
        <v>50.28</v>
      </c>
      <c r="L756" t="n">
        <v>5.5</v>
      </c>
      <c r="M756" t="n">
        <v>35</v>
      </c>
      <c r="N756" t="n">
        <v>29.77</v>
      </c>
      <c r="O756" t="n">
        <v>20652.33</v>
      </c>
      <c r="P756" t="n">
        <v>276.42</v>
      </c>
      <c r="Q756" t="n">
        <v>1397.3</v>
      </c>
      <c r="R756" t="n">
        <v>106.18</v>
      </c>
      <c r="S756" t="n">
        <v>66.97</v>
      </c>
      <c r="T756" t="n">
        <v>16905.28</v>
      </c>
      <c r="U756" t="n">
        <v>0.63</v>
      </c>
      <c r="V756" t="n">
        <v>0.84</v>
      </c>
      <c r="W756" t="n">
        <v>5.36</v>
      </c>
      <c r="X756" t="n">
        <v>1.04</v>
      </c>
      <c r="Y756" t="n">
        <v>1</v>
      </c>
      <c r="Z756" t="n">
        <v>10</v>
      </c>
    </row>
    <row r="757">
      <c r="A757" t="n">
        <v>19</v>
      </c>
      <c r="B757" t="n">
        <v>80</v>
      </c>
      <c r="C757" t="inlineStr">
        <is>
          <t xml:space="preserve">CONCLUIDO	</t>
        </is>
      </c>
      <c r="D757" t="n">
        <v>3.4876</v>
      </c>
      <c r="E757" t="n">
        <v>28.67</v>
      </c>
      <c r="F757" t="n">
        <v>25.19</v>
      </c>
      <c r="G757" t="n">
        <v>41.98</v>
      </c>
      <c r="H757" t="n">
        <v>0.61</v>
      </c>
      <c r="I757" t="n">
        <v>36</v>
      </c>
      <c r="J757" t="n">
        <v>165.91</v>
      </c>
      <c r="K757" t="n">
        <v>50.28</v>
      </c>
      <c r="L757" t="n">
        <v>5.75</v>
      </c>
      <c r="M757" t="n">
        <v>34</v>
      </c>
      <c r="N757" t="n">
        <v>29.88</v>
      </c>
      <c r="O757" t="n">
        <v>20696.74</v>
      </c>
      <c r="P757" t="n">
        <v>275.03</v>
      </c>
      <c r="Q757" t="n">
        <v>1397.23</v>
      </c>
      <c r="R757" t="n">
        <v>105.91</v>
      </c>
      <c r="S757" t="n">
        <v>66.97</v>
      </c>
      <c r="T757" t="n">
        <v>16777.82</v>
      </c>
      <c r="U757" t="n">
        <v>0.63</v>
      </c>
      <c r="V757" t="n">
        <v>0.84</v>
      </c>
      <c r="W757" t="n">
        <v>5.35</v>
      </c>
      <c r="X757" t="n">
        <v>1.02</v>
      </c>
      <c r="Y757" t="n">
        <v>1</v>
      </c>
      <c r="Z757" t="n">
        <v>10</v>
      </c>
    </row>
    <row r="758">
      <c r="A758" t="n">
        <v>20</v>
      </c>
      <c r="B758" t="n">
        <v>80</v>
      </c>
      <c r="C758" t="inlineStr">
        <is>
          <t xml:space="preserve">CONCLUIDO	</t>
        </is>
      </c>
      <c r="D758" t="n">
        <v>3.5062</v>
      </c>
      <c r="E758" t="n">
        <v>28.52</v>
      </c>
      <c r="F758" t="n">
        <v>25.1</v>
      </c>
      <c r="G758" t="n">
        <v>44.3</v>
      </c>
      <c r="H758" t="n">
        <v>0.64</v>
      </c>
      <c r="I758" t="n">
        <v>34</v>
      </c>
      <c r="J758" t="n">
        <v>166.27</v>
      </c>
      <c r="K758" t="n">
        <v>50.28</v>
      </c>
      <c r="L758" t="n">
        <v>6</v>
      </c>
      <c r="M758" t="n">
        <v>32</v>
      </c>
      <c r="N758" t="n">
        <v>29.99</v>
      </c>
      <c r="O758" t="n">
        <v>20741.2</v>
      </c>
      <c r="P758" t="n">
        <v>271.87</v>
      </c>
      <c r="Q758" t="n">
        <v>1397.36</v>
      </c>
      <c r="R758" t="n">
        <v>102.73</v>
      </c>
      <c r="S758" t="n">
        <v>66.97</v>
      </c>
      <c r="T758" t="n">
        <v>15194.45</v>
      </c>
      <c r="U758" t="n">
        <v>0.65</v>
      </c>
      <c r="V758" t="n">
        <v>0.84</v>
      </c>
      <c r="W758" t="n">
        <v>5.36</v>
      </c>
      <c r="X758" t="n">
        <v>0.93</v>
      </c>
      <c r="Y758" t="n">
        <v>1</v>
      </c>
      <c r="Z758" t="n">
        <v>10</v>
      </c>
    </row>
    <row r="759">
      <c r="A759" t="n">
        <v>21</v>
      </c>
      <c r="B759" t="n">
        <v>80</v>
      </c>
      <c r="C759" t="inlineStr">
        <is>
          <t xml:space="preserve">CONCLUIDO	</t>
        </is>
      </c>
      <c r="D759" t="n">
        <v>3.5194</v>
      </c>
      <c r="E759" t="n">
        <v>28.41</v>
      </c>
      <c r="F759" t="n">
        <v>25.06</v>
      </c>
      <c r="G759" t="n">
        <v>46.98</v>
      </c>
      <c r="H759" t="n">
        <v>0.66</v>
      </c>
      <c r="I759" t="n">
        <v>32</v>
      </c>
      <c r="J759" t="n">
        <v>166.64</v>
      </c>
      <c r="K759" t="n">
        <v>50.28</v>
      </c>
      <c r="L759" t="n">
        <v>6.25</v>
      </c>
      <c r="M759" t="n">
        <v>30</v>
      </c>
      <c r="N759" t="n">
        <v>30.11</v>
      </c>
      <c r="O759" t="n">
        <v>20785.69</v>
      </c>
      <c r="P759" t="n">
        <v>269.78</v>
      </c>
      <c r="Q759" t="n">
        <v>1397.19</v>
      </c>
      <c r="R759" t="n">
        <v>101.57</v>
      </c>
      <c r="S759" t="n">
        <v>66.97</v>
      </c>
      <c r="T759" t="n">
        <v>14627.31</v>
      </c>
      <c r="U759" t="n">
        <v>0.66</v>
      </c>
      <c r="V759" t="n">
        <v>0.84</v>
      </c>
      <c r="W759" t="n">
        <v>5.35</v>
      </c>
      <c r="X759" t="n">
        <v>0.89</v>
      </c>
      <c r="Y759" t="n">
        <v>1</v>
      </c>
      <c r="Z759" t="n">
        <v>10</v>
      </c>
    </row>
    <row r="760">
      <c r="A760" t="n">
        <v>22</v>
      </c>
      <c r="B760" t="n">
        <v>80</v>
      </c>
      <c r="C760" t="inlineStr">
        <is>
          <t xml:space="preserve">CONCLUIDO	</t>
        </is>
      </c>
      <c r="D760" t="n">
        <v>3.5272</v>
      </c>
      <c r="E760" t="n">
        <v>28.35</v>
      </c>
      <c r="F760" t="n">
        <v>25.03</v>
      </c>
      <c r="G760" t="n">
        <v>48.44</v>
      </c>
      <c r="H760" t="n">
        <v>0.6899999999999999</v>
      </c>
      <c r="I760" t="n">
        <v>31</v>
      </c>
      <c r="J760" t="n">
        <v>167</v>
      </c>
      <c r="K760" t="n">
        <v>50.28</v>
      </c>
      <c r="L760" t="n">
        <v>6.5</v>
      </c>
      <c r="M760" t="n">
        <v>29</v>
      </c>
      <c r="N760" t="n">
        <v>30.22</v>
      </c>
      <c r="O760" t="n">
        <v>20830.22</v>
      </c>
      <c r="P760" t="n">
        <v>268.09</v>
      </c>
      <c r="Q760" t="n">
        <v>1397.2</v>
      </c>
      <c r="R760" t="n">
        <v>100.74</v>
      </c>
      <c r="S760" t="n">
        <v>66.97</v>
      </c>
      <c r="T760" t="n">
        <v>14218.72</v>
      </c>
      <c r="U760" t="n">
        <v>0.66</v>
      </c>
      <c r="V760" t="n">
        <v>0.84</v>
      </c>
      <c r="W760" t="n">
        <v>5.34</v>
      </c>
      <c r="X760" t="n">
        <v>0.86</v>
      </c>
      <c r="Y760" t="n">
        <v>1</v>
      </c>
      <c r="Z760" t="n">
        <v>10</v>
      </c>
    </row>
    <row r="761">
      <c r="A761" t="n">
        <v>23</v>
      </c>
      <c r="B761" t="n">
        <v>80</v>
      </c>
      <c r="C761" t="inlineStr">
        <is>
          <t xml:space="preserve">CONCLUIDO	</t>
        </is>
      </c>
      <c r="D761" t="n">
        <v>3.5354</v>
      </c>
      <c r="E761" t="n">
        <v>28.28</v>
      </c>
      <c r="F761" t="n">
        <v>24.99</v>
      </c>
      <c r="G761" t="n">
        <v>49.99</v>
      </c>
      <c r="H761" t="n">
        <v>0.71</v>
      </c>
      <c r="I761" t="n">
        <v>30</v>
      </c>
      <c r="J761" t="n">
        <v>167.36</v>
      </c>
      <c r="K761" t="n">
        <v>50.28</v>
      </c>
      <c r="L761" t="n">
        <v>6.75</v>
      </c>
      <c r="M761" t="n">
        <v>28</v>
      </c>
      <c r="N761" t="n">
        <v>30.33</v>
      </c>
      <c r="O761" t="n">
        <v>20874.78</v>
      </c>
      <c r="P761" t="n">
        <v>264.8</v>
      </c>
      <c r="Q761" t="n">
        <v>1397.41</v>
      </c>
      <c r="R761" t="n">
        <v>99.45</v>
      </c>
      <c r="S761" t="n">
        <v>66.97</v>
      </c>
      <c r="T761" t="n">
        <v>13575.99</v>
      </c>
      <c r="U761" t="n">
        <v>0.67</v>
      </c>
      <c r="V761" t="n">
        <v>0.84</v>
      </c>
      <c r="W761" t="n">
        <v>5.34</v>
      </c>
      <c r="X761" t="n">
        <v>0.83</v>
      </c>
      <c r="Y761" t="n">
        <v>1</v>
      </c>
      <c r="Z761" t="n">
        <v>10</v>
      </c>
    </row>
    <row r="762">
      <c r="A762" t="n">
        <v>24</v>
      </c>
      <c r="B762" t="n">
        <v>80</v>
      </c>
      <c r="C762" t="inlineStr">
        <is>
          <t xml:space="preserve">CONCLUIDO	</t>
        </is>
      </c>
      <c r="D762" t="n">
        <v>3.5476</v>
      </c>
      <c r="E762" t="n">
        <v>28.19</v>
      </c>
      <c r="F762" t="n">
        <v>24.96</v>
      </c>
      <c r="G762" t="n">
        <v>53.49</v>
      </c>
      <c r="H762" t="n">
        <v>0.74</v>
      </c>
      <c r="I762" t="n">
        <v>28</v>
      </c>
      <c r="J762" t="n">
        <v>167.72</v>
      </c>
      <c r="K762" t="n">
        <v>50.28</v>
      </c>
      <c r="L762" t="n">
        <v>7</v>
      </c>
      <c r="M762" t="n">
        <v>26</v>
      </c>
      <c r="N762" t="n">
        <v>30.44</v>
      </c>
      <c r="O762" t="n">
        <v>20919.39</v>
      </c>
      <c r="P762" t="n">
        <v>262.77</v>
      </c>
      <c r="Q762" t="n">
        <v>1397.25</v>
      </c>
      <c r="R762" t="n">
        <v>98.38</v>
      </c>
      <c r="S762" t="n">
        <v>66.97</v>
      </c>
      <c r="T762" t="n">
        <v>13053.6</v>
      </c>
      <c r="U762" t="n">
        <v>0.68</v>
      </c>
      <c r="V762" t="n">
        <v>0.84</v>
      </c>
      <c r="W762" t="n">
        <v>5.34</v>
      </c>
      <c r="X762" t="n">
        <v>0.8</v>
      </c>
      <c r="Y762" t="n">
        <v>1</v>
      </c>
      <c r="Z762" t="n">
        <v>10</v>
      </c>
    </row>
    <row r="763">
      <c r="A763" t="n">
        <v>25</v>
      </c>
      <c r="B763" t="n">
        <v>80</v>
      </c>
      <c r="C763" t="inlineStr">
        <is>
          <t xml:space="preserve">CONCLUIDO	</t>
        </is>
      </c>
      <c r="D763" t="n">
        <v>3.5595</v>
      </c>
      <c r="E763" t="n">
        <v>28.09</v>
      </c>
      <c r="F763" t="n">
        <v>24.9</v>
      </c>
      <c r="G763" t="n">
        <v>55.33</v>
      </c>
      <c r="H763" t="n">
        <v>0.76</v>
      </c>
      <c r="I763" t="n">
        <v>27</v>
      </c>
      <c r="J763" t="n">
        <v>168.08</v>
      </c>
      <c r="K763" t="n">
        <v>50.28</v>
      </c>
      <c r="L763" t="n">
        <v>7.25</v>
      </c>
      <c r="M763" t="n">
        <v>25</v>
      </c>
      <c r="N763" t="n">
        <v>30.55</v>
      </c>
      <c r="O763" t="n">
        <v>20964.03</v>
      </c>
      <c r="P763" t="n">
        <v>259.55</v>
      </c>
      <c r="Q763" t="n">
        <v>1397.19</v>
      </c>
      <c r="R763" t="n">
        <v>96.56</v>
      </c>
      <c r="S763" t="n">
        <v>66.97</v>
      </c>
      <c r="T763" t="n">
        <v>12146.49</v>
      </c>
      <c r="U763" t="n">
        <v>0.6899999999999999</v>
      </c>
      <c r="V763" t="n">
        <v>0.85</v>
      </c>
      <c r="W763" t="n">
        <v>5.33</v>
      </c>
      <c r="X763" t="n">
        <v>0.73</v>
      </c>
      <c r="Y763" t="n">
        <v>1</v>
      </c>
      <c r="Z763" t="n">
        <v>10</v>
      </c>
    </row>
    <row r="764">
      <c r="A764" t="n">
        <v>26</v>
      </c>
      <c r="B764" t="n">
        <v>80</v>
      </c>
      <c r="C764" t="inlineStr">
        <is>
          <t xml:space="preserve">CONCLUIDO	</t>
        </is>
      </c>
      <c r="D764" t="n">
        <v>3.5647</v>
      </c>
      <c r="E764" t="n">
        <v>28.05</v>
      </c>
      <c r="F764" t="n">
        <v>24.89</v>
      </c>
      <c r="G764" t="n">
        <v>57.44</v>
      </c>
      <c r="H764" t="n">
        <v>0.79</v>
      </c>
      <c r="I764" t="n">
        <v>26</v>
      </c>
      <c r="J764" t="n">
        <v>168.44</v>
      </c>
      <c r="K764" t="n">
        <v>50.28</v>
      </c>
      <c r="L764" t="n">
        <v>7.5</v>
      </c>
      <c r="M764" t="n">
        <v>24</v>
      </c>
      <c r="N764" t="n">
        <v>30.66</v>
      </c>
      <c r="O764" t="n">
        <v>21008.71</v>
      </c>
      <c r="P764" t="n">
        <v>257.06</v>
      </c>
      <c r="Q764" t="n">
        <v>1397.19</v>
      </c>
      <c r="R764" t="n">
        <v>96.01000000000001</v>
      </c>
      <c r="S764" t="n">
        <v>66.97</v>
      </c>
      <c r="T764" t="n">
        <v>11877.99</v>
      </c>
      <c r="U764" t="n">
        <v>0.7</v>
      </c>
      <c r="V764" t="n">
        <v>0.85</v>
      </c>
      <c r="W764" t="n">
        <v>5.34</v>
      </c>
      <c r="X764" t="n">
        <v>0.73</v>
      </c>
      <c r="Y764" t="n">
        <v>1</v>
      </c>
      <c r="Z764" t="n">
        <v>10</v>
      </c>
    </row>
    <row r="765">
      <c r="A765" t="n">
        <v>27</v>
      </c>
      <c r="B765" t="n">
        <v>80</v>
      </c>
      <c r="C765" t="inlineStr">
        <is>
          <t xml:space="preserve">CONCLUIDO	</t>
        </is>
      </c>
      <c r="D765" t="n">
        <v>3.5734</v>
      </c>
      <c r="E765" t="n">
        <v>27.98</v>
      </c>
      <c r="F765" t="n">
        <v>24.85</v>
      </c>
      <c r="G765" t="n">
        <v>59.65</v>
      </c>
      <c r="H765" t="n">
        <v>0.8100000000000001</v>
      </c>
      <c r="I765" t="n">
        <v>25</v>
      </c>
      <c r="J765" t="n">
        <v>168.81</v>
      </c>
      <c r="K765" t="n">
        <v>50.28</v>
      </c>
      <c r="L765" t="n">
        <v>7.75</v>
      </c>
      <c r="M765" t="n">
        <v>23</v>
      </c>
      <c r="N765" t="n">
        <v>30.78</v>
      </c>
      <c r="O765" t="n">
        <v>21053.43</v>
      </c>
      <c r="P765" t="n">
        <v>255.54</v>
      </c>
      <c r="Q765" t="n">
        <v>1397.18</v>
      </c>
      <c r="R765" t="n">
        <v>94.92</v>
      </c>
      <c r="S765" t="n">
        <v>66.97</v>
      </c>
      <c r="T765" t="n">
        <v>11338.55</v>
      </c>
      <c r="U765" t="n">
        <v>0.71</v>
      </c>
      <c r="V765" t="n">
        <v>0.85</v>
      </c>
      <c r="W765" t="n">
        <v>5.34</v>
      </c>
      <c r="X765" t="n">
        <v>0.6899999999999999</v>
      </c>
      <c r="Y765" t="n">
        <v>1</v>
      </c>
      <c r="Z765" t="n">
        <v>10</v>
      </c>
    </row>
    <row r="766">
      <c r="A766" t="n">
        <v>28</v>
      </c>
      <c r="B766" t="n">
        <v>80</v>
      </c>
      <c r="C766" t="inlineStr">
        <is>
          <t xml:space="preserve">CONCLUIDO	</t>
        </is>
      </c>
      <c r="D766" t="n">
        <v>3.5819</v>
      </c>
      <c r="E766" t="n">
        <v>27.92</v>
      </c>
      <c r="F766" t="n">
        <v>24.82</v>
      </c>
      <c r="G766" t="n">
        <v>62.05</v>
      </c>
      <c r="H766" t="n">
        <v>0.84</v>
      </c>
      <c r="I766" t="n">
        <v>24</v>
      </c>
      <c r="J766" t="n">
        <v>169.17</v>
      </c>
      <c r="K766" t="n">
        <v>50.28</v>
      </c>
      <c r="L766" t="n">
        <v>8</v>
      </c>
      <c r="M766" t="n">
        <v>22</v>
      </c>
      <c r="N766" t="n">
        <v>30.89</v>
      </c>
      <c r="O766" t="n">
        <v>21098.19</v>
      </c>
      <c r="P766" t="n">
        <v>252.41</v>
      </c>
      <c r="Q766" t="n">
        <v>1397.18</v>
      </c>
      <c r="R766" t="n">
        <v>93.83</v>
      </c>
      <c r="S766" t="n">
        <v>66.97</v>
      </c>
      <c r="T766" t="n">
        <v>10798.38</v>
      </c>
      <c r="U766" t="n">
        <v>0.71</v>
      </c>
      <c r="V766" t="n">
        <v>0.85</v>
      </c>
      <c r="W766" t="n">
        <v>5.33</v>
      </c>
      <c r="X766" t="n">
        <v>0.65</v>
      </c>
      <c r="Y766" t="n">
        <v>1</v>
      </c>
      <c r="Z766" t="n">
        <v>10</v>
      </c>
    </row>
    <row r="767">
      <c r="A767" t="n">
        <v>29</v>
      </c>
      <c r="B767" t="n">
        <v>80</v>
      </c>
      <c r="C767" t="inlineStr">
        <is>
          <t xml:space="preserve">CONCLUIDO	</t>
        </is>
      </c>
      <c r="D767" t="n">
        <v>3.5901</v>
      </c>
      <c r="E767" t="n">
        <v>27.85</v>
      </c>
      <c r="F767" t="n">
        <v>24.79</v>
      </c>
      <c r="G767" t="n">
        <v>64.67</v>
      </c>
      <c r="H767" t="n">
        <v>0.86</v>
      </c>
      <c r="I767" t="n">
        <v>23</v>
      </c>
      <c r="J767" t="n">
        <v>169.53</v>
      </c>
      <c r="K767" t="n">
        <v>50.28</v>
      </c>
      <c r="L767" t="n">
        <v>8.25</v>
      </c>
      <c r="M767" t="n">
        <v>21</v>
      </c>
      <c r="N767" t="n">
        <v>31</v>
      </c>
      <c r="O767" t="n">
        <v>21142.98</v>
      </c>
      <c r="P767" t="n">
        <v>249.89</v>
      </c>
      <c r="Q767" t="n">
        <v>1397.25</v>
      </c>
      <c r="R767" t="n">
        <v>93.04000000000001</v>
      </c>
      <c r="S767" t="n">
        <v>66.97</v>
      </c>
      <c r="T767" t="n">
        <v>10407.4</v>
      </c>
      <c r="U767" t="n">
        <v>0.72</v>
      </c>
      <c r="V767" t="n">
        <v>0.85</v>
      </c>
      <c r="W767" t="n">
        <v>5.33</v>
      </c>
      <c r="X767" t="n">
        <v>0.62</v>
      </c>
      <c r="Y767" t="n">
        <v>1</v>
      </c>
      <c r="Z767" t="n">
        <v>10</v>
      </c>
    </row>
    <row r="768">
      <c r="A768" t="n">
        <v>30</v>
      </c>
      <c r="B768" t="n">
        <v>80</v>
      </c>
      <c r="C768" t="inlineStr">
        <is>
          <t xml:space="preserve">CONCLUIDO	</t>
        </is>
      </c>
      <c r="D768" t="n">
        <v>3.5963</v>
      </c>
      <c r="E768" t="n">
        <v>27.81</v>
      </c>
      <c r="F768" t="n">
        <v>24.77</v>
      </c>
      <c r="G768" t="n">
        <v>67.56</v>
      </c>
      <c r="H768" t="n">
        <v>0.89</v>
      </c>
      <c r="I768" t="n">
        <v>22</v>
      </c>
      <c r="J768" t="n">
        <v>169.9</v>
      </c>
      <c r="K768" t="n">
        <v>50.28</v>
      </c>
      <c r="L768" t="n">
        <v>8.5</v>
      </c>
      <c r="M768" t="n">
        <v>20</v>
      </c>
      <c r="N768" t="n">
        <v>31.12</v>
      </c>
      <c r="O768" t="n">
        <v>21187.82</v>
      </c>
      <c r="P768" t="n">
        <v>248</v>
      </c>
      <c r="Q768" t="n">
        <v>1397.26</v>
      </c>
      <c r="R768" t="n">
        <v>92.26000000000001</v>
      </c>
      <c r="S768" t="n">
        <v>66.97</v>
      </c>
      <c r="T768" t="n">
        <v>10023.12</v>
      </c>
      <c r="U768" t="n">
        <v>0.73</v>
      </c>
      <c r="V768" t="n">
        <v>0.85</v>
      </c>
      <c r="W768" t="n">
        <v>5.33</v>
      </c>
      <c r="X768" t="n">
        <v>0.61</v>
      </c>
      <c r="Y768" t="n">
        <v>1</v>
      </c>
      <c r="Z768" t="n">
        <v>10</v>
      </c>
    </row>
    <row r="769">
      <c r="A769" t="n">
        <v>31</v>
      </c>
      <c r="B769" t="n">
        <v>80</v>
      </c>
      <c r="C769" t="inlineStr">
        <is>
          <t xml:space="preserve">CONCLUIDO	</t>
        </is>
      </c>
      <c r="D769" t="n">
        <v>3.6058</v>
      </c>
      <c r="E769" t="n">
        <v>27.73</v>
      </c>
      <c r="F769" t="n">
        <v>24.73</v>
      </c>
      <c r="G769" t="n">
        <v>70.66</v>
      </c>
      <c r="H769" t="n">
        <v>0.91</v>
      </c>
      <c r="I769" t="n">
        <v>21</v>
      </c>
      <c r="J769" t="n">
        <v>170.26</v>
      </c>
      <c r="K769" t="n">
        <v>50.28</v>
      </c>
      <c r="L769" t="n">
        <v>8.75</v>
      </c>
      <c r="M769" t="n">
        <v>19</v>
      </c>
      <c r="N769" t="n">
        <v>31.23</v>
      </c>
      <c r="O769" t="n">
        <v>21232.69</v>
      </c>
      <c r="P769" t="n">
        <v>243.74</v>
      </c>
      <c r="Q769" t="n">
        <v>1397.26</v>
      </c>
      <c r="R769" t="n">
        <v>90.73999999999999</v>
      </c>
      <c r="S769" t="n">
        <v>66.97</v>
      </c>
      <c r="T769" t="n">
        <v>9267.07</v>
      </c>
      <c r="U769" t="n">
        <v>0.74</v>
      </c>
      <c r="V769" t="n">
        <v>0.85</v>
      </c>
      <c r="W769" t="n">
        <v>5.33</v>
      </c>
      <c r="X769" t="n">
        <v>0.57</v>
      </c>
      <c r="Y769" t="n">
        <v>1</v>
      </c>
      <c r="Z769" t="n">
        <v>10</v>
      </c>
    </row>
    <row r="770">
      <c r="A770" t="n">
        <v>32</v>
      </c>
      <c r="B770" t="n">
        <v>80</v>
      </c>
      <c r="C770" t="inlineStr">
        <is>
          <t xml:space="preserve">CONCLUIDO	</t>
        </is>
      </c>
      <c r="D770" t="n">
        <v>3.6069</v>
      </c>
      <c r="E770" t="n">
        <v>27.72</v>
      </c>
      <c r="F770" t="n">
        <v>24.72</v>
      </c>
      <c r="G770" t="n">
        <v>70.64</v>
      </c>
      <c r="H770" t="n">
        <v>0.9399999999999999</v>
      </c>
      <c r="I770" t="n">
        <v>21</v>
      </c>
      <c r="J770" t="n">
        <v>170.62</v>
      </c>
      <c r="K770" t="n">
        <v>50.28</v>
      </c>
      <c r="L770" t="n">
        <v>9</v>
      </c>
      <c r="M770" t="n">
        <v>18</v>
      </c>
      <c r="N770" t="n">
        <v>31.34</v>
      </c>
      <c r="O770" t="n">
        <v>21277.6</v>
      </c>
      <c r="P770" t="n">
        <v>241.85</v>
      </c>
      <c r="Q770" t="n">
        <v>1397.32</v>
      </c>
      <c r="R770" t="n">
        <v>90.77</v>
      </c>
      <c r="S770" t="n">
        <v>66.97</v>
      </c>
      <c r="T770" t="n">
        <v>9281.209999999999</v>
      </c>
      <c r="U770" t="n">
        <v>0.74</v>
      </c>
      <c r="V770" t="n">
        <v>0.85</v>
      </c>
      <c r="W770" t="n">
        <v>5.33</v>
      </c>
      <c r="X770" t="n">
        <v>0.5600000000000001</v>
      </c>
      <c r="Y770" t="n">
        <v>1</v>
      </c>
      <c r="Z770" t="n">
        <v>10</v>
      </c>
    </row>
    <row r="771">
      <c r="A771" t="n">
        <v>33</v>
      </c>
      <c r="B771" t="n">
        <v>80</v>
      </c>
      <c r="C771" t="inlineStr">
        <is>
          <t xml:space="preserve">CONCLUIDO	</t>
        </is>
      </c>
      <c r="D771" t="n">
        <v>3.6134</v>
      </c>
      <c r="E771" t="n">
        <v>27.67</v>
      </c>
      <c r="F771" t="n">
        <v>24.71</v>
      </c>
      <c r="G771" t="n">
        <v>74.12</v>
      </c>
      <c r="H771" t="n">
        <v>0.96</v>
      </c>
      <c r="I771" t="n">
        <v>20</v>
      </c>
      <c r="J771" t="n">
        <v>170.99</v>
      </c>
      <c r="K771" t="n">
        <v>50.28</v>
      </c>
      <c r="L771" t="n">
        <v>9.25</v>
      </c>
      <c r="M771" t="n">
        <v>14</v>
      </c>
      <c r="N771" t="n">
        <v>31.46</v>
      </c>
      <c r="O771" t="n">
        <v>21322.55</v>
      </c>
      <c r="P771" t="n">
        <v>241.3</v>
      </c>
      <c r="Q771" t="n">
        <v>1397.22</v>
      </c>
      <c r="R771" t="n">
        <v>90.18000000000001</v>
      </c>
      <c r="S771" t="n">
        <v>66.97</v>
      </c>
      <c r="T771" t="n">
        <v>8991.48</v>
      </c>
      <c r="U771" t="n">
        <v>0.74</v>
      </c>
      <c r="V771" t="n">
        <v>0.85</v>
      </c>
      <c r="W771" t="n">
        <v>5.33</v>
      </c>
      <c r="X771" t="n">
        <v>0.54</v>
      </c>
      <c r="Y771" t="n">
        <v>1</v>
      </c>
      <c r="Z771" t="n">
        <v>10</v>
      </c>
    </row>
    <row r="772">
      <c r="A772" t="n">
        <v>34</v>
      </c>
      <c r="B772" t="n">
        <v>80</v>
      </c>
      <c r="C772" t="inlineStr">
        <is>
          <t xml:space="preserve">CONCLUIDO	</t>
        </is>
      </c>
      <c r="D772" t="n">
        <v>3.6123</v>
      </c>
      <c r="E772" t="n">
        <v>27.68</v>
      </c>
      <c r="F772" t="n">
        <v>24.71</v>
      </c>
      <c r="G772" t="n">
        <v>74.14</v>
      </c>
      <c r="H772" t="n">
        <v>0.98</v>
      </c>
      <c r="I772" t="n">
        <v>20</v>
      </c>
      <c r="J772" t="n">
        <v>171.35</v>
      </c>
      <c r="K772" t="n">
        <v>50.28</v>
      </c>
      <c r="L772" t="n">
        <v>9.5</v>
      </c>
      <c r="M772" t="n">
        <v>12</v>
      </c>
      <c r="N772" t="n">
        <v>31.57</v>
      </c>
      <c r="O772" t="n">
        <v>21367.54</v>
      </c>
      <c r="P772" t="n">
        <v>240.81</v>
      </c>
      <c r="Q772" t="n">
        <v>1397.24</v>
      </c>
      <c r="R772" t="n">
        <v>90.09</v>
      </c>
      <c r="S772" t="n">
        <v>66.97</v>
      </c>
      <c r="T772" t="n">
        <v>8945.76</v>
      </c>
      <c r="U772" t="n">
        <v>0.74</v>
      </c>
      <c r="V772" t="n">
        <v>0.85</v>
      </c>
      <c r="W772" t="n">
        <v>5.34</v>
      </c>
      <c r="X772" t="n">
        <v>0.55</v>
      </c>
      <c r="Y772" t="n">
        <v>1</v>
      </c>
      <c r="Z772" t="n">
        <v>10</v>
      </c>
    </row>
    <row r="773">
      <c r="A773" t="n">
        <v>35</v>
      </c>
      <c r="B773" t="n">
        <v>80</v>
      </c>
      <c r="C773" t="inlineStr">
        <is>
          <t xml:space="preserve">CONCLUIDO	</t>
        </is>
      </c>
      <c r="D773" t="n">
        <v>3.6192</v>
      </c>
      <c r="E773" t="n">
        <v>27.63</v>
      </c>
      <c r="F773" t="n">
        <v>24.69</v>
      </c>
      <c r="G773" t="n">
        <v>77.98</v>
      </c>
      <c r="H773" t="n">
        <v>1.01</v>
      </c>
      <c r="I773" t="n">
        <v>19</v>
      </c>
      <c r="J773" t="n">
        <v>171.72</v>
      </c>
      <c r="K773" t="n">
        <v>50.28</v>
      </c>
      <c r="L773" t="n">
        <v>9.75</v>
      </c>
      <c r="M773" t="n">
        <v>7</v>
      </c>
      <c r="N773" t="n">
        <v>31.69</v>
      </c>
      <c r="O773" t="n">
        <v>21412.57</v>
      </c>
      <c r="P773" t="n">
        <v>237.73</v>
      </c>
      <c r="Q773" t="n">
        <v>1397.29</v>
      </c>
      <c r="R773" t="n">
        <v>89.12</v>
      </c>
      <c r="S773" t="n">
        <v>66.97</v>
      </c>
      <c r="T773" t="n">
        <v>8465.35</v>
      </c>
      <c r="U773" t="n">
        <v>0.75</v>
      </c>
      <c r="V773" t="n">
        <v>0.85</v>
      </c>
      <c r="W773" t="n">
        <v>5.34</v>
      </c>
      <c r="X773" t="n">
        <v>0.53</v>
      </c>
      <c r="Y773" t="n">
        <v>1</v>
      </c>
      <c r="Z773" t="n">
        <v>10</v>
      </c>
    </row>
    <row r="774">
      <c r="A774" t="n">
        <v>36</v>
      </c>
      <c r="B774" t="n">
        <v>80</v>
      </c>
      <c r="C774" t="inlineStr">
        <is>
          <t xml:space="preserve">CONCLUIDO	</t>
        </is>
      </c>
      <c r="D774" t="n">
        <v>3.6183</v>
      </c>
      <c r="E774" t="n">
        <v>27.64</v>
      </c>
      <c r="F774" t="n">
        <v>24.7</v>
      </c>
      <c r="G774" t="n">
        <v>78</v>
      </c>
      <c r="H774" t="n">
        <v>1.03</v>
      </c>
      <c r="I774" t="n">
        <v>19</v>
      </c>
      <c r="J774" t="n">
        <v>172.08</v>
      </c>
      <c r="K774" t="n">
        <v>50.28</v>
      </c>
      <c r="L774" t="n">
        <v>10</v>
      </c>
      <c r="M774" t="n">
        <v>4</v>
      </c>
      <c r="N774" t="n">
        <v>31.8</v>
      </c>
      <c r="O774" t="n">
        <v>21457.64</v>
      </c>
      <c r="P774" t="n">
        <v>238.08</v>
      </c>
      <c r="Q774" t="n">
        <v>1397.32</v>
      </c>
      <c r="R774" t="n">
        <v>89.43000000000001</v>
      </c>
      <c r="S774" t="n">
        <v>66.97</v>
      </c>
      <c r="T774" t="n">
        <v>8620.02</v>
      </c>
      <c r="U774" t="n">
        <v>0.75</v>
      </c>
      <c r="V774" t="n">
        <v>0.85</v>
      </c>
      <c r="W774" t="n">
        <v>5.34</v>
      </c>
      <c r="X774" t="n">
        <v>0.53</v>
      </c>
      <c r="Y774" t="n">
        <v>1</v>
      </c>
      <c r="Z774" t="n">
        <v>10</v>
      </c>
    </row>
    <row r="775">
      <c r="A775" t="n">
        <v>37</v>
      </c>
      <c r="B775" t="n">
        <v>80</v>
      </c>
      <c r="C775" t="inlineStr">
        <is>
          <t xml:space="preserve">CONCLUIDO	</t>
        </is>
      </c>
      <c r="D775" t="n">
        <v>3.6182</v>
      </c>
      <c r="E775" t="n">
        <v>27.64</v>
      </c>
      <c r="F775" t="n">
        <v>24.7</v>
      </c>
      <c r="G775" t="n">
        <v>78</v>
      </c>
      <c r="H775" t="n">
        <v>1.05</v>
      </c>
      <c r="I775" t="n">
        <v>19</v>
      </c>
      <c r="J775" t="n">
        <v>172.45</v>
      </c>
      <c r="K775" t="n">
        <v>50.28</v>
      </c>
      <c r="L775" t="n">
        <v>10.25</v>
      </c>
      <c r="M775" t="n">
        <v>1</v>
      </c>
      <c r="N775" t="n">
        <v>31.92</v>
      </c>
      <c r="O775" t="n">
        <v>21502.75</v>
      </c>
      <c r="P775" t="n">
        <v>237.73</v>
      </c>
      <c r="Q775" t="n">
        <v>1397.27</v>
      </c>
      <c r="R775" t="n">
        <v>89.34999999999999</v>
      </c>
      <c r="S775" t="n">
        <v>66.97</v>
      </c>
      <c r="T775" t="n">
        <v>8582.93</v>
      </c>
      <c r="U775" t="n">
        <v>0.75</v>
      </c>
      <c r="V775" t="n">
        <v>0.85</v>
      </c>
      <c r="W775" t="n">
        <v>5.35</v>
      </c>
      <c r="X775" t="n">
        <v>0.54</v>
      </c>
      <c r="Y775" t="n">
        <v>1</v>
      </c>
      <c r="Z775" t="n">
        <v>10</v>
      </c>
    </row>
    <row r="776">
      <c r="A776" t="n">
        <v>38</v>
      </c>
      <c r="B776" t="n">
        <v>80</v>
      </c>
      <c r="C776" t="inlineStr">
        <is>
          <t xml:space="preserve">CONCLUIDO	</t>
        </is>
      </c>
      <c r="D776" t="n">
        <v>3.618</v>
      </c>
      <c r="E776" t="n">
        <v>27.64</v>
      </c>
      <c r="F776" t="n">
        <v>24.7</v>
      </c>
      <c r="G776" t="n">
        <v>78.01000000000001</v>
      </c>
      <c r="H776" t="n">
        <v>1.08</v>
      </c>
      <c r="I776" t="n">
        <v>19</v>
      </c>
      <c r="J776" t="n">
        <v>172.82</v>
      </c>
      <c r="K776" t="n">
        <v>50.28</v>
      </c>
      <c r="L776" t="n">
        <v>10.5</v>
      </c>
      <c r="M776" t="n">
        <v>0</v>
      </c>
      <c r="N776" t="n">
        <v>32.04</v>
      </c>
      <c r="O776" t="n">
        <v>21547.89</v>
      </c>
      <c r="P776" t="n">
        <v>238.2</v>
      </c>
      <c r="Q776" t="n">
        <v>1397.31</v>
      </c>
      <c r="R776" t="n">
        <v>89.36</v>
      </c>
      <c r="S776" t="n">
        <v>66.97</v>
      </c>
      <c r="T776" t="n">
        <v>8584.27</v>
      </c>
      <c r="U776" t="n">
        <v>0.75</v>
      </c>
      <c r="V776" t="n">
        <v>0.85</v>
      </c>
      <c r="W776" t="n">
        <v>5.35</v>
      </c>
      <c r="X776" t="n">
        <v>0.54</v>
      </c>
      <c r="Y776" t="n">
        <v>1</v>
      </c>
      <c r="Z776" t="n">
        <v>10</v>
      </c>
    </row>
    <row r="777">
      <c r="A777" t="n">
        <v>0</v>
      </c>
      <c r="B777" t="n">
        <v>115</v>
      </c>
      <c r="C777" t="inlineStr">
        <is>
          <t xml:space="preserve">CONCLUIDO	</t>
        </is>
      </c>
      <c r="D777" t="n">
        <v>1.7752</v>
      </c>
      <c r="E777" t="n">
        <v>56.33</v>
      </c>
      <c r="F777" t="n">
        <v>36.16</v>
      </c>
      <c r="G777" t="n">
        <v>5.44</v>
      </c>
      <c r="H777" t="n">
        <v>0.08</v>
      </c>
      <c r="I777" t="n">
        <v>399</v>
      </c>
      <c r="J777" t="n">
        <v>222.93</v>
      </c>
      <c r="K777" t="n">
        <v>56.94</v>
      </c>
      <c r="L777" t="n">
        <v>1</v>
      </c>
      <c r="M777" t="n">
        <v>397</v>
      </c>
      <c r="N777" t="n">
        <v>49.99</v>
      </c>
      <c r="O777" t="n">
        <v>27728.69</v>
      </c>
      <c r="P777" t="n">
        <v>550.01</v>
      </c>
      <c r="Q777" t="n">
        <v>1398</v>
      </c>
      <c r="R777" t="n">
        <v>464.49</v>
      </c>
      <c r="S777" t="n">
        <v>66.97</v>
      </c>
      <c r="T777" t="n">
        <v>194251.29</v>
      </c>
      <c r="U777" t="n">
        <v>0.14</v>
      </c>
      <c r="V777" t="n">
        <v>0.58</v>
      </c>
      <c r="W777" t="n">
        <v>5.95</v>
      </c>
      <c r="X777" t="n">
        <v>11.98</v>
      </c>
      <c r="Y777" t="n">
        <v>1</v>
      </c>
      <c r="Z777" t="n">
        <v>10</v>
      </c>
    </row>
    <row r="778">
      <c r="A778" t="n">
        <v>1</v>
      </c>
      <c r="B778" t="n">
        <v>115</v>
      </c>
      <c r="C778" t="inlineStr">
        <is>
          <t xml:space="preserve">CONCLUIDO	</t>
        </is>
      </c>
      <c r="D778" t="n">
        <v>2.0877</v>
      </c>
      <c r="E778" t="n">
        <v>47.9</v>
      </c>
      <c r="F778" t="n">
        <v>32.64</v>
      </c>
      <c r="G778" t="n">
        <v>6.82</v>
      </c>
      <c r="H778" t="n">
        <v>0.1</v>
      </c>
      <c r="I778" t="n">
        <v>287</v>
      </c>
      <c r="J778" t="n">
        <v>223.35</v>
      </c>
      <c r="K778" t="n">
        <v>56.94</v>
      </c>
      <c r="L778" t="n">
        <v>1.25</v>
      </c>
      <c r="M778" t="n">
        <v>285</v>
      </c>
      <c r="N778" t="n">
        <v>50.15</v>
      </c>
      <c r="O778" t="n">
        <v>27780.03</v>
      </c>
      <c r="P778" t="n">
        <v>495.34</v>
      </c>
      <c r="Q778" t="n">
        <v>1397.88</v>
      </c>
      <c r="R778" t="n">
        <v>349.26</v>
      </c>
      <c r="S778" t="n">
        <v>66.97</v>
      </c>
      <c r="T778" t="n">
        <v>137197.67</v>
      </c>
      <c r="U778" t="n">
        <v>0.19</v>
      </c>
      <c r="V778" t="n">
        <v>0.64</v>
      </c>
      <c r="W778" t="n">
        <v>5.76</v>
      </c>
      <c r="X778" t="n">
        <v>8.470000000000001</v>
      </c>
      <c r="Y778" t="n">
        <v>1</v>
      </c>
      <c r="Z778" t="n">
        <v>10</v>
      </c>
    </row>
    <row r="779">
      <c r="A779" t="n">
        <v>2</v>
      </c>
      <c r="B779" t="n">
        <v>115</v>
      </c>
      <c r="C779" t="inlineStr">
        <is>
          <t xml:space="preserve">CONCLUIDO	</t>
        </is>
      </c>
      <c r="D779" t="n">
        <v>2.3085</v>
      </c>
      <c r="E779" t="n">
        <v>43.32</v>
      </c>
      <c r="F779" t="n">
        <v>30.78</v>
      </c>
      <c r="G779" t="n">
        <v>8.210000000000001</v>
      </c>
      <c r="H779" t="n">
        <v>0.12</v>
      </c>
      <c r="I779" t="n">
        <v>225</v>
      </c>
      <c r="J779" t="n">
        <v>223.76</v>
      </c>
      <c r="K779" t="n">
        <v>56.94</v>
      </c>
      <c r="L779" t="n">
        <v>1.5</v>
      </c>
      <c r="M779" t="n">
        <v>223</v>
      </c>
      <c r="N779" t="n">
        <v>50.32</v>
      </c>
      <c r="O779" t="n">
        <v>27831.42</v>
      </c>
      <c r="P779" t="n">
        <v>465.95</v>
      </c>
      <c r="Q779" t="n">
        <v>1397.88</v>
      </c>
      <c r="R779" t="n">
        <v>287.45</v>
      </c>
      <c r="S779" t="n">
        <v>66.97</v>
      </c>
      <c r="T779" t="n">
        <v>106603.14</v>
      </c>
      <c r="U779" t="n">
        <v>0.23</v>
      </c>
      <c r="V779" t="n">
        <v>0.68</v>
      </c>
      <c r="W779" t="n">
        <v>5.69</v>
      </c>
      <c r="X779" t="n">
        <v>6.61</v>
      </c>
      <c r="Y779" t="n">
        <v>1</v>
      </c>
      <c r="Z779" t="n">
        <v>10</v>
      </c>
    </row>
    <row r="780">
      <c r="A780" t="n">
        <v>3</v>
      </c>
      <c r="B780" t="n">
        <v>115</v>
      </c>
      <c r="C780" t="inlineStr">
        <is>
          <t xml:space="preserve">CONCLUIDO	</t>
        </is>
      </c>
      <c r="D780" t="n">
        <v>2.4799</v>
      </c>
      <c r="E780" t="n">
        <v>40.32</v>
      </c>
      <c r="F780" t="n">
        <v>29.54</v>
      </c>
      <c r="G780" t="n">
        <v>9.58</v>
      </c>
      <c r="H780" t="n">
        <v>0.14</v>
      </c>
      <c r="I780" t="n">
        <v>185</v>
      </c>
      <c r="J780" t="n">
        <v>224.18</v>
      </c>
      <c r="K780" t="n">
        <v>56.94</v>
      </c>
      <c r="L780" t="n">
        <v>1.75</v>
      </c>
      <c r="M780" t="n">
        <v>183</v>
      </c>
      <c r="N780" t="n">
        <v>50.49</v>
      </c>
      <c r="O780" t="n">
        <v>27882.87</v>
      </c>
      <c r="P780" t="n">
        <v>446.02</v>
      </c>
      <c r="Q780" t="n">
        <v>1397.45</v>
      </c>
      <c r="R780" t="n">
        <v>248.2</v>
      </c>
      <c r="S780" t="n">
        <v>66.97</v>
      </c>
      <c r="T780" t="n">
        <v>87174.86</v>
      </c>
      <c r="U780" t="n">
        <v>0.27</v>
      </c>
      <c r="V780" t="n">
        <v>0.71</v>
      </c>
      <c r="W780" t="n">
        <v>5.59</v>
      </c>
      <c r="X780" t="n">
        <v>5.37</v>
      </c>
      <c r="Y780" t="n">
        <v>1</v>
      </c>
      <c r="Z780" t="n">
        <v>10</v>
      </c>
    </row>
    <row r="781">
      <c r="A781" t="n">
        <v>4</v>
      </c>
      <c r="B781" t="n">
        <v>115</v>
      </c>
      <c r="C781" t="inlineStr">
        <is>
          <t xml:space="preserve">CONCLUIDO	</t>
        </is>
      </c>
      <c r="D781" t="n">
        <v>2.6114</v>
      </c>
      <c r="E781" t="n">
        <v>38.29</v>
      </c>
      <c r="F781" t="n">
        <v>28.74</v>
      </c>
      <c r="G781" t="n">
        <v>10.98</v>
      </c>
      <c r="H781" t="n">
        <v>0.16</v>
      </c>
      <c r="I781" t="n">
        <v>157</v>
      </c>
      <c r="J781" t="n">
        <v>224.6</v>
      </c>
      <c r="K781" t="n">
        <v>56.94</v>
      </c>
      <c r="L781" t="n">
        <v>2</v>
      </c>
      <c r="M781" t="n">
        <v>155</v>
      </c>
      <c r="N781" t="n">
        <v>50.65</v>
      </c>
      <c r="O781" t="n">
        <v>27934.37</v>
      </c>
      <c r="P781" t="n">
        <v>432.85</v>
      </c>
      <c r="Q781" t="n">
        <v>1397.54</v>
      </c>
      <c r="R781" t="n">
        <v>221.07</v>
      </c>
      <c r="S781" t="n">
        <v>66.97</v>
      </c>
      <c r="T781" t="n">
        <v>73752.42999999999</v>
      </c>
      <c r="U781" t="n">
        <v>0.3</v>
      </c>
      <c r="V781" t="n">
        <v>0.73</v>
      </c>
      <c r="W781" t="n">
        <v>5.57</v>
      </c>
      <c r="X781" t="n">
        <v>4.57</v>
      </c>
      <c r="Y781" t="n">
        <v>1</v>
      </c>
      <c r="Z781" t="n">
        <v>10</v>
      </c>
    </row>
    <row r="782">
      <c r="A782" t="n">
        <v>5</v>
      </c>
      <c r="B782" t="n">
        <v>115</v>
      </c>
      <c r="C782" t="inlineStr">
        <is>
          <t xml:space="preserve">CONCLUIDO	</t>
        </is>
      </c>
      <c r="D782" t="n">
        <v>2.7235</v>
      </c>
      <c r="E782" t="n">
        <v>36.72</v>
      </c>
      <c r="F782" t="n">
        <v>28.09</v>
      </c>
      <c r="G782" t="n">
        <v>12.39</v>
      </c>
      <c r="H782" t="n">
        <v>0.18</v>
      </c>
      <c r="I782" t="n">
        <v>136</v>
      </c>
      <c r="J782" t="n">
        <v>225.01</v>
      </c>
      <c r="K782" t="n">
        <v>56.94</v>
      </c>
      <c r="L782" t="n">
        <v>2.25</v>
      </c>
      <c r="M782" t="n">
        <v>134</v>
      </c>
      <c r="N782" t="n">
        <v>50.82</v>
      </c>
      <c r="O782" t="n">
        <v>27985.94</v>
      </c>
      <c r="P782" t="n">
        <v>421.85</v>
      </c>
      <c r="Q782" t="n">
        <v>1397.45</v>
      </c>
      <c r="R782" t="n">
        <v>200.61</v>
      </c>
      <c r="S782" t="n">
        <v>66.97</v>
      </c>
      <c r="T782" t="n">
        <v>63626.02</v>
      </c>
      <c r="U782" t="n">
        <v>0.33</v>
      </c>
      <c r="V782" t="n">
        <v>0.75</v>
      </c>
      <c r="W782" t="n">
        <v>5.51</v>
      </c>
      <c r="X782" t="n">
        <v>3.92</v>
      </c>
      <c r="Y782" t="n">
        <v>1</v>
      </c>
      <c r="Z782" t="n">
        <v>10</v>
      </c>
    </row>
    <row r="783">
      <c r="A783" t="n">
        <v>6</v>
      </c>
      <c r="B783" t="n">
        <v>115</v>
      </c>
      <c r="C783" t="inlineStr">
        <is>
          <t xml:space="preserve">CONCLUIDO	</t>
        </is>
      </c>
      <c r="D783" t="n">
        <v>2.8132</v>
      </c>
      <c r="E783" t="n">
        <v>35.55</v>
      </c>
      <c r="F783" t="n">
        <v>27.62</v>
      </c>
      <c r="G783" t="n">
        <v>13.81</v>
      </c>
      <c r="H783" t="n">
        <v>0.2</v>
      </c>
      <c r="I783" t="n">
        <v>120</v>
      </c>
      <c r="J783" t="n">
        <v>225.43</v>
      </c>
      <c r="K783" t="n">
        <v>56.94</v>
      </c>
      <c r="L783" t="n">
        <v>2.5</v>
      </c>
      <c r="M783" t="n">
        <v>118</v>
      </c>
      <c r="N783" t="n">
        <v>50.99</v>
      </c>
      <c r="O783" t="n">
        <v>28037.57</v>
      </c>
      <c r="P783" t="n">
        <v>413.78</v>
      </c>
      <c r="Q783" t="n">
        <v>1397.42</v>
      </c>
      <c r="R783" t="n">
        <v>184.69</v>
      </c>
      <c r="S783" t="n">
        <v>66.97</v>
      </c>
      <c r="T783" t="n">
        <v>55744.96</v>
      </c>
      <c r="U783" t="n">
        <v>0.36</v>
      </c>
      <c r="V783" t="n">
        <v>0.76</v>
      </c>
      <c r="W783" t="n">
        <v>5.5</v>
      </c>
      <c r="X783" t="n">
        <v>3.45</v>
      </c>
      <c r="Y783" t="n">
        <v>1</v>
      </c>
      <c r="Z783" t="n">
        <v>10</v>
      </c>
    </row>
    <row r="784">
      <c r="A784" t="n">
        <v>7</v>
      </c>
      <c r="B784" t="n">
        <v>115</v>
      </c>
      <c r="C784" t="inlineStr">
        <is>
          <t xml:space="preserve">CONCLUIDO	</t>
        </is>
      </c>
      <c r="D784" t="n">
        <v>2.8844</v>
      </c>
      <c r="E784" t="n">
        <v>34.67</v>
      </c>
      <c r="F784" t="n">
        <v>27.27</v>
      </c>
      <c r="G784" t="n">
        <v>15.15</v>
      </c>
      <c r="H784" t="n">
        <v>0.22</v>
      </c>
      <c r="I784" t="n">
        <v>108</v>
      </c>
      <c r="J784" t="n">
        <v>225.85</v>
      </c>
      <c r="K784" t="n">
        <v>56.94</v>
      </c>
      <c r="L784" t="n">
        <v>2.75</v>
      </c>
      <c r="M784" t="n">
        <v>106</v>
      </c>
      <c r="N784" t="n">
        <v>51.16</v>
      </c>
      <c r="O784" t="n">
        <v>28089.25</v>
      </c>
      <c r="P784" t="n">
        <v>407.32</v>
      </c>
      <c r="Q784" t="n">
        <v>1397.32</v>
      </c>
      <c r="R784" t="n">
        <v>173.57</v>
      </c>
      <c r="S784" t="n">
        <v>66.97</v>
      </c>
      <c r="T784" t="n">
        <v>50247.77</v>
      </c>
      <c r="U784" t="n">
        <v>0.39</v>
      </c>
      <c r="V784" t="n">
        <v>0.77</v>
      </c>
      <c r="W784" t="n">
        <v>5.47</v>
      </c>
      <c r="X784" t="n">
        <v>3.1</v>
      </c>
      <c r="Y784" t="n">
        <v>1</v>
      </c>
      <c r="Z784" t="n">
        <v>10</v>
      </c>
    </row>
    <row r="785">
      <c r="A785" t="n">
        <v>8</v>
      </c>
      <c r="B785" t="n">
        <v>115</v>
      </c>
      <c r="C785" t="inlineStr">
        <is>
          <t xml:space="preserve">CONCLUIDO	</t>
        </is>
      </c>
      <c r="D785" t="n">
        <v>2.9528</v>
      </c>
      <c r="E785" t="n">
        <v>33.87</v>
      </c>
      <c r="F785" t="n">
        <v>26.95</v>
      </c>
      <c r="G785" t="n">
        <v>16.67</v>
      </c>
      <c r="H785" t="n">
        <v>0.24</v>
      </c>
      <c r="I785" t="n">
        <v>97</v>
      </c>
      <c r="J785" t="n">
        <v>226.27</v>
      </c>
      <c r="K785" t="n">
        <v>56.94</v>
      </c>
      <c r="L785" t="n">
        <v>3</v>
      </c>
      <c r="M785" t="n">
        <v>95</v>
      </c>
      <c r="N785" t="n">
        <v>51.33</v>
      </c>
      <c r="O785" t="n">
        <v>28140.99</v>
      </c>
      <c r="P785" t="n">
        <v>401.41</v>
      </c>
      <c r="Q785" t="n">
        <v>1397.37</v>
      </c>
      <c r="R785" t="n">
        <v>162.92</v>
      </c>
      <c r="S785" t="n">
        <v>66.97</v>
      </c>
      <c r="T785" t="n">
        <v>44977.16</v>
      </c>
      <c r="U785" t="n">
        <v>0.41</v>
      </c>
      <c r="V785" t="n">
        <v>0.78</v>
      </c>
      <c r="W785" t="n">
        <v>5.46</v>
      </c>
      <c r="X785" t="n">
        <v>2.78</v>
      </c>
      <c r="Y785" t="n">
        <v>1</v>
      </c>
      <c r="Z785" t="n">
        <v>10</v>
      </c>
    </row>
    <row r="786">
      <c r="A786" t="n">
        <v>9</v>
      </c>
      <c r="B786" t="n">
        <v>115</v>
      </c>
      <c r="C786" t="inlineStr">
        <is>
          <t xml:space="preserve">CONCLUIDO	</t>
        </is>
      </c>
      <c r="D786" t="n">
        <v>3.0054</v>
      </c>
      <c r="E786" t="n">
        <v>33.27</v>
      </c>
      <c r="F786" t="n">
        <v>26.71</v>
      </c>
      <c r="G786" t="n">
        <v>18</v>
      </c>
      <c r="H786" t="n">
        <v>0.25</v>
      </c>
      <c r="I786" t="n">
        <v>89</v>
      </c>
      <c r="J786" t="n">
        <v>226.69</v>
      </c>
      <c r="K786" t="n">
        <v>56.94</v>
      </c>
      <c r="L786" t="n">
        <v>3.25</v>
      </c>
      <c r="M786" t="n">
        <v>87</v>
      </c>
      <c r="N786" t="n">
        <v>51.5</v>
      </c>
      <c r="O786" t="n">
        <v>28192.8</v>
      </c>
      <c r="P786" t="n">
        <v>396.72</v>
      </c>
      <c r="Q786" t="n">
        <v>1397.38</v>
      </c>
      <c r="R786" t="n">
        <v>155.37</v>
      </c>
      <c r="S786" t="n">
        <v>66.97</v>
      </c>
      <c r="T786" t="n">
        <v>41240.71</v>
      </c>
      <c r="U786" t="n">
        <v>0.43</v>
      </c>
      <c r="V786" t="n">
        <v>0.79</v>
      </c>
      <c r="W786" t="n">
        <v>5.43</v>
      </c>
      <c r="X786" t="n">
        <v>2.54</v>
      </c>
      <c r="Y786" t="n">
        <v>1</v>
      </c>
      <c r="Z786" t="n">
        <v>10</v>
      </c>
    </row>
    <row r="787">
      <c r="A787" t="n">
        <v>10</v>
      </c>
      <c r="B787" t="n">
        <v>115</v>
      </c>
      <c r="C787" t="inlineStr">
        <is>
          <t xml:space="preserve">CONCLUIDO	</t>
        </is>
      </c>
      <c r="D787" t="n">
        <v>3.053</v>
      </c>
      <c r="E787" t="n">
        <v>32.75</v>
      </c>
      <c r="F787" t="n">
        <v>26.49</v>
      </c>
      <c r="G787" t="n">
        <v>19.39</v>
      </c>
      <c r="H787" t="n">
        <v>0.27</v>
      </c>
      <c r="I787" t="n">
        <v>82</v>
      </c>
      <c r="J787" t="n">
        <v>227.11</v>
      </c>
      <c r="K787" t="n">
        <v>56.94</v>
      </c>
      <c r="L787" t="n">
        <v>3.5</v>
      </c>
      <c r="M787" t="n">
        <v>80</v>
      </c>
      <c r="N787" t="n">
        <v>51.67</v>
      </c>
      <c r="O787" t="n">
        <v>28244.66</v>
      </c>
      <c r="P787" t="n">
        <v>392.56</v>
      </c>
      <c r="Q787" t="n">
        <v>1397.44</v>
      </c>
      <c r="R787" t="n">
        <v>148.62</v>
      </c>
      <c r="S787" t="n">
        <v>66.97</v>
      </c>
      <c r="T787" t="n">
        <v>37903.13</v>
      </c>
      <c r="U787" t="n">
        <v>0.45</v>
      </c>
      <c r="V787" t="n">
        <v>0.79</v>
      </c>
      <c r="W787" t="n">
        <v>5.42</v>
      </c>
      <c r="X787" t="n">
        <v>2.33</v>
      </c>
      <c r="Y787" t="n">
        <v>1</v>
      </c>
      <c r="Z787" t="n">
        <v>10</v>
      </c>
    </row>
    <row r="788">
      <c r="A788" t="n">
        <v>11</v>
      </c>
      <c r="B788" t="n">
        <v>115</v>
      </c>
      <c r="C788" t="inlineStr">
        <is>
          <t xml:space="preserve">CONCLUIDO	</t>
        </is>
      </c>
      <c r="D788" t="n">
        <v>3.0933</v>
      </c>
      <c r="E788" t="n">
        <v>32.33</v>
      </c>
      <c r="F788" t="n">
        <v>26.33</v>
      </c>
      <c r="G788" t="n">
        <v>20.79</v>
      </c>
      <c r="H788" t="n">
        <v>0.29</v>
      </c>
      <c r="I788" t="n">
        <v>76</v>
      </c>
      <c r="J788" t="n">
        <v>227.53</v>
      </c>
      <c r="K788" t="n">
        <v>56.94</v>
      </c>
      <c r="L788" t="n">
        <v>3.75</v>
      </c>
      <c r="M788" t="n">
        <v>74</v>
      </c>
      <c r="N788" t="n">
        <v>51.84</v>
      </c>
      <c r="O788" t="n">
        <v>28296.58</v>
      </c>
      <c r="P788" t="n">
        <v>388.68</v>
      </c>
      <c r="Q788" t="n">
        <v>1397.24</v>
      </c>
      <c r="R788" t="n">
        <v>142.62</v>
      </c>
      <c r="S788" t="n">
        <v>66.97</v>
      </c>
      <c r="T788" t="n">
        <v>34933.12</v>
      </c>
      <c r="U788" t="n">
        <v>0.47</v>
      </c>
      <c r="V788" t="n">
        <v>0.8</v>
      </c>
      <c r="W788" t="n">
        <v>5.43</v>
      </c>
      <c r="X788" t="n">
        <v>2.16</v>
      </c>
      <c r="Y788" t="n">
        <v>1</v>
      </c>
      <c r="Z788" t="n">
        <v>10</v>
      </c>
    </row>
    <row r="789">
      <c r="A789" t="n">
        <v>12</v>
      </c>
      <c r="B789" t="n">
        <v>115</v>
      </c>
      <c r="C789" t="inlineStr">
        <is>
          <t xml:space="preserve">CONCLUIDO	</t>
        </is>
      </c>
      <c r="D789" t="n">
        <v>3.1367</v>
      </c>
      <c r="E789" t="n">
        <v>31.88</v>
      </c>
      <c r="F789" t="n">
        <v>26.15</v>
      </c>
      <c r="G789" t="n">
        <v>22.41</v>
      </c>
      <c r="H789" t="n">
        <v>0.31</v>
      </c>
      <c r="I789" t="n">
        <v>70</v>
      </c>
      <c r="J789" t="n">
        <v>227.95</v>
      </c>
      <c r="K789" t="n">
        <v>56.94</v>
      </c>
      <c r="L789" t="n">
        <v>4</v>
      </c>
      <c r="M789" t="n">
        <v>68</v>
      </c>
      <c r="N789" t="n">
        <v>52.01</v>
      </c>
      <c r="O789" t="n">
        <v>28348.56</v>
      </c>
      <c r="P789" t="n">
        <v>384.96</v>
      </c>
      <c r="Q789" t="n">
        <v>1397.27</v>
      </c>
      <c r="R789" t="n">
        <v>136.73</v>
      </c>
      <c r="S789" t="n">
        <v>66.97</v>
      </c>
      <c r="T789" t="n">
        <v>32015.21</v>
      </c>
      <c r="U789" t="n">
        <v>0.49</v>
      </c>
      <c r="V789" t="n">
        <v>0.8</v>
      </c>
      <c r="W789" t="n">
        <v>5.42</v>
      </c>
      <c r="X789" t="n">
        <v>1.98</v>
      </c>
      <c r="Y789" t="n">
        <v>1</v>
      </c>
      <c r="Z789" t="n">
        <v>10</v>
      </c>
    </row>
    <row r="790">
      <c r="A790" t="n">
        <v>13</v>
      </c>
      <c r="B790" t="n">
        <v>115</v>
      </c>
      <c r="C790" t="inlineStr">
        <is>
          <t xml:space="preserve">CONCLUIDO	</t>
        </is>
      </c>
      <c r="D790" t="n">
        <v>3.1631</v>
      </c>
      <c r="E790" t="n">
        <v>31.61</v>
      </c>
      <c r="F790" t="n">
        <v>26.06</v>
      </c>
      <c r="G790" t="n">
        <v>23.69</v>
      </c>
      <c r="H790" t="n">
        <v>0.33</v>
      </c>
      <c r="I790" t="n">
        <v>66</v>
      </c>
      <c r="J790" t="n">
        <v>228.38</v>
      </c>
      <c r="K790" t="n">
        <v>56.94</v>
      </c>
      <c r="L790" t="n">
        <v>4.25</v>
      </c>
      <c r="M790" t="n">
        <v>64</v>
      </c>
      <c r="N790" t="n">
        <v>52.18</v>
      </c>
      <c r="O790" t="n">
        <v>28400.61</v>
      </c>
      <c r="P790" t="n">
        <v>382.72</v>
      </c>
      <c r="Q790" t="n">
        <v>1397.4</v>
      </c>
      <c r="R790" t="n">
        <v>133.71</v>
      </c>
      <c r="S790" t="n">
        <v>66.97</v>
      </c>
      <c r="T790" t="n">
        <v>30529.13</v>
      </c>
      <c r="U790" t="n">
        <v>0.5</v>
      </c>
      <c r="V790" t="n">
        <v>0.8100000000000001</v>
      </c>
      <c r="W790" t="n">
        <v>5.41</v>
      </c>
      <c r="X790" t="n">
        <v>1.89</v>
      </c>
      <c r="Y790" t="n">
        <v>1</v>
      </c>
      <c r="Z790" t="n">
        <v>10</v>
      </c>
    </row>
    <row r="791">
      <c r="A791" t="n">
        <v>14</v>
      </c>
      <c r="B791" t="n">
        <v>115</v>
      </c>
      <c r="C791" t="inlineStr">
        <is>
          <t xml:space="preserve">CONCLUIDO	</t>
        </is>
      </c>
      <c r="D791" t="n">
        <v>3.1935</v>
      </c>
      <c r="E791" t="n">
        <v>31.31</v>
      </c>
      <c r="F791" t="n">
        <v>25.93</v>
      </c>
      <c r="G791" t="n">
        <v>25.1</v>
      </c>
      <c r="H791" t="n">
        <v>0.35</v>
      </c>
      <c r="I791" t="n">
        <v>62</v>
      </c>
      <c r="J791" t="n">
        <v>228.8</v>
      </c>
      <c r="K791" t="n">
        <v>56.94</v>
      </c>
      <c r="L791" t="n">
        <v>4.5</v>
      </c>
      <c r="M791" t="n">
        <v>60</v>
      </c>
      <c r="N791" t="n">
        <v>52.36</v>
      </c>
      <c r="O791" t="n">
        <v>28452.71</v>
      </c>
      <c r="P791" t="n">
        <v>379.85</v>
      </c>
      <c r="Q791" t="n">
        <v>1397.48</v>
      </c>
      <c r="R791" t="n">
        <v>130.11</v>
      </c>
      <c r="S791" t="n">
        <v>66.97</v>
      </c>
      <c r="T791" t="n">
        <v>28745.31</v>
      </c>
      <c r="U791" t="n">
        <v>0.51</v>
      </c>
      <c r="V791" t="n">
        <v>0.8100000000000001</v>
      </c>
      <c r="W791" t="n">
        <v>5.39</v>
      </c>
      <c r="X791" t="n">
        <v>1.76</v>
      </c>
      <c r="Y791" t="n">
        <v>1</v>
      </c>
      <c r="Z791" t="n">
        <v>10</v>
      </c>
    </row>
    <row r="792">
      <c r="A792" t="n">
        <v>15</v>
      </c>
      <c r="B792" t="n">
        <v>115</v>
      </c>
      <c r="C792" t="inlineStr">
        <is>
          <t xml:space="preserve">CONCLUIDO	</t>
        </is>
      </c>
      <c r="D792" t="n">
        <v>3.2243</v>
      </c>
      <c r="E792" t="n">
        <v>31.01</v>
      </c>
      <c r="F792" t="n">
        <v>25.81</v>
      </c>
      <c r="G792" t="n">
        <v>26.7</v>
      </c>
      <c r="H792" t="n">
        <v>0.37</v>
      </c>
      <c r="I792" t="n">
        <v>58</v>
      </c>
      <c r="J792" t="n">
        <v>229.22</v>
      </c>
      <c r="K792" t="n">
        <v>56.94</v>
      </c>
      <c r="L792" t="n">
        <v>4.75</v>
      </c>
      <c r="M792" t="n">
        <v>56</v>
      </c>
      <c r="N792" t="n">
        <v>52.53</v>
      </c>
      <c r="O792" t="n">
        <v>28504.87</v>
      </c>
      <c r="P792" t="n">
        <v>376.77</v>
      </c>
      <c r="Q792" t="n">
        <v>1397.26</v>
      </c>
      <c r="R792" t="n">
        <v>126.26</v>
      </c>
      <c r="S792" t="n">
        <v>66.97</v>
      </c>
      <c r="T792" t="n">
        <v>26843.76</v>
      </c>
      <c r="U792" t="n">
        <v>0.53</v>
      </c>
      <c r="V792" t="n">
        <v>0.82</v>
      </c>
      <c r="W792" t="n">
        <v>5.38</v>
      </c>
      <c r="X792" t="n">
        <v>1.64</v>
      </c>
      <c r="Y792" t="n">
        <v>1</v>
      </c>
      <c r="Z792" t="n">
        <v>10</v>
      </c>
    </row>
    <row r="793">
      <c r="A793" t="n">
        <v>16</v>
      </c>
      <c r="B793" t="n">
        <v>115</v>
      </c>
      <c r="C793" t="inlineStr">
        <is>
          <t xml:space="preserve">CONCLUIDO	</t>
        </is>
      </c>
      <c r="D793" t="n">
        <v>3.2475</v>
      </c>
      <c r="E793" t="n">
        <v>30.79</v>
      </c>
      <c r="F793" t="n">
        <v>25.72</v>
      </c>
      <c r="G793" t="n">
        <v>28.06</v>
      </c>
      <c r="H793" t="n">
        <v>0.39</v>
      </c>
      <c r="I793" t="n">
        <v>55</v>
      </c>
      <c r="J793" t="n">
        <v>229.65</v>
      </c>
      <c r="K793" t="n">
        <v>56.94</v>
      </c>
      <c r="L793" t="n">
        <v>5</v>
      </c>
      <c r="M793" t="n">
        <v>53</v>
      </c>
      <c r="N793" t="n">
        <v>52.7</v>
      </c>
      <c r="O793" t="n">
        <v>28557.1</v>
      </c>
      <c r="P793" t="n">
        <v>374.4</v>
      </c>
      <c r="Q793" t="n">
        <v>1397.49</v>
      </c>
      <c r="R793" t="n">
        <v>123.17</v>
      </c>
      <c r="S793" t="n">
        <v>66.97</v>
      </c>
      <c r="T793" t="n">
        <v>25313.3</v>
      </c>
      <c r="U793" t="n">
        <v>0.54</v>
      </c>
      <c r="V793" t="n">
        <v>0.82</v>
      </c>
      <c r="W793" t="n">
        <v>5.38</v>
      </c>
      <c r="X793" t="n">
        <v>1.55</v>
      </c>
      <c r="Y793" t="n">
        <v>1</v>
      </c>
      <c r="Z793" t="n">
        <v>10</v>
      </c>
    </row>
    <row r="794">
      <c r="A794" t="n">
        <v>17</v>
      </c>
      <c r="B794" t="n">
        <v>115</v>
      </c>
      <c r="C794" t="inlineStr">
        <is>
          <t xml:space="preserve">CONCLUIDO	</t>
        </is>
      </c>
      <c r="D794" t="n">
        <v>3.2698</v>
      </c>
      <c r="E794" t="n">
        <v>30.58</v>
      </c>
      <c r="F794" t="n">
        <v>25.64</v>
      </c>
      <c r="G794" t="n">
        <v>29.58</v>
      </c>
      <c r="H794" t="n">
        <v>0.41</v>
      </c>
      <c r="I794" t="n">
        <v>52</v>
      </c>
      <c r="J794" t="n">
        <v>230.07</v>
      </c>
      <c r="K794" t="n">
        <v>56.94</v>
      </c>
      <c r="L794" t="n">
        <v>5.25</v>
      </c>
      <c r="M794" t="n">
        <v>50</v>
      </c>
      <c r="N794" t="n">
        <v>52.88</v>
      </c>
      <c r="O794" t="n">
        <v>28609.38</v>
      </c>
      <c r="P794" t="n">
        <v>372.3</v>
      </c>
      <c r="Q794" t="n">
        <v>1397.25</v>
      </c>
      <c r="R794" t="n">
        <v>120.27</v>
      </c>
      <c r="S794" t="n">
        <v>66.97</v>
      </c>
      <c r="T794" t="n">
        <v>23876.63</v>
      </c>
      <c r="U794" t="n">
        <v>0.5600000000000001</v>
      </c>
      <c r="V794" t="n">
        <v>0.82</v>
      </c>
      <c r="W794" t="n">
        <v>5.39</v>
      </c>
      <c r="X794" t="n">
        <v>1.47</v>
      </c>
      <c r="Y794" t="n">
        <v>1</v>
      </c>
      <c r="Z794" t="n">
        <v>10</v>
      </c>
    </row>
    <row r="795">
      <c r="A795" t="n">
        <v>18</v>
      </c>
      <c r="B795" t="n">
        <v>115</v>
      </c>
      <c r="C795" t="inlineStr">
        <is>
          <t xml:space="preserve">CONCLUIDO	</t>
        </is>
      </c>
      <c r="D795" t="n">
        <v>3.2886</v>
      </c>
      <c r="E795" t="n">
        <v>30.41</v>
      </c>
      <c r="F795" t="n">
        <v>25.55</v>
      </c>
      <c r="G795" t="n">
        <v>30.66</v>
      </c>
      <c r="H795" t="n">
        <v>0.42</v>
      </c>
      <c r="I795" t="n">
        <v>50</v>
      </c>
      <c r="J795" t="n">
        <v>230.49</v>
      </c>
      <c r="K795" t="n">
        <v>56.94</v>
      </c>
      <c r="L795" t="n">
        <v>5.5</v>
      </c>
      <c r="M795" t="n">
        <v>48</v>
      </c>
      <c r="N795" t="n">
        <v>53.05</v>
      </c>
      <c r="O795" t="n">
        <v>28661.73</v>
      </c>
      <c r="P795" t="n">
        <v>369.83</v>
      </c>
      <c r="Q795" t="n">
        <v>1397.32</v>
      </c>
      <c r="R795" t="n">
        <v>117.7</v>
      </c>
      <c r="S795" t="n">
        <v>66.97</v>
      </c>
      <c r="T795" t="n">
        <v>22602.87</v>
      </c>
      <c r="U795" t="n">
        <v>0.57</v>
      </c>
      <c r="V795" t="n">
        <v>0.82</v>
      </c>
      <c r="W795" t="n">
        <v>5.38</v>
      </c>
      <c r="X795" t="n">
        <v>1.39</v>
      </c>
      <c r="Y795" t="n">
        <v>1</v>
      </c>
      <c r="Z795" t="n">
        <v>10</v>
      </c>
    </row>
    <row r="796">
      <c r="A796" t="n">
        <v>19</v>
      </c>
      <c r="B796" t="n">
        <v>115</v>
      </c>
      <c r="C796" t="inlineStr">
        <is>
          <t xml:space="preserve">CONCLUIDO	</t>
        </is>
      </c>
      <c r="D796" t="n">
        <v>3.3094</v>
      </c>
      <c r="E796" t="n">
        <v>30.22</v>
      </c>
      <c r="F796" t="n">
        <v>25.49</v>
      </c>
      <c r="G796" t="n">
        <v>32.54</v>
      </c>
      <c r="H796" t="n">
        <v>0.44</v>
      </c>
      <c r="I796" t="n">
        <v>47</v>
      </c>
      <c r="J796" t="n">
        <v>230.92</v>
      </c>
      <c r="K796" t="n">
        <v>56.94</v>
      </c>
      <c r="L796" t="n">
        <v>5.75</v>
      </c>
      <c r="M796" t="n">
        <v>45</v>
      </c>
      <c r="N796" t="n">
        <v>53.23</v>
      </c>
      <c r="O796" t="n">
        <v>28714.14</v>
      </c>
      <c r="P796" t="n">
        <v>367.67</v>
      </c>
      <c r="Q796" t="n">
        <v>1397.28</v>
      </c>
      <c r="R796" t="n">
        <v>115.4</v>
      </c>
      <c r="S796" t="n">
        <v>66.97</v>
      </c>
      <c r="T796" t="n">
        <v>21465.68</v>
      </c>
      <c r="U796" t="n">
        <v>0.58</v>
      </c>
      <c r="V796" t="n">
        <v>0.83</v>
      </c>
      <c r="W796" t="n">
        <v>5.38</v>
      </c>
      <c r="X796" t="n">
        <v>1.33</v>
      </c>
      <c r="Y796" t="n">
        <v>1</v>
      </c>
      <c r="Z796" t="n">
        <v>10</v>
      </c>
    </row>
    <row r="797">
      <c r="A797" t="n">
        <v>20</v>
      </c>
      <c r="B797" t="n">
        <v>115</v>
      </c>
      <c r="C797" t="inlineStr">
        <is>
          <t xml:space="preserve">CONCLUIDO	</t>
        </is>
      </c>
      <c r="D797" t="n">
        <v>3.3258</v>
      </c>
      <c r="E797" t="n">
        <v>30.07</v>
      </c>
      <c r="F797" t="n">
        <v>25.43</v>
      </c>
      <c r="G797" t="n">
        <v>33.91</v>
      </c>
      <c r="H797" t="n">
        <v>0.46</v>
      </c>
      <c r="I797" t="n">
        <v>45</v>
      </c>
      <c r="J797" t="n">
        <v>231.34</v>
      </c>
      <c r="K797" t="n">
        <v>56.94</v>
      </c>
      <c r="L797" t="n">
        <v>6</v>
      </c>
      <c r="M797" t="n">
        <v>43</v>
      </c>
      <c r="N797" t="n">
        <v>53.4</v>
      </c>
      <c r="O797" t="n">
        <v>28766.61</v>
      </c>
      <c r="P797" t="n">
        <v>365.99</v>
      </c>
      <c r="Q797" t="n">
        <v>1397.29</v>
      </c>
      <c r="R797" t="n">
        <v>113.66</v>
      </c>
      <c r="S797" t="n">
        <v>66.97</v>
      </c>
      <c r="T797" t="n">
        <v>20608.63</v>
      </c>
      <c r="U797" t="n">
        <v>0.59</v>
      </c>
      <c r="V797" t="n">
        <v>0.83</v>
      </c>
      <c r="W797" t="n">
        <v>5.37</v>
      </c>
      <c r="X797" t="n">
        <v>1.27</v>
      </c>
      <c r="Y797" t="n">
        <v>1</v>
      </c>
      <c r="Z797" t="n">
        <v>10</v>
      </c>
    </row>
    <row r="798">
      <c r="A798" t="n">
        <v>21</v>
      </c>
      <c r="B798" t="n">
        <v>115</v>
      </c>
      <c r="C798" t="inlineStr">
        <is>
          <t xml:space="preserve">CONCLUIDO	</t>
        </is>
      </c>
      <c r="D798" t="n">
        <v>3.3394</v>
      </c>
      <c r="E798" t="n">
        <v>29.95</v>
      </c>
      <c r="F798" t="n">
        <v>25.4</v>
      </c>
      <c r="G798" t="n">
        <v>35.44</v>
      </c>
      <c r="H798" t="n">
        <v>0.48</v>
      </c>
      <c r="I798" t="n">
        <v>43</v>
      </c>
      <c r="J798" t="n">
        <v>231.77</v>
      </c>
      <c r="K798" t="n">
        <v>56.94</v>
      </c>
      <c r="L798" t="n">
        <v>6.25</v>
      </c>
      <c r="M798" t="n">
        <v>41</v>
      </c>
      <c r="N798" t="n">
        <v>53.58</v>
      </c>
      <c r="O798" t="n">
        <v>28819.14</v>
      </c>
      <c r="P798" t="n">
        <v>364.46</v>
      </c>
      <c r="Q798" t="n">
        <v>1397.22</v>
      </c>
      <c r="R798" t="n">
        <v>112.46</v>
      </c>
      <c r="S798" t="n">
        <v>66.97</v>
      </c>
      <c r="T798" t="n">
        <v>20016.07</v>
      </c>
      <c r="U798" t="n">
        <v>0.6</v>
      </c>
      <c r="V798" t="n">
        <v>0.83</v>
      </c>
      <c r="W798" t="n">
        <v>5.37</v>
      </c>
      <c r="X798" t="n">
        <v>1.23</v>
      </c>
      <c r="Y798" t="n">
        <v>1</v>
      </c>
      <c r="Z798" t="n">
        <v>10</v>
      </c>
    </row>
    <row r="799">
      <c r="A799" t="n">
        <v>22</v>
      </c>
      <c r="B799" t="n">
        <v>115</v>
      </c>
      <c r="C799" t="inlineStr">
        <is>
          <t xml:space="preserve">CONCLUIDO	</t>
        </is>
      </c>
      <c r="D799" t="n">
        <v>3.3617</v>
      </c>
      <c r="E799" t="n">
        <v>29.75</v>
      </c>
      <c r="F799" t="n">
        <v>25.29</v>
      </c>
      <c r="G799" t="n">
        <v>37</v>
      </c>
      <c r="H799" t="n">
        <v>0.5</v>
      </c>
      <c r="I799" t="n">
        <v>41</v>
      </c>
      <c r="J799" t="n">
        <v>232.2</v>
      </c>
      <c r="K799" t="n">
        <v>56.94</v>
      </c>
      <c r="L799" t="n">
        <v>6.5</v>
      </c>
      <c r="M799" t="n">
        <v>39</v>
      </c>
      <c r="N799" t="n">
        <v>53.75</v>
      </c>
      <c r="O799" t="n">
        <v>28871.74</v>
      </c>
      <c r="P799" t="n">
        <v>361.26</v>
      </c>
      <c r="Q799" t="n">
        <v>1397.21</v>
      </c>
      <c r="R799" t="n">
        <v>108.86</v>
      </c>
      <c r="S799" t="n">
        <v>66.97</v>
      </c>
      <c r="T799" t="n">
        <v>18228.11</v>
      </c>
      <c r="U799" t="n">
        <v>0.62</v>
      </c>
      <c r="V799" t="n">
        <v>0.83</v>
      </c>
      <c r="W799" t="n">
        <v>5.36</v>
      </c>
      <c r="X799" t="n">
        <v>1.12</v>
      </c>
      <c r="Y799" t="n">
        <v>1</v>
      </c>
      <c r="Z799" t="n">
        <v>10</v>
      </c>
    </row>
    <row r="800">
      <c r="A800" t="n">
        <v>23</v>
      </c>
      <c r="B800" t="n">
        <v>115</v>
      </c>
      <c r="C800" t="inlineStr">
        <is>
          <t xml:space="preserve">CONCLUIDO	</t>
        </is>
      </c>
      <c r="D800" t="n">
        <v>3.367</v>
      </c>
      <c r="E800" t="n">
        <v>29.7</v>
      </c>
      <c r="F800" t="n">
        <v>25.28</v>
      </c>
      <c r="G800" t="n">
        <v>37.92</v>
      </c>
      <c r="H800" t="n">
        <v>0.52</v>
      </c>
      <c r="I800" t="n">
        <v>40</v>
      </c>
      <c r="J800" t="n">
        <v>232.62</v>
      </c>
      <c r="K800" t="n">
        <v>56.94</v>
      </c>
      <c r="L800" t="n">
        <v>6.75</v>
      </c>
      <c r="M800" t="n">
        <v>38</v>
      </c>
      <c r="N800" t="n">
        <v>53.93</v>
      </c>
      <c r="O800" t="n">
        <v>28924.39</v>
      </c>
      <c r="P800" t="n">
        <v>360.3</v>
      </c>
      <c r="Q800" t="n">
        <v>1397.21</v>
      </c>
      <c r="R800" t="n">
        <v>108.97</v>
      </c>
      <c r="S800" t="n">
        <v>66.97</v>
      </c>
      <c r="T800" t="n">
        <v>18288.54</v>
      </c>
      <c r="U800" t="n">
        <v>0.61</v>
      </c>
      <c r="V800" t="n">
        <v>0.83</v>
      </c>
      <c r="W800" t="n">
        <v>5.36</v>
      </c>
      <c r="X800" t="n">
        <v>1.12</v>
      </c>
      <c r="Y800" t="n">
        <v>1</v>
      </c>
      <c r="Z800" t="n">
        <v>10</v>
      </c>
    </row>
    <row r="801">
      <c r="A801" t="n">
        <v>24</v>
      </c>
      <c r="B801" t="n">
        <v>115</v>
      </c>
      <c r="C801" t="inlineStr">
        <is>
          <t xml:space="preserve">CONCLUIDO	</t>
        </is>
      </c>
      <c r="D801" t="n">
        <v>3.3842</v>
      </c>
      <c r="E801" t="n">
        <v>29.55</v>
      </c>
      <c r="F801" t="n">
        <v>25.22</v>
      </c>
      <c r="G801" t="n">
        <v>39.82</v>
      </c>
      <c r="H801" t="n">
        <v>0.53</v>
      </c>
      <c r="I801" t="n">
        <v>38</v>
      </c>
      <c r="J801" t="n">
        <v>233.05</v>
      </c>
      <c r="K801" t="n">
        <v>56.94</v>
      </c>
      <c r="L801" t="n">
        <v>7</v>
      </c>
      <c r="M801" t="n">
        <v>36</v>
      </c>
      <c r="N801" t="n">
        <v>54.11</v>
      </c>
      <c r="O801" t="n">
        <v>28977.11</v>
      </c>
      <c r="P801" t="n">
        <v>357.71</v>
      </c>
      <c r="Q801" t="n">
        <v>1397.24</v>
      </c>
      <c r="R801" t="n">
        <v>106.68</v>
      </c>
      <c r="S801" t="n">
        <v>66.97</v>
      </c>
      <c r="T801" t="n">
        <v>17153.91</v>
      </c>
      <c r="U801" t="n">
        <v>0.63</v>
      </c>
      <c r="V801" t="n">
        <v>0.83</v>
      </c>
      <c r="W801" t="n">
        <v>5.36</v>
      </c>
      <c r="X801" t="n">
        <v>1.05</v>
      </c>
      <c r="Y801" t="n">
        <v>1</v>
      </c>
      <c r="Z801" t="n">
        <v>10</v>
      </c>
    </row>
    <row r="802">
      <c r="A802" t="n">
        <v>25</v>
      </c>
      <c r="B802" t="n">
        <v>115</v>
      </c>
      <c r="C802" t="inlineStr">
        <is>
          <t xml:space="preserve">CONCLUIDO	</t>
        </is>
      </c>
      <c r="D802" t="n">
        <v>3.3909</v>
      </c>
      <c r="E802" t="n">
        <v>29.49</v>
      </c>
      <c r="F802" t="n">
        <v>25.21</v>
      </c>
      <c r="G802" t="n">
        <v>40.87</v>
      </c>
      <c r="H802" t="n">
        <v>0.55</v>
      </c>
      <c r="I802" t="n">
        <v>37</v>
      </c>
      <c r="J802" t="n">
        <v>233.48</v>
      </c>
      <c r="K802" t="n">
        <v>56.94</v>
      </c>
      <c r="L802" t="n">
        <v>7.25</v>
      </c>
      <c r="M802" t="n">
        <v>35</v>
      </c>
      <c r="N802" t="n">
        <v>54.29</v>
      </c>
      <c r="O802" t="n">
        <v>29029.89</v>
      </c>
      <c r="P802" t="n">
        <v>357.2</v>
      </c>
      <c r="Q802" t="n">
        <v>1397.27</v>
      </c>
      <c r="R802" t="n">
        <v>106.38</v>
      </c>
      <c r="S802" t="n">
        <v>66.97</v>
      </c>
      <c r="T802" t="n">
        <v>17005.92</v>
      </c>
      <c r="U802" t="n">
        <v>0.63</v>
      </c>
      <c r="V802" t="n">
        <v>0.84</v>
      </c>
      <c r="W802" t="n">
        <v>5.36</v>
      </c>
      <c r="X802" t="n">
        <v>1.04</v>
      </c>
      <c r="Y802" t="n">
        <v>1</v>
      </c>
      <c r="Z802" t="n">
        <v>10</v>
      </c>
    </row>
    <row r="803">
      <c r="A803" t="n">
        <v>26</v>
      </c>
      <c r="B803" t="n">
        <v>115</v>
      </c>
      <c r="C803" t="inlineStr">
        <is>
          <t xml:space="preserve">CONCLUIDO	</t>
        </is>
      </c>
      <c r="D803" t="n">
        <v>3.4081</v>
      </c>
      <c r="E803" t="n">
        <v>29.34</v>
      </c>
      <c r="F803" t="n">
        <v>25.15</v>
      </c>
      <c r="G803" t="n">
        <v>43.11</v>
      </c>
      <c r="H803" t="n">
        <v>0.57</v>
      </c>
      <c r="I803" t="n">
        <v>35</v>
      </c>
      <c r="J803" t="n">
        <v>233.91</v>
      </c>
      <c r="K803" t="n">
        <v>56.94</v>
      </c>
      <c r="L803" t="n">
        <v>7.5</v>
      </c>
      <c r="M803" t="n">
        <v>33</v>
      </c>
      <c r="N803" t="n">
        <v>54.46</v>
      </c>
      <c r="O803" t="n">
        <v>29082.74</v>
      </c>
      <c r="P803" t="n">
        <v>354.47</v>
      </c>
      <c r="Q803" t="n">
        <v>1397.25</v>
      </c>
      <c r="R803" t="n">
        <v>104.31</v>
      </c>
      <c r="S803" t="n">
        <v>66.97</v>
      </c>
      <c r="T803" t="n">
        <v>15979.77</v>
      </c>
      <c r="U803" t="n">
        <v>0.64</v>
      </c>
      <c r="V803" t="n">
        <v>0.84</v>
      </c>
      <c r="W803" t="n">
        <v>5.35</v>
      </c>
      <c r="X803" t="n">
        <v>0.98</v>
      </c>
      <c r="Y803" t="n">
        <v>1</v>
      </c>
      <c r="Z803" t="n">
        <v>10</v>
      </c>
    </row>
    <row r="804">
      <c r="A804" t="n">
        <v>27</v>
      </c>
      <c r="B804" t="n">
        <v>115</v>
      </c>
      <c r="C804" t="inlineStr">
        <is>
          <t xml:space="preserve">CONCLUIDO	</t>
        </is>
      </c>
      <c r="D804" t="n">
        <v>3.4195</v>
      </c>
      <c r="E804" t="n">
        <v>29.24</v>
      </c>
      <c r="F804" t="n">
        <v>25.09</v>
      </c>
      <c r="G804" t="n">
        <v>44.28</v>
      </c>
      <c r="H804" t="n">
        <v>0.59</v>
      </c>
      <c r="I804" t="n">
        <v>34</v>
      </c>
      <c r="J804" t="n">
        <v>234.34</v>
      </c>
      <c r="K804" t="n">
        <v>56.94</v>
      </c>
      <c r="L804" t="n">
        <v>7.75</v>
      </c>
      <c r="M804" t="n">
        <v>32</v>
      </c>
      <c r="N804" t="n">
        <v>54.64</v>
      </c>
      <c r="O804" t="n">
        <v>29135.65</v>
      </c>
      <c r="P804" t="n">
        <v>352.89</v>
      </c>
      <c r="Q804" t="n">
        <v>1397.23</v>
      </c>
      <c r="R804" t="n">
        <v>102.82</v>
      </c>
      <c r="S804" t="n">
        <v>66.97</v>
      </c>
      <c r="T804" t="n">
        <v>15241.84</v>
      </c>
      <c r="U804" t="n">
        <v>0.65</v>
      </c>
      <c r="V804" t="n">
        <v>0.84</v>
      </c>
      <c r="W804" t="n">
        <v>5.34</v>
      </c>
      <c r="X804" t="n">
        <v>0.92</v>
      </c>
      <c r="Y804" t="n">
        <v>1</v>
      </c>
      <c r="Z804" t="n">
        <v>10</v>
      </c>
    </row>
    <row r="805">
      <c r="A805" t="n">
        <v>28</v>
      </c>
      <c r="B805" t="n">
        <v>115</v>
      </c>
      <c r="C805" t="inlineStr">
        <is>
          <t xml:space="preserve">CONCLUIDO	</t>
        </is>
      </c>
      <c r="D805" t="n">
        <v>3.428</v>
      </c>
      <c r="E805" t="n">
        <v>29.17</v>
      </c>
      <c r="F805" t="n">
        <v>25.06</v>
      </c>
      <c r="G805" t="n">
        <v>45.57</v>
      </c>
      <c r="H805" t="n">
        <v>0.61</v>
      </c>
      <c r="I805" t="n">
        <v>33</v>
      </c>
      <c r="J805" t="n">
        <v>234.77</v>
      </c>
      <c r="K805" t="n">
        <v>56.94</v>
      </c>
      <c r="L805" t="n">
        <v>8</v>
      </c>
      <c r="M805" t="n">
        <v>31</v>
      </c>
      <c r="N805" t="n">
        <v>54.82</v>
      </c>
      <c r="O805" t="n">
        <v>29188.62</v>
      </c>
      <c r="P805" t="n">
        <v>351.52</v>
      </c>
      <c r="Q805" t="n">
        <v>1397.29</v>
      </c>
      <c r="R805" t="n">
        <v>101.83</v>
      </c>
      <c r="S805" t="n">
        <v>66.97</v>
      </c>
      <c r="T805" t="n">
        <v>14752.1</v>
      </c>
      <c r="U805" t="n">
        <v>0.66</v>
      </c>
      <c r="V805" t="n">
        <v>0.84</v>
      </c>
      <c r="W805" t="n">
        <v>5.34</v>
      </c>
      <c r="X805" t="n">
        <v>0.9</v>
      </c>
      <c r="Y805" t="n">
        <v>1</v>
      </c>
      <c r="Z805" t="n">
        <v>10</v>
      </c>
    </row>
    <row r="806">
      <c r="A806" t="n">
        <v>29</v>
      </c>
      <c r="B806" t="n">
        <v>115</v>
      </c>
      <c r="C806" t="inlineStr">
        <is>
          <t xml:space="preserve">CONCLUIDO	</t>
        </is>
      </c>
      <c r="D806" t="n">
        <v>3.4332</v>
      </c>
      <c r="E806" t="n">
        <v>29.13</v>
      </c>
      <c r="F806" t="n">
        <v>25.06</v>
      </c>
      <c r="G806" t="n">
        <v>46.99</v>
      </c>
      <c r="H806" t="n">
        <v>0.62</v>
      </c>
      <c r="I806" t="n">
        <v>32</v>
      </c>
      <c r="J806" t="n">
        <v>235.2</v>
      </c>
      <c r="K806" t="n">
        <v>56.94</v>
      </c>
      <c r="L806" t="n">
        <v>8.25</v>
      </c>
      <c r="M806" t="n">
        <v>30</v>
      </c>
      <c r="N806" t="n">
        <v>55</v>
      </c>
      <c r="O806" t="n">
        <v>29241.66</v>
      </c>
      <c r="P806" t="n">
        <v>350.04</v>
      </c>
      <c r="Q806" t="n">
        <v>1397.25</v>
      </c>
      <c r="R806" t="n">
        <v>101.51</v>
      </c>
      <c r="S806" t="n">
        <v>66.97</v>
      </c>
      <c r="T806" t="n">
        <v>14597.48</v>
      </c>
      <c r="U806" t="n">
        <v>0.66</v>
      </c>
      <c r="V806" t="n">
        <v>0.84</v>
      </c>
      <c r="W806" t="n">
        <v>5.35</v>
      </c>
      <c r="X806" t="n">
        <v>0.9</v>
      </c>
      <c r="Y806" t="n">
        <v>1</v>
      </c>
      <c r="Z806" t="n">
        <v>10</v>
      </c>
    </row>
    <row r="807">
      <c r="A807" t="n">
        <v>30</v>
      </c>
      <c r="B807" t="n">
        <v>115</v>
      </c>
      <c r="C807" t="inlineStr">
        <is>
          <t xml:space="preserve">CONCLUIDO	</t>
        </is>
      </c>
      <c r="D807" t="n">
        <v>3.4428</v>
      </c>
      <c r="E807" t="n">
        <v>29.05</v>
      </c>
      <c r="F807" t="n">
        <v>25.02</v>
      </c>
      <c r="G807" t="n">
        <v>48.43</v>
      </c>
      <c r="H807" t="n">
        <v>0.64</v>
      </c>
      <c r="I807" t="n">
        <v>31</v>
      </c>
      <c r="J807" t="n">
        <v>235.63</v>
      </c>
      <c r="K807" t="n">
        <v>56.94</v>
      </c>
      <c r="L807" t="n">
        <v>8.5</v>
      </c>
      <c r="M807" t="n">
        <v>29</v>
      </c>
      <c r="N807" t="n">
        <v>55.18</v>
      </c>
      <c r="O807" t="n">
        <v>29294.76</v>
      </c>
      <c r="P807" t="n">
        <v>349.07</v>
      </c>
      <c r="Q807" t="n">
        <v>1397.23</v>
      </c>
      <c r="R807" t="n">
        <v>100.32</v>
      </c>
      <c r="S807" t="n">
        <v>66.97</v>
      </c>
      <c r="T807" t="n">
        <v>14007.59</v>
      </c>
      <c r="U807" t="n">
        <v>0.67</v>
      </c>
      <c r="V807" t="n">
        <v>0.84</v>
      </c>
      <c r="W807" t="n">
        <v>5.35</v>
      </c>
      <c r="X807" t="n">
        <v>0.86</v>
      </c>
      <c r="Y807" t="n">
        <v>1</v>
      </c>
      <c r="Z807" t="n">
        <v>10</v>
      </c>
    </row>
    <row r="808">
      <c r="A808" t="n">
        <v>31</v>
      </c>
      <c r="B808" t="n">
        <v>115</v>
      </c>
      <c r="C808" t="inlineStr">
        <is>
          <t xml:space="preserve">CONCLUIDO	</t>
        </is>
      </c>
      <c r="D808" t="n">
        <v>3.4507</v>
      </c>
      <c r="E808" t="n">
        <v>28.98</v>
      </c>
      <c r="F808" t="n">
        <v>25</v>
      </c>
      <c r="G808" t="n">
        <v>50.01</v>
      </c>
      <c r="H808" t="n">
        <v>0.66</v>
      </c>
      <c r="I808" t="n">
        <v>30</v>
      </c>
      <c r="J808" t="n">
        <v>236.06</v>
      </c>
      <c r="K808" t="n">
        <v>56.94</v>
      </c>
      <c r="L808" t="n">
        <v>8.75</v>
      </c>
      <c r="M808" t="n">
        <v>28</v>
      </c>
      <c r="N808" t="n">
        <v>55.36</v>
      </c>
      <c r="O808" t="n">
        <v>29347.92</v>
      </c>
      <c r="P808" t="n">
        <v>347.31</v>
      </c>
      <c r="Q808" t="n">
        <v>1397.27</v>
      </c>
      <c r="R808" t="n">
        <v>99.89</v>
      </c>
      <c r="S808" t="n">
        <v>66.97</v>
      </c>
      <c r="T808" t="n">
        <v>13796.3</v>
      </c>
      <c r="U808" t="n">
        <v>0.67</v>
      </c>
      <c r="V808" t="n">
        <v>0.84</v>
      </c>
      <c r="W808" t="n">
        <v>5.34</v>
      </c>
      <c r="X808" t="n">
        <v>0.84</v>
      </c>
      <c r="Y808" t="n">
        <v>1</v>
      </c>
      <c r="Z808" t="n">
        <v>10</v>
      </c>
    </row>
    <row r="809">
      <c r="A809" t="n">
        <v>32</v>
      </c>
      <c r="B809" t="n">
        <v>115</v>
      </c>
      <c r="C809" t="inlineStr">
        <is>
          <t xml:space="preserve">CONCLUIDO	</t>
        </is>
      </c>
      <c r="D809" t="n">
        <v>3.4598</v>
      </c>
      <c r="E809" t="n">
        <v>28.9</v>
      </c>
      <c r="F809" t="n">
        <v>24.97</v>
      </c>
      <c r="G809" t="n">
        <v>51.66</v>
      </c>
      <c r="H809" t="n">
        <v>0.68</v>
      </c>
      <c r="I809" t="n">
        <v>29</v>
      </c>
      <c r="J809" t="n">
        <v>236.49</v>
      </c>
      <c r="K809" t="n">
        <v>56.94</v>
      </c>
      <c r="L809" t="n">
        <v>9</v>
      </c>
      <c r="M809" t="n">
        <v>27</v>
      </c>
      <c r="N809" t="n">
        <v>55.55</v>
      </c>
      <c r="O809" t="n">
        <v>29401.15</v>
      </c>
      <c r="P809" t="n">
        <v>345.53</v>
      </c>
      <c r="Q809" t="n">
        <v>1397.22</v>
      </c>
      <c r="R809" t="n">
        <v>98.73999999999999</v>
      </c>
      <c r="S809" t="n">
        <v>66.97</v>
      </c>
      <c r="T809" t="n">
        <v>13226.56</v>
      </c>
      <c r="U809" t="n">
        <v>0.68</v>
      </c>
      <c r="V809" t="n">
        <v>0.84</v>
      </c>
      <c r="W809" t="n">
        <v>5.34</v>
      </c>
      <c r="X809" t="n">
        <v>0.8</v>
      </c>
      <c r="Y809" t="n">
        <v>1</v>
      </c>
      <c r="Z809" t="n">
        <v>10</v>
      </c>
    </row>
    <row r="810">
      <c r="A810" t="n">
        <v>33</v>
      </c>
      <c r="B810" t="n">
        <v>115</v>
      </c>
      <c r="C810" t="inlineStr">
        <is>
          <t xml:space="preserve">CONCLUIDO	</t>
        </is>
      </c>
      <c r="D810" t="n">
        <v>3.4701</v>
      </c>
      <c r="E810" t="n">
        <v>28.82</v>
      </c>
      <c r="F810" t="n">
        <v>24.93</v>
      </c>
      <c r="G810" t="n">
        <v>53.42</v>
      </c>
      <c r="H810" t="n">
        <v>0.6899999999999999</v>
      </c>
      <c r="I810" t="n">
        <v>28</v>
      </c>
      <c r="J810" t="n">
        <v>236.92</v>
      </c>
      <c r="K810" t="n">
        <v>56.94</v>
      </c>
      <c r="L810" t="n">
        <v>9.25</v>
      </c>
      <c r="M810" t="n">
        <v>26</v>
      </c>
      <c r="N810" t="n">
        <v>55.73</v>
      </c>
      <c r="O810" t="n">
        <v>29454.44</v>
      </c>
      <c r="P810" t="n">
        <v>344.31</v>
      </c>
      <c r="Q810" t="n">
        <v>1397.21</v>
      </c>
      <c r="R810" t="n">
        <v>97.51000000000001</v>
      </c>
      <c r="S810" t="n">
        <v>66.97</v>
      </c>
      <c r="T810" t="n">
        <v>12617.11</v>
      </c>
      <c r="U810" t="n">
        <v>0.6899999999999999</v>
      </c>
      <c r="V810" t="n">
        <v>0.84</v>
      </c>
      <c r="W810" t="n">
        <v>5.33</v>
      </c>
      <c r="X810" t="n">
        <v>0.76</v>
      </c>
      <c r="Y810" t="n">
        <v>1</v>
      </c>
      <c r="Z810" t="n">
        <v>10</v>
      </c>
    </row>
    <row r="811">
      <c r="A811" t="n">
        <v>34</v>
      </c>
      <c r="B811" t="n">
        <v>115</v>
      </c>
      <c r="C811" t="inlineStr">
        <is>
          <t xml:space="preserve">CONCLUIDO	</t>
        </is>
      </c>
      <c r="D811" t="n">
        <v>3.4776</v>
      </c>
      <c r="E811" t="n">
        <v>28.76</v>
      </c>
      <c r="F811" t="n">
        <v>24.91</v>
      </c>
      <c r="G811" t="n">
        <v>55.36</v>
      </c>
      <c r="H811" t="n">
        <v>0.71</v>
      </c>
      <c r="I811" t="n">
        <v>27</v>
      </c>
      <c r="J811" t="n">
        <v>237.35</v>
      </c>
      <c r="K811" t="n">
        <v>56.94</v>
      </c>
      <c r="L811" t="n">
        <v>9.5</v>
      </c>
      <c r="M811" t="n">
        <v>25</v>
      </c>
      <c r="N811" t="n">
        <v>55.91</v>
      </c>
      <c r="O811" t="n">
        <v>29507.8</v>
      </c>
      <c r="P811" t="n">
        <v>342.32</v>
      </c>
      <c r="Q811" t="n">
        <v>1397.23</v>
      </c>
      <c r="R811" t="n">
        <v>96.83</v>
      </c>
      <c r="S811" t="n">
        <v>66.97</v>
      </c>
      <c r="T811" t="n">
        <v>12279.47</v>
      </c>
      <c r="U811" t="n">
        <v>0.6899999999999999</v>
      </c>
      <c r="V811" t="n">
        <v>0.84</v>
      </c>
      <c r="W811" t="n">
        <v>5.34</v>
      </c>
      <c r="X811" t="n">
        <v>0.74</v>
      </c>
      <c r="Y811" t="n">
        <v>1</v>
      </c>
      <c r="Z811" t="n">
        <v>10</v>
      </c>
    </row>
    <row r="812">
      <c r="A812" t="n">
        <v>35</v>
      </c>
      <c r="B812" t="n">
        <v>115</v>
      </c>
      <c r="C812" t="inlineStr">
        <is>
          <t xml:space="preserve">CONCLUIDO	</t>
        </is>
      </c>
      <c r="D812" t="n">
        <v>3.4855</v>
      </c>
      <c r="E812" t="n">
        <v>28.69</v>
      </c>
      <c r="F812" t="n">
        <v>24.89</v>
      </c>
      <c r="G812" t="n">
        <v>57.43</v>
      </c>
      <c r="H812" t="n">
        <v>0.73</v>
      </c>
      <c r="I812" t="n">
        <v>26</v>
      </c>
      <c r="J812" t="n">
        <v>237.79</v>
      </c>
      <c r="K812" t="n">
        <v>56.94</v>
      </c>
      <c r="L812" t="n">
        <v>9.75</v>
      </c>
      <c r="M812" t="n">
        <v>24</v>
      </c>
      <c r="N812" t="n">
        <v>56.09</v>
      </c>
      <c r="O812" t="n">
        <v>29561.22</v>
      </c>
      <c r="P812" t="n">
        <v>339.69</v>
      </c>
      <c r="Q812" t="n">
        <v>1397.22</v>
      </c>
      <c r="R812" t="n">
        <v>96.19</v>
      </c>
      <c r="S812" t="n">
        <v>66.97</v>
      </c>
      <c r="T812" t="n">
        <v>11969.2</v>
      </c>
      <c r="U812" t="n">
        <v>0.7</v>
      </c>
      <c r="V812" t="n">
        <v>0.85</v>
      </c>
      <c r="W812" t="n">
        <v>5.33</v>
      </c>
      <c r="X812" t="n">
        <v>0.72</v>
      </c>
      <c r="Y812" t="n">
        <v>1</v>
      </c>
      <c r="Z812" t="n">
        <v>10</v>
      </c>
    </row>
    <row r="813">
      <c r="A813" t="n">
        <v>36</v>
      </c>
      <c r="B813" t="n">
        <v>115</v>
      </c>
      <c r="C813" t="inlineStr">
        <is>
          <t xml:space="preserve">CONCLUIDO	</t>
        </is>
      </c>
      <c r="D813" t="n">
        <v>3.4884</v>
      </c>
      <c r="E813" t="n">
        <v>28.67</v>
      </c>
      <c r="F813" t="n">
        <v>24.86</v>
      </c>
      <c r="G813" t="n">
        <v>57.38</v>
      </c>
      <c r="H813" t="n">
        <v>0.75</v>
      </c>
      <c r="I813" t="n">
        <v>26</v>
      </c>
      <c r="J813" t="n">
        <v>238.22</v>
      </c>
      <c r="K813" t="n">
        <v>56.94</v>
      </c>
      <c r="L813" t="n">
        <v>10</v>
      </c>
      <c r="M813" t="n">
        <v>24</v>
      </c>
      <c r="N813" t="n">
        <v>56.28</v>
      </c>
      <c r="O813" t="n">
        <v>29614.71</v>
      </c>
      <c r="P813" t="n">
        <v>339.15</v>
      </c>
      <c r="Q813" t="n">
        <v>1397.22</v>
      </c>
      <c r="R813" t="n">
        <v>95.51000000000001</v>
      </c>
      <c r="S813" t="n">
        <v>66.97</v>
      </c>
      <c r="T813" t="n">
        <v>11626.39</v>
      </c>
      <c r="U813" t="n">
        <v>0.7</v>
      </c>
      <c r="V813" t="n">
        <v>0.85</v>
      </c>
      <c r="W813" t="n">
        <v>5.33</v>
      </c>
      <c r="X813" t="n">
        <v>0.7</v>
      </c>
      <c r="Y813" t="n">
        <v>1</v>
      </c>
      <c r="Z813" t="n">
        <v>10</v>
      </c>
    </row>
    <row r="814">
      <c r="A814" t="n">
        <v>37</v>
      </c>
      <c r="B814" t="n">
        <v>115</v>
      </c>
      <c r="C814" t="inlineStr">
        <is>
          <t xml:space="preserve">CONCLUIDO	</t>
        </is>
      </c>
      <c r="D814" t="n">
        <v>3.4947</v>
      </c>
      <c r="E814" t="n">
        <v>28.61</v>
      </c>
      <c r="F814" t="n">
        <v>24.86</v>
      </c>
      <c r="G814" t="n">
        <v>59.66</v>
      </c>
      <c r="H814" t="n">
        <v>0.76</v>
      </c>
      <c r="I814" t="n">
        <v>25</v>
      </c>
      <c r="J814" t="n">
        <v>238.66</v>
      </c>
      <c r="K814" t="n">
        <v>56.94</v>
      </c>
      <c r="L814" t="n">
        <v>10.25</v>
      </c>
      <c r="M814" t="n">
        <v>23</v>
      </c>
      <c r="N814" t="n">
        <v>56.46</v>
      </c>
      <c r="O814" t="n">
        <v>29668.27</v>
      </c>
      <c r="P814" t="n">
        <v>338.48</v>
      </c>
      <c r="Q814" t="n">
        <v>1397.2</v>
      </c>
      <c r="R814" t="n">
        <v>95.02</v>
      </c>
      <c r="S814" t="n">
        <v>66.97</v>
      </c>
      <c r="T814" t="n">
        <v>11388.68</v>
      </c>
      <c r="U814" t="n">
        <v>0.7</v>
      </c>
      <c r="V814" t="n">
        <v>0.85</v>
      </c>
      <c r="W814" t="n">
        <v>5.34</v>
      </c>
      <c r="X814" t="n">
        <v>0.6899999999999999</v>
      </c>
      <c r="Y814" t="n">
        <v>1</v>
      </c>
      <c r="Z814" t="n">
        <v>10</v>
      </c>
    </row>
    <row r="815">
      <c r="A815" t="n">
        <v>38</v>
      </c>
      <c r="B815" t="n">
        <v>115</v>
      </c>
      <c r="C815" t="inlineStr">
        <is>
          <t xml:space="preserve">CONCLUIDO	</t>
        </is>
      </c>
      <c r="D815" t="n">
        <v>3.5041</v>
      </c>
      <c r="E815" t="n">
        <v>28.54</v>
      </c>
      <c r="F815" t="n">
        <v>24.82</v>
      </c>
      <c r="G815" t="n">
        <v>62.06</v>
      </c>
      <c r="H815" t="n">
        <v>0.78</v>
      </c>
      <c r="I815" t="n">
        <v>24</v>
      </c>
      <c r="J815" t="n">
        <v>239.09</v>
      </c>
      <c r="K815" t="n">
        <v>56.94</v>
      </c>
      <c r="L815" t="n">
        <v>10.5</v>
      </c>
      <c r="M815" t="n">
        <v>22</v>
      </c>
      <c r="N815" t="n">
        <v>56.65</v>
      </c>
      <c r="O815" t="n">
        <v>29721.89</v>
      </c>
      <c r="P815" t="n">
        <v>336.04</v>
      </c>
      <c r="Q815" t="n">
        <v>1397.17</v>
      </c>
      <c r="R815" t="n">
        <v>94.06999999999999</v>
      </c>
      <c r="S815" t="n">
        <v>66.97</v>
      </c>
      <c r="T815" t="n">
        <v>10917.19</v>
      </c>
      <c r="U815" t="n">
        <v>0.71</v>
      </c>
      <c r="V815" t="n">
        <v>0.85</v>
      </c>
      <c r="W815" t="n">
        <v>5.33</v>
      </c>
      <c r="X815" t="n">
        <v>0.66</v>
      </c>
      <c r="Y815" t="n">
        <v>1</v>
      </c>
      <c r="Z815" t="n">
        <v>10</v>
      </c>
    </row>
    <row r="816">
      <c r="A816" t="n">
        <v>39</v>
      </c>
      <c r="B816" t="n">
        <v>115</v>
      </c>
      <c r="C816" t="inlineStr">
        <is>
          <t xml:space="preserve">CONCLUIDO	</t>
        </is>
      </c>
      <c r="D816" t="n">
        <v>3.5038</v>
      </c>
      <c r="E816" t="n">
        <v>28.54</v>
      </c>
      <c r="F816" t="n">
        <v>24.83</v>
      </c>
      <c r="G816" t="n">
        <v>62.07</v>
      </c>
      <c r="H816" t="n">
        <v>0.8</v>
      </c>
      <c r="I816" t="n">
        <v>24</v>
      </c>
      <c r="J816" t="n">
        <v>239.53</v>
      </c>
      <c r="K816" t="n">
        <v>56.94</v>
      </c>
      <c r="L816" t="n">
        <v>10.75</v>
      </c>
      <c r="M816" t="n">
        <v>22</v>
      </c>
      <c r="N816" t="n">
        <v>56.83</v>
      </c>
      <c r="O816" t="n">
        <v>29775.57</v>
      </c>
      <c r="P816" t="n">
        <v>335.28</v>
      </c>
      <c r="Q816" t="n">
        <v>1397.23</v>
      </c>
      <c r="R816" t="n">
        <v>93.95999999999999</v>
      </c>
      <c r="S816" t="n">
        <v>66.97</v>
      </c>
      <c r="T816" t="n">
        <v>10859.57</v>
      </c>
      <c r="U816" t="n">
        <v>0.71</v>
      </c>
      <c r="V816" t="n">
        <v>0.85</v>
      </c>
      <c r="W816" t="n">
        <v>5.34</v>
      </c>
      <c r="X816" t="n">
        <v>0.66</v>
      </c>
      <c r="Y816" t="n">
        <v>1</v>
      </c>
      <c r="Z816" t="n">
        <v>10</v>
      </c>
    </row>
    <row r="817">
      <c r="A817" t="n">
        <v>40</v>
      </c>
      <c r="B817" t="n">
        <v>115</v>
      </c>
      <c r="C817" t="inlineStr">
        <is>
          <t xml:space="preserve">CONCLUIDO	</t>
        </is>
      </c>
      <c r="D817" t="n">
        <v>3.513</v>
      </c>
      <c r="E817" t="n">
        <v>28.47</v>
      </c>
      <c r="F817" t="n">
        <v>24.8</v>
      </c>
      <c r="G817" t="n">
        <v>64.68000000000001</v>
      </c>
      <c r="H817" t="n">
        <v>0.82</v>
      </c>
      <c r="I817" t="n">
        <v>23</v>
      </c>
      <c r="J817" t="n">
        <v>239.96</v>
      </c>
      <c r="K817" t="n">
        <v>56.94</v>
      </c>
      <c r="L817" t="n">
        <v>11</v>
      </c>
      <c r="M817" t="n">
        <v>21</v>
      </c>
      <c r="N817" t="n">
        <v>57.02</v>
      </c>
      <c r="O817" t="n">
        <v>29829.32</v>
      </c>
      <c r="P817" t="n">
        <v>333.62</v>
      </c>
      <c r="Q817" t="n">
        <v>1397.19</v>
      </c>
      <c r="R817" t="n">
        <v>93.17</v>
      </c>
      <c r="S817" t="n">
        <v>66.97</v>
      </c>
      <c r="T817" t="n">
        <v>10471.03</v>
      </c>
      <c r="U817" t="n">
        <v>0.72</v>
      </c>
      <c r="V817" t="n">
        <v>0.85</v>
      </c>
      <c r="W817" t="n">
        <v>5.33</v>
      </c>
      <c r="X817" t="n">
        <v>0.63</v>
      </c>
      <c r="Y817" t="n">
        <v>1</v>
      </c>
      <c r="Z817" t="n">
        <v>10</v>
      </c>
    </row>
    <row r="818">
      <c r="A818" t="n">
        <v>41</v>
      </c>
      <c r="B818" t="n">
        <v>115</v>
      </c>
      <c r="C818" t="inlineStr">
        <is>
          <t xml:space="preserve">CONCLUIDO	</t>
        </is>
      </c>
      <c r="D818" t="n">
        <v>3.5146</v>
      </c>
      <c r="E818" t="n">
        <v>28.45</v>
      </c>
      <c r="F818" t="n">
        <v>24.78</v>
      </c>
      <c r="G818" t="n">
        <v>64.65000000000001</v>
      </c>
      <c r="H818" t="n">
        <v>0.83</v>
      </c>
      <c r="I818" t="n">
        <v>23</v>
      </c>
      <c r="J818" t="n">
        <v>240.4</v>
      </c>
      <c r="K818" t="n">
        <v>56.94</v>
      </c>
      <c r="L818" t="n">
        <v>11.25</v>
      </c>
      <c r="M818" t="n">
        <v>21</v>
      </c>
      <c r="N818" t="n">
        <v>57.21</v>
      </c>
      <c r="O818" t="n">
        <v>29883.27</v>
      </c>
      <c r="P818" t="n">
        <v>332.11</v>
      </c>
      <c r="Q818" t="n">
        <v>1397.23</v>
      </c>
      <c r="R818" t="n">
        <v>92.81</v>
      </c>
      <c r="S818" t="n">
        <v>66.97</v>
      </c>
      <c r="T818" t="n">
        <v>10291.7</v>
      </c>
      <c r="U818" t="n">
        <v>0.72</v>
      </c>
      <c r="V818" t="n">
        <v>0.85</v>
      </c>
      <c r="W818" t="n">
        <v>5.33</v>
      </c>
      <c r="X818" t="n">
        <v>0.62</v>
      </c>
      <c r="Y818" t="n">
        <v>1</v>
      </c>
      <c r="Z818" t="n">
        <v>10</v>
      </c>
    </row>
    <row r="819">
      <c r="A819" t="n">
        <v>42</v>
      </c>
      <c r="B819" t="n">
        <v>115</v>
      </c>
      <c r="C819" t="inlineStr">
        <is>
          <t xml:space="preserve">CONCLUIDO	</t>
        </is>
      </c>
      <c r="D819" t="n">
        <v>3.5207</v>
      </c>
      <c r="E819" t="n">
        <v>28.4</v>
      </c>
      <c r="F819" t="n">
        <v>24.78</v>
      </c>
      <c r="G819" t="n">
        <v>67.56999999999999</v>
      </c>
      <c r="H819" t="n">
        <v>0.85</v>
      </c>
      <c r="I819" t="n">
        <v>22</v>
      </c>
      <c r="J819" t="n">
        <v>240.84</v>
      </c>
      <c r="K819" t="n">
        <v>56.94</v>
      </c>
      <c r="L819" t="n">
        <v>11.5</v>
      </c>
      <c r="M819" t="n">
        <v>20</v>
      </c>
      <c r="N819" t="n">
        <v>57.39</v>
      </c>
      <c r="O819" t="n">
        <v>29937.16</v>
      </c>
      <c r="P819" t="n">
        <v>331.94</v>
      </c>
      <c r="Q819" t="n">
        <v>1397.23</v>
      </c>
      <c r="R819" t="n">
        <v>92.52</v>
      </c>
      <c r="S819" t="n">
        <v>66.97</v>
      </c>
      <c r="T819" t="n">
        <v>10152.56</v>
      </c>
      <c r="U819" t="n">
        <v>0.72</v>
      </c>
      <c r="V819" t="n">
        <v>0.85</v>
      </c>
      <c r="W819" t="n">
        <v>5.33</v>
      </c>
      <c r="X819" t="n">
        <v>0.61</v>
      </c>
      <c r="Y819" t="n">
        <v>1</v>
      </c>
      <c r="Z819" t="n">
        <v>10</v>
      </c>
    </row>
    <row r="820">
      <c r="A820" t="n">
        <v>43</v>
      </c>
      <c r="B820" t="n">
        <v>115</v>
      </c>
      <c r="C820" t="inlineStr">
        <is>
          <t xml:space="preserve">CONCLUIDO	</t>
        </is>
      </c>
      <c r="D820" t="n">
        <v>3.5321</v>
      </c>
      <c r="E820" t="n">
        <v>28.31</v>
      </c>
      <c r="F820" t="n">
        <v>24.73</v>
      </c>
      <c r="G820" t="n">
        <v>70.65000000000001</v>
      </c>
      <c r="H820" t="n">
        <v>0.87</v>
      </c>
      <c r="I820" t="n">
        <v>21</v>
      </c>
      <c r="J820" t="n">
        <v>241.27</v>
      </c>
      <c r="K820" t="n">
        <v>56.94</v>
      </c>
      <c r="L820" t="n">
        <v>11.75</v>
      </c>
      <c r="M820" t="n">
        <v>19</v>
      </c>
      <c r="N820" t="n">
        <v>57.58</v>
      </c>
      <c r="O820" t="n">
        <v>29991.11</v>
      </c>
      <c r="P820" t="n">
        <v>328</v>
      </c>
      <c r="Q820" t="n">
        <v>1397.28</v>
      </c>
      <c r="R820" t="n">
        <v>90.92</v>
      </c>
      <c r="S820" t="n">
        <v>66.97</v>
      </c>
      <c r="T820" t="n">
        <v>9357.93</v>
      </c>
      <c r="U820" t="n">
        <v>0.74</v>
      </c>
      <c r="V820" t="n">
        <v>0.85</v>
      </c>
      <c r="W820" t="n">
        <v>5.33</v>
      </c>
      <c r="X820" t="n">
        <v>0.5600000000000001</v>
      </c>
      <c r="Y820" t="n">
        <v>1</v>
      </c>
      <c r="Z820" t="n">
        <v>10</v>
      </c>
    </row>
    <row r="821">
      <c r="A821" t="n">
        <v>44</v>
      </c>
      <c r="B821" t="n">
        <v>115</v>
      </c>
      <c r="C821" t="inlineStr">
        <is>
          <t xml:space="preserve">CONCLUIDO	</t>
        </is>
      </c>
      <c r="D821" t="n">
        <v>3.5287</v>
      </c>
      <c r="E821" t="n">
        <v>28.34</v>
      </c>
      <c r="F821" t="n">
        <v>24.76</v>
      </c>
      <c r="G821" t="n">
        <v>70.73</v>
      </c>
      <c r="H821" t="n">
        <v>0.88</v>
      </c>
      <c r="I821" t="n">
        <v>21</v>
      </c>
      <c r="J821" t="n">
        <v>241.71</v>
      </c>
      <c r="K821" t="n">
        <v>56.94</v>
      </c>
      <c r="L821" t="n">
        <v>12</v>
      </c>
      <c r="M821" t="n">
        <v>19</v>
      </c>
      <c r="N821" t="n">
        <v>57.77</v>
      </c>
      <c r="O821" t="n">
        <v>30045.13</v>
      </c>
      <c r="P821" t="n">
        <v>328.07</v>
      </c>
      <c r="Q821" t="n">
        <v>1397.18</v>
      </c>
      <c r="R821" t="n">
        <v>91.65000000000001</v>
      </c>
      <c r="S821" t="n">
        <v>66.97</v>
      </c>
      <c r="T821" t="n">
        <v>9720.459999999999</v>
      </c>
      <c r="U821" t="n">
        <v>0.73</v>
      </c>
      <c r="V821" t="n">
        <v>0.85</v>
      </c>
      <c r="W821" t="n">
        <v>5.33</v>
      </c>
      <c r="X821" t="n">
        <v>0.59</v>
      </c>
      <c r="Y821" t="n">
        <v>1</v>
      </c>
      <c r="Z821" t="n">
        <v>10</v>
      </c>
    </row>
    <row r="822">
      <c r="A822" t="n">
        <v>45</v>
      </c>
      <c r="B822" t="n">
        <v>115</v>
      </c>
      <c r="C822" t="inlineStr">
        <is>
          <t xml:space="preserve">CONCLUIDO	</t>
        </is>
      </c>
      <c r="D822" t="n">
        <v>3.5408</v>
      </c>
      <c r="E822" t="n">
        <v>28.24</v>
      </c>
      <c r="F822" t="n">
        <v>24.7</v>
      </c>
      <c r="G822" t="n">
        <v>74.11</v>
      </c>
      <c r="H822" t="n">
        <v>0.9</v>
      </c>
      <c r="I822" t="n">
        <v>20</v>
      </c>
      <c r="J822" t="n">
        <v>242.15</v>
      </c>
      <c r="K822" t="n">
        <v>56.94</v>
      </c>
      <c r="L822" t="n">
        <v>12.25</v>
      </c>
      <c r="M822" t="n">
        <v>18</v>
      </c>
      <c r="N822" t="n">
        <v>57.96</v>
      </c>
      <c r="O822" t="n">
        <v>30099.23</v>
      </c>
      <c r="P822" t="n">
        <v>325.16</v>
      </c>
      <c r="Q822" t="n">
        <v>1397.18</v>
      </c>
      <c r="R822" t="n">
        <v>90.17</v>
      </c>
      <c r="S822" t="n">
        <v>66.97</v>
      </c>
      <c r="T822" t="n">
        <v>8986.5</v>
      </c>
      <c r="U822" t="n">
        <v>0.74</v>
      </c>
      <c r="V822" t="n">
        <v>0.85</v>
      </c>
      <c r="W822" t="n">
        <v>5.32</v>
      </c>
      <c r="X822" t="n">
        <v>0.54</v>
      </c>
      <c r="Y822" t="n">
        <v>1</v>
      </c>
      <c r="Z822" t="n">
        <v>10</v>
      </c>
    </row>
    <row r="823">
      <c r="A823" t="n">
        <v>46</v>
      </c>
      <c r="B823" t="n">
        <v>115</v>
      </c>
      <c r="C823" t="inlineStr">
        <is>
          <t xml:space="preserve">CONCLUIDO	</t>
        </is>
      </c>
      <c r="D823" t="n">
        <v>3.5418</v>
      </c>
      <c r="E823" t="n">
        <v>28.23</v>
      </c>
      <c r="F823" t="n">
        <v>24.7</v>
      </c>
      <c r="G823" t="n">
        <v>74.09</v>
      </c>
      <c r="H823" t="n">
        <v>0.92</v>
      </c>
      <c r="I823" t="n">
        <v>20</v>
      </c>
      <c r="J823" t="n">
        <v>242.59</v>
      </c>
      <c r="K823" t="n">
        <v>56.94</v>
      </c>
      <c r="L823" t="n">
        <v>12.5</v>
      </c>
      <c r="M823" t="n">
        <v>18</v>
      </c>
      <c r="N823" t="n">
        <v>58.15</v>
      </c>
      <c r="O823" t="n">
        <v>30153.38</v>
      </c>
      <c r="P823" t="n">
        <v>325.5</v>
      </c>
      <c r="Q823" t="n">
        <v>1397.21</v>
      </c>
      <c r="R823" t="n">
        <v>89.87</v>
      </c>
      <c r="S823" t="n">
        <v>66.97</v>
      </c>
      <c r="T823" t="n">
        <v>8835.74</v>
      </c>
      <c r="U823" t="n">
        <v>0.75</v>
      </c>
      <c r="V823" t="n">
        <v>0.85</v>
      </c>
      <c r="W823" t="n">
        <v>5.33</v>
      </c>
      <c r="X823" t="n">
        <v>0.53</v>
      </c>
      <c r="Y823" t="n">
        <v>1</v>
      </c>
      <c r="Z823" t="n">
        <v>10</v>
      </c>
    </row>
    <row r="824">
      <c r="A824" t="n">
        <v>47</v>
      </c>
      <c r="B824" t="n">
        <v>115</v>
      </c>
      <c r="C824" t="inlineStr">
        <is>
          <t xml:space="preserve">CONCLUIDO	</t>
        </is>
      </c>
      <c r="D824" t="n">
        <v>3.5411</v>
      </c>
      <c r="E824" t="n">
        <v>28.24</v>
      </c>
      <c r="F824" t="n">
        <v>24.7</v>
      </c>
      <c r="G824" t="n">
        <v>74.09999999999999</v>
      </c>
      <c r="H824" t="n">
        <v>0.93</v>
      </c>
      <c r="I824" t="n">
        <v>20</v>
      </c>
      <c r="J824" t="n">
        <v>243.03</v>
      </c>
      <c r="K824" t="n">
        <v>56.94</v>
      </c>
      <c r="L824" t="n">
        <v>12.75</v>
      </c>
      <c r="M824" t="n">
        <v>18</v>
      </c>
      <c r="N824" t="n">
        <v>58.34</v>
      </c>
      <c r="O824" t="n">
        <v>30207.61</v>
      </c>
      <c r="P824" t="n">
        <v>322.18</v>
      </c>
      <c r="Q824" t="n">
        <v>1397.18</v>
      </c>
      <c r="R824" t="n">
        <v>90.27</v>
      </c>
      <c r="S824" t="n">
        <v>66.97</v>
      </c>
      <c r="T824" t="n">
        <v>9037.84</v>
      </c>
      <c r="U824" t="n">
        <v>0.74</v>
      </c>
      <c r="V824" t="n">
        <v>0.85</v>
      </c>
      <c r="W824" t="n">
        <v>5.32</v>
      </c>
      <c r="X824" t="n">
        <v>0.54</v>
      </c>
      <c r="Y824" t="n">
        <v>1</v>
      </c>
      <c r="Z824" t="n">
        <v>10</v>
      </c>
    </row>
    <row r="825">
      <c r="A825" t="n">
        <v>48</v>
      </c>
      <c r="B825" t="n">
        <v>115</v>
      </c>
      <c r="C825" t="inlineStr">
        <is>
          <t xml:space="preserve">CONCLUIDO	</t>
        </is>
      </c>
      <c r="D825" t="n">
        <v>3.5483</v>
      </c>
      <c r="E825" t="n">
        <v>28.18</v>
      </c>
      <c r="F825" t="n">
        <v>24.69</v>
      </c>
      <c r="G825" t="n">
        <v>77.95999999999999</v>
      </c>
      <c r="H825" t="n">
        <v>0.95</v>
      </c>
      <c r="I825" t="n">
        <v>19</v>
      </c>
      <c r="J825" t="n">
        <v>243.47</v>
      </c>
      <c r="K825" t="n">
        <v>56.94</v>
      </c>
      <c r="L825" t="n">
        <v>13</v>
      </c>
      <c r="M825" t="n">
        <v>17</v>
      </c>
      <c r="N825" t="n">
        <v>58.53</v>
      </c>
      <c r="O825" t="n">
        <v>30261.91</v>
      </c>
      <c r="P825" t="n">
        <v>322.58</v>
      </c>
      <c r="Q825" t="n">
        <v>1397.33</v>
      </c>
      <c r="R825" t="n">
        <v>89.51000000000001</v>
      </c>
      <c r="S825" t="n">
        <v>66.97</v>
      </c>
      <c r="T825" t="n">
        <v>8664.02</v>
      </c>
      <c r="U825" t="n">
        <v>0.75</v>
      </c>
      <c r="V825" t="n">
        <v>0.85</v>
      </c>
      <c r="W825" t="n">
        <v>5.33</v>
      </c>
      <c r="X825" t="n">
        <v>0.52</v>
      </c>
      <c r="Y825" t="n">
        <v>1</v>
      </c>
      <c r="Z825" t="n">
        <v>10</v>
      </c>
    </row>
    <row r="826">
      <c r="A826" t="n">
        <v>49</v>
      </c>
      <c r="B826" t="n">
        <v>115</v>
      </c>
      <c r="C826" t="inlineStr">
        <is>
          <t xml:space="preserve">CONCLUIDO	</t>
        </is>
      </c>
      <c r="D826" t="n">
        <v>3.5488</v>
      </c>
      <c r="E826" t="n">
        <v>28.18</v>
      </c>
      <c r="F826" t="n">
        <v>24.68</v>
      </c>
      <c r="G826" t="n">
        <v>77.95</v>
      </c>
      <c r="H826" t="n">
        <v>0.97</v>
      </c>
      <c r="I826" t="n">
        <v>19</v>
      </c>
      <c r="J826" t="n">
        <v>243.91</v>
      </c>
      <c r="K826" t="n">
        <v>56.94</v>
      </c>
      <c r="L826" t="n">
        <v>13.25</v>
      </c>
      <c r="M826" t="n">
        <v>17</v>
      </c>
      <c r="N826" t="n">
        <v>58.72</v>
      </c>
      <c r="O826" t="n">
        <v>30316.27</v>
      </c>
      <c r="P826" t="n">
        <v>320.65</v>
      </c>
      <c r="Q826" t="n">
        <v>1397.19</v>
      </c>
      <c r="R826" t="n">
        <v>89.39</v>
      </c>
      <c r="S826" t="n">
        <v>66.97</v>
      </c>
      <c r="T826" t="n">
        <v>8602.950000000001</v>
      </c>
      <c r="U826" t="n">
        <v>0.75</v>
      </c>
      <c r="V826" t="n">
        <v>0.85</v>
      </c>
      <c r="W826" t="n">
        <v>5.33</v>
      </c>
      <c r="X826" t="n">
        <v>0.52</v>
      </c>
      <c r="Y826" t="n">
        <v>1</v>
      </c>
      <c r="Z826" t="n">
        <v>10</v>
      </c>
    </row>
    <row r="827">
      <c r="A827" t="n">
        <v>50</v>
      </c>
      <c r="B827" t="n">
        <v>115</v>
      </c>
      <c r="C827" t="inlineStr">
        <is>
          <t xml:space="preserve">CONCLUIDO	</t>
        </is>
      </c>
      <c r="D827" t="n">
        <v>3.5592</v>
      </c>
      <c r="E827" t="n">
        <v>28.1</v>
      </c>
      <c r="F827" t="n">
        <v>24.65</v>
      </c>
      <c r="G827" t="n">
        <v>82.15000000000001</v>
      </c>
      <c r="H827" t="n">
        <v>0.98</v>
      </c>
      <c r="I827" t="n">
        <v>18</v>
      </c>
      <c r="J827" t="n">
        <v>244.35</v>
      </c>
      <c r="K827" t="n">
        <v>56.94</v>
      </c>
      <c r="L827" t="n">
        <v>13.5</v>
      </c>
      <c r="M827" t="n">
        <v>16</v>
      </c>
      <c r="N827" t="n">
        <v>58.91</v>
      </c>
      <c r="O827" t="n">
        <v>30370.7</v>
      </c>
      <c r="P827" t="n">
        <v>318.1</v>
      </c>
      <c r="Q827" t="n">
        <v>1397.17</v>
      </c>
      <c r="R827" t="n">
        <v>88.23</v>
      </c>
      <c r="S827" t="n">
        <v>66.97</v>
      </c>
      <c r="T827" t="n">
        <v>8024.54</v>
      </c>
      <c r="U827" t="n">
        <v>0.76</v>
      </c>
      <c r="V827" t="n">
        <v>0.85</v>
      </c>
      <c r="W827" t="n">
        <v>5.32</v>
      </c>
      <c r="X827" t="n">
        <v>0.48</v>
      </c>
      <c r="Y827" t="n">
        <v>1</v>
      </c>
      <c r="Z827" t="n">
        <v>10</v>
      </c>
    </row>
    <row r="828">
      <c r="A828" t="n">
        <v>51</v>
      </c>
      <c r="B828" t="n">
        <v>115</v>
      </c>
      <c r="C828" t="inlineStr">
        <is>
          <t xml:space="preserve">CONCLUIDO	</t>
        </is>
      </c>
      <c r="D828" t="n">
        <v>3.5569</v>
      </c>
      <c r="E828" t="n">
        <v>28.11</v>
      </c>
      <c r="F828" t="n">
        <v>24.66</v>
      </c>
      <c r="G828" t="n">
        <v>82.20999999999999</v>
      </c>
      <c r="H828" t="n">
        <v>1</v>
      </c>
      <c r="I828" t="n">
        <v>18</v>
      </c>
      <c r="J828" t="n">
        <v>244.79</v>
      </c>
      <c r="K828" t="n">
        <v>56.94</v>
      </c>
      <c r="L828" t="n">
        <v>13.75</v>
      </c>
      <c r="M828" t="n">
        <v>16</v>
      </c>
      <c r="N828" t="n">
        <v>59.1</v>
      </c>
      <c r="O828" t="n">
        <v>30425.2</v>
      </c>
      <c r="P828" t="n">
        <v>318.49</v>
      </c>
      <c r="Q828" t="n">
        <v>1397.28</v>
      </c>
      <c r="R828" t="n">
        <v>89.06</v>
      </c>
      <c r="S828" t="n">
        <v>66.97</v>
      </c>
      <c r="T828" t="n">
        <v>8443.940000000001</v>
      </c>
      <c r="U828" t="n">
        <v>0.75</v>
      </c>
      <c r="V828" t="n">
        <v>0.85</v>
      </c>
      <c r="W828" t="n">
        <v>5.32</v>
      </c>
      <c r="X828" t="n">
        <v>0.5</v>
      </c>
      <c r="Y828" t="n">
        <v>1</v>
      </c>
      <c r="Z828" t="n">
        <v>10</v>
      </c>
    </row>
    <row r="829">
      <c r="A829" t="n">
        <v>52</v>
      </c>
      <c r="B829" t="n">
        <v>115</v>
      </c>
      <c r="C829" t="inlineStr">
        <is>
          <t xml:space="preserve">CONCLUIDO	</t>
        </is>
      </c>
      <c r="D829" t="n">
        <v>3.5583</v>
      </c>
      <c r="E829" t="n">
        <v>28.1</v>
      </c>
      <c r="F829" t="n">
        <v>24.65</v>
      </c>
      <c r="G829" t="n">
        <v>82.17</v>
      </c>
      <c r="H829" t="n">
        <v>1.02</v>
      </c>
      <c r="I829" t="n">
        <v>18</v>
      </c>
      <c r="J829" t="n">
        <v>245.23</v>
      </c>
      <c r="K829" t="n">
        <v>56.94</v>
      </c>
      <c r="L829" t="n">
        <v>14</v>
      </c>
      <c r="M829" t="n">
        <v>16</v>
      </c>
      <c r="N829" t="n">
        <v>59.29</v>
      </c>
      <c r="O829" t="n">
        <v>30479.78</v>
      </c>
      <c r="P829" t="n">
        <v>315.86</v>
      </c>
      <c r="Q829" t="n">
        <v>1397.17</v>
      </c>
      <c r="R829" t="n">
        <v>88.34</v>
      </c>
      <c r="S829" t="n">
        <v>66.97</v>
      </c>
      <c r="T829" t="n">
        <v>8083.63</v>
      </c>
      <c r="U829" t="n">
        <v>0.76</v>
      </c>
      <c r="V829" t="n">
        <v>0.85</v>
      </c>
      <c r="W829" t="n">
        <v>5.33</v>
      </c>
      <c r="X829" t="n">
        <v>0.49</v>
      </c>
      <c r="Y829" t="n">
        <v>1</v>
      </c>
      <c r="Z829" t="n">
        <v>10</v>
      </c>
    </row>
    <row r="830">
      <c r="A830" t="n">
        <v>53</v>
      </c>
      <c r="B830" t="n">
        <v>115</v>
      </c>
      <c r="C830" t="inlineStr">
        <is>
          <t xml:space="preserve">CONCLUIDO	</t>
        </is>
      </c>
      <c r="D830" t="n">
        <v>3.5697</v>
      </c>
      <c r="E830" t="n">
        <v>28.01</v>
      </c>
      <c r="F830" t="n">
        <v>24.61</v>
      </c>
      <c r="G830" t="n">
        <v>86.84999999999999</v>
      </c>
      <c r="H830" t="n">
        <v>1.03</v>
      </c>
      <c r="I830" t="n">
        <v>17</v>
      </c>
      <c r="J830" t="n">
        <v>245.68</v>
      </c>
      <c r="K830" t="n">
        <v>56.94</v>
      </c>
      <c r="L830" t="n">
        <v>14.25</v>
      </c>
      <c r="M830" t="n">
        <v>15</v>
      </c>
      <c r="N830" t="n">
        <v>59.48</v>
      </c>
      <c r="O830" t="n">
        <v>30534.42</v>
      </c>
      <c r="P830" t="n">
        <v>313.59</v>
      </c>
      <c r="Q830" t="n">
        <v>1397.18</v>
      </c>
      <c r="R830" t="n">
        <v>86.93000000000001</v>
      </c>
      <c r="S830" t="n">
        <v>66.97</v>
      </c>
      <c r="T830" t="n">
        <v>7382.68</v>
      </c>
      <c r="U830" t="n">
        <v>0.77</v>
      </c>
      <c r="V830" t="n">
        <v>0.86</v>
      </c>
      <c r="W830" t="n">
        <v>5.32</v>
      </c>
      <c r="X830" t="n">
        <v>0.44</v>
      </c>
      <c r="Y830" t="n">
        <v>1</v>
      </c>
      <c r="Z830" t="n">
        <v>10</v>
      </c>
    </row>
    <row r="831">
      <c r="A831" t="n">
        <v>54</v>
      </c>
      <c r="B831" t="n">
        <v>115</v>
      </c>
      <c r="C831" t="inlineStr">
        <is>
          <t xml:space="preserve">CONCLUIDO	</t>
        </is>
      </c>
      <c r="D831" t="n">
        <v>3.5674</v>
      </c>
      <c r="E831" t="n">
        <v>28.03</v>
      </c>
      <c r="F831" t="n">
        <v>24.62</v>
      </c>
      <c r="G831" t="n">
        <v>86.91</v>
      </c>
      <c r="H831" t="n">
        <v>1.05</v>
      </c>
      <c r="I831" t="n">
        <v>17</v>
      </c>
      <c r="J831" t="n">
        <v>246.12</v>
      </c>
      <c r="K831" t="n">
        <v>56.94</v>
      </c>
      <c r="L831" t="n">
        <v>14.5</v>
      </c>
      <c r="M831" t="n">
        <v>15</v>
      </c>
      <c r="N831" t="n">
        <v>59.68</v>
      </c>
      <c r="O831" t="n">
        <v>30589.13</v>
      </c>
      <c r="P831" t="n">
        <v>313.13</v>
      </c>
      <c r="Q831" t="n">
        <v>1397.19</v>
      </c>
      <c r="R831" t="n">
        <v>87.5</v>
      </c>
      <c r="S831" t="n">
        <v>66.97</v>
      </c>
      <c r="T831" t="n">
        <v>7666.06</v>
      </c>
      <c r="U831" t="n">
        <v>0.77</v>
      </c>
      <c r="V831" t="n">
        <v>0.85</v>
      </c>
      <c r="W831" t="n">
        <v>5.32</v>
      </c>
      <c r="X831" t="n">
        <v>0.46</v>
      </c>
      <c r="Y831" t="n">
        <v>1</v>
      </c>
      <c r="Z831" t="n">
        <v>10</v>
      </c>
    </row>
    <row r="832">
      <c r="A832" t="n">
        <v>55</v>
      </c>
      <c r="B832" t="n">
        <v>115</v>
      </c>
      <c r="C832" t="inlineStr">
        <is>
          <t xml:space="preserve">CONCLUIDO	</t>
        </is>
      </c>
      <c r="D832" t="n">
        <v>3.5661</v>
      </c>
      <c r="E832" t="n">
        <v>28.04</v>
      </c>
      <c r="F832" t="n">
        <v>24.64</v>
      </c>
      <c r="G832" t="n">
        <v>86.95</v>
      </c>
      <c r="H832" t="n">
        <v>1.06</v>
      </c>
      <c r="I832" t="n">
        <v>17</v>
      </c>
      <c r="J832" t="n">
        <v>246.57</v>
      </c>
      <c r="K832" t="n">
        <v>56.94</v>
      </c>
      <c r="L832" t="n">
        <v>14.75</v>
      </c>
      <c r="M832" t="n">
        <v>15</v>
      </c>
      <c r="N832" t="n">
        <v>59.87</v>
      </c>
      <c r="O832" t="n">
        <v>30643.91</v>
      </c>
      <c r="P832" t="n">
        <v>310.5</v>
      </c>
      <c r="Q832" t="n">
        <v>1397.22</v>
      </c>
      <c r="R832" t="n">
        <v>87.88</v>
      </c>
      <c r="S832" t="n">
        <v>66.97</v>
      </c>
      <c r="T832" t="n">
        <v>7858.93</v>
      </c>
      <c r="U832" t="n">
        <v>0.76</v>
      </c>
      <c r="V832" t="n">
        <v>0.85</v>
      </c>
      <c r="W832" t="n">
        <v>5.32</v>
      </c>
      <c r="X832" t="n">
        <v>0.47</v>
      </c>
      <c r="Y832" t="n">
        <v>1</v>
      </c>
      <c r="Z832" t="n">
        <v>10</v>
      </c>
    </row>
    <row r="833">
      <c r="A833" t="n">
        <v>56</v>
      </c>
      <c r="B833" t="n">
        <v>115</v>
      </c>
      <c r="C833" t="inlineStr">
        <is>
          <t xml:space="preserve">CONCLUIDO	</t>
        </is>
      </c>
      <c r="D833" t="n">
        <v>3.5748</v>
      </c>
      <c r="E833" t="n">
        <v>27.97</v>
      </c>
      <c r="F833" t="n">
        <v>24.61</v>
      </c>
      <c r="G833" t="n">
        <v>92.29000000000001</v>
      </c>
      <c r="H833" t="n">
        <v>1.08</v>
      </c>
      <c r="I833" t="n">
        <v>16</v>
      </c>
      <c r="J833" t="n">
        <v>247.01</v>
      </c>
      <c r="K833" t="n">
        <v>56.94</v>
      </c>
      <c r="L833" t="n">
        <v>15</v>
      </c>
      <c r="M833" t="n">
        <v>14</v>
      </c>
      <c r="N833" t="n">
        <v>60.07</v>
      </c>
      <c r="O833" t="n">
        <v>30698.76</v>
      </c>
      <c r="P833" t="n">
        <v>311</v>
      </c>
      <c r="Q833" t="n">
        <v>1397.32</v>
      </c>
      <c r="R833" t="n">
        <v>87.01000000000001</v>
      </c>
      <c r="S833" t="n">
        <v>66.97</v>
      </c>
      <c r="T833" t="n">
        <v>7425.47</v>
      </c>
      <c r="U833" t="n">
        <v>0.77</v>
      </c>
      <c r="V833" t="n">
        <v>0.86</v>
      </c>
      <c r="W833" t="n">
        <v>5.32</v>
      </c>
      <c r="X833" t="n">
        <v>0.45</v>
      </c>
      <c r="Y833" t="n">
        <v>1</v>
      </c>
      <c r="Z833" t="n">
        <v>10</v>
      </c>
    </row>
    <row r="834">
      <c r="A834" t="n">
        <v>57</v>
      </c>
      <c r="B834" t="n">
        <v>115</v>
      </c>
      <c r="C834" t="inlineStr">
        <is>
          <t xml:space="preserve">CONCLUIDO	</t>
        </is>
      </c>
      <c r="D834" t="n">
        <v>3.5768</v>
      </c>
      <c r="E834" t="n">
        <v>27.96</v>
      </c>
      <c r="F834" t="n">
        <v>24.59</v>
      </c>
      <c r="G834" t="n">
        <v>92.23</v>
      </c>
      <c r="H834" t="n">
        <v>1.1</v>
      </c>
      <c r="I834" t="n">
        <v>16</v>
      </c>
      <c r="J834" t="n">
        <v>247.46</v>
      </c>
      <c r="K834" t="n">
        <v>56.94</v>
      </c>
      <c r="L834" t="n">
        <v>15.25</v>
      </c>
      <c r="M834" t="n">
        <v>14</v>
      </c>
      <c r="N834" t="n">
        <v>60.26</v>
      </c>
      <c r="O834" t="n">
        <v>30753.68</v>
      </c>
      <c r="P834" t="n">
        <v>309.38</v>
      </c>
      <c r="Q834" t="n">
        <v>1397.27</v>
      </c>
      <c r="R834" t="n">
        <v>86.73999999999999</v>
      </c>
      <c r="S834" t="n">
        <v>66.97</v>
      </c>
      <c r="T834" t="n">
        <v>7289.41</v>
      </c>
      <c r="U834" t="n">
        <v>0.77</v>
      </c>
      <c r="V834" t="n">
        <v>0.86</v>
      </c>
      <c r="W834" t="n">
        <v>5.31</v>
      </c>
      <c r="X834" t="n">
        <v>0.43</v>
      </c>
      <c r="Y834" t="n">
        <v>1</v>
      </c>
      <c r="Z834" t="n">
        <v>10</v>
      </c>
    </row>
    <row r="835">
      <c r="A835" t="n">
        <v>58</v>
      </c>
      <c r="B835" t="n">
        <v>115</v>
      </c>
      <c r="C835" t="inlineStr">
        <is>
          <t xml:space="preserve">CONCLUIDO	</t>
        </is>
      </c>
      <c r="D835" t="n">
        <v>3.5763</v>
      </c>
      <c r="E835" t="n">
        <v>27.96</v>
      </c>
      <c r="F835" t="n">
        <v>24.6</v>
      </c>
      <c r="G835" t="n">
        <v>92.25</v>
      </c>
      <c r="H835" t="n">
        <v>1.11</v>
      </c>
      <c r="I835" t="n">
        <v>16</v>
      </c>
      <c r="J835" t="n">
        <v>247.9</v>
      </c>
      <c r="K835" t="n">
        <v>56.94</v>
      </c>
      <c r="L835" t="n">
        <v>15.5</v>
      </c>
      <c r="M835" t="n">
        <v>14</v>
      </c>
      <c r="N835" t="n">
        <v>60.46</v>
      </c>
      <c r="O835" t="n">
        <v>30808.68</v>
      </c>
      <c r="P835" t="n">
        <v>307.64</v>
      </c>
      <c r="Q835" t="n">
        <v>1397.22</v>
      </c>
      <c r="R835" t="n">
        <v>86.67</v>
      </c>
      <c r="S835" t="n">
        <v>66.97</v>
      </c>
      <c r="T835" t="n">
        <v>7256.5</v>
      </c>
      <c r="U835" t="n">
        <v>0.77</v>
      </c>
      <c r="V835" t="n">
        <v>0.86</v>
      </c>
      <c r="W835" t="n">
        <v>5.32</v>
      </c>
      <c r="X835" t="n">
        <v>0.43</v>
      </c>
      <c r="Y835" t="n">
        <v>1</v>
      </c>
      <c r="Z835" t="n">
        <v>10</v>
      </c>
    </row>
    <row r="836">
      <c r="A836" t="n">
        <v>59</v>
      </c>
      <c r="B836" t="n">
        <v>115</v>
      </c>
      <c r="C836" t="inlineStr">
        <is>
          <t xml:space="preserve">CONCLUIDO	</t>
        </is>
      </c>
      <c r="D836" t="n">
        <v>3.5868</v>
      </c>
      <c r="E836" t="n">
        <v>27.88</v>
      </c>
      <c r="F836" t="n">
        <v>24.56</v>
      </c>
      <c r="G836" t="n">
        <v>98.23999999999999</v>
      </c>
      <c r="H836" t="n">
        <v>1.13</v>
      </c>
      <c r="I836" t="n">
        <v>15</v>
      </c>
      <c r="J836" t="n">
        <v>248.35</v>
      </c>
      <c r="K836" t="n">
        <v>56.94</v>
      </c>
      <c r="L836" t="n">
        <v>15.75</v>
      </c>
      <c r="M836" t="n">
        <v>13</v>
      </c>
      <c r="N836" t="n">
        <v>60.66</v>
      </c>
      <c r="O836" t="n">
        <v>30863.74</v>
      </c>
      <c r="P836" t="n">
        <v>305.91</v>
      </c>
      <c r="Q836" t="n">
        <v>1397.21</v>
      </c>
      <c r="R836" t="n">
        <v>85.31999999999999</v>
      </c>
      <c r="S836" t="n">
        <v>66.97</v>
      </c>
      <c r="T836" t="n">
        <v>6586.12</v>
      </c>
      <c r="U836" t="n">
        <v>0.78</v>
      </c>
      <c r="V836" t="n">
        <v>0.86</v>
      </c>
      <c r="W836" t="n">
        <v>5.32</v>
      </c>
      <c r="X836" t="n">
        <v>0.4</v>
      </c>
      <c r="Y836" t="n">
        <v>1</v>
      </c>
      <c r="Z836" t="n">
        <v>10</v>
      </c>
    </row>
    <row r="837">
      <c r="A837" t="n">
        <v>60</v>
      </c>
      <c r="B837" t="n">
        <v>115</v>
      </c>
      <c r="C837" t="inlineStr">
        <is>
          <t xml:space="preserve">CONCLUIDO	</t>
        </is>
      </c>
      <c r="D837" t="n">
        <v>3.5867</v>
      </c>
      <c r="E837" t="n">
        <v>27.88</v>
      </c>
      <c r="F837" t="n">
        <v>24.56</v>
      </c>
      <c r="G837" t="n">
        <v>98.25</v>
      </c>
      <c r="H837" t="n">
        <v>1.14</v>
      </c>
      <c r="I837" t="n">
        <v>15</v>
      </c>
      <c r="J837" t="n">
        <v>248.79</v>
      </c>
      <c r="K837" t="n">
        <v>56.94</v>
      </c>
      <c r="L837" t="n">
        <v>16</v>
      </c>
      <c r="M837" t="n">
        <v>13</v>
      </c>
      <c r="N837" t="n">
        <v>60.85</v>
      </c>
      <c r="O837" t="n">
        <v>30918.88</v>
      </c>
      <c r="P837" t="n">
        <v>304.9</v>
      </c>
      <c r="Q837" t="n">
        <v>1397.19</v>
      </c>
      <c r="R837" t="n">
        <v>85.45</v>
      </c>
      <c r="S837" t="n">
        <v>66.97</v>
      </c>
      <c r="T837" t="n">
        <v>6653.58</v>
      </c>
      <c r="U837" t="n">
        <v>0.78</v>
      </c>
      <c r="V837" t="n">
        <v>0.86</v>
      </c>
      <c r="W837" t="n">
        <v>5.32</v>
      </c>
      <c r="X837" t="n">
        <v>0.4</v>
      </c>
      <c r="Y837" t="n">
        <v>1</v>
      </c>
      <c r="Z837" t="n">
        <v>10</v>
      </c>
    </row>
    <row r="838">
      <c r="A838" t="n">
        <v>61</v>
      </c>
      <c r="B838" t="n">
        <v>115</v>
      </c>
      <c r="C838" t="inlineStr">
        <is>
          <t xml:space="preserve">CONCLUIDO	</t>
        </is>
      </c>
      <c r="D838" t="n">
        <v>3.5853</v>
      </c>
      <c r="E838" t="n">
        <v>27.89</v>
      </c>
      <c r="F838" t="n">
        <v>24.57</v>
      </c>
      <c r="G838" t="n">
        <v>98.29000000000001</v>
      </c>
      <c r="H838" t="n">
        <v>1.16</v>
      </c>
      <c r="I838" t="n">
        <v>15</v>
      </c>
      <c r="J838" t="n">
        <v>249.24</v>
      </c>
      <c r="K838" t="n">
        <v>56.94</v>
      </c>
      <c r="L838" t="n">
        <v>16.25</v>
      </c>
      <c r="M838" t="n">
        <v>12</v>
      </c>
      <c r="N838" t="n">
        <v>61.05</v>
      </c>
      <c r="O838" t="n">
        <v>30974.09</v>
      </c>
      <c r="P838" t="n">
        <v>302.08</v>
      </c>
      <c r="Q838" t="n">
        <v>1397.22</v>
      </c>
      <c r="R838" t="n">
        <v>85.73999999999999</v>
      </c>
      <c r="S838" t="n">
        <v>66.97</v>
      </c>
      <c r="T838" t="n">
        <v>6796.63</v>
      </c>
      <c r="U838" t="n">
        <v>0.78</v>
      </c>
      <c r="V838" t="n">
        <v>0.86</v>
      </c>
      <c r="W838" t="n">
        <v>5.32</v>
      </c>
      <c r="X838" t="n">
        <v>0.41</v>
      </c>
      <c r="Y838" t="n">
        <v>1</v>
      </c>
      <c r="Z838" t="n">
        <v>10</v>
      </c>
    </row>
    <row r="839">
      <c r="A839" t="n">
        <v>62</v>
      </c>
      <c r="B839" t="n">
        <v>115</v>
      </c>
      <c r="C839" t="inlineStr">
        <is>
          <t xml:space="preserve">CONCLUIDO	</t>
        </is>
      </c>
      <c r="D839" t="n">
        <v>3.5858</v>
      </c>
      <c r="E839" t="n">
        <v>27.89</v>
      </c>
      <c r="F839" t="n">
        <v>24.57</v>
      </c>
      <c r="G839" t="n">
        <v>98.28</v>
      </c>
      <c r="H839" t="n">
        <v>1.18</v>
      </c>
      <c r="I839" t="n">
        <v>15</v>
      </c>
      <c r="J839" t="n">
        <v>249.69</v>
      </c>
      <c r="K839" t="n">
        <v>56.94</v>
      </c>
      <c r="L839" t="n">
        <v>16.5</v>
      </c>
      <c r="M839" t="n">
        <v>10</v>
      </c>
      <c r="N839" t="n">
        <v>61.25</v>
      </c>
      <c r="O839" t="n">
        <v>31029.37</v>
      </c>
      <c r="P839" t="n">
        <v>300.04</v>
      </c>
      <c r="Q839" t="n">
        <v>1397.19</v>
      </c>
      <c r="R839" t="n">
        <v>85.39</v>
      </c>
      <c r="S839" t="n">
        <v>66.97</v>
      </c>
      <c r="T839" t="n">
        <v>6620.55</v>
      </c>
      <c r="U839" t="n">
        <v>0.78</v>
      </c>
      <c r="V839" t="n">
        <v>0.86</v>
      </c>
      <c r="W839" t="n">
        <v>5.33</v>
      </c>
      <c r="X839" t="n">
        <v>0.4</v>
      </c>
      <c r="Y839" t="n">
        <v>1</v>
      </c>
      <c r="Z839" t="n">
        <v>10</v>
      </c>
    </row>
    <row r="840">
      <c r="A840" t="n">
        <v>63</v>
      </c>
      <c r="B840" t="n">
        <v>115</v>
      </c>
      <c r="C840" t="inlineStr">
        <is>
          <t xml:space="preserve">CONCLUIDO	</t>
        </is>
      </c>
      <c r="D840" t="n">
        <v>3.5956</v>
      </c>
      <c r="E840" t="n">
        <v>27.81</v>
      </c>
      <c r="F840" t="n">
        <v>24.54</v>
      </c>
      <c r="G840" t="n">
        <v>105.16</v>
      </c>
      <c r="H840" t="n">
        <v>1.19</v>
      </c>
      <c r="I840" t="n">
        <v>14</v>
      </c>
      <c r="J840" t="n">
        <v>250.14</v>
      </c>
      <c r="K840" t="n">
        <v>56.94</v>
      </c>
      <c r="L840" t="n">
        <v>16.75</v>
      </c>
      <c r="M840" t="n">
        <v>7</v>
      </c>
      <c r="N840" t="n">
        <v>61.45</v>
      </c>
      <c r="O840" t="n">
        <v>31084.72</v>
      </c>
      <c r="P840" t="n">
        <v>299.51</v>
      </c>
      <c r="Q840" t="n">
        <v>1397.25</v>
      </c>
      <c r="R840" t="n">
        <v>84.5</v>
      </c>
      <c r="S840" t="n">
        <v>66.97</v>
      </c>
      <c r="T840" t="n">
        <v>6183.1</v>
      </c>
      <c r="U840" t="n">
        <v>0.79</v>
      </c>
      <c r="V840" t="n">
        <v>0.86</v>
      </c>
      <c r="W840" t="n">
        <v>5.32</v>
      </c>
      <c r="X840" t="n">
        <v>0.37</v>
      </c>
      <c r="Y840" t="n">
        <v>1</v>
      </c>
      <c r="Z840" t="n">
        <v>10</v>
      </c>
    </row>
    <row r="841">
      <c r="A841" t="n">
        <v>64</v>
      </c>
      <c r="B841" t="n">
        <v>115</v>
      </c>
      <c r="C841" t="inlineStr">
        <is>
          <t xml:space="preserve">CONCLUIDO	</t>
        </is>
      </c>
      <c r="D841" t="n">
        <v>3.5977</v>
      </c>
      <c r="E841" t="n">
        <v>27.8</v>
      </c>
      <c r="F841" t="n">
        <v>24.52</v>
      </c>
      <c r="G841" t="n">
        <v>105.09</v>
      </c>
      <c r="H841" t="n">
        <v>1.21</v>
      </c>
      <c r="I841" t="n">
        <v>14</v>
      </c>
      <c r="J841" t="n">
        <v>250.59</v>
      </c>
      <c r="K841" t="n">
        <v>56.94</v>
      </c>
      <c r="L841" t="n">
        <v>17</v>
      </c>
      <c r="M841" t="n">
        <v>7</v>
      </c>
      <c r="N841" t="n">
        <v>61.65</v>
      </c>
      <c r="O841" t="n">
        <v>31140.15</v>
      </c>
      <c r="P841" t="n">
        <v>299.66</v>
      </c>
      <c r="Q841" t="n">
        <v>1397.19</v>
      </c>
      <c r="R841" t="n">
        <v>83.92</v>
      </c>
      <c r="S841" t="n">
        <v>66.97</v>
      </c>
      <c r="T841" t="n">
        <v>5892.45</v>
      </c>
      <c r="U841" t="n">
        <v>0.8</v>
      </c>
      <c r="V841" t="n">
        <v>0.86</v>
      </c>
      <c r="W841" t="n">
        <v>5.32</v>
      </c>
      <c r="X841" t="n">
        <v>0.36</v>
      </c>
      <c r="Y841" t="n">
        <v>1</v>
      </c>
      <c r="Z841" t="n">
        <v>10</v>
      </c>
    </row>
    <row r="842">
      <c r="A842" t="n">
        <v>65</v>
      </c>
      <c r="B842" t="n">
        <v>115</v>
      </c>
      <c r="C842" t="inlineStr">
        <is>
          <t xml:space="preserve">CONCLUIDO	</t>
        </is>
      </c>
      <c r="D842" t="n">
        <v>3.5948</v>
      </c>
      <c r="E842" t="n">
        <v>27.82</v>
      </c>
      <c r="F842" t="n">
        <v>24.54</v>
      </c>
      <c r="G842" t="n">
        <v>105.18</v>
      </c>
      <c r="H842" t="n">
        <v>1.22</v>
      </c>
      <c r="I842" t="n">
        <v>14</v>
      </c>
      <c r="J842" t="n">
        <v>251.04</v>
      </c>
      <c r="K842" t="n">
        <v>56.94</v>
      </c>
      <c r="L842" t="n">
        <v>17.25</v>
      </c>
      <c r="M842" t="n">
        <v>6</v>
      </c>
      <c r="N842" t="n">
        <v>61.85</v>
      </c>
      <c r="O842" t="n">
        <v>31195.65</v>
      </c>
      <c r="P842" t="n">
        <v>298.81</v>
      </c>
      <c r="Q842" t="n">
        <v>1397.22</v>
      </c>
      <c r="R842" t="n">
        <v>84.66</v>
      </c>
      <c r="S842" t="n">
        <v>66.97</v>
      </c>
      <c r="T842" t="n">
        <v>6263.03</v>
      </c>
      <c r="U842" t="n">
        <v>0.79</v>
      </c>
      <c r="V842" t="n">
        <v>0.86</v>
      </c>
      <c r="W842" t="n">
        <v>5.32</v>
      </c>
      <c r="X842" t="n">
        <v>0.38</v>
      </c>
      <c r="Y842" t="n">
        <v>1</v>
      </c>
      <c r="Z842" t="n">
        <v>10</v>
      </c>
    </row>
    <row r="843">
      <c r="A843" t="n">
        <v>66</v>
      </c>
      <c r="B843" t="n">
        <v>115</v>
      </c>
      <c r="C843" t="inlineStr">
        <is>
          <t xml:space="preserve">CONCLUIDO	</t>
        </is>
      </c>
      <c r="D843" t="n">
        <v>3.5955</v>
      </c>
      <c r="E843" t="n">
        <v>27.81</v>
      </c>
      <c r="F843" t="n">
        <v>24.54</v>
      </c>
      <c r="G843" t="n">
        <v>105.16</v>
      </c>
      <c r="H843" t="n">
        <v>1.24</v>
      </c>
      <c r="I843" t="n">
        <v>14</v>
      </c>
      <c r="J843" t="n">
        <v>251.49</v>
      </c>
      <c r="K843" t="n">
        <v>56.94</v>
      </c>
      <c r="L843" t="n">
        <v>17.5</v>
      </c>
      <c r="M843" t="n">
        <v>6</v>
      </c>
      <c r="N843" t="n">
        <v>62.05</v>
      </c>
      <c r="O843" t="n">
        <v>31251.22</v>
      </c>
      <c r="P843" t="n">
        <v>297.75</v>
      </c>
      <c r="Q843" t="n">
        <v>1397.22</v>
      </c>
      <c r="R843" t="n">
        <v>84.2</v>
      </c>
      <c r="S843" t="n">
        <v>66.97</v>
      </c>
      <c r="T843" t="n">
        <v>6032.8</v>
      </c>
      <c r="U843" t="n">
        <v>0.8</v>
      </c>
      <c r="V843" t="n">
        <v>0.86</v>
      </c>
      <c r="W843" t="n">
        <v>5.33</v>
      </c>
      <c r="X843" t="n">
        <v>0.37</v>
      </c>
      <c r="Y843" t="n">
        <v>1</v>
      </c>
      <c r="Z843" t="n">
        <v>10</v>
      </c>
    </row>
    <row r="844">
      <c r="A844" t="n">
        <v>67</v>
      </c>
      <c r="B844" t="n">
        <v>115</v>
      </c>
      <c r="C844" t="inlineStr">
        <is>
          <t xml:space="preserve">CONCLUIDO	</t>
        </is>
      </c>
      <c r="D844" t="n">
        <v>3.5954</v>
      </c>
      <c r="E844" t="n">
        <v>27.81</v>
      </c>
      <c r="F844" t="n">
        <v>24.54</v>
      </c>
      <c r="G844" t="n">
        <v>105.16</v>
      </c>
      <c r="H844" t="n">
        <v>1.25</v>
      </c>
      <c r="I844" t="n">
        <v>14</v>
      </c>
      <c r="J844" t="n">
        <v>251.94</v>
      </c>
      <c r="K844" t="n">
        <v>56.94</v>
      </c>
      <c r="L844" t="n">
        <v>17.75</v>
      </c>
      <c r="M844" t="n">
        <v>4</v>
      </c>
      <c r="N844" t="n">
        <v>62.25</v>
      </c>
      <c r="O844" t="n">
        <v>31306.86</v>
      </c>
      <c r="P844" t="n">
        <v>297.17</v>
      </c>
      <c r="Q844" t="n">
        <v>1397.24</v>
      </c>
      <c r="R844" t="n">
        <v>84.47</v>
      </c>
      <c r="S844" t="n">
        <v>66.97</v>
      </c>
      <c r="T844" t="n">
        <v>6164.34</v>
      </c>
      <c r="U844" t="n">
        <v>0.79</v>
      </c>
      <c r="V844" t="n">
        <v>0.86</v>
      </c>
      <c r="W844" t="n">
        <v>5.32</v>
      </c>
      <c r="X844" t="n">
        <v>0.37</v>
      </c>
      <c r="Y844" t="n">
        <v>1</v>
      </c>
      <c r="Z844" t="n">
        <v>10</v>
      </c>
    </row>
    <row r="845">
      <c r="A845" t="n">
        <v>68</v>
      </c>
      <c r="B845" t="n">
        <v>115</v>
      </c>
      <c r="C845" t="inlineStr">
        <is>
          <t xml:space="preserve">CONCLUIDO	</t>
        </is>
      </c>
      <c r="D845" t="n">
        <v>3.5941</v>
      </c>
      <c r="E845" t="n">
        <v>27.82</v>
      </c>
      <c r="F845" t="n">
        <v>24.55</v>
      </c>
      <c r="G845" t="n">
        <v>105.21</v>
      </c>
      <c r="H845" t="n">
        <v>1.27</v>
      </c>
      <c r="I845" t="n">
        <v>14</v>
      </c>
      <c r="J845" t="n">
        <v>252.39</v>
      </c>
      <c r="K845" t="n">
        <v>56.94</v>
      </c>
      <c r="L845" t="n">
        <v>18</v>
      </c>
      <c r="M845" t="n">
        <v>1</v>
      </c>
      <c r="N845" t="n">
        <v>62.45</v>
      </c>
      <c r="O845" t="n">
        <v>31362.58</v>
      </c>
      <c r="P845" t="n">
        <v>297</v>
      </c>
      <c r="Q845" t="n">
        <v>1397.27</v>
      </c>
      <c r="R845" t="n">
        <v>84.52</v>
      </c>
      <c r="S845" t="n">
        <v>66.97</v>
      </c>
      <c r="T845" t="n">
        <v>6190.09</v>
      </c>
      <c r="U845" t="n">
        <v>0.79</v>
      </c>
      <c r="V845" t="n">
        <v>0.86</v>
      </c>
      <c r="W845" t="n">
        <v>5.33</v>
      </c>
      <c r="X845" t="n">
        <v>0.38</v>
      </c>
      <c r="Y845" t="n">
        <v>1</v>
      </c>
      <c r="Z845" t="n">
        <v>10</v>
      </c>
    </row>
    <row r="846">
      <c r="A846" t="n">
        <v>69</v>
      </c>
      <c r="B846" t="n">
        <v>115</v>
      </c>
      <c r="C846" t="inlineStr">
        <is>
          <t xml:space="preserve">CONCLUIDO	</t>
        </is>
      </c>
      <c r="D846" t="n">
        <v>3.5943</v>
      </c>
      <c r="E846" t="n">
        <v>27.82</v>
      </c>
      <c r="F846" t="n">
        <v>24.55</v>
      </c>
      <c r="G846" t="n">
        <v>105.2</v>
      </c>
      <c r="H846" t="n">
        <v>1.28</v>
      </c>
      <c r="I846" t="n">
        <v>14</v>
      </c>
      <c r="J846" t="n">
        <v>252.84</v>
      </c>
      <c r="K846" t="n">
        <v>56.94</v>
      </c>
      <c r="L846" t="n">
        <v>18.25</v>
      </c>
      <c r="M846" t="n">
        <v>1</v>
      </c>
      <c r="N846" t="n">
        <v>62.65</v>
      </c>
      <c r="O846" t="n">
        <v>31418.38</v>
      </c>
      <c r="P846" t="n">
        <v>297.18</v>
      </c>
      <c r="Q846" t="n">
        <v>1397.27</v>
      </c>
      <c r="R846" t="n">
        <v>84.45</v>
      </c>
      <c r="S846" t="n">
        <v>66.97</v>
      </c>
      <c r="T846" t="n">
        <v>6156.56</v>
      </c>
      <c r="U846" t="n">
        <v>0.79</v>
      </c>
      <c r="V846" t="n">
        <v>0.86</v>
      </c>
      <c r="W846" t="n">
        <v>5.33</v>
      </c>
      <c r="X846" t="n">
        <v>0.38</v>
      </c>
      <c r="Y846" t="n">
        <v>1</v>
      </c>
      <c r="Z846" t="n">
        <v>10</v>
      </c>
    </row>
    <row r="847">
      <c r="A847" t="n">
        <v>70</v>
      </c>
      <c r="B847" t="n">
        <v>115</v>
      </c>
      <c r="C847" t="inlineStr">
        <is>
          <t xml:space="preserve">CONCLUIDO	</t>
        </is>
      </c>
      <c r="D847" t="n">
        <v>3.594</v>
      </c>
      <c r="E847" t="n">
        <v>27.82</v>
      </c>
      <c r="F847" t="n">
        <v>24.55</v>
      </c>
      <c r="G847" t="n">
        <v>105.21</v>
      </c>
      <c r="H847" t="n">
        <v>1.3</v>
      </c>
      <c r="I847" t="n">
        <v>14</v>
      </c>
      <c r="J847" t="n">
        <v>253.3</v>
      </c>
      <c r="K847" t="n">
        <v>56.94</v>
      </c>
      <c r="L847" t="n">
        <v>18.5</v>
      </c>
      <c r="M847" t="n">
        <v>0</v>
      </c>
      <c r="N847" t="n">
        <v>62.86</v>
      </c>
      <c r="O847" t="n">
        <v>31474.25</v>
      </c>
      <c r="P847" t="n">
        <v>297.51</v>
      </c>
      <c r="Q847" t="n">
        <v>1397.27</v>
      </c>
      <c r="R847" t="n">
        <v>84.45999999999999</v>
      </c>
      <c r="S847" t="n">
        <v>66.97</v>
      </c>
      <c r="T847" t="n">
        <v>6160.29</v>
      </c>
      <c r="U847" t="n">
        <v>0.79</v>
      </c>
      <c r="V847" t="n">
        <v>0.86</v>
      </c>
      <c r="W847" t="n">
        <v>5.33</v>
      </c>
      <c r="X847" t="n">
        <v>0.38</v>
      </c>
      <c r="Y847" t="n">
        <v>1</v>
      </c>
      <c r="Z847" t="n">
        <v>10</v>
      </c>
    </row>
    <row r="848">
      <c r="A848" t="n">
        <v>0</v>
      </c>
      <c r="B848" t="n">
        <v>35</v>
      </c>
      <c r="C848" t="inlineStr">
        <is>
          <t xml:space="preserve">CONCLUIDO	</t>
        </is>
      </c>
      <c r="D848" t="n">
        <v>3.0072</v>
      </c>
      <c r="E848" t="n">
        <v>33.25</v>
      </c>
      <c r="F848" t="n">
        <v>28.67</v>
      </c>
      <c r="G848" t="n">
        <v>11.03</v>
      </c>
      <c r="H848" t="n">
        <v>0.22</v>
      </c>
      <c r="I848" t="n">
        <v>156</v>
      </c>
      <c r="J848" t="n">
        <v>80.84</v>
      </c>
      <c r="K848" t="n">
        <v>35.1</v>
      </c>
      <c r="L848" t="n">
        <v>1</v>
      </c>
      <c r="M848" t="n">
        <v>154</v>
      </c>
      <c r="N848" t="n">
        <v>9.74</v>
      </c>
      <c r="O848" t="n">
        <v>10204.21</v>
      </c>
      <c r="P848" t="n">
        <v>215.16</v>
      </c>
      <c r="Q848" t="n">
        <v>1397.68</v>
      </c>
      <c r="R848" t="n">
        <v>219.31</v>
      </c>
      <c r="S848" t="n">
        <v>66.97</v>
      </c>
      <c r="T848" t="n">
        <v>72877.14999999999</v>
      </c>
      <c r="U848" t="n">
        <v>0.31</v>
      </c>
      <c r="V848" t="n">
        <v>0.73</v>
      </c>
      <c r="W848" t="n">
        <v>5.55</v>
      </c>
      <c r="X848" t="n">
        <v>4.5</v>
      </c>
      <c r="Y848" t="n">
        <v>1</v>
      </c>
      <c r="Z848" t="n">
        <v>10</v>
      </c>
    </row>
    <row r="849">
      <c r="A849" t="n">
        <v>1</v>
      </c>
      <c r="B849" t="n">
        <v>35</v>
      </c>
      <c r="C849" t="inlineStr">
        <is>
          <t xml:space="preserve">CONCLUIDO	</t>
        </is>
      </c>
      <c r="D849" t="n">
        <v>3.1752</v>
      </c>
      <c r="E849" t="n">
        <v>31.49</v>
      </c>
      <c r="F849" t="n">
        <v>27.57</v>
      </c>
      <c r="G849" t="n">
        <v>14.02</v>
      </c>
      <c r="H849" t="n">
        <v>0.27</v>
      </c>
      <c r="I849" t="n">
        <v>118</v>
      </c>
      <c r="J849" t="n">
        <v>81.14</v>
      </c>
      <c r="K849" t="n">
        <v>35.1</v>
      </c>
      <c r="L849" t="n">
        <v>1.25</v>
      </c>
      <c r="M849" t="n">
        <v>116</v>
      </c>
      <c r="N849" t="n">
        <v>9.789999999999999</v>
      </c>
      <c r="O849" t="n">
        <v>10241.25</v>
      </c>
      <c r="P849" t="n">
        <v>202.92</v>
      </c>
      <c r="Q849" t="n">
        <v>1397.51</v>
      </c>
      <c r="R849" t="n">
        <v>182.97</v>
      </c>
      <c r="S849" t="n">
        <v>66.97</v>
      </c>
      <c r="T849" t="n">
        <v>54895.32</v>
      </c>
      <c r="U849" t="n">
        <v>0.37</v>
      </c>
      <c r="V849" t="n">
        <v>0.76</v>
      </c>
      <c r="W849" t="n">
        <v>5.5</v>
      </c>
      <c r="X849" t="n">
        <v>3.4</v>
      </c>
      <c r="Y849" t="n">
        <v>1</v>
      </c>
      <c r="Z849" t="n">
        <v>10</v>
      </c>
    </row>
    <row r="850">
      <c r="A850" t="n">
        <v>2</v>
      </c>
      <c r="B850" t="n">
        <v>35</v>
      </c>
      <c r="C850" t="inlineStr">
        <is>
          <t xml:space="preserve">CONCLUIDO	</t>
        </is>
      </c>
      <c r="D850" t="n">
        <v>3.2938</v>
      </c>
      <c r="E850" t="n">
        <v>30.36</v>
      </c>
      <c r="F850" t="n">
        <v>26.85</v>
      </c>
      <c r="G850" t="n">
        <v>17.14</v>
      </c>
      <c r="H850" t="n">
        <v>0.32</v>
      </c>
      <c r="I850" t="n">
        <v>94</v>
      </c>
      <c r="J850" t="n">
        <v>81.44</v>
      </c>
      <c r="K850" t="n">
        <v>35.1</v>
      </c>
      <c r="L850" t="n">
        <v>1.5</v>
      </c>
      <c r="M850" t="n">
        <v>92</v>
      </c>
      <c r="N850" t="n">
        <v>9.84</v>
      </c>
      <c r="O850" t="n">
        <v>10278.32</v>
      </c>
      <c r="P850" t="n">
        <v>193.87</v>
      </c>
      <c r="Q850" t="n">
        <v>1397.28</v>
      </c>
      <c r="R850" t="n">
        <v>160.23</v>
      </c>
      <c r="S850" t="n">
        <v>66.97</v>
      </c>
      <c r="T850" t="n">
        <v>43646.27</v>
      </c>
      <c r="U850" t="n">
        <v>0.42</v>
      </c>
      <c r="V850" t="n">
        <v>0.78</v>
      </c>
      <c r="W850" t="n">
        <v>5.44</v>
      </c>
      <c r="X850" t="n">
        <v>2.68</v>
      </c>
      <c r="Y850" t="n">
        <v>1</v>
      </c>
      <c r="Z850" t="n">
        <v>10</v>
      </c>
    </row>
    <row r="851">
      <c r="A851" t="n">
        <v>3</v>
      </c>
      <c r="B851" t="n">
        <v>35</v>
      </c>
      <c r="C851" t="inlineStr">
        <is>
          <t xml:space="preserve">CONCLUIDO	</t>
        </is>
      </c>
      <c r="D851" t="n">
        <v>3.3743</v>
      </c>
      <c r="E851" t="n">
        <v>29.64</v>
      </c>
      <c r="F851" t="n">
        <v>26.4</v>
      </c>
      <c r="G851" t="n">
        <v>20.31</v>
      </c>
      <c r="H851" t="n">
        <v>0.38</v>
      </c>
      <c r="I851" t="n">
        <v>78</v>
      </c>
      <c r="J851" t="n">
        <v>81.73999999999999</v>
      </c>
      <c r="K851" t="n">
        <v>35.1</v>
      </c>
      <c r="L851" t="n">
        <v>1.75</v>
      </c>
      <c r="M851" t="n">
        <v>76</v>
      </c>
      <c r="N851" t="n">
        <v>9.890000000000001</v>
      </c>
      <c r="O851" t="n">
        <v>10315.41</v>
      </c>
      <c r="P851" t="n">
        <v>186.09</v>
      </c>
      <c r="Q851" t="n">
        <v>1397.5</v>
      </c>
      <c r="R851" t="n">
        <v>145.38</v>
      </c>
      <c r="S851" t="n">
        <v>66.97</v>
      </c>
      <c r="T851" t="n">
        <v>36302.61</v>
      </c>
      <c r="U851" t="n">
        <v>0.46</v>
      </c>
      <c r="V851" t="n">
        <v>0.8</v>
      </c>
      <c r="W851" t="n">
        <v>5.42</v>
      </c>
      <c r="X851" t="n">
        <v>2.23</v>
      </c>
      <c r="Y851" t="n">
        <v>1</v>
      </c>
      <c r="Z851" t="n">
        <v>10</v>
      </c>
    </row>
    <row r="852">
      <c r="A852" t="n">
        <v>4</v>
      </c>
      <c r="B852" t="n">
        <v>35</v>
      </c>
      <c r="C852" t="inlineStr">
        <is>
          <t xml:space="preserve">CONCLUIDO	</t>
        </is>
      </c>
      <c r="D852" t="n">
        <v>3.4422</v>
      </c>
      <c r="E852" t="n">
        <v>29.05</v>
      </c>
      <c r="F852" t="n">
        <v>26.02</v>
      </c>
      <c r="G852" t="n">
        <v>23.66</v>
      </c>
      <c r="H852" t="n">
        <v>0.43</v>
      </c>
      <c r="I852" t="n">
        <v>66</v>
      </c>
      <c r="J852" t="n">
        <v>82.04000000000001</v>
      </c>
      <c r="K852" t="n">
        <v>35.1</v>
      </c>
      <c r="L852" t="n">
        <v>2</v>
      </c>
      <c r="M852" t="n">
        <v>64</v>
      </c>
      <c r="N852" t="n">
        <v>9.94</v>
      </c>
      <c r="O852" t="n">
        <v>10352.53</v>
      </c>
      <c r="P852" t="n">
        <v>179.25</v>
      </c>
      <c r="Q852" t="n">
        <v>1397.32</v>
      </c>
      <c r="R852" t="n">
        <v>133.08</v>
      </c>
      <c r="S852" t="n">
        <v>66.97</v>
      </c>
      <c r="T852" t="n">
        <v>30213.78</v>
      </c>
      <c r="U852" t="n">
        <v>0.5</v>
      </c>
      <c r="V852" t="n">
        <v>0.8100000000000001</v>
      </c>
      <c r="W852" t="n">
        <v>5.39</v>
      </c>
      <c r="X852" t="n">
        <v>1.86</v>
      </c>
      <c r="Y852" t="n">
        <v>1</v>
      </c>
      <c r="Z852" t="n">
        <v>10</v>
      </c>
    </row>
    <row r="853">
      <c r="A853" t="n">
        <v>5</v>
      </c>
      <c r="B853" t="n">
        <v>35</v>
      </c>
      <c r="C853" t="inlineStr">
        <is>
          <t xml:space="preserve">CONCLUIDO	</t>
        </is>
      </c>
      <c r="D853" t="n">
        <v>3.4915</v>
      </c>
      <c r="E853" t="n">
        <v>28.64</v>
      </c>
      <c r="F853" t="n">
        <v>25.77</v>
      </c>
      <c r="G853" t="n">
        <v>27.12</v>
      </c>
      <c r="H853" t="n">
        <v>0.48</v>
      </c>
      <c r="I853" t="n">
        <v>57</v>
      </c>
      <c r="J853" t="n">
        <v>82.34</v>
      </c>
      <c r="K853" t="n">
        <v>35.1</v>
      </c>
      <c r="L853" t="n">
        <v>2.25</v>
      </c>
      <c r="M853" t="n">
        <v>55</v>
      </c>
      <c r="N853" t="n">
        <v>9.99</v>
      </c>
      <c r="O853" t="n">
        <v>10389.66</v>
      </c>
      <c r="P853" t="n">
        <v>173.63</v>
      </c>
      <c r="Q853" t="n">
        <v>1397.4</v>
      </c>
      <c r="R853" t="n">
        <v>124.61</v>
      </c>
      <c r="S853" t="n">
        <v>66.97</v>
      </c>
      <c r="T853" t="n">
        <v>26022.42</v>
      </c>
      <c r="U853" t="n">
        <v>0.54</v>
      </c>
      <c r="V853" t="n">
        <v>0.82</v>
      </c>
      <c r="W853" t="n">
        <v>5.39</v>
      </c>
      <c r="X853" t="n">
        <v>1.6</v>
      </c>
      <c r="Y853" t="n">
        <v>1</v>
      </c>
      <c r="Z853" t="n">
        <v>10</v>
      </c>
    </row>
    <row r="854">
      <c r="A854" t="n">
        <v>6</v>
      </c>
      <c r="B854" t="n">
        <v>35</v>
      </c>
      <c r="C854" t="inlineStr">
        <is>
          <t xml:space="preserve">CONCLUIDO	</t>
        </is>
      </c>
      <c r="D854" t="n">
        <v>3.5392</v>
      </c>
      <c r="E854" t="n">
        <v>28.26</v>
      </c>
      <c r="F854" t="n">
        <v>25.52</v>
      </c>
      <c r="G854" t="n">
        <v>31.25</v>
      </c>
      <c r="H854" t="n">
        <v>0.53</v>
      </c>
      <c r="I854" t="n">
        <v>49</v>
      </c>
      <c r="J854" t="n">
        <v>82.65000000000001</v>
      </c>
      <c r="K854" t="n">
        <v>35.1</v>
      </c>
      <c r="L854" t="n">
        <v>2.5</v>
      </c>
      <c r="M854" t="n">
        <v>46</v>
      </c>
      <c r="N854" t="n">
        <v>10.04</v>
      </c>
      <c r="O854" t="n">
        <v>10426.82</v>
      </c>
      <c r="P854" t="n">
        <v>167.38</v>
      </c>
      <c r="Q854" t="n">
        <v>1397.33</v>
      </c>
      <c r="R854" t="n">
        <v>116.72</v>
      </c>
      <c r="S854" t="n">
        <v>66.97</v>
      </c>
      <c r="T854" t="n">
        <v>22117.32</v>
      </c>
      <c r="U854" t="n">
        <v>0.57</v>
      </c>
      <c r="V854" t="n">
        <v>0.82</v>
      </c>
      <c r="W854" t="n">
        <v>5.37</v>
      </c>
      <c r="X854" t="n">
        <v>1.35</v>
      </c>
      <c r="Y854" t="n">
        <v>1</v>
      </c>
      <c r="Z854" t="n">
        <v>10</v>
      </c>
    </row>
    <row r="855">
      <c r="A855" t="n">
        <v>7</v>
      </c>
      <c r="B855" t="n">
        <v>35</v>
      </c>
      <c r="C855" t="inlineStr">
        <is>
          <t xml:space="preserve">CONCLUIDO	</t>
        </is>
      </c>
      <c r="D855" t="n">
        <v>3.5607</v>
      </c>
      <c r="E855" t="n">
        <v>28.08</v>
      </c>
      <c r="F855" t="n">
        <v>25.43</v>
      </c>
      <c r="G855" t="n">
        <v>34.68</v>
      </c>
      <c r="H855" t="n">
        <v>0.58</v>
      </c>
      <c r="I855" t="n">
        <v>44</v>
      </c>
      <c r="J855" t="n">
        <v>82.95</v>
      </c>
      <c r="K855" t="n">
        <v>35.1</v>
      </c>
      <c r="L855" t="n">
        <v>2.75</v>
      </c>
      <c r="M855" t="n">
        <v>30</v>
      </c>
      <c r="N855" t="n">
        <v>10.1</v>
      </c>
      <c r="O855" t="n">
        <v>10463.99</v>
      </c>
      <c r="P855" t="n">
        <v>162.55</v>
      </c>
      <c r="Q855" t="n">
        <v>1397.35</v>
      </c>
      <c r="R855" t="n">
        <v>113.12</v>
      </c>
      <c r="S855" t="n">
        <v>66.97</v>
      </c>
      <c r="T855" t="n">
        <v>20344.16</v>
      </c>
      <c r="U855" t="n">
        <v>0.59</v>
      </c>
      <c r="V855" t="n">
        <v>0.83</v>
      </c>
      <c r="W855" t="n">
        <v>5.39</v>
      </c>
      <c r="X855" t="n">
        <v>1.27</v>
      </c>
      <c r="Y855" t="n">
        <v>1</v>
      </c>
      <c r="Z855" t="n">
        <v>10</v>
      </c>
    </row>
    <row r="856">
      <c r="A856" t="n">
        <v>8</v>
      </c>
      <c r="B856" t="n">
        <v>35</v>
      </c>
      <c r="C856" t="inlineStr">
        <is>
          <t xml:space="preserve">CONCLUIDO	</t>
        </is>
      </c>
      <c r="D856" t="n">
        <v>3.5739</v>
      </c>
      <c r="E856" t="n">
        <v>27.98</v>
      </c>
      <c r="F856" t="n">
        <v>25.37</v>
      </c>
      <c r="G856" t="n">
        <v>36.24</v>
      </c>
      <c r="H856" t="n">
        <v>0.63</v>
      </c>
      <c r="I856" t="n">
        <v>42</v>
      </c>
      <c r="J856" t="n">
        <v>83.25</v>
      </c>
      <c r="K856" t="n">
        <v>35.1</v>
      </c>
      <c r="L856" t="n">
        <v>3</v>
      </c>
      <c r="M856" t="n">
        <v>11</v>
      </c>
      <c r="N856" t="n">
        <v>10.15</v>
      </c>
      <c r="O856" t="n">
        <v>10501.19</v>
      </c>
      <c r="P856" t="n">
        <v>160.4</v>
      </c>
      <c r="Q856" t="n">
        <v>1397.25</v>
      </c>
      <c r="R856" t="n">
        <v>110.55</v>
      </c>
      <c r="S856" t="n">
        <v>66.97</v>
      </c>
      <c r="T856" t="n">
        <v>19068.89</v>
      </c>
      <c r="U856" t="n">
        <v>0.61</v>
      </c>
      <c r="V856" t="n">
        <v>0.83</v>
      </c>
      <c r="W856" t="n">
        <v>5.39</v>
      </c>
      <c r="X856" t="n">
        <v>1.2</v>
      </c>
      <c r="Y856" t="n">
        <v>1</v>
      </c>
      <c r="Z856" t="n">
        <v>10</v>
      </c>
    </row>
    <row r="857">
      <c r="A857" t="n">
        <v>9</v>
      </c>
      <c r="B857" t="n">
        <v>35</v>
      </c>
      <c r="C857" t="inlineStr">
        <is>
          <t xml:space="preserve">CONCLUIDO	</t>
        </is>
      </c>
      <c r="D857" t="n">
        <v>3.5687</v>
      </c>
      <c r="E857" t="n">
        <v>28.02</v>
      </c>
      <c r="F857" t="n">
        <v>25.41</v>
      </c>
      <c r="G857" t="n">
        <v>36.29</v>
      </c>
      <c r="H857" t="n">
        <v>0.68</v>
      </c>
      <c r="I857" t="n">
        <v>42</v>
      </c>
      <c r="J857" t="n">
        <v>83.55</v>
      </c>
      <c r="K857" t="n">
        <v>35.1</v>
      </c>
      <c r="L857" t="n">
        <v>3.25</v>
      </c>
      <c r="M857" t="n">
        <v>2</v>
      </c>
      <c r="N857" t="n">
        <v>10.2</v>
      </c>
      <c r="O857" t="n">
        <v>10538.42</v>
      </c>
      <c r="P857" t="n">
        <v>160.56</v>
      </c>
      <c r="Q857" t="n">
        <v>1397.4</v>
      </c>
      <c r="R857" t="n">
        <v>111.08</v>
      </c>
      <c r="S857" t="n">
        <v>66.97</v>
      </c>
      <c r="T857" t="n">
        <v>19333.65</v>
      </c>
      <c r="U857" t="n">
        <v>0.6</v>
      </c>
      <c r="V857" t="n">
        <v>0.83</v>
      </c>
      <c r="W857" t="n">
        <v>5.42</v>
      </c>
      <c r="X857" t="n">
        <v>1.24</v>
      </c>
      <c r="Y857" t="n">
        <v>1</v>
      </c>
      <c r="Z857" t="n">
        <v>10</v>
      </c>
    </row>
    <row r="858">
      <c r="A858" t="n">
        <v>10</v>
      </c>
      <c r="B858" t="n">
        <v>35</v>
      </c>
      <c r="C858" t="inlineStr">
        <is>
          <t xml:space="preserve">CONCLUIDO	</t>
        </is>
      </c>
      <c r="D858" t="n">
        <v>3.5753</v>
      </c>
      <c r="E858" t="n">
        <v>27.97</v>
      </c>
      <c r="F858" t="n">
        <v>25.37</v>
      </c>
      <c r="G858" t="n">
        <v>37.13</v>
      </c>
      <c r="H858" t="n">
        <v>0.73</v>
      </c>
      <c r="I858" t="n">
        <v>41</v>
      </c>
      <c r="J858" t="n">
        <v>83.84999999999999</v>
      </c>
      <c r="K858" t="n">
        <v>35.1</v>
      </c>
      <c r="L858" t="n">
        <v>3.5</v>
      </c>
      <c r="M858" t="n">
        <v>0</v>
      </c>
      <c r="N858" t="n">
        <v>10.25</v>
      </c>
      <c r="O858" t="n">
        <v>10575.66</v>
      </c>
      <c r="P858" t="n">
        <v>160.93</v>
      </c>
      <c r="Q858" t="n">
        <v>1397.26</v>
      </c>
      <c r="R858" t="n">
        <v>109.86</v>
      </c>
      <c r="S858" t="n">
        <v>66.97</v>
      </c>
      <c r="T858" t="n">
        <v>18728.6</v>
      </c>
      <c r="U858" t="n">
        <v>0.61</v>
      </c>
      <c r="V858" t="n">
        <v>0.83</v>
      </c>
      <c r="W858" t="n">
        <v>5.42</v>
      </c>
      <c r="X858" t="n">
        <v>1.21</v>
      </c>
      <c r="Y858" t="n">
        <v>1</v>
      </c>
      <c r="Z858" t="n">
        <v>10</v>
      </c>
    </row>
    <row r="859">
      <c r="A859" t="n">
        <v>0</v>
      </c>
      <c r="B859" t="n">
        <v>50</v>
      </c>
      <c r="C859" t="inlineStr">
        <is>
          <t xml:space="preserve">CONCLUIDO	</t>
        </is>
      </c>
      <c r="D859" t="n">
        <v>2.7274</v>
      </c>
      <c r="E859" t="n">
        <v>36.66</v>
      </c>
      <c r="F859" t="n">
        <v>30.12</v>
      </c>
      <c r="G859" t="n">
        <v>8.9</v>
      </c>
      <c r="H859" t="n">
        <v>0.16</v>
      </c>
      <c r="I859" t="n">
        <v>203</v>
      </c>
      <c r="J859" t="n">
        <v>107.41</v>
      </c>
      <c r="K859" t="n">
        <v>41.65</v>
      </c>
      <c r="L859" t="n">
        <v>1</v>
      </c>
      <c r="M859" t="n">
        <v>201</v>
      </c>
      <c r="N859" t="n">
        <v>14.77</v>
      </c>
      <c r="O859" t="n">
        <v>13481.73</v>
      </c>
      <c r="P859" t="n">
        <v>279.96</v>
      </c>
      <c r="Q859" t="n">
        <v>1397.69</v>
      </c>
      <c r="R859" t="n">
        <v>266.51</v>
      </c>
      <c r="S859" t="n">
        <v>66.97</v>
      </c>
      <c r="T859" t="n">
        <v>96239.61</v>
      </c>
      <c r="U859" t="n">
        <v>0.25</v>
      </c>
      <c r="V859" t="n">
        <v>0.7</v>
      </c>
      <c r="W859" t="n">
        <v>5.63</v>
      </c>
      <c r="X859" t="n">
        <v>5.95</v>
      </c>
      <c r="Y859" t="n">
        <v>1</v>
      </c>
      <c r="Z859" t="n">
        <v>10</v>
      </c>
    </row>
    <row r="860">
      <c r="A860" t="n">
        <v>1</v>
      </c>
      <c r="B860" t="n">
        <v>50</v>
      </c>
      <c r="C860" t="inlineStr">
        <is>
          <t xml:space="preserve">CONCLUIDO	</t>
        </is>
      </c>
      <c r="D860" t="n">
        <v>2.9386</v>
      </c>
      <c r="E860" t="n">
        <v>34.03</v>
      </c>
      <c r="F860" t="n">
        <v>28.59</v>
      </c>
      <c r="G860" t="n">
        <v>11.21</v>
      </c>
      <c r="H860" t="n">
        <v>0.2</v>
      </c>
      <c r="I860" t="n">
        <v>153</v>
      </c>
      <c r="J860" t="n">
        <v>107.73</v>
      </c>
      <c r="K860" t="n">
        <v>41.65</v>
      </c>
      <c r="L860" t="n">
        <v>1.25</v>
      </c>
      <c r="M860" t="n">
        <v>151</v>
      </c>
      <c r="N860" t="n">
        <v>14.83</v>
      </c>
      <c r="O860" t="n">
        <v>13520.81</v>
      </c>
      <c r="P860" t="n">
        <v>263.05</v>
      </c>
      <c r="Q860" t="n">
        <v>1397.61</v>
      </c>
      <c r="R860" t="n">
        <v>217.03</v>
      </c>
      <c r="S860" t="n">
        <v>66.97</v>
      </c>
      <c r="T860" t="n">
        <v>71749.89</v>
      </c>
      <c r="U860" t="n">
        <v>0.31</v>
      </c>
      <c r="V860" t="n">
        <v>0.74</v>
      </c>
      <c r="W860" t="n">
        <v>5.54</v>
      </c>
      <c r="X860" t="n">
        <v>4.42</v>
      </c>
      <c r="Y860" t="n">
        <v>1</v>
      </c>
      <c r="Z860" t="n">
        <v>10</v>
      </c>
    </row>
    <row r="861">
      <c r="A861" t="n">
        <v>2</v>
      </c>
      <c r="B861" t="n">
        <v>50</v>
      </c>
      <c r="C861" t="inlineStr">
        <is>
          <t xml:space="preserve">CONCLUIDO	</t>
        </is>
      </c>
      <c r="D861" t="n">
        <v>3.081</v>
      </c>
      <c r="E861" t="n">
        <v>32.46</v>
      </c>
      <c r="F861" t="n">
        <v>27.71</v>
      </c>
      <c r="G861" t="n">
        <v>13.63</v>
      </c>
      <c r="H861" t="n">
        <v>0.24</v>
      </c>
      <c r="I861" t="n">
        <v>122</v>
      </c>
      <c r="J861" t="n">
        <v>108.05</v>
      </c>
      <c r="K861" t="n">
        <v>41.65</v>
      </c>
      <c r="L861" t="n">
        <v>1.5</v>
      </c>
      <c r="M861" t="n">
        <v>120</v>
      </c>
      <c r="N861" t="n">
        <v>14.9</v>
      </c>
      <c r="O861" t="n">
        <v>13559.91</v>
      </c>
      <c r="P861" t="n">
        <v>252</v>
      </c>
      <c r="Q861" t="n">
        <v>1397.54</v>
      </c>
      <c r="R861" t="n">
        <v>187.36</v>
      </c>
      <c r="S861" t="n">
        <v>66.97</v>
      </c>
      <c r="T861" t="n">
        <v>57072.85</v>
      </c>
      <c r="U861" t="n">
        <v>0.36</v>
      </c>
      <c r="V861" t="n">
        <v>0.76</v>
      </c>
      <c r="W861" t="n">
        <v>5.51</v>
      </c>
      <c r="X861" t="n">
        <v>3.54</v>
      </c>
      <c r="Y861" t="n">
        <v>1</v>
      </c>
      <c r="Z861" t="n">
        <v>10</v>
      </c>
    </row>
    <row r="862">
      <c r="A862" t="n">
        <v>3</v>
      </c>
      <c r="B862" t="n">
        <v>50</v>
      </c>
      <c r="C862" t="inlineStr">
        <is>
          <t xml:space="preserve">CONCLUIDO	</t>
        </is>
      </c>
      <c r="D862" t="n">
        <v>3.1905</v>
      </c>
      <c r="E862" t="n">
        <v>31.34</v>
      </c>
      <c r="F862" t="n">
        <v>27.06</v>
      </c>
      <c r="G862" t="n">
        <v>16.08</v>
      </c>
      <c r="H862" t="n">
        <v>0.28</v>
      </c>
      <c r="I862" t="n">
        <v>101</v>
      </c>
      <c r="J862" t="n">
        <v>108.37</v>
      </c>
      <c r="K862" t="n">
        <v>41.65</v>
      </c>
      <c r="L862" t="n">
        <v>1.75</v>
      </c>
      <c r="M862" t="n">
        <v>99</v>
      </c>
      <c r="N862" t="n">
        <v>14.97</v>
      </c>
      <c r="O862" t="n">
        <v>13599.17</v>
      </c>
      <c r="P862" t="n">
        <v>243.5</v>
      </c>
      <c r="Q862" t="n">
        <v>1397.32</v>
      </c>
      <c r="R862" t="n">
        <v>166.52</v>
      </c>
      <c r="S862" t="n">
        <v>66.97</v>
      </c>
      <c r="T862" t="n">
        <v>46759.2</v>
      </c>
      <c r="U862" t="n">
        <v>0.4</v>
      </c>
      <c r="V862" t="n">
        <v>0.78</v>
      </c>
      <c r="W862" t="n">
        <v>5.47</v>
      </c>
      <c r="X862" t="n">
        <v>2.9</v>
      </c>
      <c r="Y862" t="n">
        <v>1</v>
      </c>
      <c r="Z862" t="n">
        <v>10</v>
      </c>
    </row>
    <row r="863">
      <c r="A863" t="n">
        <v>4</v>
      </c>
      <c r="B863" t="n">
        <v>50</v>
      </c>
      <c r="C863" t="inlineStr">
        <is>
          <t xml:space="preserve">CONCLUIDO	</t>
        </is>
      </c>
      <c r="D863" t="n">
        <v>3.2714</v>
      </c>
      <c r="E863" t="n">
        <v>30.57</v>
      </c>
      <c r="F863" t="n">
        <v>26.62</v>
      </c>
      <c r="G863" t="n">
        <v>18.57</v>
      </c>
      <c r="H863" t="n">
        <v>0.32</v>
      </c>
      <c r="I863" t="n">
        <v>86</v>
      </c>
      <c r="J863" t="n">
        <v>108.68</v>
      </c>
      <c r="K863" t="n">
        <v>41.65</v>
      </c>
      <c r="L863" t="n">
        <v>2</v>
      </c>
      <c r="M863" t="n">
        <v>84</v>
      </c>
      <c r="N863" t="n">
        <v>15.03</v>
      </c>
      <c r="O863" t="n">
        <v>13638.32</v>
      </c>
      <c r="P863" t="n">
        <v>236.68</v>
      </c>
      <c r="Q863" t="n">
        <v>1397.27</v>
      </c>
      <c r="R863" t="n">
        <v>152.59</v>
      </c>
      <c r="S863" t="n">
        <v>66.97</v>
      </c>
      <c r="T863" t="n">
        <v>39865.43</v>
      </c>
      <c r="U863" t="n">
        <v>0.44</v>
      </c>
      <c r="V863" t="n">
        <v>0.79</v>
      </c>
      <c r="W863" t="n">
        <v>5.43</v>
      </c>
      <c r="X863" t="n">
        <v>2.45</v>
      </c>
      <c r="Y863" t="n">
        <v>1</v>
      </c>
      <c r="Z863" t="n">
        <v>10</v>
      </c>
    </row>
    <row r="864">
      <c r="A864" t="n">
        <v>5</v>
      </c>
      <c r="B864" t="n">
        <v>50</v>
      </c>
      <c r="C864" t="inlineStr">
        <is>
          <t xml:space="preserve">CONCLUIDO	</t>
        </is>
      </c>
      <c r="D864" t="n">
        <v>3.3344</v>
      </c>
      <c r="E864" t="n">
        <v>29.99</v>
      </c>
      <c r="F864" t="n">
        <v>26.29</v>
      </c>
      <c r="G864" t="n">
        <v>21.03</v>
      </c>
      <c r="H864" t="n">
        <v>0.36</v>
      </c>
      <c r="I864" t="n">
        <v>75</v>
      </c>
      <c r="J864" t="n">
        <v>109</v>
      </c>
      <c r="K864" t="n">
        <v>41.65</v>
      </c>
      <c r="L864" t="n">
        <v>2.25</v>
      </c>
      <c r="M864" t="n">
        <v>73</v>
      </c>
      <c r="N864" t="n">
        <v>15.1</v>
      </c>
      <c r="O864" t="n">
        <v>13677.51</v>
      </c>
      <c r="P864" t="n">
        <v>230.75</v>
      </c>
      <c r="Q864" t="n">
        <v>1397.39</v>
      </c>
      <c r="R864" t="n">
        <v>141.79</v>
      </c>
      <c r="S864" t="n">
        <v>66.97</v>
      </c>
      <c r="T864" t="n">
        <v>34520.81</v>
      </c>
      <c r="U864" t="n">
        <v>0.47</v>
      </c>
      <c r="V864" t="n">
        <v>0.8</v>
      </c>
      <c r="W864" t="n">
        <v>5.41</v>
      </c>
      <c r="X864" t="n">
        <v>2.12</v>
      </c>
      <c r="Y864" t="n">
        <v>1</v>
      </c>
      <c r="Z864" t="n">
        <v>10</v>
      </c>
    </row>
    <row r="865">
      <c r="A865" t="n">
        <v>6</v>
      </c>
      <c r="B865" t="n">
        <v>50</v>
      </c>
      <c r="C865" t="inlineStr">
        <is>
          <t xml:space="preserve">CONCLUIDO	</t>
        </is>
      </c>
      <c r="D865" t="n">
        <v>3.3828</v>
      </c>
      <c r="E865" t="n">
        <v>29.56</v>
      </c>
      <c r="F865" t="n">
        <v>26.06</v>
      </c>
      <c r="G865" t="n">
        <v>23.69</v>
      </c>
      <c r="H865" t="n">
        <v>0.4</v>
      </c>
      <c r="I865" t="n">
        <v>66</v>
      </c>
      <c r="J865" t="n">
        <v>109.32</v>
      </c>
      <c r="K865" t="n">
        <v>41.65</v>
      </c>
      <c r="L865" t="n">
        <v>2.5</v>
      </c>
      <c r="M865" t="n">
        <v>64</v>
      </c>
      <c r="N865" t="n">
        <v>15.17</v>
      </c>
      <c r="O865" t="n">
        <v>13716.72</v>
      </c>
      <c r="P865" t="n">
        <v>226</v>
      </c>
      <c r="Q865" t="n">
        <v>1397.28</v>
      </c>
      <c r="R865" t="n">
        <v>133.85</v>
      </c>
      <c r="S865" t="n">
        <v>66.97</v>
      </c>
      <c r="T865" t="n">
        <v>30594.33</v>
      </c>
      <c r="U865" t="n">
        <v>0.5</v>
      </c>
      <c r="V865" t="n">
        <v>0.8100000000000001</v>
      </c>
      <c r="W865" t="n">
        <v>5.41</v>
      </c>
      <c r="X865" t="n">
        <v>1.89</v>
      </c>
      <c r="Y865" t="n">
        <v>1</v>
      </c>
      <c r="Z865" t="n">
        <v>10</v>
      </c>
    </row>
    <row r="866">
      <c r="A866" t="n">
        <v>7</v>
      </c>
      <c r="B866" t="n">
        <v>50</v>
      </c>
      <c r="C866" t="inlineStr">
        <is>
          <t xml:space="preserve">CONCLUIDO	</t>
        </is>
      </c>
      <c r="D866" t="n">
        <v>3.4268</v>
      </c>
      <c r="E866" t="n">
        <v>29.18</v>
      </c>
      <c r="F866" t="n">
        <v>25.83</v>
      </c>
      <c r="G866" t="n">
        <v>26.27</v>
      </c>
      <c r="H866" t="n">
        <v>0.44</v>
      </c>
      <c r="I866" t="n">
        <v>59</v>
      </c>
      <c r="J866" t="n">
        <v>109.64</v>
      </c>
      <c r="K866" t="n">
        <v>41.65</v>
      </c>
      <c r="L866" t="n">
        <v>2.75</v>
      </c>
      <c r="M866" t="n">
        <v>57</v>
      </c>
      <c r="N866" t="n">
        <v>15.24</v>
      </c>
      <c r="O866" t="n">
        <v>13755.95</v>
      </c>
      <c r="P866" t="n">
        <v>220.85</v>
      </c>
      <c r="Q866" t="n">
        <v>1397.31</v>
      </c>
      <c r="R866" t="n">
        <v>126.71</v>
      </c>
      <c r="S866" t="n">
        <v>66.97</v>
      </c>
      <c r="T866" t="n">
        <v>27060.28</v>
      </c>
      <c r="U866" t="n">
        <v>0.53</v>
      </c>
      <c r="V866" t="n">
        <v>0.8100000000000001</v>
      </c>
      <c r="W866" t="n">
        <v>5.39</v>
      </c>
      <c r="X866" t="n">
        <v>1.67</v>
      </c>
      <c r="Y866" t="n">
        <v>1</v>
      </c>
      <c r="Z866" t="n">
        <v>10</v>
      </c>
    </row>
    <row r="867">
      <c r="A867" t="n">
        <v>8</v>
      </c>
      <c r="B867" t="n">
        <v>50</v>
      </c>
      <c r="C867" t="inlineStr">
        <is>
          <t xml:space="preserve">CONCLUIDO	</t>
        </is>
      </c>
      <c r="D867" t="n">
        <v>3.465</v>
      </c>
      <c r="E867" t="n">
        <v>28.86</v>
      </c>
      <c r="F867" t="n">
        <v>25.65</v>
      </c>
      <c r="G867" t="n">
        <v>29.03</v>
      </c>
      <c r="H867" t="n">
        <v>0.48</v>
      </c>
      <c r="I867" t="n">
        <v>53</v>
      </c>
      <c r="J867" t="n">
        <v>109.96</v>
      </c>
      <c r="K867" t="n">
        <v>41.65</v>
      </c>
      <c r="L867" t="n">
        <v>3</v>
      </c>
      <c r="M867" t="n">
        <v>51</v>
      </c>
      <c r="N867" t="n">
        <v>15.31</v>
      </c>
      <c r="O867" t="n">
        <v>13795.21</v>
      </c>
      <c r="P867" t="n">
        <v>216.45</v>
      </c>
      <c r="Q867" t="n">
        <v>1397.26</v>
      </c>
      <c r="R867" t="n">
        <v>120.84</v>
      </c>
      <c r="S867" t="n">
        <v>66.97</v>
      </c>
      <c r="T867" t="n">
        <v>24157.75</v>
      </c>
      <c r="U867" t="n">
        <v>0.55</v>
      </c>
      <c r="V867" t="n">
        <v>0.82</v>
      </c>
      <c r="W867" t="n">
        <v>5.38</v>
      </c>
      <c r="X867" t="n">
        <v>1.48</v>
      </c>
      <c r="Y867" t="n">
        <v>1</v>
      </c>
      <c r="Z867" t="n">
        <v>10</v>
      </c>
    </row>
    <row r="868">
      <c r="A868" t="n">
        <v>9</v>
      </c>
      <c r="B868" t="n">
        <v>50</v>
      </c>
      <c r="C868" t="inlineStr">
        <is>
          <t xml:space="preserve">CONCLUIDO	</t>
        </is>
      </c>
      <c r="D868" t="n">
        <v>3.4957</v>
      </c>
      <c r="E868" t="n">
        <v>28.61</v>
      </c>
      <c r="F868" t="n">
        <v>25.5</v>
      </c>
      <c r="G868" t="n">
        <v>31.88</v>
      </c>
      <c r="H868" t="n">
        <v>0.52</v>
      </c>
      <c r="I868" t="n">
        <v>48</v>
      </c>
      <c r="J868" t="n">
        <v>110.27</v>
      </c>
      <c r="K868" t="n">
        <v>41.65</v>
      </c>
      <c r="L868" t="n">
        <v>3.25</v>
      </c>
      <c r="M868" t="n">
        <v>46</v>
      </c>
      <c r="N868" t="n">
        <v>15.37</v>
      </c>
      <c r="O868" t="n">
        <v>13834.5</v>
      </c>
      <c r="P868" t="n">
        <v>212.5</v>
      </c>
      <c r="Q868" t="n">
        <v>1397.3</v>
      </c>
      <c r="R868" t="n">
        <v>116.34</v>
      </c>
      <c r="S868" t="n">
        <v>66.97</v>
      </c>
      <c r="T868" t="n">
        <v>21932.03</v>
      </c>
      <c r="U868" t="n">
        <v>0.58</v>
      </c>
      <c r="V868" t="n">
        <v>0.83</v>
      </c>
      <c r="W868" t="n">
        <v>5.37</v>
      </c>
      <c r="X868" t="n">
        <v>1.34</v>
      </c>
      <c r="Y868" t="n">
        <v>1</v>
      </c>
      <c r="Z868" t="n">
        <v>10</v>
      </c>
    </row>
    <row r="869">
      <c r="A869" t="n">
        <v>10</v>
      </c>
      <c r="B869" t="n">
        <v>50</v>
      </c>
      <c r="C869" t="inlineStr">
        <is>
          <t xml:space="preserve">CONCLUIDO	</t>
        </is>
      </c>
      <c r="D869" t="n">
        <v>3.5198</v>
      </c>
      <c r="E869" t="n">
        <v>28.41</v>
      </c>
      <c r="F869" t="n">
        <v>25.4</v>
      </c>
      <c r="G869" t="n">
        <v>34.63</v>
      </c>
      <c r="H869" t="n">
        <v>0.5600000000000001</v>
      </c>
      <c r="I869" t="n">
        <v>44</v>
      </c>
      <c r="J869" t="n">
        <v>110.59</v>
      </c>
      <c r="K869" t="n">
        <v>41.65</v>
      </c>
      <c r="L869" t="n">
        <v>3.5</v>
      </c>
      <c r="M869" t="n">
        <v>42</v>
      </c>
      <c r="N869" t="n">
        <v>15.44</v>
      </c>
      <c r="O869" t="n">
        <v>13873.81</v>
      </c>
      <c r="P869" t="n">
        <v>208.16</v>
      </c>
      <c r="Q869" t="n">
        <v>1397.32</v>
      </c>
      <c r="R869" t="n">
        <v>112.87</v>
      </c>
      <c r="S869" t="n">
        <v>66.97</v>
      </c>
      <c r="T869" t="n">
        <v>20217.76</v>
      </c>
      <c r="U869" t="n">
        <v>0.59</v>
      </c>
      <c r="V869" t="n">
        <v>0.83</v>
      </c>
      <c r="W869" t="n">
        <v>5.36</v>
      </c>
      <c r="X869" t="n">
        <v>1.23</v>
      </c>
      <c r="Y869" t="n">
        <v>1</v>
      </c>
      <c r="Z869" t="n">
        <v>10</v>
      </c>
    </row>
    <row r="870">
      <c r="A870" t="n">
        <v>11</v>
      </c>
      <c r="B870" t="n">
        <v>50</v>
      </c>
      <c r="C870" t="inlineStr">
        <is>
          <t xml:space="preserve">CONCLUIDO	</t>
        </is>
      </c>
      <c r="D870" t="n">
        <v>3.5423</v>
      </c>
      <c r="E870" t="n">
        <v>28.23</v>
      </c>
      <c r="F870" t="n">
        <v>25.31</v>
      </c>
      <c r="G870" t="n">
        <v>37.96</v>
      </c>
      <c r="H870" t="n">
        <v>0.6</v>
      </c>
      <c r="I870" t="n">
        <v>40</v>
      </c>
      <c r="J870" t="n">
        <v>110.91</v>
      </c>
      <c r="K870" t="n">
        <v>41.65</v>
      </c>
      <c r="L870" t="n">
        <v>3.75</v>
      </c>
      <c r="M870" t="n">
        <v>38</v>
      </c>
      <c r="N870" t="n">
        <v>15.51</v>
      </c>
      <c r="O870" t="n">
        <v>13913.15</v>
      </c>
      <c r="P870" t="n">
        <v>203.78</v>
      </c>
      <c r="Q870" t="n">
        <v>1397.27</v>
      </c>
      <c r="R870" t="n">
        <v>109.49</v>
      </c>
      <c r="S870" t="n">
        <v>66.97</v>
      </c>
      <c r="T870" t="n">
        <v>18548.86</v>
      </c>
      <c r="U870" t="n">
        <v>0.61</v>
      </c>
      <c r="V870" t="n">
        <v>0.83</v>
      </c>
      <c r="W870" t="n">
        <v>5.37</v>
      </c>
      <c r="X870" t="n">
        <v>1.14</v>
      </c>
      <c r="Y870" t="n">
        <v>1</v>
      </c>
      <c r="Z870" t="n">
        <v>10</v>
      </c>
    </row>
    <row r="871">
      <c r="A871" t="n">
        <v>12</v>
      </c>
      <c r="B871" t="n">
        <v>50</v>
      </c>
      <c r="C871" t="inlineStr">
        <is>
          <t xml:space="preserve">CONCLUIDO	</t>
        </is>
      </c>
      <c r="D871" t="n">
        <v>3.562</v>
      </c>
      <c r="E871" t="n">
        <v>28.07</v>
      </c>
      <c r="F871" t="n">
        <v>25.22</v>
      </c>
      <c r="G871" t="n">
        <v>40.89</v>
      </c>
      <c r="H871" t="n">
        <v>0.63</v>
      </c>
      <c r="I871" t="n">
        <v>37</v>
      </c>
      <c r="J871" t="n">
        <v>111.23</v>
      </c>
      <c r="K871" t="n">
        <v>41.65</v>
      </c>
      <c r="L871" t="n">
        <v>4</v>
      </c>
      <c r="M871" t="n">
        <v>35</v>
      </c>
      <c r="N871" t="n">
        <v>15.58</v>
      </c>
      <c r="O871" t="n">
        <v>13952.52</v>
      </c>
      <c r="P871" t="n">
        <v>200.15</v>
      </c>
      <c r="Q871" t="n">
        <v>1397.23</v>
      </c>
      <c r="R871" t="n">
        <v>106.54</v>
      </c>
      <c r="S871" t="n">
        <v>66.97</v>
      </c>
      <c r="T871" t="n">
        <v>17087.11</v>
      </c>
      <c r="U871" t="n">
        <v>0.63</v>
      </c>
      <c r="V871" t="n">
        <v>0.83</v>
      </c>
      <c r="W871" t="n">
        <v>5.36</v>
      </c>
      <c r="X871" t="n">
        <v>1.05</v>
      </c>
      <c r="Y871" t="n">
        <v>1</v>
      </c>
      <c r="Z871" t="n">
        <v>10</v>
      </c>
    </row>
    <row r="872">
      <c r="A872" t="n">
        <v>13</v>
      </c>
      <c r="B872" t="n">
        <v>50</v>
      </c>
      <c r="C872" t="inlineStr">
        <is>
          <t xml:space="preserve">CONCLUIDO	</t>
        </is>
      </c>
      <c r="D872" t="n">
        <v>3.583</v>
      </c>
      <c r="E872" t="n">
        <v>27.91</v>
      </c>
      <c r="F872" t="n">
        <v>25.12</v>
      </c>
      <c r="G872" t="n">
        <v>44.33</v>
      </c>
      <c r="H872" t="n">
        <v>0.67</v>
      </c>
      <c r="I872" t="n">
        <v>34</v>
      </c>
      <c r="J872" t="n">
        <v>111.55</v>
      </c>
      <c r="K872" t="n">
        <v>41.65</v>
      </c>
      <c r="L872" t="n">
        <v>4.25</v>
      </c>
      <c r="M872" t="n">
        <v>31</v>
      </c>
      <c r="N872" t="n">
        <v>15.65</v>
      </c>
      <c r="O872" t="n">
        <v>13991.91</v>
      </c>
      <c r="P872" t="n">
        <v>195.44</v>
      </c>
      <c r="Q872" t="n">
        <v>1397.28</v>
      </c>
      <c r="R872" t="n">
        <v>103.62</v>
      </c>
      <c r="S872" t="n">
        <v>66.97</v>
      </c>
      <c r="T872" t="n">
        <v>15643.44</v>
      </c>
      <c r="U872" t="n">
        <v>0.65</v>
      </c>
      <c r="V872" t="n">
        <v>0.84</v>
      </c>
      <c r="W872" t="n">
        <v>5.35</v>
      </c>
      <c r="X872" t="n">
        <v>0.95</v>
      </c>
      <c r="Y872" t="n">
        <v>1</v>
      </c>
      <c r="Z872" t="n">
        <v>10</v>
      </c>
    </row>
    <row r="873">
      <c r="A873" t="n">
        <v>14</v>
      </c>
      <c r="B873" t="n">
        <v>50</v>
      </c>
      <c r="C873" t="inlineStr">
        <is>
          <t xml:space="preserve">CONCLUIDO	</t>
        </is>
      </c>
      <c r="D873" t="n">
        <v>3.5959</v>
      </c>
      <c r="E873" t="n">
        <v>27.81</v>
      </c>
      <c r="F873" t="n">
        <v>25.06</v>
      </c>
      <c r="G873" t="n">
        <v>46.99</v>
      </c>
      <c r="H873" t="n">
        <v>0.71</v>
      </c>
      <c r="I873" t="n">
        <v>32</v>
      </c>
      <c r="J873" t="n">
        <v>111.87</v>
      </c>
      <c r="K873" t="n">
        <v>41.65</v>
      </c>
      <c r="L873" t="n">
        <v>4.5</v>
      </c>
      <c r="M873" t="n">
        <v>26</v>
      </c>
      <c r="N873" t="n">
        <v>15.72</v>
      </c>
      <c r="O873" t="n">
        <v>14031.33</v>
      </c>
      <c r="P873" t="n">
        <v>192.61</v>
      </c>
      <c r="Q873" t="n">
        <v>1397.2</v>
      </c>
      <c r="R873" t="n">
        <v>101.53</v>
      </c>
      <c r="S873" t="n">
        <v>66.97</v>
      </c>
      <c r="T873" t="n">
        <v>14605.19</v>
      </c>
      <c r="U873" t="n">
        <v>0.66</v>
      </c>
      <c r="V873" t="n">
        <v>0.84</v>
      </c>
      <c r="W873" t="n">
        <v>5.35</v>
      </c>
      <c r="X873" t="n">
        <v>0.9</v>
      </c>
      <c r="Y873" t="n">
        <v>1</v>
      </c>
      <c r="Z873" t="n">
        <v>10</v>
      </c>
    </row>
    <row r="874">
      <c r="A874" t="n">
        <v>15</v>
      </c>
      <c r="B874" t="n">
        <v>50</v>
      </c>
      <c r="C874" t="inlineStr">
        <is>
          <t xml:space="preserve">CONCLUIDO	</t>
        </is>
      </c>
      <c r="D874" t="n">
        <v>3.607</v>
      </c>
      <c r="E874" t="n">
        <v>27.72</v>
      </c>
      <c r="F874" t="n">
        <v>25.02</v>
      </c>
      <c r="G874" t="n">
        <v>50.04</v>
      </c>
      <c r="H874" t="n">
        <v>0.75</v>
      </c>
      <c r="I874" t="n">
        <v>30</v>
      </c>
      <c r="J874" t="n">
        <v>112.19</v>
      </c>
      <c r="K874" t="n">
        <v>41.65</v>
      </c>
      <c r="L874" t="n">
        <v>4.75</v>
      </c>
      <c r="M874" t="n">
        <v>16</v>
      </c>
      <c r="N874" t="n">
        <v>15.79</v>
      </c>
      <c r="O874" t="n">
        <v>14070.77</v>
      </c>
      <c r="P874" t="n">
        <v>189.08</v>
      </c>
      <c r="Q874" t="n">
        <v>1397.44</v>
      </c>
      <c r="R874" t="n">
        <v>99.8</v>
      </c>
      <c r="S874" t="n">
        <v>66.97</v>
      </c>
      <c r="T874" t="n">
        <v>13750.17</v>
      </c>
      <c r="U874" t="n">
        <v>0.67</v>
      </c>
      <c r="V874" t="n">
        <v>0.84</v>
      </c>
      <c r="W874" t="n">
        <v>5.36</v>
      </c>
      <c r="X874" t="n">
        <v>0.85</v>
      </c>
      <c r="Y874" t="n">
        <v>1</v>
      </c>
      <c r="Z874" t="n">
        <v>10</v>
      </c>
    </row>
    <row r="875">
      <c r="A875" t="n">
        <v>16</v>
      </c>
      <c r="B875" t="n">
        <v>50</v>
      </c>
      <c r="C875" t="inlineStr">
        <is>
          <t xml:space="preserve">CONCLUIDO	</t>
        </is>
      </c>
      <c r="D875" t="n">
        <v>3.6053</v>
      </c>
      <c r="E875" t="n">
        <v>27.74</v>
      </c>
      <c r="F875" t="n">
        <v>25.03</v>
      </c>
      <c r="G875" t="n">
        <v>50.07</v>
      </c>
      <c r="H875" t="n">
        <v>0.78</v>
      </c>
      <c r="I875" t="n">
        <v>30</v>
      </c>
      <c r="J875" t="n">
        <v>112.51</v>
      </c>
      <c r="K875" t="n">
        <v>41.65</v>
      </c>
      <c r="L875" t="n">
        <v>5</v>
      </c>
      <c r="M875" t="n">
        <v>7</v>
      </c>
      <c r="N875" t="n">
        <v>15.86</v>
      </c>
      <c r="O875" t="n">
        <v>14110.24</v>
      </c>
      <c r="P875" t="n">
        <v>188.25</v>
      </c>
      <c r="Q875" t="n">
        <v>1397.34</v>
      </c>
      <c r="R875" t="n">
        <v>99.70999999999999</v>
      </c>
      <c r="S875" t="n">
        <v>66.97</v>
      </c>
      <c r="T875" t="n">
        <v>13705.66</v>
      </c>
      <c r="U875" t="n">
        <v>0.67</v>
      </c>
      <c r="V875" t="n">
        <v>0.84</v>
      </c>
      <c r="W875" t="n">
        <v>5.38</v>
      </c>
      <c r="X875" t="n">
        <v>0.87</v>
      </c>
      <c r="Y875" t="n">
        <v>1</v>
      </c>
      <c r="Z875" t="n">
        <v>10</v>
      </c>
    </row>
    <row r="876">
      <c r="A876" t="n">
        <v>17</v>
      </c>
      <c r="B876" t="n">
        <v>50</v>
      </c>
      <c r="C876" t="inlineStr">
        <is>
          <t xml:space="preserve">CONCLUIDO	</t>
        </is>
      </c>
      <c r="D876" t="n">
        <v>3.6144</v>
      </c>
      <c r="E876" t="n">
        <v>27.67</v>
      </c>
      <c r="F876" t="n">
        <v>24.99</v>
      </c>
      <c r="G876" t="n">
        <v>51.7</v>
      </c>
      <c r="H876" t="n">
        <v>0.82</v>
      </c>
      <c r="I876" t="n">
        <v>29</v>
      </c>
      <c r="J876" t="n">
        <v>112.83</v>
      </c>
      <c r="K876" t="n">
        <v>41.65</v>
      </c>
      <c r="L876" t="n">
        <v>5.25</v>
      </c>
      <c r="M876" t="n">
        <v>1</v>
      </c>
      <c r="N876" t="n">
        <v>15.93</v>
      </c>
      <c r="O876" t="n">
        <v>14149.74</v>
      </c>
      <c r="P876" t="n">
        <v>187.65</v>
      </c>
      <c r="Q876" t="n">
        <v>1397.3</v>
      </c>
      <c r="R876" t="n">
        <v>98.15000000000001</v>
      </c>
      <c r="S876" t="n">
        <v>66.97</v>
      </c>
      <c r="T876" t="n">
        <v>12934</v>
      </c>
      <c r="U876" t="n">
        <v>0.68</v>
      </c>
      <c r="V876" t="n">
        <v>0.84</v>
      </c>
      <c r="W876" t="n">
        <v>5.37</v>
      </c>
      <c r="X876" t="n">
        <v>0.82</v>
      </c>
      <c r="Y876" t="n">
        <v>1</v>
      </c>
      <c r="Z876" t="n">
        <v>10</v>
      </c>
    </row>
    <row r="877">
      <c r="A877" t="n">
        <v>18</v>
      </c>
      <c r="B877" t="n">
        <v>50</v>
      </c>
      <c r="C877" t="inlineStr">
        <is>
          <t xml:space="preserve">CONCLUIDO	</t>
        </is>
      </c>
      <c r="D877" t="n">
        <v>3.6138</v>
      </c>
      <c r="E877" t="n">
        <v>27.67</v>
      </c>
      <c r="F877" t="n">
        <v>24.99</v>
      </c>
      <c r="G877" t="n">
        <v>51.71</v>
      </c>
      <c r="H877" t="n">
        <v>0.86</v>
      </c>
      <c r="I877" t="n">
        <v>29</v>
      </c>
      <c r="J877" t="n">
        <v>113.15</v>
      </c>
      <c r="K877" t="n">
        <v>41.65</v>
      </c>
      <c r="L877" t="n">
        <v>5.5</v>
      </c>
      <c r="M877" t="n">
        <v>0</v>
      </c>
      <c r="N877" t="n">
        <v>16</v>
      </c>
      <c r="O877" t="n">
        <v>14189.26</v>
      </c>
      <c r="P877" t="n">
        <v>188.22</v>
      </c>
      <c r="Q877" t="n">
        <v>1397.33</v>
      </c>
      <c r="R877" t="n">
        <v>98.15000000000001</v>
      </c>
      <c r="S877" t="n">
        <v>66.97</v>
      </c>
      <c r="T877" t="n">
        <v>12931.97</v>
      </c>
      <c r="U877" t="n">
        <v>0.68</v>
      </c>
      <c r="V877" t="n">
        <v>0.84</v>
      </c>
      <c r="W877" t="n">
        <v>5.38</v>
      </c>
      <c r="X877" t="n">
        <v>0.82</v>
      </c>
      <c r="Y877" t="n">
        <v>1</v>
      </c>
      <c r="Z877" t="n">
        <v>10</v>
      </c>
    </row>
    <row r="878">
      <c r="A878" t="n">
        <v>0</v>
      </c>
      <c r="B878" t="n">
        <v>25</v>
      </c>
      <c r="C878" t="inlineStr">
        <is>
          <t xml:space="preserve">CONCLUIDO	</t>
        </is>
      </c>
      <c r="D878" t="n">
        <v>3.219</v>
      </c>
      <c r="E878" t="n">
        <v>31.07</v>
      </c>
      <c r="F878" t="n">
        <v>27.6</v>
      </c>
      <c r="G878" t="n">
        <v>13.8</v>
      </c>
      <c r="H878" t="n">
        <v>0.28</v>
      </c>
      <c r="I878" t="n">
        <v>120</v>
      </c>
      <c r="J878" t="n">
        <v>61.76</v>
      </c>
      <c r="K878" t="n">
        <v>28.92</v>
      </c>
      <c r="L878" t="n">
        <v>1</v>
      </c>
      <c r="M878" t="n">
        <v>118</v>
      </c>
      <c r="N878" t="n">
        <v>6.84</v>
      </c>
      <c r="O878" t="n">
        <v>7851.41</v>
      </c>
      <c r="P878" t="n">
        <v>164.65</v>
      </c>
      <c r="Q878" t="n">
        <v>1397.39</v>
      </c>
      <c r="R878" t="n">
        <v>184.83</v>
      </c>
      <c r="S878" t="n">
        <v>66.97</v>
      </c>
      <c r="T878" t="n">
        <v>55816.61</v>
      </c>
      <c r="U878" t="n">
        <v>0.36</v>
      </c>
      <c r="V878" t="n">
        <v>0.76</v>
      </c>
      <c r="W878" t="n">
        <v>5.48</v>
      </c>
      <c r="X878" t="n">
        <v>3.43</v>
      </c>
      <c r="Y878" t="n">
        <v>1</v>
      </c>
      <c r="Z878" t="n">
        <v>10</v>
      </c>
    </row>
    <row r="879">
      <c r="A879" t="n">
        <v>1</v>
      </c>
      <c r="B879" t="n">
        <v>25</v>
      </c>
      <c r="C879" t="inlineStr">
        <is>
          <t xml:space="preserve">CONCLUIDO	</t>
        </is>
      </c>
      <c r="D879" t="n">
        <v>3.3578</v>
      </c>
      <c r="E879" t="n">
        <v>29.78</v>
      </c>
      <c r="F879" t="n">
        <v>26.74</v>
      </c>
      <c r="G879" t="n">
        <v>17.82</v>
      </c>
      <c r="H879" t="n">
        <v>0.35</v>
      </c>
      <c r="I879" t="n">
        <v>90</v>
      </c>
      <c r="J879" t="n">
        <v>62.05</v>
      </c>
      <c r="K879" t="n">
        <v>28.92</v>
      </c>
      <c r="L879" t="n">
        <v>1.25</v>
      </c>
      <c r="M879" t="n">
        <v>88</v>
      </c>
      <c r="N879" t="n">
        <v>6.88</v>
      </c>
      <c r="O879" t="n">
        <v>7887.12</v>
      </c>
      <c r="P879" t="n">
        <v>154.29</v>
      </c>
      <c r="Q879" t="n">
        <v>1397.43</v>
      </c>
      <c r="R879" t="n">
        <v>156.26</v>
      </c>
      <c r="S879" t="n">
        <v>66.97</v>
      </c>
      <c r="T879" t="n">
        <v>41682.58</v>
      </c>
      <c r="U879" t="n">
        <v>0.43</v>
      </c>
      <c r="V879" t="n">
        <v>0.79</v>
      </c>
      <c r="W879" t="n">
        <v>5.44</v>
      </c>
      <c r="X879" t="n">
        <v>2.57</v>
      </c>
      <c r="Y879" t="n">
        <v>1</v>
      </c>
      <c r="Z879" t="n">
        <v>10</v>
      </c>
    </row>
    <row r="880">
      <c r="A880" t="n">
        <v>2</v>
      </c>
      <c r="B880" t="n">
        <v>25</v>
      </c>
      <c r="C880" t="inlineStr">
        <is>
          <t xml:space="preserve">CONCLUIDO	</t>
        </is>
      </c>
      <c r="D880" t="n">
        <v>3.4524</v>
      </c>
      <c r="E880" t="n">
        <v>28.97</v>
      </c>
      <c r="F880" t="n">
        <v>26.18</v>
      </c>
      <c r="G880" t="n">
        <v>22.13</v>
      </c>
      <c r="H880" t="n">
        <v>0.42</v>
      </c>
      <c r="I880" t="n">
        <v>71</v>
      </c>
      <c r="J880" t="n">
        <v>62.34</v>
      </c>
      <c r="K880" t="n">
        <v>28.92</v>
      </c>
      <c r="L880" t="n">
        <v>1.5</v>
      </c>
      <c r="M880" t="n">
        <v>66</v>
      </c>
      <c r="N880" t="n">
        <v>6.92</v>
      </c>
      <c r="O880" t="n">
        <v>7922.85</v>
      </c>
      <c r="P880" t="n">
        <v>145.1</v>
      </c>
      <c r="Q880" t="n">
        <v>1397.35</v>
      </c>
      <c r="R880" t="n">
        <v>138.39</v>
      </c>
      <c r="S880" t="n">
        <v>66.97</v>
      </c>
      <c r="T880" t="n">
        <v>32839.49</v>
      </c>
      <c r="U880" t="n">
        <v>0.48</v>
      </c>
      <c r="V880" t="n">
        <v>0.8</v>
      </c>
      <c r="W880" t="n">
        <v>5.41</v>
      </c>
      <c r="X880" t="n">
        <v>2.02</v>
      </c>
      <c r="Y880" t="n">
        <v>1</v>
      </c>
      <c r="Z880" t="n">
        <v>10</v>
      </c>
    </row>
    <row r="881">
      <c r="A881" t="n">
        <v>3</v>
      </c>
      <c r="B881" t="n">
        <v>25</v>
      </c>
      <c r="C881" t="inlineStr">
        <is>
          <t xml:space="preserve">CONCLUIDO	</t>
        </is>
      </c>
      <c r="D881" t="n">
        <v>3.5049</v>
      </c>
      <c r="E881" t="n">
        <v>28.53</v>
      </c>
      <c r="F881" t="n">
        <v>25.9</v>
      </c>
      <c r="G881" t="n">
        <v>25.9</v>
      </c>
      <c r="H881" t="n">
        <v>0.49</v>
      </c>
      <c r="I881" t="n">
        <v>60</v>
      </c>
      <c r="J881" t="n">
        <v>62.63</v>
      </c>
      <c r="K881" t="n">
        <v>28.92</v>
      </c>
      <c r="L881" t="n">
        <v>1.75</v>
      </c>
      <c r="M881" t="n">
        <v>26</v>
      </c>
      <c r="N881" t="n">
        <v>6.96</v>
      </c>
      <c r="O881" t="n">
        <v>7958.6</v>
      </c>
      <c r="P881" t="n">
        <v>138.69</v>
      </c>
      <c r="Q881" t="n">
        <v>1397.55</v>
      </c>
      <c r="R881" t="n">
        <v>127.69</v>
      </c>
      <c r="S881" t="n">
        <v>66.97</v>
      </c>
      <c r="T881" t="n">
        <v>27545.81</v>
      </c>
      <c r="U881" t="n">
        <v>0.52</v>
      </c>
      <c r="V881" t="n">
        <v>0.8100000000000001</v>
      </c>
      <c r="W881" t="n">
        <v>5.43</v>
      </c>
      <c r="X881" t="n">
        <v>1.73</v>
      </c>
      <c r="Y881" t="n">
        <v>1</v>
      </c>
      <c r="Z881" t="n">
        <v>10</v>
      </c>
    </row>
    <row r="882">
      <c r="A882" t="n">
        <v>4</v>
      </c>
      <c r="B882" t="n">
        <v>25</v>
      </c>
      <c r="C882" t="inlineStr">
        <is>
          <t xml:space="preserve">CONCLUIDO	</t>
        </is>
      </c>
      <c r="D882" t="n">
        <v>3.5115</v>
      </c>
      <c r="E882" t="n">
        <v>28.48</v>
      </c>
      <c r="F882" t="n">
        <v>25.88</v>
      </c>
      <c r="G882" t="n">
        <v>26.77</v>
      </c>
      <c r="H882" t="n">
        <v>0.55</v>
      </c>
      <c r="I882" t="n">
        <v>58</v>
      </c>
      <c r="J882" t="n">
        <v>62.92</v>
      </c>
      <c r="K882" t="n">
        <v>28.92</v>
      </c>
      <c r="L882" t="n">
        <v>2</v>
      </c>
      <c r="M882" t="n">
        <v>4</v>
      </c>
      <c r="N882" t="n">
        <v>7</v>
      </c>
      <c r="O882" t="n">
        <v>7994.37</v>
      </c>
      <c r="P882" t="n">
        <v>137.89</v>
      </c>
      <c r="Q882" t="n">
        <v>1397.6</v>
      </c>
      <c r="R882" t="n">
        <v>125.75</v>
      </c>
      <c r="S882" t="n">
        <v>66.97</v>
      </c>
      <c r="T882" t="n">
        <v>26585.74</v>
      </c>
      <c r="U882" t="n">
        <v>0.53</v>
      </c>
      <c r="V882" t="n">
        <v>0.8100000000000001</v>
      </c>
      <c r="W882" t="n">
        <v>5.46</v>
      </c>
      <c r="X882" t="n">
        <v>1.71</v>
      </c>
      <c r="Y882" t="n">
        <v>1</v>
      </c>
      <c r="Z882" t="n">
        <v>10</v>
      </c>
    </row>
    <row r="883">
      <c r="A883" t="n">
        <v>5</v>
      </c>
      <c r="B883" t="n">
        <v>25</v>
      </c>
      <c r="C883" t="inlineStr">
        <is>
          <t xml:space="preserve">CONCLUIDO	</t>
        </is>
      </c>
      <c r="D883" t="n">
        <v>3.5166</v>
      </c>
      <c r="E883" t="n">
        <v>28.44</v>
      </c>
      <c r="F883" t="n">
        <v>25.85</v>
      </c>
      <c r="G883" t="n">
        <v>27.21</v>
      </c>
      <c r="H883" t="n">
        <v>0.62</v>
      </c>
      <c r="I883" t="n">
        <v>57</v>
      </c>
      <c r="J883" t="n">
        <v>63.21</v>
      </c>
      <c r="K883" t="n">
        <v>28.92</v>
      </c>
      <c r="L883" t="n">
        <v>2.25</v>
      </c>
      <c r="M883" t="n">
        <v>0</v>
      </c>
      <c r="N883" t="n">
        <v>7.04</v>
      </c>
      <c r="O883" t="n">
        <v>8030.17</v>
      </c>
      <c r="P883" t="n">
        <v>138.23</v>
      </c>
      <c r="Q883" t="n">
        <v>1397.76</v>
      </c>
      <c r="R883" t="n">
        <v>124.54</v>
      </c>
      <c r="S883" t="n">
        <v>66.97</v>
      </c>
      <c r="T883" t="n">
        <v>25985.9</v>
      </c>
      <c r="U883" t="n">
        <v>0.54</v>
      </c>
      <c r="V883" t="n">
        <v>0.8100000000000001</v>
      </c>
      <c r="W883" t="n">
        <v>5.47</v>
      </c>
      <c r="X883" t="n">
        <v>1.68</v>
      </c>
      <c r="Y883" t="n">
        <v>1</v>
      </c>
      <c r="Z883" t="n">
        <v>10</v>
      </c>
    </row>
    <row r="884">
      <c r="A884" t="n">
        <v>0</v>
      </c>
      <c r="B884" t="n">
        <v>85</v>
      </c>
      <c r="C884" t="inlineStr">
        <is>
          <t xml:space="preserve">CONCLUIDO	</t>
        </is>
      </c>
      <c r="D884" t="n">
        <v>2.18</v>
      </c>
      <c r="E884" t="n">
        <v>45.87</v>
      </c>
      <c r="F884" t="n">
        <v>33.2</v>
      </c>
      <c r="G884" t="n">
        <v>6.55</v>
      </c>
      <c r="H884" t="n">
        <v>0.11</v>
      </c>
      <c r="I884" t="n">
        <v>304</v>
      </c>
      <c r="J884" t="n">
        <v>167.88</v>
      </c>
      <c r="K884" t="n">
        <v>51.39</v>
      </c>
      <c r="L884" t="n">
        <v>1</v>
      </c>
      <c r="M884" t="n">
        <v>302</v>
      </c>
      <c r="N884" t="n">
        <v>30.49</v>
      </c>
      <c r="O884" t="n">
        <v>20939.59</v>
      </c>
      <c r="P884" t="n">
        <v>419.81</v>
      </c>
      <c r="Q884" t="n">
        <v>1397.92</v>
      </c>
      <c r="R884" t="n">
        <v>366.72</v>
      </c>
      <c r="S884" t="n">
        <v>66.97</v>
      </c>
      <c r="T884" t="n">
        <v>145842.14</v>
      </c>
      <c r="U884" t="n">
        <v>0.18</v>
      </c>
      <c r="V884" t="n">
        <v>0.63</v>
      </c>
      <c r="W884" t="n">
        <v>5.81</v>
      </c>
      <c r="X884" t="n">
        <v>9.02</v>
      </c>
      <c r="Y884" t="n">
        <v>1</v>
      </c>
      <c r="Z884" t="n">
        <v>10</v>
      </c>
    </row>
    <row r="885">
      <c r="A885" t="n">
        <v>1</v>
      </c>
      <c r="B885" t="n">
        <v>85</v>
      </c>
      <c r="C885" t="inlineStr">
        <is>
          <t xml:space="preserve">CONCLUIDO	</t>
        </is>
      </c>
      <c r="D885" t="n">
        <v>2.456</v>
      </c>
      <c r="E885" t="n">
        <v>40.72</v>
      </c>
      <c r="F885" t="n">
        <v>30.75</v>
      </c>
      <c r="G885" t="n">
        <v>8.24</v>
      </c>
      <c r="H885" t="n">
        <v>0.13</v>
      </c>
      <c r="I885" t="n">
        <v>224</v>
      </c>
      <c r="J885" t="n">
        <v>168.25</v>
      </c>
      <c r="K885" t="n">
        <v>51.39</v>
      </c>
      <c r="L885" t="n">
        <v>1.25</v>
      </c>
      <c r="M885" t="n">
        <v>222</v>
      </c>
      <c r="N885" t="n">
        <v>30.6</v>
      </c>
      <c r="O885" t="n">
        <v>20984.25</v>
      </c>
      <c r="P885" t="n">
        <v>387.18</v>
      </c>
      <c r="Q885" t="n">
        <v>1397.8</v>
      </c>
      <c r="R885" t="n">
        <v>286.85</v>
      </c>
      <c r="S885" t="n">
        <v>66.97</v>
      </c>
      <c r="T885" t="n">
        <v>106305.26</v>
      </c>
      <c r="U885" t="n">
        <v>0.23</v>
      </c>
      <c r="V885" t="n">
        <v>0.68</v>
      </c>
      <c r="W885" t="n">
        <v>5.67</v>
      </c>
      <c r="X885" t="n">
        <v>6.58</v>
      </c>
      <c r="Y885" t="n">
        <v>1</v>
      </c>
      <c r="Z885" t="n">
        <v>10</v>
      </c>
    </row>
    <row r="886">
      <c r="A886" t="n">
        <v>2</v>
      </c>
      <c r="B886" t="n">
        <v>85</v>
      </c>
      <c r="C886" t="inlineStr">
        <is>
          <t xml:space="preserve">CONCLUIDO	</t>
        </is>
      </c>
      <c r="D886" t="n">
        <v>2.6497</v>
      </c>
      <c r="E886" t="n">
        <v>37.74</v>
      </c>
      <c r="F886" t="n">
        <v>29.34</v>
      </c>
      <c r="G886" t="n">
        <v>9.890000000000001</v>
      </c>
      <c r="H886" t="n">
        <v>0.16</v>
      </c>
      <c r="I886" t="n">
        <v>178</v>
      </c>
      <c r="J886" t="n">
        <v>168.61</v>
      </c>
      <c r="K886" t="n">
        <v>51.39</v>
      </c>
      <c r="L886" t="n">
        <v>1.5</v>
      </c>
      <c r="M886" t="n">
        <v>176</v>
      </c>
      <c r="N886" t="n">
        <v>30.71</v>
      </c>
      <c r="O886" t="n">
        <v>21028.94</v>
      </c>
      <c r="P886" t="n">
        <v>367.69</v>
      </c>
      <c r="Q886" t="n">
        <v>1397.3</v>
      </c>
      <c r="R886" t="n">
        <v>241</v>
      </c>
      <c r="S886" t="n">
        <v>66.97</v>
      </c>
      <c r="T886" t="n">
        <v>83613.41</v>
      </c>
      <c r="U886" t="n">
        <v>0.28</v>
      </c>
      <c r="V886" t="n">
        <v>0.72</v>
      </c>
      <c r="W886" t="n">
        <v>5.59</v>
      </c>
      <c r="X886" t="n">
        <v>5.17</v>
      </c>
      <c r="Y886" t="n">
        <v>1</v>
      </c>
      <c r="Z886" t="n">
        <v>10</v>
      </c>
    </row>
    <row r="887">
      <c r="A887" t="n">
        <v>3</v>
      </c>
      <c r="B887" t="n">
        <v>85</v>
      </c>
      <c r="C887" t="inlineStr">
        <is>
          <t xml:space="preserve">CONCLUIDO	</t>
        </is>
      </c>
      <c r="D887" t="n">
        <v>2.7978</v>
      </c>
      <c r="E887" t="n">
        <v>35.74</v>
      </c>
      <c r="F887" t="n">
        <v>28.39</v>
      </c>
      <c r="G887" t="n">
        <v>11.59</v>
      </c>
      <c r="H887" t="n">
        <v>0.18</v>
      </c>
      <c r="I887" t="n">
        <v>147</v>
      </c>
      <c r="J887" t="n">
        <v>168.97</v>
      </c>
      <c r="K887" t="n">
        <v>51.39</v>
      </c>
      <c r="L887" t="n">
        <v>1.75</v>
      </c>
      <c r="M887" t="n">
        <v>145</v>
      </c>
      <c r="N887" t="n">
        <v>30.83</v>
      </c>
      <c r="O887" t="n">
        <v>21073.68</v>
      </c>
      <c r="P887" t="n">
        <v>354.08</v>
      </c>
      <c r="Q887" t="n">
        <v>1397.52</v>
      </c>
      <c r="R887" t="n">
        <v>210.84</v>
      </c>
      <c r="S887" t="n">
        <v>66.97</v>
      </c>
      <c r="T887" t="n">
        <v>68687.81</v>
      </c>
      <c r="U887" t="n">
        <v>0.32</v>
      </c>
      <c r="V887" t="n">
        <v>0.74</v>
      </c>
      <c r="W887" t="n">
        <v>5.51</v>
      </c>
      <c r="X887" t="n">
        <v>4.22</v>
      </c>
      <c r="Y887" t="n">
        <v>1</v>
      </c>
      <c r="Z887" t="n">
        <v>10</v>
      </c>
    </row>
    <row r="888">
      <c r="A888" t="n">
        <v>4</v>
      </c>
      <c r="B888" t="n">
        <v>85</v>
      </c>
      <c r="C888" t="inlineStr">
        <is>
          <t xml:space="preserve">CONCLUIDO	</t>
        </is>
      </c>
      <c r="D888" t="n">
        <v>2.9079</v>
      </c>
      <c r="E888" t="n">
        <v>34.39</v>
      </c>
      <c r="F888" t="n">
        <v>27.78</v>
      </c>
      <c r="G888" t="n">
        <v>13.33</v>
      </c>
      <c r="H888" t="n">
        <v>0.21</v>
      </c>
      <c r="I888" t="n">
        <v>125</v>
      </c>
      <c r="J888" t="n">
        <v>169.33</v>
      </c>
      <c r="K888" t="n">
        <v>51.39</v>
      </c>
      <c r="L888" t="n">
        <v>2</v>
      </c>
      <c r="M888" t="n">
        <v>123</v>
      </c>
      <c r="N888" t="n">
        <v>30.94</v>
      </c>
      <c r="O888" t="n">
        <v>21118.46</v>
      </c>
      <c r="P888" t="n">
        <v>344.84</v>
      </c>
      <c r="Q888" t="n">
        <v>1397.42</v>
      </c>
      <c r="R888" t="n">
        <v>189.72</v>
      </c>
      <c r="S888" t="n">
        <v>66.97</v>
      </c>
      <c r="T888" t="n">
        <v>58234.21</v>
      </c>
      <c r="U888" t="n">
        <v>0.35</v>
      </c>
      <c r="V888" t="n">
        <v>0.76</v>
      </c>
      <c r="W888" t="n">
        <v>5.51</v>
      </c>
      <c r="X888" t="n">
        <v>3.61</v>
      </c>
      <c r="Y888" t="n">
        <v>1</v>
      </c>
      <c r="Z888" t="n">
        <v>10</v>
      </c>
    </row>
    <row r="889">
      <c r="A889" t="n">
        <v>5</v>
      </c>
      <c r="B889" t="n">
        <v>85</v>
      </c>
      <c r="C889" t="inlineStr">
        <is>
          <t xml:space="preserve">CONCLUIDO	</t>
        </is>
      </c>
      <c r="D889" t="n">
        <v>2.9981</v>
      </c>
      <c r="E889" t="n">
        <v>33.35</v>
      </c>
      <c r="F889" t="n">
        <v>27.29</v>
      </c>
      <c r="G889" t="n">
        <v>15.02</v>
      </c>
      <c r="H889" t="n">
        <v>0.24</v>
      </c>
      <c r="I889" t="n">
        <v>109</v>
      </c>
      <c r="J889" t="n">
        <v>169.7</v>
      </c>
      <c r="K889" t="n">
        <v>51.39</v>
      </c>
      <c r="L889" t="n">
        <v>2.25</v>
      </c>
      <c r="M889" t="n">
        <v>107</v>
      </c>
      <c r="N889" t="n">
        <v>31.05</v>
      </c>
      <c r="O889" t="n">
        <v>21163.27</v>
      </c>
      <c r="P889" t="n">
        <v>337.25</v>
      </c>
      <c r="Q889" t="n">
        <v>1397.47</v>
      </c>
      <c r="R889" t="n">
        <v>173.86</v>
      </c>
      <c r="S889" t="n">
        <v>66.97</v>
      </c>
      <c r="T889" t="n">
        <v>50386.5</v>
      </c>
      <c r="U889" t="n">
        <v>0.39</v>
      </c>
      <c r="V889" t="n">
        <v>0.77</v>
      </c>
      <c r="W889" t="n">
        <v>5.48</v>
      </c>
      <c r="X889" t="n">
        <v>3.12</v>
      </c>
      <c r="Y889" t="n">
        <v>1</v>
      </c>
      <c r="Z889" t="n">
        <v>10</v>
      </c>
    </row>
    <row r="890">
      <c r="A890" t="n">
        <v>6</v>
      </c>
      <c r="B890" t="n">
        <v>85</v>
      </c>
      <c r="C890" t="inlineStr">
        <is>
          <t xml:space="preserve">CONCLUIDO	</t>
        </is>
      </c>
      <c r="D890" t="n">
        <v>3.0729</v>
      </c>
      <c r="E890" t="n">
        <v>32.54</v>
      </c>
      <c r="F890" t="n">
        <v>26.92</v>
      </c>
      <c r="G890" t="n">
        <v>16.82</v>
      </c>
      <c r="H890" t="n">
        <v>0.26</v>
      </c>
      <c r="I890" t="n">
        <v>96</v>
      </c>
      <c r="J890" t="n">
        <v>170.06</v>
      </c>
      <c r="K890" t="n">
        <v>51.39</v>
      </c>
      <c r="L890" t="n">
        <v>2.5</v>
      </c>
      <c r="M890" t="n">
        <v>94</v>
      </c>
      <c r="N890" t="n">
        <v>31.17</v>
      </c>
      <c r="O890" t="n">
        <v>21208.12</v>
      </c>
      <c r="P890" t="n">
        <v>330.94</v>
      </c>
      <c r="Q890" t="n">
        <v>1397.51</v>
      </c>
      <c r="R890" t="n">
        <v>161.57</v>
      </c>
      <c r="S890" t="n">
        <v>66.97</v>
      </c>
      <c r="T890" t="n">
        <v>44306.75</v>
      </c>
      <c r="U890" t="n">
        <v>0.41</v>
      </c>
      <c r="V890" t="n">
        <v>0.78</v>
      </c>
      <c r="W890" t="n">
        <v>5.47</v>
      </c>
      <c r="X890" t="n">
        <v>2.75</v>
      </c>
      <c r="Y890" t="n">
        <v>1</v>
      </c>
      <c r="Z890" t="n">
        <v>10</v>
      </c>
    </row>
    <row r="891">
      <c r="A891" t="n">
        <v>7</v>
      </c>
      <c r="B891" t="n">
        <v>85</v>
      </c>
      <c r="C891" t="inlineStr">
        <is>
          <t xml:space="preserve">CONCLUIDO	</t>
        </is>
      </c>
      <c r="D891" t="n">
        <v>3.1345</v>
      </c>
      <c r="E891" t="n">
        <v>31.9</v>
      </c>
      <c r="F891" t="n">
        <v>26.62</v>
      </c>
      <c r="G891" t="n">
        <v>18.57</v>
      </c>
      <c r="H891" t="n">
        <v>0.29</v>
      </c>
      <c r="I891" t="n">
        <v>86</v>
      </c>
      <c r="J891" t="n">
        <v>170.42</v>
      </c>
      <c r="K891" t="n">
        <v>51.39</v>
      </c>
      <c r="L891" t="n">
        <v>2.75</v>
      </c>
      <c r="M891" t="n">
        <v>84</v>
      </c>
      <c r="N891" t="n">
        <v>31.28</v>
      </c>
      <c r="O891" t="n">
        <v>21253.01</v>
      </c>
      <c r="P891" t="n">
        <v>325.79</v>
      </c>
      <c r="Q891" t="n">
        <v>1397.39</v>
      </c>
      <c r="R891" t="n">
        <v>152.15</v>
      </c>
      <c r="S891" t="n">
        <v>66.97</v>
      </c>
      <c r="T891" t="n">
        <v>39646.08</v>
      </c>
      <c r="U891" t="n">
        <v>0.44</v>
      </c>
      <c r="V891" t="n">
        <v>0.79</v>
      </c>
      <c r="W891" t="n">
        <v>5.44</v>
      </c>
      <c r="X891" t="n">
        <v>2.45</v>
      </c>
      <c r="Y891" t="n">
        <v>1</v>
      </c>
      <c r="Z891" t="n">
        <v>10</v>
      </c>
    </row>
    <row r="892">
      <c r="A892" t="n">
        <v>8</v>
      </c>
      <c r="B892" t="n">
        <v>85</v>
      </c>
      <c r="C892" t="inlineStr">
        <is>
          <t xml:space="preserve">CONCLUIDO	</t>
        </is>
      </c>
      <c r="D892" t="n">
        <v>3.1815</v>
      </c>
      <c r="E892" t="n">
        <v>31.43</v>
      </c>
      <c r="F892" t="n">
        <v>26.42</v>
      </c>
      <c r="G892" t="n">
        <v>20.32</v>
      </c>
      <c r="H892" t="n">
        <v>0.31</v>
      </c>
      <c r="I892" t="n">
        <v>78</v>
      </c>
      <c r="J892" t="n">
        <v>170.79</v>
      </c>
      <c r="K892" t="n">
        <v>51.39</v>
      </c>
      <c r="L892" t="n">
        <v>3</v>
      </c>
      <c r="M892" t="n">
        <v>76</v>
      </c>
      <c r="N892" t="n">
        <v>31.4</v>
      </c>
      <c r="O892" t="n">
        <v>21297.94</v>
      </c>
      <c r="P892" t="n">
        <v>321.6</v>
      </c>
      <c r="Q892" t="n">
        <v>1397.37</v>
      </c>
      <c r="R892" t="n">
        <v>145.43</v>
      </c>
      <c r="S892" t="n">
        <v>66.97</v>
      </c>
      <c r="T892" t="n">
        <v>36329.18</v>
      </c>
      <c r="U892" t="n">
        <v>0.46</v>
      </c>
      <c r="V892" t="n">
        <v>0.8</v>
      </c>
      <c r="W892" t="n">
        <v>5.43</v>
      </c>
      <c r="X892" t="n">
        <v>2.25</v>
      </c>
      <c r="Y892" t="n">
        <v>1</v>
      </c>
      <c r="Z892" t="n">
        <v>10</v>
      </c>
    </row>
    <row r="893">
      <c r="A893" t="n">
        <v>9</v>
      </c>
      <c r="B893" t="n">
        <v>85</v>
      </c>
      <c r="C893" t="inlineStr">
        <is>
          <t xml:space="preserve">CONCLUIDO	</t>
        </is>
      </c>
      <c r="D893" t="n">
        <v>3.2338</v>
      </c>
      <c r="E893" t="n">
        <v>30.92</v>
      </c>
      <c r="F893" t="n">
        <v>26.14</v>
      </c>
      <c r="G893" t="n">
        <v>22.09</v>
      </c>
      <c r="H893" t="n">
        <v>0.34</v>
      </c>
      <c r="I893" t="n">
        <v>71</v>
      </c>
      <c r="J893" t="n">
        <v>171.15</v>
      </c>
      <c r="K893" t="n">
        <v>51.39</v>
      </c>
      <c r="L893" t="n">
        <v>3.25</v>
      </c>
      <c r="M893" t="n">
        <v>69</v>
      </c>
      <c r="N893" t="n">
        <v>31.51</v>
      </c>
      <c r="O893" t="n">
        <v>21342.91</v>
      </c>
      <c r="P893" t="n">
        <v>316.65</v>
      </c>
      <c r="Q893" t="n">
        <v>1397.28</v>
      </c>
      <c r="R893" t="n">
        <v>136.82</v>
      </c>
      <c r="S893" t="n">
        <v>66.97</v>
      </c>
      <c r="T893" t="n">
        <v>32055.57</v>
      </c>
      <c r="U893" t="n">
        <v>0.49</v>
      </c>
      <c r="V893" t="n">
        <v>0.8100000000000001</v>
      </c>
      <c r="W893" t="n">
        <v>5.41</v>
      </c>
      <c r="X893" t="n">
        <v>1.98</v>
      </c>
      <c r="Y893" t="n">
        <v>1</v>
      </c>
      <c r="Z893" t="n">
        <v>10</v>
      </c>
    </row>
    <row r="894">
      <c r="A894" t="n">
        <v>10</v>
      </c>
      <c r="B894" t="n">
        <v>85</v>
      </c>
      <c r="C894" t="inlineStr">
        <is>
          <t xml:space="preserve">CONCLUIDO	</t>
        </is>
      </c>
      <c r="D894" t="n">
        <v>3.2629</v>
      </c>
      <c r="E894" t="n">
        <v>30.65</v>
      </c>
      <c r="F894" t="n">
        <v>26.04</v>
      </c>
      <c r="G894" t="n">
        <v>23.67</v>
      </c>
      <c r="H894" t="n">
        <v>0.36</v>
      </c>
      <c r="I894" t="n">
        <v>66</v>
      </c>
      <c r="J894" t="n">
        <v>171.52</v>
      </c>
      <c r="K894" t="n">
        <v>51.39</v>
      </c>
      <c r="L894" t="n">
        <v>3.5</v>
      </c>
      <c r="M894" t="n">
        <v>64</v>
      </c>
      <c r="N894" t="n">
        <v>31.63</v>
      </c>
      <c r="O894" t="n">
        <v>21387.92</v>
      </c>
      <c r="P894" t="n">
        <v>313.59</v>
      </c>
      <c r="Q894" t="n">
        <v>1397.41</v>
      </c>
      <c r="R894" t="n">
        <v>133.41</v>
      </c>
      <c r="S894" t="n">
        <v>66.97</v>
      </c>
      <c r="T894" t="n">
        <v>30377.77</v>
      </c>
      <c r="U894" t="n">
        <v>0.5</v>
      </c>
      <c r="V894" t="n">
        <v>0.8100000000000001</v>
      </c>
      <c r="W894" t="n">
        <v>5.41</v>
      </c>
      <c r="X894" t="n">
        <v>1.87</v>
      </c>
      <c r="Y894" t="n">
        <v>1</v>
      </c>
      <c r="Z894" t="n">
        <v>10</v>
      </c>
    </row>
    <row r="895">
      <c r="A895" t="n">
        <v>11</v>
      </c>
      <c r="B895" t="n">
        <v>85</v>
      </c>
      <c r="C895" t="inlineStr">
        <is>
          <t xml:space="preserve">CONCLUIDO	</t>
        </is>
      </c>
      <c r="D895" t="n">
        <v>3.2935</v>
      </c>
      <c r="E895" t="n">
        <v>30.36</v>
      </c>
      <c r="F895" t="n">
        <v>25.92</v>
      </c>
      <c r="G895" t="n">
        <v>25.5</v>
      </c>
      <c r="H895" t="n">
        <v>0.39</v>
      </c>
      <c r="I895" t="n">
        <v>61</v>
      </c>
      <c r="J895" t="n">
        <v>171.88</v>
      </c>
      <c r="K895" t="n">
        <v>51.39</v>
      </c>
      <c r="L895" t="n">
        <v>3.75</v>
      </c>
      <c r="M895" t="n">
        <v>59</v>
      </c>
      <c r="N895" t="n">
        <v>31.74</v>
      </c>
      <c r="O895" t="n">
        <v>21432.96</v>
      </c>
      <c r="P895" t="n">
        <v>310.97</v>
      </c>
      <c r="Q895" t="n">
        <v>1397.26</v>
      </c>
      <c r="R895" t="n">
        <v>129.4</v>
      </c>
      <c r="S895" t="n">
        <v>66.97</v>
      </c>
      <c r="T895" t="n">
        <v>28398.13</v>
      </c>
      <c r="U895" t="n">
        <v>0.52</v>
      </c>
      <c r="V895" t="n">
        <v>0.8100000000000001</v>
      </c>
      <c r="W895" t="n">
        <v>5.4</v>
      </c>
      <c r="X895" t="n">
        <v>1.76</v>
      </c>
      <c r="Y895" t="n">
        <v>1</v>
      </c>
      <c r="Z895" t="n">
        <v>10</v>
      </c>
    </row>
    <row r="896">
      <c r="A896" t="n">
        <v>12</v>
      </c>
      <c r="B896" t="n">
        <v>85</v>
      </c>
      <c r="C896" t="inlineStr">
        <is>
          <t xml:space="preserve">CONCLUIDO	</t>
        </is>
      </c>
      <c r="D896" t="n">
        <v>3.3319</v>
      </c>
      <c r="E896" t="n">
        <v>30.01</v>
      </c>
      <c r="F896" t="n">
        <v>25.74</v>
      </c>
      <c r="G896" t="n">
        <v>27.58</v>
      </c>
      <c r="H896" t="n">
        <v>0.41</v>
      </c>
      <c r="I896" t="n">
        <v>56</v>
      </c>
      <c r="J896" t="n">
        <v>172.25</v>
      </c>
      <c r="K896" t="n">
        <v>51.39</v>
      </c>
      <c r="L896" t="n">
        <v>4</v>
      </c>
      <c r="M896" t="n">
        <v>54</v>
      </c>
      <c r="N896" t="n">
        <v>31.86</v>
      </c>
      <c r="O896" t="n">
        <v>21478.05</v>
      </c>
      <c r="P896" t="n">
        <v>306.99</v>
      </c>
      <c r="Q896" t="n">
        <v>1397.27</v>
      </c>
      <c r="R896" t="n">
        <v>123.81</v>
      </c>
      <c r="S896" t="n">
        <v>66.97</v>
      </c>
      <c r="T896" t="n">
        <v>25627.33</v>
      </c>
      <c r="U896" t="n">
        <v>0.54</v>
      </c>
      <c r="V896" t="n">
        <v>0.82</v>
      </c>
      <c r="W896" t="n">
        <v>5.39</v>
      </c>
      <c r="X896" t="n">
        <v>1.58</v>
      </c>
      <c r="Y896" t="n">
        <v>1</v>
      </c>
      <c r="Z896" t="n">
        <v>10</v>
      </c>
    </row>
    <row r="897">
      <c r="A897" t="n">
        <v>13</v>
      </c>
      <c r="B897" t="n">
        <v>85</v>
      </c>
      <c r="C897" t="inlineStr">
        <is>
          <t xml:space="preserve">CONCLUIDO	</t>
        </is>
      </c>
      <c r="D897" t="n">
        <v>3.3506</v>
      </c>
      <c r="E897" t="n">
        <v>29.85</v>
      </c>
      <c r="F897" t="n">
        <v>25.68</v>
      </c>
      <c r="G897" t="n">
        <v>29.07</v>
      </c>
      <c r="H897" t="n">
        <v>0.44</v>
      </c>
      <c r="I897" t="n">
        <v>53</v>
      </c>
      <c r="J897" t="n">
        <v>172.61</v>
      </c>
      <c r="K897" t="n">
        <v>51.39</v>
      </c>
      <c r="L897" t="n">
        <v>4.25</v>
      </c>
      <c r="M897" t="n">
        <v>51</v>
      </c>
      <c r="N897" t="n">
        <v>31.97</v>
      </c>
      <c r="O897" t="n">
        <v>21523.17</v>
      </c>
      <c r="P897" t="n">
        <v>304.37</v>
      </c>
      <c r="Q897" t="n">
        <v>1397.38</v>
      </c>
      <c r="R897" t="n">
        <v>121.49</v>
      </c>
      <c r="S897" t="n">
        <v>66.97</v>
      </c>
      <c r="T897" t="n">
        <v>24483.67</v>
      </c>
      <c r="U897" t="n">
        <v>0.55</v>
      </c>
      <c r="V897" t="n">
        <v>0.82</v>
      </c>
      <c r="W897" t="n">
        <v>5.39</v>
      </c>
      <c r="X897" t="n">
        <v>1.51</v>
      </c>
      <c r="Y897" t="n">
        <v>1</v>
      </c>
      <c r="Z897" t="n">
        <v>10</v>
      </c>
    </row>
    <row r="898">
      <c r="A898" t="n">
        <v>14</v>
      </c>
      <c r="B898" t="n">
        <v>85</v>
      </c>
      <c r="C898" t="inlineStr">
        <is>
          <t xml:space="preserve">CONCLUIDO	</t>
        </is>
      </c>
      <c r="D898" t="n">
        <v>3.3812</v>
      </c>
      <c r="E898" t="n">
        <v>29.58</v>
      </c>
      <c r="F898" t="n">
        <v>25.54</v>
      </c>
      <c r="G898" t="n">
        <v>31.28</v>
      </c>
      <c r="H898" t="n">
        <v>0.46</v>
      </c>
      <c r="I898" t="n">
        <v>49</v>
      </c>
      <c r="J898" t="n">
        <v>172.98</v>
      </c>
      <c r="K898" t="n">
        <v>51.39</v>
      </c>
      <c r="L898" t="n">
        <v>4.5</v>
      </c>
      <c r="M898" t="n">
        <v>47</v>
      </c>
      <c r="N898" t="n">
        <v>32.09</v>
      </c>
      <c r="O898" t="n">
        <v>21568.34</v>
      </c>
      <c r="P898" t="n">
        <v>301.36</v>
      </c>
      <c r="Q898" t="n">
        <v>1397.29</v>
      </c>
      <c r="R898" t="n">
        <v>117.06</v>
      </c>
      <c r="S898" t="n">
        <v>66.97</v>
      </c>
      <c r="T898" t="n">
        <v>22285.45</v>
      </c>
      <c r="U898" t="n">
        <v>0.57</v>
      </c>
      <c r="V898" t="n">
        <v>0.82</v>
      </c>
      <c r="W898" t="n">
        <v>5.38</v>
      </c>
      <c r="X898" t="n">
        <v>1.38</v>
      </c>
      <c r="Y898" t="n">
        <v>1</v>
      </c>
      <c r="Z898" t="n">
        <v>10</v>
      </c>
    </row>
    <row r="899">
      <c r="A899" t="n">
        <v>15</v>
      </c>
      <c r="B899" t="n">
        <v>85</v>
      </c>
      <c r="C899" t="inlineStr">
        <is>
          <t xml:space="preserve">CONCLUIDO	</t>
        </is>
      </c>
      <c r="D899" t="n">
        <v>3.4015</v>
      </c>
      <c r="E899" t="n">
        <v>29.4</v>
      </c>
      <c r="F899" t="n">
        <v>25.47</v>
      </c>
      <c r="G899" t="n">
        <v>33.22</v>
      </c>
      <c r="H899" t="n">
        <v>0.49</v>
      </c>
      <c r="I899" t="n">
        <v>46</v>
      </c>
      <c r="J899" t="n">
        <v>173.35</v>
      </c>
      <c r="K899" t="n">
        <v>51.39</v>
      </c>
      <c r="L899" t="n">
        <v>4.75</v>
      </c>
      <c r="M899" t="n">
        <v>44</v>
      </c>
      <c r="N899" t="n">
        <v>32.2</v>
      </c>
      <c r="O899" t="n">
        <v>21613.54</v>
      </c>
      <c r="P899" t="n">
        <v>298.22</v>
      </c>
      <c r="Q899" t="n">
        <v>1397.29</v>
      </c>
      <c r="R899" t="n">
        <v>114.96</v>
      </c>
      <c r="S899" t="n">
        <v>66.97</v>
      </c>
      <c r="T899" t="n">
        <v>21253.03</v>
      </c>
      <c r="U899" t="n">
        <v>0.58</v>
      </c>
      <c r="V899" t="n">
        <v>0.83</v>
      </c>
      <c r="W899" t="n">
        <v>5.37</v>
      </c>
      <c r="X899" t="n">
        <v>1.3</v>
      </c>
      <c r="Y899" t="n">
        <v>1</v>
      </c>
      <c r="Z899" t="n">
        <v>10</v>
      </c>
    </row>
    <row r="900">
      <c r="A900" t="n">
        <v>16</v>
      </c>
      <c r="B900" t="n">
        <v>85</v>
      </c>
      <c r="C900" t="inlineStr">
        <is>
          <t xml:space="preserve">CONCLUIDO	</t>
        </is>
      </c>
      <c r="D900" t="n">
        <v>3.4171</v>
      </c>
      <c r="E900" t="n">
        <v>29.26</v>
      </c>
      <c r="F900" t="n">
        <v>25.4</v>
      </c>
      <c r="G900" t="n">
        <v>34.64</v>
      </c>
      <c r="H900" t="n">
        <v>0.51</v>
      </c>
      <c r="I900" t="n">
        <v>44</v>
      </c>
      <c r="J900" t="n">
        <v>173.71</v>
      </c>
      <c r="K900" t="n">
        <v>51.39</v>
      </c>
      <c r="L900" t="n">
        <v>5</v>
      </c>
      <c r="M900" t="n">
        <v>42</v>
      </c>
      <c r="N900" t="n">
        <v>32.32</v>
      </c>
      <c r="O900" t="n">
        <v>21658.78</v>
      </c>
      <c r="P900" t="n">
        <v>296.6</v>
      </c>
      <c r="Q900" t="n">
        <v>1397.19</v>
      </c>
      <c r="R900" t="n">
        <v>112.75</v>
      </c>
      <c r="S900" t="n">
        <v>66.97</v>
      </c>
      <c r="T900" t="n">
        <v>20157.71</v>
      </c>
      <c r="U900" t="n">
        <v>0.59</v>
      </c>
      <c r="V900" t="n">
        <v>0.83</v>
      </c>
      <c r="W900" t="n">
        <v>5.37</v>
      </c>
      <c r="X900" t="n">
        <v>1.24</v>
      </c>
      <c r="Y900" t="n">
        <v>1</v>
      </c>
      <c r="Z900" t="n">
        <v>10</v>
      </c>
    </row>
    <row r="901">
      <c r="A901" t="n">
        <v>17</v>
      </c>
      <c r="B901" t="n">
        <v>85</v>
      </c>
      <c r="C901" t="inlineStr">
        <is>
          <t xml:space="preserve">CONCLUIDO	</t>
        </is>
      </c>
      <c r="D901" t="n">
        <v>3.4412</v>
      </c>
      <c r="E901" t="n">
        <v>29.06</v>
      </c>
      <c r="F901" t="n">
        <v>25.3</v>
      </c>
      <c r="G901" t="n">
        <v>37.02</v>
      </c>
      <c r="H901" t="n">
        <v>0.53</v>
      </c>
      <c r="I901" t="n">
        <v>41</v>
      </c>
      <c r="J901" t="n">
        <v>174.08</v>
      </c>
      <c r="K901" t="n">
        <v>51.39</v>
      </c>
      <c r="L901" t="n">
        <v>5.25</v>
      </c>
      <c r="M901" t="n">
        <v>39</v>
      </c>
      <c r="N901" t="n">
        <v>32.44</v>
      </c>
      <c r="O901" t="n">
        <v>21704.07</v>
      </c>
      <c r="P901" t="n">
        <v>292.98</v>
      </c>
      <c r="Q901" t="n">
        <v>1397.34</v>
      </c>
      <c r="R901" t="n">
        <v>109.05</v>
      </c>
      <c r="S901" t="n">
        <v>66.97</v>
      </c>
      <c r="T901" t="n">
        <v>18319.76</v>
      </c>
      <c r="U901" t="n">
        <v>0.61</v>
      </c>
      <c r="V901" t="n">
        <v>0.83</v>
      </c>
      <c r="W901" t="n">
        <v>5.37</v>
      </c>
      <c r="X901" t="n">
        <v>1.13</v>
      </c>
      <c r="Y901" t="n">
        <v>1</v>
      </c>
      <c r="Z901" t="n">
        <v>10</v>
      </c>
    </row>
    <row r="902">
      <c r="A902" t="n">
        <v>18</v>
      </c>
      <c r="B902" t="n">
        <v>85</v>
      </c>
      <c r="C902" t="inlineStr">
        <is>
          <t xml:space="preserve">CONCLUIDO	</t>
        </is>
      </c>
      <c r="D902" t="n">
        <v>3.4512</v>
      </c>
      <c r="E902" t="n">
        <v>28.98</v>
      </c>
      <c r="F902" t="n">
        <v>25.28</v>
      </c>
      <c r="G902" t="n">
        <v>38.89</v>
      </c>
      <c r="H902" t="n">
        <v>0.5600000000000001</v>
      </c>
      <c r="I902" t="n">
        <v>39</v>
      </c>
      <c r="J902" t="n">
        <v>174.45</v>
      </c>
      <c r="K902" t="n">
        <v>51.39</v>
      </c>
      <c r="L902" t="n">
        <v>5.5</v>
      </c>
      <c r="M902" t="n">
        <v>37</v>
      </c>
      <c r="N902" t="n">
        <v>32.56</v>
      </c>
      <c r="O902" t="n">
        <v>21749.39</v>
      </c>
      <c r="P902" t="n">
        <v>291.22</v>
      </c>
      <c r="Q902" t="n">
        <v>1397.23</v>
      </c>
      <c r="R902" t="n">
        <v>108.81</v>
      </c>
      <c r="S902" t="n">
        <v>66.97</v>
      </c>
      <c r="T902" t="n">
        <v>18209.92</v>
      </c>
      <c r="U902" t="n">
        <v>0.62</v>
      </c>
      <c r="V902" t="n">
        <v>0.83</v>
      </c>
      <c r="W902" t="n">
        <v>5.36</v>
      </c>
      <c r="X902" t="n">
        <v>1.12</v>
      </c>
      <c r="Y902" t="n">
        <v>1</v>
      </c>
      <c r="Z902" t="n">
        <v>10</v>
      </c>
    </row>
    <row r="903">
      <c r="A903" t="n">
        <v>19</v>
      </c>
      <c r="B903" t="n">
        <v>85</v>
      </c>
      <c r="C903" t="inlineStr">
        <is>
          <t xml:space="preserve">CONCLUIDO	</t>
        </is>
      </c>
      <c r="D903" t="n">
        <v>3.4681</v>
      </c>
      <c r="E903" t="n">
        <v>28.83</v>
      </c>
      <c r="F903" t="n">
        <v>25.21</v>
      </c>
      <c r="G903" t="n">
        <v>40.88</v>
      </c>
      <c r="H903" t="n">
        <v>0.58</v>
      </c>
      <c r="I903" t="n">
        <v>37</v>
      </c>
      <c r="J903" t="n">
        <v>174.82</v>
      </c>
      <c r="K903" t="n">
        <v>51.39</v>
      </c>
      <c r="L903" t="n">
        <v>5.75</v>
      </c>
      <c r="M903" t="n">
        <v>35</v>
      </c>
      <c r="N903" t="n">
        <v>32.67</v>
      </c>
      <c r="O903" t="n">
        <v>21794.75</v>
      </c>
      <c r="P903" t="n">
        <v>288.59</v>
      </c>
      <c r="Q903" t="n">
        <v>1397.2</v>
      </c>
      <c r="R903" t="n">
        <v>106.36</v>
      </c>
      <c r="S903" t="n">
        <v>66.97</v>
      </c>
      <c r="T903" t="n">
        <v>16996.94</v>
      </c>
      <c r="U903" t="n">
        <v>0.63</v>
      </c>
      <c r="V903" t="n">
        <v>0.83</v>
      </c>
      <c r="W903" t="n">
        <v>5.36</v>
      </c>
      <c r="X903" t="n">
        <v>1.04</v>
      </c>
      <c r="Y903" t="n">
        <v>1</v>
      </c>
      <c r="Z903" t="n">
        <v>10</v>
      </c>
    </row>
    <row r="904">
      <c r="A904" t="n">
        <v>20</v>
      </c>
      <c r="B904" t="n">
        <v>85</v>
      </c>
      <c r="C904" t="inlineStr">
        <is>
          <t xml:space="preserve">CONCLUIDO	</t>
        </is>
      </c>
      <c r="D904" t="n">
        <v>3.4745</v>
      </c>
      <c r="E904" t="n">
        <v>28.78</v>
      </c>
      <c r="F904" t="n">
        <v>25.19</v>
      </c>
      <c r="G904" t="n">
        <v>41.98</v>
      </c>
      <c r="H904" t="n">
        <v>0.61</v>
      </c>
      <c r="I904" t="n">
        <v>36</v>
      </c>
      <c r="J904" t="n">
        <v>175.18</v>
      </c>
      <c r="K904" t="n">
        <v>51.39</v>
      </c>
      <c r="L904" t="n">
        <v>6</v>
      </c>
      <c r="M904" t="n">
        <v>34</v>
      </c>
      <c r="N904" t="n">
        <v>32.79</v>
      </c>
      <c r="O904" t="n">
        <v>21840.16</v>
      </c>
      <c r="P904" t="n">
        <v>286.81</v>
      </c>
      <c r="Q904" t="n">
        <v>1397.25</v>
      </c>
      <c r="R904" t="n">
        <v>105.93</v>
      </c>
      <c r="S904" t="n">
        <v>66.97</v>
      </c>
      <c r="T904" t="n">
        <v>16786.94</v>
      </c>
      <c r="U904" t="n">
        <v>0.63</v>
      </c>
      <c r="V904" t="n">
        <v>0.84</v>
      </c>
      <c r="W904" t="n">
        <v>5.35</v>
      </c>
      <c r="X904" t="n">
        <v>1.02</v>
      </c>
      <c r="Y904" t="n">
        <v>1</v>
      </c>
      <c r="Z904" t="n">
        <v>10</v>
      </c>
    </row>
    <row r="905">
      <c r="A905" t="n">
        <v>21</v>
      </c>
      <c r="B905" t="n">
        <v>85</v>
      </c>
      <c r="C905" t="inlineStr">
        <is>
          <t xml:space="preserve">CONCLUIDO	</t>
        </is>
      </c>
      <c r="D905" t="n">
        <v>3.4924</v>
      </c>
      <c r="E905" t="n">
        <v>28.63</v>
      </c>
      <c r="F905" t="n">
        <v>25.11</v>
      </c>
      <c r="G905" t="n">
        <v>44.31</v>
      </c>
      <c r="H905" t="n">
        <v>0.63</v>
      </c>
      <c r="I905" t="n">
        <v>34</v>
      </c>
      <c r="J905" t="n">
        <v>175.55</v>
      </c>
      <c r="K905" t="n">
        <v>51.39</v>
      </c>
      <c r="L905" t="n">
        <v>6.25</v>
      </c>
      <c r="M905" t="n">
        <v>32</v>
      </c>
      <c r="N905" t="n">
        <v>32.91</v>
      </c>
      <c r="O905" t="n">
        <v>21885.6</v>
      </c>
      <c r="P905" t="n">
        <v>283.81</v>
      </c>
      <c r="Q905" t="n">
        <v>1397.36</v>
      </c>
      <c r="R905" t="n">
        <v>102.95</v>
      </c>
      <c r="S905" t="n">
        <v>66.97</v>
      </c>
      <c r="T905" t="n">
        <v>15308.33</v>
      </c>
      <c r="U905" t="n">
        <v>0.65</v>
      </c>
      <c r="V905" t="n">
        <v>0.84</v>
      </c>
      <c r="W905" t="n">
        <v>5.36</v>
      </c>
      <c r="X905" t="n">
        <v>0.9399999999999999</v>
      </c>
      <c r="Y905" t="n">
        <v>1</v>
      </c>
      <c r="Z905" t="n">
        <v>10</v>
      </c>
    </row>
    <row r="906">
      <c r="A906" t="n">
        <v>22</v>
      </c>
      <c r="B906" t="n">
        <v>85</v>
      </c>
      <c r="C906" t="inlineStr">
        <is>
          <t xml:space="preserve">CONCLUIDO	</t>
        </is>
      </c>
      <c r="D906" t="n">
        <v>3.4992</v>
      </c>
      <c r="E906" t="n">
        <v>28.58</v>
      </c>
      <c r="F906" t="n">
        <v>25.09</v>
      </c>
      <c r="G906" t="n">
        <v>45.61</v>
      </c>
      <c r="H906" t="n">
        <v>0.66</v>
      </c>
      <c r="I906" t="n">
        <v>33</v>
      </c>
      <c r="J906" t="n">
        <v>175.92</v>
      </c>
      <c r="K906" t="n">
        <v>51.39</v>
      </c>
      <c r="L906" t="n">
        <v>6.5</v>
      </c>
      <c r="M906" t="n">
        <v>31</v>
      </c>
      <c r="N906" t="n">
        <v>33.03</v>
      </c>
      <c r="O906" t="n">
        <v>21931.08</v>
      </c>
      <c r="P906" t="n">
        <v>282.8</v>
      </c>
      <c r="Q906" t="n">
        <v>1397.17</v>
      </c>
      <c r="R906" t="n">
        <v>102.71</v>
      </c>
      <c r="S906" t="n">
        <v>66.97</v>
      </c>
      <c r="T906" t="n">
        <v>15189.41</v>
      </c>
      <c r="U906" t="n">
        <v>0.65</v>
      </c>
      <c r="V906" t="n">
        <v>0.84</v>
      </c>
      <c r="W906" t="n">
        <v>5.34</v>
      </c>
      <c r="X906" t="n">
        <v>0.92</v>
      </c>
      <c r="Y906" t="n">
        <v>1</v>
      </c>
      <c r="Z906" t="n">
        <v>10</v>
      </c>
    </row>
    <row r="907">
      <c r="A907" t="n">
        <v>23</v>
      </c>
      <c r="B907" t="n">
        <v>85</v>
      </c>
      <c r="C907" t="inlineStr">
        <is>
          <t xml:space="preserve">CONCLUIDO	</t>
        </is>
      </c>
      <c r="D907" t="n">
        <v>3.5126</v>
      </c>
      <c r="E907" t="n">
        <v>28.47</v>
      </c>
      <c r="F907" t="n">
        <v>25.05</v>
      </c>
      <c r="G907" t="n">
        <v>48.48</v>
      </c>
      <c r="H907" t="n">
        <v>0.68</v>
      </c>
      <c r="I907" t="n">
        <v>31</v>
      </c>
      <c r="J907" t="n">
        <v>176.29</v>
      </c>
      <c r="K907" t="n">
        <v>51.39</v>
      </c>
      <c r="L907" t="n">
        <v>6.75</v>
      </c>
      <c r="M907" t="n">
        <v>29</v>
      </c>
      <c r="N907" t="n">
        <v>33.15</v>
      </c>
      <c r="O907" t="n">
        <v>21976.61</v>
      </c>
      <c r="P907" t="n">
        <v>280.54</v>
      </c>
      <c r="Q907" t="n">
        <v>1397.24</v>
      </c>
      <c r="R907" t="n">
        <v>101</v>
      </c>
      <c r="S907" t="n">
        <v>66.97</v>
      </c>
      <c r="T907" t="n">
        <v>14348.55</v>
      </c>
      <c r="U907" t="n">
        <v>0.66</v>
      </c>
      <c r="V907" t="n">
        <v>0.84</v>
      </c>
      <c r="W907" t="n">
        <v>5.35</v>
      </c>
      <c r="X907" t="n">
        <v>0.88</v>
      </c>
      <c r="Y907" t="n">
        <v>1</v>
      </c>
      <c r="Z907" t="n">
        <v>10</v>
      </c>
    </row>
    <row r="908">
      <c r="A908" t="n">
        <v>24</v>
      </c>
      <c r="B908" t="n">
        <v>85</v>
      </c>
      <c r="C908" t="inlineStr">
        <is>
          <t xml:space="preserve">CONCLUIDO	</t>
        </is>
      </c>
      <c r="D908" t="n">
        <v>3.5245</v>
      </c>
      <c r="E908" t="n">
        <v>28.37</v>
      </c>
      <c r="F908" t="n">
        <v>24.98</v>
      </c>
      <c r="G908" t="n">
        <v>49.97</v>
      </c>
      <c r="H908" t="n">
        <v>0.7</v>
      </c>
      <c r="I908" t="n">
        <v>30</v>
      </c>
      <c r="J908" t="n">
        <v>176.66</v>
      </c>
      <c r="K908" t="n">
        <v>51.39</v>
      </c>
      <c r="L908" t="n">
        <v>7</v>
      </c>
      <c r="M908" t="n">
        <v>28</v>
      </c>
      <c r="N908" t="n">
        <v>33.27</v>
      </c>
      <c r="O908" t="n">
        <v>22022.17</v>
      </c>
      <c r="P908" t="n">
        <v>277.2</v>
      </c>
      <c r="Q908" t="n">
        <v>1397.19</v>
      </c>
      <c r="R908" t="n">
        <v>99.19</v>
      </c>
      <c r="S908" t="n">
        <v>66.97</v>
      </c>
      <c r="T908" t="n">
        <v>13446.98</v>
      </c>
      <c r="U908" t="n">
        <v>0.68</v>
      </c>
      <c r="V908" t="n">
        <v>0.84</v>
      </c>
      <c r="W908" t="n">
        <v>5.34</v>
      </c>
      <c r="X908" t="n">
        <v>0.82</v>
      </c>
      <c r="Y908" t="n">
        <v>1</v>
      </c>
      <c r="Z908" t="n">
        <v>10</v>
      </c>
    </row>
    <row r="909">
      <c r="A909" t="n">
        <v>25</v>
      </c>
      <c r="B909" t="n">
        <v>85</v>
      </c>
      <c r="C909" t="inlineStr">
        <is>
          <t xml:space="preserve">CONCLUIDO	</t>
        </is>
      </c>
      <c r="D909" t="n">
        <v>3.5288</v>
      </c>
      <c r="E909" t="n">
        <v>28.34</v>
      </c>
      <c r="F909" t="n">
        <v>24.98</v>
      </c>
      <c r="G909" t="n">
        <v>51.69</v>
      </c>
      <c r="H909" t="n">
        <v>0.73</v>
      </c>
      <c r="I909" t="n">
        <v>29</v>
      </c>
      <c r="J909" t="n">
        <v>177.03</v>
      </c>
      <c r="K909" t="n">
        <v>51.39</v>
      </c>
      <c r="L909" t="n">
        <v>7.25</v>
      </c>
      <c r="M909" t="n">
        <v>27</v>
      </c>
      <c r="N909" t="n">
        <v>33.39</v>
      </c>
      <c r="O909" t="n">
        <v>22067.77</v>
      </c>
      <c r="P909" t="n">
        <v>274.8</v>
      </c>
      <c r="Q909" t="n">
        <v>1397.19</v>
      </c>
      <c r="R909" t="n">
        <v>99.22</v>
      </c>
      <c r="S909" t="n">
        <v>66.97</v>
      </c>
      <c r="T909" t="n">
        <v>13465.1</v>
      </c>
      <c r="U909" t="n">
        <v>0.68</v>
      </c>
      <c r="V909" t="n">
        <v>0.84</v>
      </c>
      <c r="W909" t="n">
        <v>5.34</v>
      </c>
      <c r="X909" t="n">
        <v>0.82</v>
      </c>
      <c r="Y909" t="n">
        <v>1</v>
      </c>
      <c r="Z909" t="n">
        <v>10</v>
      </c>
    </row>
    <row r="910">
      <c r="A910" t="n">
        <v>26</v>
      </c>
      <c r="B910" t="n">
        <v>85</v>
      </c>
      <c r="C910" t="inlineStr">
        <is>
          <t xml:space="preserve">CONCLUIDO	</t>
        </is>
      </c>
      <c r="D910" t="n">
        <v>3.5481</v>
      </c>
      <c r="E910" t="n">
        <v>28.18</v>
      </c>
      <c r="F910" t="n">
        <v>24.9</v>
      </c>
      <c r="G910" t="n">
        <v>55.33</v>
      </c>
      <c r="H910" t="n">
        <v>0.75</v>
      </c>
      <c r="I910" t="n">
        <v>27</v>
      </c>
      <c r="J910" t="n">
        <v>177.4</v>
      </c>
      <c r="K910" t="n">
        <v>51.39</v>
      </c>
      <c r="L910" t="n">
        <v>7.5</v>
      </c>
      <c r="M910" t="n">
        <v>25</v>
      </c>
      <c r="N910" t="n">
        <v>33.51</v>
      </c>
      <c r="O910" t="n">
        <v>22113.42</v>
      </c>
      <c r="P910" t="n">
        <v>272.46</v>
      </c>
      <c r="Q910" t="n">
        <v>1397.17</v>
      </c>
      <c r="R910" t="n">
        <v>96.36</v>
      </c>
      <c r="S910" t="n">
        <v>66.97</v>
      </c>
      <c r="T910" t="n">
        <v>12047.1</v>
      </c>
      <c r="U910" t="n">
        <v>0.7</v>
      </c>
      <c r="V910" t="n">
        <v>0.85</v>
      </c>
      <c r="W910" t="n">
        <v>5.34</v>
      </c>
      <c r="X910" t="n">
        <v>0.73</v>
      </c>
      <c r="Y910" t="n">
        <v>1</v>
      </c>
      <c r="Z910" t="n">
        <v>10</v>
      </c>
    </row>
    <row r="911">
      <c r="A911" t="n">
        <v>27</v>
      </c>
      <c r="B911" t="n">
        <v>85</v>
      </c>
      <c r="C911" t="inlineStr">
        <is>
          <t xml:space="preserve">CONCLUIDO	</t>
        </is>
      </c>
      <c r="D911" t="n">
        <v>3.5527</v>
      </c>
      <c r="E911" t="n">
        <v>28.15</v>
      </c>
      <c r="F911" t="n">
        <v>24.89</v>
      </c>
      <c r="G911" t="n">
        <v>57.45</v>
      </c>
      <c r="H911" t="n">
        <v>0.77</v>
      </c>
      <c r="I911" t="n">
        <v>26</v>
      </c>
      <c r="J911" t="n">
        <v>177.77</v>
      </c>
      <c r="K911" t="n">
        <v>51.39</v>
      </c>
      <c r="L911" t="n">
        <v>7.75</v>
      </c>
      <c r="M911" t="n">
        <v>24</v>
      </c>
      <c r="N911" t="n">
        <v>33.63</v>
      </c>
      <c r="O911" t="n">
        <v>22159.1</v>
      </c>
      <c r="P911" t="n">
        <v>269.47</v>
      </c>
      <c r="Q911" t="n">
        <v>1397.25</v>
      </c>
      <c r="R911" t="n">
        <v>96.12</v>
      </c>
      <c r="S911" t="n">
        <v>66.97</v>
      </c>
      <c r="T911" t="n">
        <v>11932.93</v>
      </c>
      <c r="U911" t="n">
        <v>0.7</v>
      </c>
      <c r="V911" t="n">
        <v>0.85</v>
      </c>
      <c r="W911" t="n">
        <v>5.34</v>
      </c>
      <c r="X911" t="n">
        <v>0.73</v>
      </c>
      <c r="Y911" t="n">
        <v>1</v>
      </c>
      <c r="Z911" t="n">
        <v>10</v>
      </c>
    </row>
    <row r="912">
      <c r="A912" t="n">
        <v>28</v>
      </c>
      <c r="B912" t="n">
        <v>85</v>
      </c>
      <c r="C912" t="inlineStr">
        <is>
          <t xml:space="preserve">CONCLUIDO	</t>
        </is>
      </c>
      <c r="D912" t="n">
        <v>3.564</v>
      </c>
      <c r="E912" t="n">
        <v>28.06</v>
      </c>
      <c r="F912" t="n">
        <v>24.84</v>
      </c>
      <c r="G912" t="n">
        <v>59.61</v>
      </c>
      <c r="H912" t="n">
        <v>0.8</v>
      </c>
      <c r="I912" t="n">
        <v>25</v>
      </c>
      <c r="J912" t="n">
        <v>178.14</v>
      </c>
      <c r="K912" t="n">
        <v>51.39</v>
      </c>
      <c r="L912" t="n">
        <v>8</v>
      </c>
      <c r="M912" t="n">
        <v>23</v>
      </c>
      <c r="N912" t="n">
        <v>33.75</v>
      </c>
      <c r="O912" t="n">
        <v>22204.83</v>
      </c>
      <c r="P912" t="n">
        <v>267.93</v>
      </c>
      <c r="Q912" t="n">
        <v>1397.22</v>
      </c>
      <c r="R912" t="n">
        <v>94.52</v>
      </c>
      <c r="S912" t="n">
        <v>66.97</v>
      </c>
      <c r="T912" t="n">
        <v>11137.9</v>
      </c>
      <c r="U912" t="n">
        <v>0.71</v>
      </c>
      <c r="V912" t="n">
        <v>0.85</v>
      </c>
      <c r="W912" t="n">
        <v>5.33</v>
      </c>
      <c r="X912" t="n">
        <v>0.67</v>
      </c>
      <c r="Y912" t="n">
        <v>1</v>
      </c>
      <c r="Z912" t="n">
        <v>10</v>
      </c>
    </row>
    <row r="913">
      <c r="A913" t="n">
        <v>29</v>
      </c>
      <c r="B913" t="n">
        <v>85</v>
      </c>
      <c r="C913" t="inlineStr">
        <is>
          <t xml:space="preserve">CONCLUIDO	</t>
        </is>
      </c>
      <c r="D913" t="n">
        <v>3.5619</v>
      </c>
      <c r="E913" t="n">
        <v>28.07</v>
      </c>
      <c r="F913" t="n">
        <v>24.86</v>
      </c>
      <c r="G913" t="n">
        <v>59.65</v>
      </c>
      <c r="H913" t="n">
        <v>0.82</v>
      </c>
      <c r="I913" t="n">
        <v>25</v>
      </c>
      <c r="J913" t="n">
        <v>178.51</v>
      </c>
      <c r="K913" t="n">
        <v>51.39</v>
      </c>
      <c r="L913" t="n">
        <v>8.25</v>
      </c>
      <c r="M913" t="n">
        <v>23</v>
      </c>
      <c r="N913" t="n">
        <v>33.87</v>
      </c>
      <c r="O913" t="n">
        <v>22250.6</v>
      </c>
      <c r="P913" t="n">
        <v>265.7</v>
      </c>
      <c r="Q913" t="n">
        <v>1397.18</v>
      </c>
      <c r="R913" t="n">
        <v>95.09</v>
      </c>
      <c r="S913" t="n">
        <v>66.97</v>
      </c>
      <c r="T913" t="n">
        <v>11421.67</v>
      </c>
      <c r="U913" t="n">
        <v>0.7</v>
      </c>
      <c r="V913" t="n">
        <v>0.85</v>
      </c>
      <c r="W913" t="n">
        <v>5.33</v>
      </c>
      <c r="X913" t="n">
        <v>0.6899999999999999</v>
      </c>
      <c r="Y913" t="n">
        <v>1</v>
      </c>
      <c r="Z913" t="n">
        <v>10</v>
      </c>
    </row>
    <row r="914">
      <c r="A914" t="n">
        <v>30</v>
      </c>
      <c r="B914" t="n">
        <v>85</v>
      </c>
      <c r="C914" t="inlineStr">
        <is>
          <t xml:space="preserve">CONCLUIDO	</t>
        </is>
      </c>
      <c r="D914" t="n">
        <v>3.5684</v>
      </c>
      <c r="E914" t="n">
        <v>28.02</v>
      </c>
      <c r="F914" t="n">
        <v>24.84</v>
      </c>
      <c r="G914" t="n">
        <v>62.1</v>
      </c>
      <c r="H914" t="n">
        <v>0.84</v>
      </c>
      <c r="I914" t="n">
        <v>24</v>
      </c>
      <c r="J914" t="n">
        <v>178.88</v>
      </c>
      <c r="K914" t="n">
        <v>51.39</v>
      </c>
      <c r="L914" t="n">
        <v>8.5</v>
      </c>
      <c r="M914" t="n">
        <v>22</v>
      </c>
      <c r="N914" t="n">
        <v>33.99</v>
      </c>
      <c r="O914" t="n">
        <v>22296.41</v>
      </c>
      <c r="P914" t="n">
        <v>264.31</v>
      </c>
      <c r="Q914" t="n">
        <v>1397.31</v>
      </c>
      <c r="R914" t="n">
        <v>94.38</v>
      </c>
      <c r="S914" t="n">
        <v>66.97</v>
      </c>
      <c r="T914" t="n">
        <v>11073.48</v>
      </c>
      <c r="U914" t="n">
        <v>0.71</v>
      </c>
      <c r="V914" t="n">
        <v>0.85</v>
      </c>
      <c r="W914" t="n">
        <v>5.34</v>
      </c>
      <c r="X914" t="n">
        <v>0.67</v>
      </c>
      <c r="Y914" t="n">
        <v>1</v>
      </c>
      <c r="Z914" t="n">
        <v>10</v>
      </c>
    </row>
    <row r="915">
      <c r="A915" t="n">
        <v>31</v>
      </c>
      <c r="B915" t="n">
        <v>85</v>
      </c>
      <c r="C915" t="inlineStr">
        <is>
          <t xml:space="preserve">CONCLUIDO	</t>
        </is>
      </c>
      <c r="D915" t="n">
        <v>3.5771</v>
      </c>
      <c r="E915" t="n">
        <v>27.96</v>
      </c>
      <c r="F915" t="n">
        <v>24.8</v>
      </c>
      <c r="G915" t="n">
        <v>64.7</v>
      </c>
      <c r="H915" t="n">
        <v>0.87</v>
      </c>
      <c r="I915" t="n">
        <v>23</v>
      </c>
      <c r="J915" t="n">
        <v>179.26</v>
      </c>
      <c r="K915" t="n">
        <v>51.39</v>
      </c>
      <c r="L915" t="n">
        <v>8.75</v>
      </c>
      <c r="M915" t="n">
        <v>21</v>
      </c>
      <c r="N915" t="n">
        <v>34.11</v>
      </c>
      <c r="O915" t="n">
        <v>22342.26</v>
      </c>
      <c r="P915" t="n">
        <v>261.89</v>
      </c>
      <c r="Q915" t="n">
        <v>1397.22</v>
      </c>
      <c r="R915" t="n">
        <v>93.3</v>
      </c>
      <c r="S915" t="n">
        <v>66.97</v>
      </c>
      <c r="T915" t="n">
        <v>10536.76</v>
      </c>
      <c r="U915" t="n">
        <v>0.72</v>
      </c>
      <c r="V915" t="n">
        <v>0.85</v>
      </c>
      <c r="W915" t="n">
        <v>5.33</v>
      </c>
      <c r="X915" t="n">
        <v>0.64</v>
      </c>
      <c r="Y915" t="n">
        <v>1</v>
      </c>
      <c r="Z915" t="n">
        <v>10</v>
      </c>
    </row>
    <row r="916">
      <c r="A916" t="n">
        <v>32</v>
      </c>
      <c r="B916" t="n">
        <v>85</v>
      </c>
      <c r="C916" t="inlineStr">
        <is>
          <t xml:space="preserve">CONCLUIDO	</t>
        </is>
      </c>
      <c r="D916" t="n">
        <v>3.5847</v>
      </c>
      <c r="E916" t="n">
        <v>27.9</v>
      </c>
      <c r="F916" t="n">
        <v>24.78</v>
      </c>
      <c r="G916" t="n">
        <v>67.58</v>
      </c>
      <c r="H916" t="n">
        <v>0.89</v>
      </c>
      <c r="I916" t="n">
        <v>22</v>
      </c>
      <c r="J916" t="n">
        <v>179.63</v>
      </c>
      <c r="K916" t="n">
        <v>51.39</v>
      </c>
      <c r="L916" t="n">
        <v>9</v>
      </c>
      <c r="M916" t="n">
        <v>20</v>
      </c>
      <c r="N916" t="n">
        <v>34.24</v>
      </c>
      <c r="O916" t="n">
        <v>22388.15</v>
      </c>
      <c r="P916" t="n">
        <v>260.43</v>
      </c>
      <c r="Q916" t="n">
        <v>1397.17</v>
      </c>
      <c r="R916" t="n">
        <v>92.48999999999999</v>
      </c>
      <c r="S916" t="n">
        <v>66.97</v>
      </c>
      <c r="T916" t="n">
        <v>10138.43</v>
      </c>
      <c r="U916" t="n">
        <v>0.72</v>
      </c>
      <c r="V916" t="n">
        <v>0.85</v>
      </c>
      <c r="W916" t="n">
        <v>5.33</v>
      </c>
      <c r="X916" t="n">
        <v>0.61</v>
      </c>
      <c r="Y916" t="n">
        <v>1</v>
      </c>
      <c r="Z916" t="n">
        <v>10</v>
      </c>
    </row>
    <row r="917">
      <c r="A917" t="n">
        <v>33</v>
      </c>
      <c r="B917" t="n">
        <v>85</v>
      </c>
      <c r="C917" t="inlineStr">
        <is>
          <t xml:space="preserve">CONCLUIDO	</t>
        </is>
      </c>
      <c r="D917" t="n">
        <v>3.5941</v>
      </c>
      <c r="E917" t="n">
        <v>27.82</v>
      </c>
      <c r="F917" t="n">
        <v>24.74</v>
      </c>
      <c r="G917" t="n">
        <v>70.68000000000001</v>
      </c>
      <c r="H917" t="n">
        <v>0.91</v>
      </c>
      <c r="I917" t="n">
        <v>21</v>
      </c>
      <c r="J917" t="n">
        <v>180</v>
      </c>
      <c r="K917" t="n">
        <v>51.39</v>
      </c>
      <c r="L917" t="n">
        <v>9.25</v>
      </c>
      <c r="M917" t="n">
        <v>19</v>
      </c>
      <c r="N917" t="n">
        <v>34.36</v>
      </c>
      <c r="O917" t="n">
        <v>22434.08</v>
      </c>
      <c r="P917" t="n">
        <v>256.36</v>
      </c>
      <c r="Q917" t="n">
        <v>1397.18</v>
      </c>
      <c r="R917" t="n">
        <v>91.11</v>
      </c>
      <c r="S917" t="n">
        <v>66.97</v>
      </c>
      <c r="T917" t="n">
        <v>9453.76</v>
      </c>
      <c r="U917" t="n">
        <v>0.74</v>
      </c>
      <c r="V917" t="n">
        <v>0.85</v>
      </c>
      <c r="W917" t="n">
        <v>5.33</v>
      </c>
      <c r="X917" t="n">
        <v>0.57</v>
      </c>
      <c r="Y917" t="n">
        <v>1</v>
      </c>
      <c r="Z917" t="n">
        <v>10</v>
      </c>
    </row>
    <row r="918">
      <c r="A918" t="n">
        <v>34</v>
      </c>
      <c r="B918" t="n">
        <v>85</v>
      </c>
      <c r="C918" t="inlineStr">
        <is>
          <t xml:space="preserve">CONCLUIDO	</t>
        </is>
      </c>
      <c r="D918" t="n">
        <v>3.5954</v>
      </c>
      <c r="E918" t="n">
        <v>27.81</v>
      </c>
      <c r="F918" t="n">
        <v>24.73</v>
      </c>
      <c r="G918" t="n">
        <v>70.65000000000001</v>
      </c>
      <c r="H918" t="n">
        <v>0.93</v>
      </c>
      <c r="I918" t="n">
        <v>21</v>
      </c>
      <c r="J918" t="n">
        <v>180.37</v>
      </c>
      <c r="K918" t="n">
        <v>51.39</v>
      </c>
      <c r="L918" t="n">
        <v>9.5</v>
      </c>
      <c r="M918" t="n">
        <v>19</v>
      </c>
      <c r="N918" t="n">
        <v>34.48</v>
      </c>
      <c r="O918" t="n">
        <v>22480.05</v>
      </c>
      <c r="P918" t="n">
        <v>254.09</v>
      </c>
      <c r="Q918" t="n">
        <v>1397.27</v>
      </c>
      <c r="R918" t="n">
        <v>90.93000000000001</v>
      </c>
      <c r="S918" t="n">
        <v>66.97</v>
      </c>
      <c r="T918" t="n">
        <v>9359.32</v>
      </c>
      <c r="U918" t="n">
        <v>0.74</v>
      </c>
      <c r="V918" t="n">
        <v>0.85</v>
      </c>
      <c r="W918" t="n">
        <v>5.33</v>
      </c>
      <c r="X918" t="n">
        <v>0.5600000000000001</v>
      </c>
      <c r="Y918" t="n">
        <v>1</v>
      </c>
      <c r="Z918" t="n">
        <v>10</v>
      </c>
    </row>
    <row r="919">
      <c r="A919" t="n">
        <v>35</v>
      </c>
      <c r="B919" t="n">
        <v>85</v>
      </c>
      <c r="C919" t="inlineStr">
        <is>
          <t xml:space="preserve">CONCLUIDO	</t>
        </is>
      </c>
      <c r="D919" t="n">
        <v>3.6042</v>
      </c>
      <c r="E919" t="n">
        <v>27.75</v>
      </c>
      <c r="F919" t="n">
        <v>24.7</v>
      </c>
      <c r="G919" t="n">
        <v>74.09</v>
      </c>
      <c r="H919" t="n">
        <v>0.96</v>
      </c>
      <c r="I919" t="n">
        <v>20</v>
      </c>
      <c r="J919" t="n">
        <v>180.75</v>
      </c>
      <c r="K919" t="n">
        <v>51.39</v>
      </c>
      <c r="L919" t="n">
        <v>9.75</v>
      </c>
      <c r="M919" t="n">
        <v>17</v>
      </c>
      <c r="N919" t="n">
        <v>34.6</v>
      </c>
      <c r="O919" t="n">
        <v>22526.07</v>
      </c>
      <c r="P919" t="n">
        <v>252.59</v>
      </c>
      <c r="Q919" t="n">
        <v>1397.17</v>
      </c>
      <c r="R919" t="n">
        <v>89.83</v>
      </c>
      <c r="S919" t="n">
        <v>66.97</v>
      </c>
      <c r="T919" t="n">
        <v>8817.08</v>
      </c>
      <c r="U919" t="n">
        <v>0.75</v>
      </c>
      <c r="V919" t="n">
        <v>0.85</v>
      </c>
      <c r="W919" t="n">
        <v>5.32</v>
      </c>
      <c r="X919" t="n">
        <v>0.53</v>
      </c>
      <c r="Y919" t="n">
        <v>1</v>
      </c>
      <c r="Z919" t="n">
        <v>10</v>
      </c>
    </row>
    <row r="920">
      <c r="A920" t="n">
        <v>36</v>
      </c>
      <c r="B920" t="n">
        <v>85</v>
      </c>
      <c r="C920" t="inlineStr">
        <is>
          <t xml:space="preserve">CONCLUIDO	</t>
        </is>
      </c>
      <c r="D920" t="n">
        <v>3.61</v>
      </c>
      <c r="E920" t="n">
        <v>27.7</v>
      </c>
      <c r="F920" t="n">
        <v>24.68</v>
      </c>
      <c r="G920" t="n">
        <v>77.95</v>
      </c>
      <c r="H920" t="n">
        <v>0.98</v>
      </c>
      <c r="I920" t="n">
        <v>19</v>
      </c>
      <c r="J920" t="n">
        <v>181.12</v>
      </c>
      <c r="K920" t="n">
        <v>51.39</v>
      </c>
      <c r="L920" t="n">
        <v>10</v>
      </c>
      <c r="M920" t="n">
        <v>14</v>
      </c>
      <c r="N920" t="n">
        <v>34.73</v>
      </c>
      <c r="O920" t="n">
        <v>22572.13</v>
      </c>
      <c r="P920" t="n">
        <v>249.24</v>
      </c>
      <c r="Q920" t="n">
        <v>1397.2</v>
      </c>
      <c r="R920" t="n">
        <v>89.48999999999999</v>
      </c>
      <c r="S920" t="n">
        <v>66.97</v>
      </c>
      <c r="T920" t="n">
        <v>8650.48</v>
      </c>
      <c r="U920" t="n">
        <v>0.75</v>
      </c>
      <c r="V920" t="n">
        <v>0.85</v>
      </c>
      <c r="W920" t="n">
        <v>5.33</v>
      </c>
      <c r="X920" t="n">
        <v>0.52</v>
      </c>
      <c r="Y920" t="n">
        <v>1</v>
      </c>
      <c r="Z920" t="n">
        <v>10</v>
      </c>
    </row>
    <row r="921">
      <c r="A921" t="n">
        <v>37</v>
      </c>
      <c r="B921" t="n">
        <v>85</v>
      </c>
      <c r="C921" t="inlineStr">
        <is>
          <t xml:space="preserve">CONCLUIDO	</t>
        </is>
      </c>
      <c r="D921" t="n">
        <v>3.6086</v>
      </c>
      <c r="E921" t="n">
        <v>27.71</v>
      </c>
      <c r="F921" t="n">
        <v>24.7</v>
      </c>
      <c r="G921" t="n">
        <v>77.98</v>
      </c>
      <c r="H921" t="n">
        <v>1</v>
      </c>
      <c r="I921" t="n">
        <v>19</v>
      </c>
      <c r="J921" t="n">
        <v>181.49</v>
      </c>
      <c r="K921" t="n">
        <v>51.39</v>
      </c>
      <c r="L921" t="n">
        <v>10.25</v>
      </c>
      <c r="M921" t="n">
        <v>13</v>
      </c>
      <c r="N921" t="n">
        <v>34.85</v>
      </c>
      <c r="O921" t="n">
        <v>22618.23</v>
      </c>
      <c r="P921" t="n">
        <v>248.79</v>
      </c>
      <c r="Q921" t="n">
        <v>1397.23</v>
      </c>
      <c r="R921" t="n">
        <v>89.68000000000001</v>
      </c>
      <c r="S921" t="n">
        <v>66.97</v>
      </c>
      <c r="T921" t="n">
        <v>8747.450000000001</v>
      </c>
      <c r="U921" t="n">
        <v>0.75</v>
      </c>
      <c r="V921" t="n">
        <v>0.85</v>
      </c>
      <c r="W921" t="n">
        <v>5.33</v>
      </c>
      <c r="X921" t="n">
        <v>0.53</v>
      </c>
      <c r="Y921" t="n">
        <v>1</v>
      </c>
      <c r="Z921" t="n">
        <v>10</v>
      </c>
    </row>
    <row r="922">
      <c r="A922" t="n">
        <v>38</v>
      </c>
      <c r="B922" t="n">
        <v>85</v>
      </c>
      <c r="C922" t="inlineStr">
        <is>
          <t xml:space="preserve">CONCLUIDO	</t>
        </is>
      </c>
      <c r="D922" t="n">
        <v>3.6184</v>
      </c>
      <c r="E922" t="n">
        <v>27.64</v>
      </c>
      <c r="F922" t="n">
        <v>24.65</v>
      </c>
      <c r="G922" t="n">
        <v>82.18000000000001</v>
      </c>
      <c r="H922" t="n">
        <v>1.02</v>
      </c>
      <c r="I922" t="n">
        <v>18</v>
      </c>
      <c r="J922" t="n">
        <v>181.87</v>
      </c>
      <c r="K922" t="n">
        <v>51.39</v>
      </c>
      <c r="L922" t="n">
        <v>10.5</v>
      </c>
      <c r="M922" t="n">
        <v>8</v>
      </c>
      <c r="N922" t="n">
        <v>34.98</v>
      </c>
      <c r="O922" t="n">
        <v>22664.49</v>
      </c>
      <c r="P922" t="n">
        <v>244.7</v>
      </c>
      <c r="Q922" t="n">
        <v>1397.37</v>
      </c>
      <c r="R922" t="n">
        <v>88.18000000000001</v>
      </c>
      <c r="S922" t="n">
        <v>66.97</v>
      </c>
      <c r="T922" t="n">
        <v>8000.73</v>
      </c>
      <c r="U922" t="n">
        <v>0.76</v>
      </c>
      <c r="V922" t="n">
        <v>0.85</v>
      </c>
      <c r="W922" t="n">
        <v>5.33</v>
      </c>
      <c r="X922" t="n">
        <v>0.49</v>
      </c>
      <c r="Y922" t="n">
        <v>1</v>
      </c>
      <c r="Z922" t="n">
        <v>10</v>
      </c>
    </row>
    <row r="923">
      <c r="A923" t="n">
        <v>39</v>
      </c>
      <c r="B923" t="n">
        <v>85</v>
      </c>
      <c r="C923" t="inlineStr">
        <is>
          <t xml:space="preserve">CONCLUIDO	</t>
        </is>
      </c>
      <c r="D923" t="n">
        <v>3.616</v>
      </c>
      <c r="E923" t="n">
        <v>27.66</v>
      </c>
      <c r="F923" t="n">
        <v>24.67</v>
      </c>
      <c r="G923" t="n">
        <v>82.23999999999999</v>
      </c>
      <c r="H923" t="n">
        <v>1.05</v>
      </c>
      <c r="I923" t="n">
        <v>18</v>
      </c>
      <c r="J923" t="n">
        <v>182.24</v>
      </c>
      <c r="K923" t="n">
        <v>51.39</v>
      </c>
      <c r="L923" t="n">
        <v>10.75</v>
      </c>
      <c r="M923" t="n">
        <v>6</v>
      </c>
      <c r="N923" t="n">
        <v>35.1</v>
      </c>
      <c r="O923" t="n">
        <v>22710.68</v>
      </c>
      <c r="P923" t="n">
        <v>245.56</v>
      </c>
      <c r="Q923" t="n">
        <v>1397.24</v>
      </c>
      <c r="R923" t="n">
        <v>88.75</v>
      </c>
      <c r="S923" t="n">
        <v>66.97</v>
      </c>
      <c r="T923" t="n">
        <v>8289.17</v>
      </c>
      <c r="U923" t="n">
        <v>0.75</v>
      </c>
      <c r="V923" t="n">
        <v>0.85</v>
      </c>
      <c r="W923" t="n">
        <v>5.33</v>
      </c>
      <c r="X923" t="n">
        <v>0.51</v>
      </c>
      <c r="Y923" t="n">
        <v>1</v>
      </c>
      <c r="Z923" t="n">
        <v>10</v>
      </c>
    </row>
    <row r="924">
      <c r="A924" t="n">
        <v>40</v>
      </c>
      <c r="B924" t="n">
        <v>85</v>
      </c>
      <c r="C924" t="inlineStr">
        <is>
          <t xml:space="preserve">CONCLUIDO	</t>
        </is>
      </c>
      <c r="D924" t="n">
        <v>3.6148</v>
      </c>
      <c r="E924" t="n">
        <v>27.66</v>
      </c>
      <c r="F924" t="n">
        <v>24.68</v>
      </c>
      <c r="G924" t="n">
        <v>82.27</v>
      </c>
      <c r="H924" t="n">
        <v>1.07</v>
      </c>
      <c r="I924" t="n">
        <v>18</v>
      </c>
      <c r="J924" t="n">
        <v>182.62</v>
      </c>
      <c r="K924" t="n">
        <v>51.39</v>
      </c>
      <c r="L924" t="n">
        <v>11</v>
      </c>
      <c r="M924" t="n">
        <v>4</v>
      </c>
      <c r="N924" t="n">
        <v>35.22</v>
      </c>
      <c r="O924" t="n">
        <v>22756.91</v>
      </c>
      <c r="P924" t="n">
        <v>246.08</v>
      </c>
      <c r="Q924" t="n">
        <v>1397.24</v>
      </c>
      <c r="R924" t="n">
        <v>88.73999999999999</v>
      </c>
      <c r="S924" t="n">
        <v>66.97</v>
      </c>
      <c r="T924" t="n">
        <v>8281.82</v>
      </c>
      <c r="U924" t="n">
        <v>0.75</v>
      </c>
      <c r="V924" t="n">
        <v>0.85</v>
      </c>
      <c r="W924" t="n">
        <v>5.34</v>
      </c>
      <c r="X924" t="n">
        <v>0.52</v>
      </c>
      <c r="Y924" t="n">
        <v>1</v>
      </c>
      <c r="Z924" t="n">
        <v>10</v>
      </c>
    </row>
    <row r="925">
      <c r="A925" t="n">
        <v>41</v>
      </c>
      <c r="B925" t="n">
        <v>85</v>
      </c>
      <c r="C925" t="inlineStr">
        <is>
          <t xml:space="preserve">CONCLUIDO	</t>
        </is>
      </c>
      <c r="D925" t="n">
        <v>3.6142</v>
      </c>
      <c r="E925" t="n">
        <v>27.67</v>
      </c>
      <c r="F925" t="n">
        <v>24.69</v>
      </c>
      <c r="G925" t="n">
        <v>82.29000000000001</v>
      </c>
      <c r="H925" t="n">
        <v>1.09</v>
      </c>
      <c r="I925" t="n">
        <v>18</v>
      </c>
      <c r="J925" t="n">
        <v>182.99</v>
      </c>
      <c r="K925" t="n">
        <v>51.39</v>
      </c>
      <c r="L925" t="n">
        <v>11.25</v>
      </c>
      <c r="M925" t="n">
        <v>2</v>
      </c>
      <c r="N925" t="n">
        <v>35.35</v>
      </c>
      <c r="O925" t="n">
        <v>22803.18</v>
      </c>
      <c r="P925" t="n">
        <v>246.34</v>
      </c>
      <c r="Q925" t="n">
        <v>1397.2</v>
      </c>
      <c r="R925" t="n">
        <v>89.03</v>
      </c>
      <c r="S925" t="n">
        <v>66.97</v>
      </c>
      <c r="T925" t="n">
        <v>8427.469999999999</v>
      </c>
      <c r="U925" t="n">
        <v>0.75</v>
      </c>
      <c r="V925" t="n">
        <v>0.85</v>
      </c>
      <c r="W925" t="n">
        <v>5.34</v>
      </c>
      <c r="X925" t="n">
        <v>0.52</v>
      </c>
      <c r="Y925" t="n">
        <v>1</v>
      </c>
      <c r="Z925" t="n">
        <v>10</v>
      </c>
    </row>
    <row r="926">
      <c r="A926" t="n">
        <v>42</v>
      </c>
      <c r="B926" t="n">
        <v>85</v>
      </c>
      <c r="C926" t="inlineStr">
        <is>
          <t xml:space="preserve">CONCLUIDO	</t>
        </is>
      </c>
      <c r="D926" t="n">
        <v>3.6151</v>
      </c>
      <c r="E926" t="n">
        <v>27.66</v>
      </c>
      <c r="F926" t="n">
        <v>24.68</v>
      </c>
      <c r="G926" t="n">
        <v>82.26000000000001</v>
      </c>
      <c r="H926" t="n">
        <v>1.11</v>
      </c>
      <c r="I926" t="n">
        <v>18</v>
      </c>
      <c r="J926" t="n">
        <v>183.37</v>
      </c>
      <c r="K926" t="n">
        <v>51.39</v>
      </c>
      <c r="L926" t="n">
        <v>11.5</v>
      </c>
      <c r="M926" t="n">
        <v>1</v>
      </c>
      <c r="N926" t="n">
        <v>35.48</v>
      </c>
      <c r="O926" t="n">
        <v>22849.49</v>
      </c>
      <c r="P926" t="n">
        <v>246.42</v>
      </c>
      <c r="Q926" t="n">
        <v>1397.17</v>
      </c>
      <c r="R926" t="n">
        <v>88.73999999999999</v>
      </c>
      <c r="S926" t="n">
        <v>66.97</v>
      </c>
      <c r="T926" t="n">
        <v>8283.24</v>
      </c>
      <c r="U926" t="n">
        <v>0.75</v>
      </c>
      <c r="V926" t="n">
        <v>0.85</v>
      </c>
      <c r="W926" t="n">
        <v>5.34</v>
      </c>
      <c r="X926" t="n">
        <v>0.51</v>
      </c>
      <c r="Y926" t="n">
        <v>1</v>
      </c>
      <c r="Z926" t="n">
        <v>10</v>
      </c>
    </row>
    <row r="927">
      <c r="A927" t="n">
        <v>43</v>
      </c>
      <c r="B927" t="n">
        <v>85</v>
      </c>
      <c r="C927" t="inlineStr">
        <is>
          <t xml:space="preserve">CONCLUIDO	</t>
        </is>
      </c>
      <c r="D927" t="n">
        <v>3.6154</v>
      </c>
      <c r="E927" t="n">
        <v>27.66</v>
      </c>
      <c r="F927" t="n">
        <v>24.68</v>
      </c>
      <c r="G927" t="n">
        <v>82.26000000000001</v>
      </c>
      <c r="H927" t="n">
        <v>1.13</v>
      </c>
      <c r="I927" t="n">
        <v>18</v>
      </c>
      <c r="J927" t="n">
        <v>183.74</v>
      </c>
      <c r="K927" t="n">
        <v>51.39</v>
      </c>
      <c r="L927" t="n">
        <v>11.75</v>
      </c>
      <c r="M927" t="n">
        <v>0</v>
      </c>
      <c r="N927" t="n">
        <v>35.6</v>
      </c>
      <c r="O927" t="n">
        <v>22895.85</v>
      </c>
      <c r="P927" t="n">
        <v>246.78</v>
      </c>
      <c r="Q927" t="n">
        <v>1397.17</v>
      </c>
      <c r="R927" t="n">
        <v>88.70999999999999</v>
      </c>
      <c r="S927" t="n">
        <v>66.97</v>
      </c>
      <c r="T927" t="n">
        <v>8267.27</v>
      </c>
      <c r="U927" t="n">
        <v>0.75</v>
      </c>
      <c r="V927" t="n">
        <v>0.85</v>
      </c>
      <c r="W927" t="n">
        <v>5.34</v>
      </c>
      <c r="X927" t="n">
        <v>0.51</v>
      </c>
      <c r="Y927" t="n">
        <v>1</v>
      </c>
      <c r="Z927" t="n">
        <v>10</v>
      </c>
    </row>
    <row r="928">
      <c r="A928" t="n">
        <v>0</v>
      </c>
      <c r="B928" t="n">
        <v>20</v>
      </c>
      <c r="C928" t="inlineStr">
        <is>
          <t xml:space="preserve">CONCLUIDO	</t>
        </is>
      </c>
      <c r="D928" t="n">
        <v>3.3474</v>
      </c>
      <c r="E928" t="n">
        <v>29.87</v>
      </c>
      <c r="F928" t="n">
        <v>26.94</v>
      </c>
      <c r="G928" t="n">
        <v>16.66</v>
      </c>
      <c r="H928" t="n">
        <v>0.34</v>
      </c>
      <c r="I928" t="n">
        <v>97</v>
      </c>
      <c r="J928" t="n">
        <v>51.33</v>
      </c>
      <c r="K928" t="n">
        <v>24.83</v>
      </c>
      <c r="L928" t="n">
        <v>1</v>
      </c>
      <c r="M928" t="n">
        <v>95</v>
      </c>
      <c r="N928" t="n">
        <v>5.51</v>
      </c>
      <c r="O928" t="n">
        <v>6564.78</v>
      </c>
      <c r="P928" t="n">
        <v>133.57</v>
      </c>
      <c r="Q928" t="n">
        <v>1397.28</v>
      </c>
      <c r="R928" t="n">
        <v>162.98</v>
      </c>
      <c r="S928" t="n">
        <v>66.97</v>
      </c>
      <c r="T928" t="n">
        <v>45006.3</v>
      </c>
      <c r="U928" t="n">
        <v>0.41</v>
      </c>
      <c r="V928" t="n">
        <v>0.78</v>
      </c>
      <c r="W928" t="n">
        <v>5.45</v>
      </c>
      <c r="X928" t="n">
        <v>2.77</v>
      </c>
      <c r="Y928" t="n">
        <v>1</v>
      </c>
      <c r="Z928" t="n">
        <v>10</v>
      </c>
    </row>
    <row r="929">
      <c r="A929" t="n">
        <v>1</v>
      </c>
      <c r="B929" t="n">
        <v>20</v>
      </c>
      <c r="C929" t="inlineStr">
        <is>
          <t xml:space="preserve">CONCLUIDO	</t>
        </is>
      </c>
      <c r="D929" t="n">
        <v>3.4432</v>
      </c>
      <c r="E929" t="n">
        <v>29.04</v>
      </c>
      <c r="F929" t="n">
        <v>26.37</v>
      </c>
      <c r="G929" t="n">
        <v>20.82</v>
      </c>
      <c r="H929" t="n">
        <v>0.42</v>
      </c>
      <c r="I929" t="n">
        <v>76</v>
      </c>
      <c r="J929" t="n">
        <v>51.62</v>
      </c>
      <c r="K929" t="n">
        <v>24.83</v>
      </c>
      <c r="L929" t="n">
        <v>1.25</v>
      </c>
      <c r="M929" t="n">
        <v>42</v>
      </c>
      <c r="N929" t="n">
        <v>5.54</v>
      </c>
      <c r="O929" t="n">
        <v>6599.8</v>
      </c>
      <c r="P929" t="n">
        <v>125.2</v>
      </c>
      <c r="Q929" t="n">
        <v>1397.37</v>
      </c>
      <c r="R929" t="n">
        <v>142.35</v>
      </c>
      <c r="S929" t="n">
        <v>66.97</v>
      </c>
      <c r="T929" t="n">
        <v>34796.09</v>
      </c>
      <c r="U929" t="n">
        <v>0.47</v>
      </c>
      <c r="V929" t="n">
        <v>0.8</v>
      </c>
      <c r="W929" t="n">
        <v>5.47</v>
      </c>
      <c r="X929" t="n">
        <v>2.2</v>
      </c>
      <c r="Y929" t="n">
        <v>1</v>
      </c>
      <c r="Z929" t="n">
        <v>10</v>
      </c>
    </row>
    <row r="930">
      <c r="A930" t="n">
        <v>2</v>
      </c>
      <c r="B930" t="n">
        <v>20</v>
      </c>
      <c r="C930" t="inlineStr">
        <is>
          <t xml:space="preserve">CONCLUIDO	</t>
        </is>
      </c>
      <c r="D930" t="n">
        <v>3.4633</v>
      </c>
      <c r="E930" t="n">
        <v>28.87</v>
      </c>
      <c r="F930" t="n">
        <v>26.26</v>
      </c>
      <c r="G930" t="n">
        <v>22.19</v>
      </c>
      <c r="H930" t="n">
        <v>0.5</v>
      </c>
      <c r="I930" t="n">
        <v>71</v>
      </c>
      <c r="J930" t="n">
        <v>51.9</v>
      </c>
      <c r="K930" t="n">
        <v>24.83</v>
      </c>
      <c r="L930" t="n">
        <v>1.5</v>
      </c>
      <c r="M930" t="n">
        <v>2</v>
      </c>
      <c r="N930" t="n">
        <v>5.57</v>
      </c>
      <c r="O930" t="n">
        <v>6634.84</v>
      </c>
      <c r="P930" t="n">
        <v>124</v>
      </c>
      <c r="Q930" t="n">
        <v>1397.59</v>
      </c>
      <c r="R930" t="n">
        <v>137.57</v>
      </c>
      <c r="S930" t="n">
        <v>66.97</v>
      </c>
      <c r="T930" t="n">
        <v>32429.25</v>
      </c>
      <c r="U930" t="n">
        <v>0.49</v>
      </c>
      <c r="V930" t="n">
        <v>0.8</v>
      </c>
      <c r="W930" t="n">
        <v>5.51</v>
      </c>
      <c r="X930" t="n">
        <v>2.09</v>
      </c>
      <c r="Y930" t="n">
        <v>1</v>
      </c>
      <c r="Z930" t="n">
        <v>10</v>
      </c>
    </row>
    <row r="931">
      <c r="A931" t="n">
        <v>3</v>
      </c>
      <c r="B931" t="n">
        <v>20</v>
      </c>
      <c r="C931" t="inlineStr">
        <is>
          <t xml:space="preserve">CONCLUIDO	</t>
        </is>
      </c>
      <c r="D931" t="n">
        <v>3.4632</v>
      </c>
      <c r="E931" t="n">
        <v>28.87</v>
      </c>
      <c r="F931" t="n">
        <v>26.26</v>
      </c>
      <c r="G931" t="n">
        <v>22.19</v>
      </c>
      <c r="H931" t="n">
        <v>0.58</v>
      </c>
      <c r="I931" t="n">
        <v>71</v>
      </c>
      <c r="J931" t="n">
        <v>52.19</v>
      </c>
      <c r="K931" t="n">
        <v>24.83</v>
      </c>
      <c r="L931" t="n">
        <v>1.75</v>
      </c>
      <c r="M931" t="n">
        <v>0</v>
      </c>
      <c r="N931" t="n">
        <v>5.61</v>
      </c>
      <c r="O931" t="n">
        <v>6670.02</v>
      </c>
      <c r="P931" t="n">
        <v>124.53</v>
      </c>
      <c r="Q931" t="n">
        <v>1397.49</v>
      </c>
      <c r="R931" t="n">
        <v>137.3</v>
      </c>
      <c r="S931" t="n">
        <v>66.97</v>
      </c>
      <c r="T931" t="n">
        <v>32297.46</v>
      </c>
      <c r="U931" t="n">
        <v>0.49</v>
      </c>
      <c r="V931" t="n">
        <v>0.8</v>
      </c>
      <c r="W931" t="n">
        <v>5.51</v>
      </c>
      <c r="X931" t="n">
        <v>2.09</v>
      </c>
      <c r="Y931" t="n">
        <v>1</v>
      </c>
      <c r="Z931" t="n">
        <v>10</v>
      </c>
    </row>
    <row r="932">
      <c r="A932" t="n">
        <v>0</v>
      </c>
      <c r="B932" t="n">
        <v>120</v>
      </c>
      <c r="C932" t="inlineStr">
        <is>
          <t xml:space="preserve">CONCLUIDO	</t>
        </is>
      </c>
      <c r="D932" t="n">
        <v>1.7133</v>
      </c>
      <c r="E932" t="n">
        <v>58.37</v>
      </c>
      <c r="F932" t="n">
        <v>36.71</v>
      </c>
      <c r="G932" t="n">
        <v>5.29</v>
      </c>
      <c r="H932" t="n">
        <v>0.08</v>
      </c>
      <c r="I932" t="n">
        <v>416</v>
      </c>
      <c r="J932" t="n">
        <v>232.68</v>
      </c>
      <c r="K932" t="n">
        <v>57.72</v>
      </c>
      <c r="L932" t="n">
        <v>1</v>
      </c>
      <c r="M932" t="n">
        <v>414</v>
      </c>
      <c r="N932" t="n">
        <v>53.95</v>
      </c>
      <c r="O932" t="n">
        <v>28931.02</v>
      </c>
      <c r="P932" t="n">
        <v>573.86</v>
      </c>
      <c r="Q932" t="n">
        <v>1398.32</v>
      </c>
      <c r="R932" t="n">
        <v>481.57</v>
      </c>
      <c r="S932" t="n">
        <v>66.97</v>
      </c>
      <c r="T932" t="n">
        <v>202706.53</v>
      </c>
      <c r="U932" t="n">
        <v>0.14</v>
      </c>
      <c r="V932" t="n">
        <v>0.57</v>
      </c>
      <c r="W932" t="n">
        <v>6</v>
      </c>
      <c r="X932" t="n">
        <v>12.52</v>
      </c>
      <c r="Y932" t="n">
        <v>1</v>
      </c>
      <c r="Z932" t="n">
        <v>10</v>
      </c>
    </row>
    <row r="933">
      <c r="A933" t="n">
        <v>1</v>
      </c>
      <c r="B933" t="n">
        <v>120</v>
      </c>
      <c r="C933" t="inlineStr">
        <is>
          <t xml:space="preserve">CONCLUIDO	</t>
        </is>
      </c>
      <c r="D933" t="n">
        <v>2.0255</v>
      </c>
      <c r="E933" t="n">
        <v>49.37</v>
      </c>
      <c r="F933" t="n">
        <v>33.04</v>
      </c>
      <c r="G933" t="n">
        <v>6.63</v>
      </c>
      <c r="H933" t="n">
        <v>0.1</v>
      </c>
      <c r="I933" t="n">
        <v>299</v>
      </c>
      <c r="J933" t="n">
        <v>233.1</v>
      </c>
      <c r="K933" t="n">
        <v>57.72</v>
      </c>
      <c r="L933" t="n">
        <v>1.25</v>
      </c>
      <c r="M933" t="n">
        <v>297</v>
      </c>
      <c r="N933" t="n">
        <v>54.13</v>
      </c>
      <c r="O933" t="n">
        <v>28983.75</v>
      </c>
      <c r="P933" t="n">
        <v>515.41</v>
      </c>
      <c r="Q933" t="n">
        <v>1397.84</v>
      </c>
      <c r="R933" t="n">
        <v>361.77</v>
      </c>
      <c r="S933" t="n">
        <v>66.97</v>
      </c>
      <c r="T933" t="n">
        <v>143391.99</v>
      </c>
      <c r="U933" t="n">
        <v>0.19</v>
      </c>
      <c r="V933" t="n">
        <v>0.64</v>
      </c>
      <c r="W933" t="n">
        <v>5.79</v>
      </c>
      <c r="X933" t="n">
        <v>8.859999999999999</v>
      </c>
      <c r="Y933" t="n">
        <v>1</v>
      </c>
      <c r="Z933" t="n">
        <v>10</v>
      </c>
    </row>
    <row r="934">
      <c r="A934" t="n">
        <v>2</v>
      </c>
      <c r="B934" t="n">
        <v>120</v>
      </c>
      <c r="C934" t="inlineStr">
        <is>
          <t xml:space="preserve">CONCLUIDO	</t>
        </is>
      </c>
      <c r="D934" t="n">
        <v>2.2539</v>
      </c>
      <c r="E934" t="n">
        <v>44.37</v>
      </c>
      <c r="F934" t="n">
        <v>31.04</v>
      </c>
      <c r="G934" t="n">
        <v>7.99</v>
      </c>
      <c r="H934" t="n">
        <v>0.11</v>
      </c>
      <c r="I934" t="n">
        <v>233</v>
      </c>
      <c r="J934" t="n">
        <v>233.53</v>
      </c>
      <c r="K934" t="n">
        <v>57.72</v>
      </c>
      <c r="L934" t="n">
        <v>1.5</v>
      </c>
      <c r="M934" t="n">
        <v>231</v>
      </c>
      <c r="N934" t="n">
        <v>54.31</v>
      </c>
      <c r="O934" t="n">
        <v>29036.54</v>
      </c>
      <c r="P934" t="n">
        <v>483.12</v>
      </c>
      <c r="Q934" t="n">
        <v>1397.73</v>
      </c>
      <c r="R934" t="n">
        <v>295.77</v>
      </c>
      <c r="S934" t="n">
        <v>66.97</v>
      </c>
      <c r="T934" t="n">
        <v>110720.5</v>
      </c>
      <c r="U934" t="n">
        <v>0.23</v>
      </c>
      <c r="V934" t="n">
        <v>0.68</v>
      </c>
      <c r="W934" t="n">
        <v>5.71</v>
      </c>
      <c r="X934" t="n">
        <v>6.87</v>
      </c>
      <c r="Y934" t="n">
        <v>1</v>
      </c>
      <c r="Z934" t="n">
        <v>10</v>
      </c>
    </row>
    <row r="935">
      <c r="A935" t="n">
        <v>3</v>
      </c>
      <c r="B935" t="n">
        <v>120</v>
      </c>
      <c r="C935" t="inlineStr">
        <is>
          <t xml:space="preserve">CONCLUIDO	</t>
        </is>
      </c>
      <c r="D935" t="n">
        <v>2.4305</v>
      </c>
      <c r="E935" t="n">
        <v>41.14</v>
      </c>
      <c r="F935" t="n">
        <v>29.73</v>
      </c>
      <c r="G935" t="n">
        <v>9.34</v>
      </c>
      <c r="H935" t="n">
        <v>0.13</v>
      </c>
      <c r="I935" t="n">
        <v>191</v>
      </c>
      <c r="J935" t="n">
        <v>233.96</v>
      </c>
      <c r="K935" t="n">
        <v>57.72</v>
      </c>
      <c r="L935" t="n">
        <v>1.75</v>
      </c>
      <c r="M935" t="n">
        <v>189</v>
      </c>
      <c r="N935" t="n">
        <v>54.49</v>
      </c>
      <c r="O935" t="n">
        <v>29089.39</v>
      </c>
      <c r="P935" t="n">
        <v>461.68</v>
      </c>
      <c r="Q935" t="n">
        <v>1397.51</v>
      </c>
      <c r="R935" t="n">
        <v>254.12</v>
      </c>
      <c r="S935" t="n">
        <v>66.97</v>
      </c>
      <c r="T935" t="n">
        <v>90107.5</v>
      </c>
      <c r="U935" t="n">
        <v>0.26</v>
      </c>
      <c r="V935" t="n">
        <v>0.71</v>
      </c>
      <c r="W935" t="n">
        <v>5.61</v>
      </c>
      <c r="X935" t="n">
        <v>5.56</v>
      </c>
      <c r="Y935" t="n">
        <v>1</v>
      </c>
      <c r="Z935" t="n">
        <v>10</v>
      </c>
    </row>
    <row r="936">
      <c r="A936" t="n">
        <v>4</v>
      </c>
      <c r="B936" t="n">
        <v>120</v>
      </c>
      <c r="C936" t="inlineStr">
        <is>
          <t xml:space="preserve">CONCLUIDO	</t>
        </is>
      </c>
      <c r="D936" t="n">
        <v>2.568</v>
      </c>
      <c r="E936" t="n">
        <v>38.94</v>
      </c>
      <c r="F936" t="n">
        <v>28.85</v>
      </c>
      <c r="G936" t="n">
        <v>10.69</v>
      </c>
      <c r="H936" t="n">
        <v>0.15</v>
      </c>
      <c r="I936" t="n">
        <v>162</v>
      </c>
      <c r="J936" t="n">
        <v>234.39</v>
      </c>
      <c r="K936" t="n">
        <v>57.72</v>
      </c>
      <c r="L936" t="n">
        <v>2</v>
      </c>
      <c r="M936" t="n">
        <v>160</v>
      </c>
      <c r="N936" t="n">
        <v>54.67</v>
      </c>
      <c r="O936" t="n">
        <v>29142.31</v>
      </c>
      <c r="P936" t="n">
        <v>446.88</v>
      </c>
      <c r="Q936" t="n">
        <v>1397.59</v>
      </c>
      <c r="R936" t="n">
        <v>225.78</v>
      </c>
      <c r="S936" t="n">
        <v>66.97</v>
      </c>
      <c r="T936" t="n">
        <v>76083.03999999999</v>
      </c>
      <c r="U936" t="n">
        <v>0.3</v>
      </c>
      <c r="V936" t="n">
        <v>0.73</v>
      </c>
      <c r="W936" t="n">
        <v>5.54</v>
      </c>
      <c r="X936" t="n">
        <v>4.68</v>
      </c>
      <c r="Y936" t="n">
        <v>1</v>
      </c>
      <c r="Z936" t="n">
        <v>10</v>
      </c>
    </row>
    <row r="937">
      <c r="A937" t="n">
        <v>5</v>
      </c>
      <c r="B937" t="n">
        <v>120</v>
      </c>
      <c r="C937" t="inlineStr">
        <is>
          <t xml:space="preserve">CONCLUIDO	</t>
        </is>
      </c>
      <c r="D937" t="n">
        <v>2.6768</v>
      </c>
      <c r="E937" t="n">
        <v>37.36</v>
      </c>
      <c r="F937" t="n">
        <v>28.23</v>
      </c>
      <c r="G937" t="n">
        <v>12.01</v>
      </c>
      <c r="H937" t="n">
        <v>0.17</v>
      </c>
      <c r="I937" t="n">
        <v>141</v>
      </c>
      <c r="J937" t="n">
        <v>234.82</v>
      </c>
      <c r="K937" t="n">
        <v>57.72</v>
      </c>
      <c r="L937" t="n">
        <v>2.25</v>
      </c>
      <c r="M937" t="n">
        <v>139</v>
      </c>
      <c r="N937" t="n">
        <v>54.85</v>
      </c>
      <c r="O937" t="n">
        <v>29195.29</v>
      </c>
      <c r="P937" t="n">
        <v>436.21</v>
      </c>
      <c r="Q937" t="n">
        <v>1397.54</v>
      </c>
      <c r="R937" t="n">
        <v>204.94</v>
      </c>
      <c r="S937" t="n">
        <v>66.97</v>
      </c>
      <c r="T937" t="n">
        <v>65765.89999999999</v>
      </c>
      <c r="U937" t="n">
        <v>0.33</v>
      </c>
      <c r="V937" t="n">
        <v>0.75</v>
      </c>
      <c r="W937" t="n">
        <v>5.52</v>
      </c>
      <c r="X937" t="n">
        <v>4.06</v>
      </c>
      <c r="Y937" t="n">
        <v>1</v>
      </c>
      <c r="Z937" t="n">
        <v>10</v>
      </c>
    </row>
    <row r="938">
      <c r="A938" t="n">
        <v>6</v>
      </c>
      <c r="B938" t="n">
        <v>120</v>
      </c>
      <c r="C938" t="inlineStr">
        <is>
          <t xml:space="preserve">CONCLUIDO	</t>
        </is>
      </c>
      <c r="D938" t="n">
        <v>2.7725</v>
      </c>
      <c r="E938" t="n">
        <v>36.07</v>
      </c>
      <c r="F938" t="n">
        <v>27.71</v>
      </c>
      <c r="G938" t="n">
        <v>13.41</v>
      </c>
      <c r="H938" t="n">
        <v>0.19</v>
      </c>
      <c r="I938" t="n">
        <v>124</v>
      </c>
      <c r="J938" t="n">
        <v>235.25</v>
      </c>
      <c r="K938" t="n">
        <v>57.72</v>
      </c>
      <c r="L938" t="n">
        <v>2.5</v>
      </c>
      <c r="M938" t="n">
        <v>122</v>
      </c>
      <c r="N938" t="n">
        <v>55.03</v>
      </c>
      <c r="O938" t="n">
        <v>29248.33</v>
      </c>
      <c r="P938" t="n">
        <v>427.06</v>
      </c>
      <c r="Q938" t="n">
        <v>1397.56</v>
      </c>
      <c r="R938" t="n">
        <v>188.38</v>
      </c>
      <c r="S938" t="n">
        <v>66.97</v>
      </c>
      <c r="T938" t="n">
        <v>57570.63</v>
      </c>
      <c r="U938" t="n">
        <v>0.36</v>
      </c>
      <c r="V938" t="n">
        <v>0.76</v>
      </c>
      <c r="W938" t="n">
        <v>5.49</v>
      </c>
      <c r="X938" t="n">
        <v>3.54</v>
      </c>
      <c r="Y938" t="n">
        <v>1</v>
      </c>
      <c r="Z938" t="n">
        <v>10</v>
      </c>
    </row>
    <row r="939">
      <c r="A939" t="n">
        <v>7</v>
      </c>
      <c r="B939" t="n">
        <v>120</v>
      </c>
      <c r="C939" t="inlineStr">
        <is>
          <t xml:space="preserve">CONCLUIDO	</t>
        </is>
      </c>
      <c r="D939" t="n">
        <v>2.8467</v>
      </c>
      <c r="E939" t="n">
        <v>35.13</v>
      </c>
      <c r="F939" t="n">
        <v>27.36</v>
      </c>
      <c r="G939" t="n">
        <v>14.79</v>
      </c>
      <c r="H939" t="n">
        <v>0.21</v>
      </c>
      <c r="I939" t="n">
        <v>111</v>
      </c>
      <c r="J939" t="n">
        <v>235.68</v>
      </c>
      <c r="K939" t="n">
        <v>57.72</v>
      </c>
      <c r="L939" t="n">
        <v>2.75</v>
      </c>
      <c r="M939" t="n">
        <v>109</v>
      </c>
      <c r="N939" t="n">
        <v>55.21</v>
      </c>
      <c r="O939" t="n">
        <v>29301.44</v>
      </c>
      <c r="P939" t="n">
        <v>420.85</v>
      </c>
      <c r="Q939" t="n">
        <v>1397.32</v>
      </c>
      <c r="R939" t="n">
        <v>176.4</v>
      </c>
      <c r="S939" t="n">
        <v>66.97</v>
      </c>
      <c r="T939" t="n">
        <v>51644.77</v>
      </c>
      <c r="U939" t="n">
        <v>0.38</v>
      </c>
      <c r="V939" t="n">
        <v>0.77</v>
      </c>
      <c r="W939" t="n">
        <v>5.48</v>
      </c>
      <c r="X939" t="n">
        <v>3.19</v>
      </c>
      <c r="Y939" t="n">
        <v>1</v>
      </c>
      <c r="Z939" t="n">
        <v>10</v>
      </c>
    </row>
    <row r="940">
      <c r="A940" t="n">
        <v>8</v>
      </c>
      <c r="B940" t="n">
        <v>120</v>
      </c>
      <c r="C940" t="inlineStr">
        <is>
          <t xml:space="preserve">CONCLUIDO	</t>
        </is>
      </c>
      <c r="D940" t="n">
        <v>2.909</v>
      </c>
      <c r="E940" t="n">
        <v>34.38</v>
      </c>
      <c r="F940" t="n">
        <v>27.07</v>
      </c>
      <c r="G940" t="n">
        <v>16.08</v>
      </c>
      <c r="H940" t="n">
        <v>0.23</v>
      </c>
      <c r="I940" t="n">
        <v>101</v>
      </c>
      <c r="J940" t="n">
        <v>236.11</v>
      </c>
      <c r="K940" t="n">
        <v>57.72</v>
      </c>
      <c r="L940" t="n">
        <v>3</v>
      </c>
      <c r="M940" t="n">
        <v>99</v>
      </c>
      <c r="N940" t="n">
        <v>55.39</v>
      </c>
      <c r="O940" t="n">
        <v>29354.61</v>
      </c>
      <c r="P940" t="n">
        <v>415.13</v>
      </c>
      <c r="Q940" t="n">
        <v>1397.37</v>
      </c>
      <c r="R940" t="n">
        <v>167.17</v>
      </c>
      <c r="S940" t="n">
        <v>66.97</v>
      </c>
      <c r="T940" t="n">
        <v>47082.39</v>
      </c>
      <c r="U940" t="n">
        <v>0.4</v>
      </c>
      <c r="V940" t="n">
        <v>0.78</v>
      </c>
      <c r="W940" t="n">
        <v>5.46</v>
      </c>
      <c r="X940" t="n">
        <v>2.9</v>
      </c>
      <c r="Y940" t="n">
        <v>1</v>
      </c>
      <c r="Z940" t="n">
        <v>10</v>
      </c>
    </row>
    <row r="941">
      <c r="A941" t="n">
        <v>9</v>
      </c>
      <c r="B941" t="n">
        <v>120</v>
      </c>
      <c r="C941" t="inlineStr">
        <is>
          <t xml:space="preserve">CONCLUIDO	</t>
        </is>
      </c>
      <c r="D941" t="n">
        <v>2.9682</v>
      </c>
      <c r="E941" t="n">
        <v>33.69</v>
      </c>
      <c r="F941" t="n">
        <v>26.79</v>
      </c>
      <c r="G941" t="n">
        <v>17.47</v>
      </c>
      <c r="H941" t="n">
        <v>0.24</v>
      </c>
      <c r="I941" t="n">
        <v>92</v>
      </c>
      <c r="J941" t="n">
        <v>236.54</v>
      </c>
      <c r="K941" t="n">
        <v>57.72</v>
      </c>
      <c r="L941" t="n">
        <v>3.25</v>
      </c>
      <c r="M941" t="n">
        <v>90</v>
      </c>
      <c r="N941" t="n">
        <v>55.57</v>
      </c>
      <c r="O941" t="n">
        <v>29407.85</v>
      </c>
      <c r="P941" t="n">
        <v>409.82</v>
      </c>
      <c r="Q941" t="n">
        <v>1397.39</v>
      </c>
      <c r="R941" t="n">
        <v>157.74</v>
      </c>
      <c r="S941" t="n">
        <v>66.97</v>
      </c>
      <c r="T941" t="n">
        <v>42411.83</v>
      </c>
      <c r="U941" t="n">
        <v>0.42</v>
      </c>
      <c r="V941" t="n">
        <v>0.79</v>
      </c>
      <c r="W941" t="n">
        <v>5.45</v>
      </c>
      <c r="X941" t="n">
        <v>2.62</v>
      </c>
      <c r="Y941" t="n">
        <v>1</v>
      </c>
      <c r="Z941" t="n">
        <v>10</v>
      </c>
    </row>
    <row r="942">
      <c r="A942" t="n">
        <v>10</v>
      </c>
      <c r="B942" t="n">
        <v>120</v>
      </c>
      <c r="C942" t="inlineStr">
        <is>
          <t xml:space="preserve">CONCLUIDO	</t>
        </is>
      </c>
      <c r="D942" t="n">
        <v>3.0125</v>
      </c>
      <c r="E942" t="n">
        <v>33.19</v>
      </c>
      <c r="F942" t="n">
        <v>26.61</v>
      </c>
      <c r="G942" t="n">
        <v>18.79</v>
      </c>
      <c r="H942" t="n">
        <v>0.26</v>
      </c>
      <c r="I942" t="n">
        <v>85</v>
      </c>
      <c r="J942" t="n">
        <v>236.98</v>
      </c>
      <c r="K942" t="n">
        <v>57.72</v>
      </c>
      <c r="L942" t="n">
        <v>3.5</v>
      </c>
      <c r="M942" t="n">
        <v>83</v>
      </c>
      <c r="N942" t="n">
        <v>55.75</v>
      </c>
      <c r="O942" t="n">
        <v>29461.15</v>
      </c>
      <c r="P942" t="n">
        <v>406.13</v>
      </c>
      <c r="Q942" t="n">
        <v>1397.3</v>
      </c>
      <c r="R942" t="n">
        <v>151.86</v>
      </c>
      <c r="S942" t="n">
        <v>66.97</v>
      </c>
      <c r="T942" t="n">
        <v>39506.95</v>
      </c>
      <c r="U942" t="n">
        <v>0.44</v>
      </c>
      <c r="V942" t="n">
        <v>0.79</v>
      </c>
      <c r="W942" t="n">
        <v>5.45</v>
      </c>
      <c r="X942" t="n">
        <v>2.45</v>
      </c>
      <c r="Y942" t="n">
        <v>1</v>
      </c>
      <c r="Z942" t="n">
        <v>10</v>
      </c>
    </row>
    <row r="943">
      <c r="A943" t="n">
        <v>11</v>
      </c>
      <c r="B943" t="n">
        <v>120</v>
      </c>
      <c r="C943" t="inlineStr">
        <is>
          <t xml:space="preserve">CONCLUIDO	</t>
        </is>
      </c>
      <c r="D943" t="n">
        <v>3.0614</v>
      </c>
      <c r="E943" t="n">
        <v>32.67</v>
      </c>
      <c r="F943" t="n">
        <v>26.4</v>
      </c>
      <c r="G943" t="n">
        <v>20.31</v>
      </c>
      <c r="H943" t="n">
        <v>0.28</v>
      </c>
      <c r="I943" t="n">
        <v>78</v>
      </c>
      <c r="J943" t="n">
        <v>237.41</v>
      </c>
      <c r="K943" t="n">
        <v>57.72</v>
      </c>
      <c r="L943" t="n">
        <v>3.75</v>
      </c>
      <c r="M943" t="n">
        <v>76</v>
      </c>
      <c r="N943" t="n">
        <v>55.93</v>
      </c>
      <c r="O943" t="n">
        <v>29514.51</v>
      </c>
      <c r="P943" t="n">
        <v>401.88</v>
      </c>
      <c r="Q943" t="n">
        <v>1397.41</v>
      </c>
      <c r="R943" t="n">
        <v>145.45</v>
      </c>
      <c r="S943" t="n">
        <v>66.97</v>
      </c>
      <c r="T943" t="n">
        <v>36337.96</v>
      </c>
      <c r="U943" t="n">
        <v>0.46</v>
      </c>
      <c r="V943" t="n">
        <v>0.8</v>
      </c>
      <c r="W943" t="n">
        <v>5.42</v>
      </c>
      <c r="X943" t="n">
        <v>2.24</v>
      </c>
      <c r="Y943" t="n">
        <v>1</v>
      </c>
      <c r="Z943" t="n">
        <v>10</v>
      </c>
    </row>
    <row r="944">
      <c r="A944" t="n">
        <v>12</v>
      </c>
      <c r="B944" t="n">
        <v>120</v>
      </c>
      <c r="C944" t="inlineStr">
        <is>
          <t xml:space="preserve">CONCLUIDO	</t>
        </is>
      </c>
      <c r="D944" t="n">
        <v>3.0985</v>
      </c>
      <c r="E944" t="n">
        <v>32.27</v>
      </c>
      <c r="F944" t="n">
        <v>26.24</v>
      </c>
      <c r="G944" t="n">
        <v>21.57</v>
      </c>
      <c r="H944" t="n">
        <v>0.3</v>
      </c>
      <c r="I944" t="n">
        <v>73</v>
      </c>
      <c r="J944" t="n">
        <v>237.84</v>
      </c>
      <c r="K944" t="n">
        <v>57.72</v>
      </c>
      <c r="L944" t="n">
        <v>4</v>
      </c>
      <c r="M944" t="n">
        <v>71</v>
      </c>
      <c r="N944" t="n">
        <v>56.12</v>
      </c>
      <c r="O944" t="n">
        <v>29567.95</v>
      </c>
      <c r="P944" t="n">
        <v>398.42</v>
      </c>
      <c r="Q944" t="n">
        <v>1397.5</v>
      </c>
      <c r="R944" t="n">
        <v>140.47</v>
      </c>
      <c r="S944" t="n">
        <v>66.97</v>
      </c>
      <c r="T944" t="n">
        <v>33870.76</v>
      </c>
      <c r="U944" t="n">
        <v>0.48</v>
      </c>
      <c r="V944" t="n">
        <v>0.8</v>
      </c>
      <c r="W944" t="n">
        <v>5.4</v>
      </c>
      <c r="X944" t="n">
        <v>2.07</v>
      </c>
      <c r="Y944" t="n">
        <v>1</v>
      </c>
      <c r="Z944" t="n">
        <v>10</v>
      </c>
    </row>
    <row r="945">
      <c r="A945" t="n">
        <v>13</v>
      </c>
      <c r="B945" t="n">
        <v>120</v>
      </c>
      <c r="C945" t="inlineStr">
        <is>
          <t xml:space="preserve">CONCLUIDO	</t>
        </is>
      </c>
      <c r="D945" t="n">
        <v>3.1338</v>
      </c>
      <c r="E945" t="n">
        <v>31.91</v>
      </c>
      <c r="F945" t="n">
        <v>26.1</v>
      </c>
      <c r="G945" t="n">
        <v>23.03</v>
      </c>
      <c r="H945" t="n">
        <v>0.32</v>
      </c>
      <c r="I945" t="n">
        <v>68</v>
      </c>
      <c r="J945" t="n">
        <v>238.28</v>
      </c>
      <c r="K945" t="n">
        <v>57.72</v>
      </c>
      <c r="L945" t="n">
        <v>4.25</v>
      </c>
      <c r="M945" t="n">
        <v>66</v>
      </c>
      <c r="N945" t="n">
        <v>56.3</v>
      </c>
      <c r="O945" t="n">
        <v>29621.44</v>
      </c>
      <c r="P945" t="n">
        <v>395.24</v>
      </c>
      <c r="Q945" t="n">
        <v>1397.56</v>
      </c>
      <c r="R945" t="n">
        <v>135.21</v>
      </c>
      <c r="S945" t="n">
        <v>66.97</v>
      </c>
      <c r="T945" t="n">
        <v>31268.26</v>
      </c>
      <c r="U945" t="n">
        <v>0.5</v>
      </c>
      <c r="V945" t="n">
        <v>0.8100000000000001</v>
      </c>
      <c r="W945" t="n">
        <v>5.41</v>
      </c>
      <c r="X945" t="n">
        <v>1.93</v>
      </c>
      <c r="Y945" t="n">
        <v>1</v>
      </c>
      <c r="Z945" t="n">
        <v>10</v>
      </c>
    </row>
    <row r="946">
      <c r="A946" t="n">
        <v>14</v>
      </c>
      <c r="B946" t="n">
        <v>120</v>
      </c>
      <c r="C946" t="inlineStr">
        <is>
          <t xml:space="preserve">CONCLUIDO	</t>
        </is>
      </c>
      <c r="D946" t="n">
        <v>3.161</v>
      </c>
      <c r="E946" t="n">
        <v>31.64</v>
      </c>
      <c r="F946" t="n">
        <v>26.01</v>
      </c>
      <c r="G946" t="n">
        <v>24.39</v>
      </c>
      <c r="H946" t="n">
        <v>0.34</v>
      </c>
      <c r="I946" t="n">
        <v>64</v>
      </c>
      <c r="J946" t="n">
        <v>238.71</v>
      </c>
      <c r="K946" t="n">
        <v>57.72</v>
      </c>
      <c r="L946" t="n">
        <v>4.5</v>
      </c>
      <c r="M946" t="n">
        <v>62</v>
      </c>
      <c r="N946" t="n">
        <v>56.49</v>
      </c>
      <c r="O946" t="n">
        <v>29675.01</v>
      </c>
      <c r="P946" t="n">
        <v>392.89</v>
      </c>
      <c r="Q946" t="n">
        <v>1397.27</v>
      </c>
      <c r="R946" t="n">
        <v>132.48</v>
      </c>
      <c r="S946" t="n">
        <v>66.97</v>
      </c>
      <c r="T946" t="n">
        <v>29920.99</v>
      </c>
      <c r="U946" t="n">
        <v>0.51</v>
      </c>
      <c r="V946" t="n">
        <v>0.8100000000000001</v>
      </c>
      <c r="W946" t="n">
        <v>5.41</v>
      </c>
      <c r="X946" t="n">
        <v>1.84</v>
      </c>
      <c r="Y946" t="n">
        <v>1</v>
      </c>
      <c r="Z946" t="n">
        <v>10</v>
      </c>
    </row>
    <row r="947">
      <c r="A947" t="n">
        <v>15</v>
      </c>
      <c r="B947" t="n">
        <v>120</v>
      </c>
      <c r="C947" t="inlineStr">
        <is>
          <t xml:space="preserve">CONCLUIDO	</t>
        </is>
      </c>
      <c r="D947" t="n">
        <v>3.1942</v>
      </c>
      <c r="E947" t="n">
        <v>31.31</v>
      </c>
      <c r="F947" t="n">
        <v>25.86</v>
      </c>
      <c r="G947" t="n">
        <v>25.86</v>
      </c>
      <c r="H947" t="n">
        <v>0.35</v>
      </c>
      <c r="I947" t="n">
        <v>60</v>
      </c>
      <c r="J947" t="n">
        <v>239.14</v>
      </c>
      <c r="K947" t="n">
        <v>57.72</v>
      </c>
      <c r="L947" t="n">
        <v>4.75</v>
      </c>
      <c r="M947" t="n">
        <v>58</v>
      </c>
      <c r="N947" t="n">
        <v>56.67</v>
      </c>
      <c r="O947" t="n">
        <v>29728.63</v>
      </c>
      <c r="P947" t="n">
        <v>389.63</v>
      </c>
      <c r="Q947" t="n">
        <v>1397.38</v>
      </c>
      <c r="R947" t="n">
        <v>127.77</v>
      </c>
      <c r="S947" t="n">
        <v>66.97</v>
      </c>
      <c r="T947" t="n">
        <v>27585.69</v>
      </c>
      <c r="U947" t="n">
        <v>0.52</v>
      </c>
      <c r="V947" t="n">
        <v>0.8100000000000001</v>
      </c>
      <c r="W947" t="n">
        <v>5.39</v>
      </c>
      <c r="X947" t="n">
        <v>1.7</v>
      </c>
      <c r="Y947" t="n">
        <v>1</v>
      </c>
      <c r="Z947" t="n">
        <v>10</v>
      </c>
    </row>
    <row r="948">
      <c r="A948" t="n">
        <v>16</v>
      </c>
      <c r="B948" t="n">
        <v>120</v>
      </c>
      <c r="C948" t="inlineStr">
        <is>
          <t xml:space="preserve">CONCLUIDO	</t>
        </is>
      </c>
      <c r="D948" t="n">
        <v>3.2188</v>
      </c>
      <c r="E948" t="n">
        <v>31.07</v>
      </c>
      <c r="F948" t="n">
        <v>25.76</v>
      </c>
      <c r="G948" t="n">
        <v>27.12</v>
      </c>
      <c r="H948" t="n">
        <v>0.37</v>
      </c>
      <c r="I948" t="n">
        <v>57</v>
      </c>
      <c r="J948" t="n">
        <v>239.58</v>
      </c>
      <c r="K948" t="n">
        <v>57.72</v>
      </c>
      <c r="L948" t="n">
        <v>5</v>
      </c>
      <c r="M948" t="n">
        <v>55</v>
      </c>
      <c r="N948" t="n">
        <v>56.86</v>
      </c>
      <c r="O948" t="n">
        <v>29782.33</v>
      </c>
      <c r="P948" t="n">
        <v>386.73</v>
      </c>
      <c r="Q948" t="n">
        <v>1397.38</v>
      </c>
      <c r="R948" t="n">
        <v>124.42</v>
      </c>
      <c r="S948" t="n">
        <v>66.97</v>
      </c>
      <c r="T948" t="n">
        <v>25926.43</v>
      </c>
      <c r="U948" t="n">
        <v>0.54</v>
      </c>
      <c r="V948" t="n">
        <v>0.82</v>
      </c>
      <c r="W948" t="n">
        <v>5.39</v>
      </c>
      <c r="X948" t="n">
        <v>1.59</v>
      </c>
      <c r="Y948" t="n">
        <v>1</v>
      </c>
      <c r="Z948" t="n">
        <v>10</v>
      </c>
    </row>
    <row r="949">
      <c r="A949" t="n">
        <v>17</v>
      </c>
      <c r="B949" t="n">
        <v>120</v>
      </c>
      <c r="C949" t="inlineStr">
        <is>
          <t xml:space="preserve">CONCLUIDO	</t>
        </is>
      </c>
      <c r="D949" t="n">
        <v>3.24</v>
      </c>
      <c r="E949" t="n">
        <v>30.86</v>
      </c>
      <c r="F949" t="n">
        <v>25.7</v>
      </c>
      <c r="G949" t="n">
        <v>28.55</v>
      </c>
      <c r="H949" t="n">
        <v>0.39</v>
      </c>
      <c r="I949" t="n">
        <v>54</v>
      </c>
      <c r="J949" t="n">
        <v>240.02</v>
      </c>
      <c r="K949" t="n">
        <v>57.72</v>
      </c>
      <c r="L949" t="n">
        <v>5.25</v>
      </c>
      <c r="M949" t="n">
        <v>52</v>
      </c>
      <c r="N949" t="n">
        <v>57.04</v>
      </c>
      <c r="O949" t="n">
        <v>29836.09</v>
      </c>
      <c r="P949" t="n">
        <v>385.08</v>
      </c>
      <c r="Q949" t="n">
        <v>1397.27</v>
      </c>
      <c r="R949" t="n">
        <v>122.03</v>
      </c>
      <c r="S949" t="n">
        <v>66.97</v>
      </c>
      <c r="T949" t="n">
        <v>24744.86</v>
      </c>
      <c r="U949" t="n">
        <v>0.55</v>
      </c>
      <c r="V949" t="n">
        <v>0.82</v>
      </c>
      <c r="W949" t="n">
        <v>5.39</v>
      </c>
      <c r="X949" t="n">
        <v>1.53</v>
      </c>
      <c r="Y949" t="n">
        <v>1</v>
      </c>
      <c r="Z949" t="n">
        <v>10</v>
      </c>
    </row>
    <row r="950">
      <c r="A950" t="n">
        <v>18</v>
      </c>
      <c r="B950" t="n">
        <v>120</v>
      </c>
      <c r="C950" t="inlineStr">
        <is>
          <t xml:space="preserve">CONCLUIDO	</t>
        </is>
      </c>
      <c r="D950" t="n">
        <v>3.2625</v>
      </c>
      <c r="E950" t="n">
        <v>30.65</v>
      </c>
      <c r="F950" t="n">
        <v>25.62</v>
      </c>
      <c r="G950" t="n">
        <v>30.14</v>
      </c>
      <c r="H950" t="n">
        <v>0.41</v>
      </c>
      <c r="I950" t="n">
        <v>51</v>
      </c>
      <c r="J950" t="n">
        <v>240.45</v>
      </c>
      <c r="K950" t="n">
        <v>57.72</v>
      </c>
      <c r="L950" t="n">
        <v>5.5</v>
      </c>
      <c r="M950" t="n">
        <v>49</v>
      </c>
      <c r="N950" t="n">
        <v>57.23</v>
      </c>
      <c r="O950" t="n">
        <v>29890.04</v>
      </c>
      <c r="P950" t="n">
        <v>382.83</v>
      </c>
      <c r="Q950" t="n">
        <v>1397.29</v>
      </c>
      <c r="R950" t="n">
        <v>119.73</v>
      </c>
      <c r="S950" t="n">
        <v>66.97</v>
      </c>
      <c r="T950" t="n">
        <v>23609.52</v>
      </c>
      <c r="U950" t="n">
        <v>0.5600000000000001</v>
      </c>
      <c r="V950" t="n">
        <v>0.82</v>
      </c>
      <c r="W950" t="n">
        <v>5.38</v>
      </c>
      <c r="X950" t="n">
        <v>1.45</v>
      </c>
      <c r="Y950" t="n">
        <v>1</v>
      </c>
      <c r="Z950" t="n">
        <v>10</v>
      </c>
    </row>
    <row r="951">
      <c r="A951" t="n">
        <v>19</v>
      </c>
      <c r="B951" t="n">
        <v>120</v>
      </c>
      <c r="C951" t="inlineStr">
        <is>
          <t xml:space="preserve">CONCLUIDO	</t>
        </is>
      </c>
      <c r="D951" t="n">
        <v>3.2821</v>
      </c>
      <c r="E951" t="n">
        <v>30.47</v>
      </c>
      <c r="F951" t="n">
        <v>25.53</v>
      </c>
      <c r="G951" t="n">
        <v>31.26</v>
      </c>
      <c r="H951" t="n">
        <v>0.42</v>
      </c>
      <c r="I951" t="n">
        <v>49</v>
      </c>
      <c r="J951" t="n">
        <v>240.89</v>
      </c>
      <c r="K951" t="n">
        <v>57.72</v>
      </c>
      <c r="L951" t="n">
        <v>5.75</v>
      </c>
      <c r="M951" t="n">
        <v>47</v>
      </c>
      <c r="N951" t="n">
        <v>57.42</v>
      </c>
      <c r="O951" t="n">
        <v>29943.94</v>
      </c>
      <c r="P951" t="n">
        <v>380.61</v>
      </c>
      <c r="Q951" t="n">
        <v>1397.29</v>
      </c>
      <c r="R951" t="n">
        <v>117.28</v>
      </c>
      <c r="S951" t="n">
        <v>66.97</v>
      </c>
      <c r="T951" t="n">
        <v>22398.74</v>
      </c>
      <c r="U951" t="n">
        <v>0.57</v>
      </c>
      <c r="V951" t="n">
        <v>0.82</v>
      </c>
      <c r="W951" t="n">
        <v>5.36</v>
      </c>
      <c r="X951" t="n">
        <v>1.36</v>
      </c>
      <c r="Y951" t="n">
        <v>1</v>
      </c>
      <c r="Z951" t="n">
        <v>10</v>
      </c>
    </row>
    <row r="952">
      <c r="A952" t="n">
        <v>20</v>
      </c>
      <c r="B952" t="n">
        <v>120</v>
      </c>
      <c r="C952" t="inlineStr">
        <is>
          <t xml:space="preserve">CONCLUIDO	</t>
        </is>
      </c>
      <c r="D952" t="n">
        <v>3.2974</v>
      </c>
      <c r="E952" t="n">
        <v>30.33</v>
      </c>
      <c r="F952" t="n">
        <v>25.48</v>
      </c>
      <c r="G952" t="n">
        <v>32.52</v>
      </c>
      <c r="H952" t="n">
        <v>0.44</v>
      </c>
      <c r="I952" t="n">
        <v>47</v>
      </c>
      <c r="J952" t="n">
        <v>241.33</v>
      </c>
      <c r="K952" t="n">
        <v>57.72</v>
      </c>
      <c r="L952" t="n">
        <v>6</v>
      </c>
      <c r="M952" t="n">
        <v>45</v>
      </c>
      <c r="N952" t="n">
        <v>57.6</v>
      </c>
      <c r="O952" t="n">
        <v>29997.9</v>
      </c>
      <c r="P952" t="n">
        <v>378.19</v>
      </c>
      <c r="Q952" t="n">
        <v>1397.27</v>
      </c>
      <c r="R952" t="n">
        <v>115.27</v>
      </c>
      <c r="S952" t="n">
        <v>66.97</v>
      </c>
      <c r="T952" t="n">
        <v>21399.52</v>
      </c>
      <c r="U952" t="n">
        <v>0.58</v>
      </c>
      <c r="V952" t="n">
        <v>0.83</v>
      </c>
      <c r="W952" t="n">
        <v>5.37</v>
      </c>
      <c r="X952" t="n">
        <v>1.31</v>
      </c>
      <c r="Y952" t="n">
        <v>1</v>
      </c>
      <c r="Z952" t="n">
        <v>10</v>
      </c>
    </row>
    <row r="953">
      <c r="A953" t="n">
        <v>21</v>
      </c>
      <c r="B953" t="n">
        <v>120</v>
      </c>
      <c r="C953" t="inlineStr">
        <is>
          <t xml:space="preserve">CONCLUIDO	</t>
        </is>
      </c>
      <c r="D953" t="n">
        <v>3.3116</v>
      </c>
      <c r="E953" t="n">
        <v>30.2</v>
      </c>
      <c r="F953" t="n">
        <v>25.44</v>
      </c>
      <c r="G953" t="n">
        <v>33.92</v>
      </c>
      <c r="H953" t="n">
        <v>0.46</v>
      </c>
      <c r="I953" t="n">
        <v>45</v>
      </c>
      <c r="J953" t="n">
        <v>241.77</v>
      </c>
      <c r="K953" t="n">
        <v>57.72</v>
      </c>
      <c r="L953" t="n">
        <v>6.25</v>
      </c>
      <c r="M953" t="n">
        <v>43</v>
      </c>
      <c r="N953" t="n">
        <v>57.79</v>
      </c>
      <c r="O953" t="n">
        <v>30051.93</v>
      </c>
      <c r="P953" t="n">
        <v>377.02</v>
      </c>
      <c r="Q953" t="n">
        <v>1397.27</v>
      </c>
      <c r="R953" t="n">
        <v>113.69</v>
      </c>
      <c r="S953" t="n">
        <v>66.97</v>
      </c>
      <c r="T953" t="n">
        <v>20623.05</v>
      </c>
      <c r="U953" t="n">
        <v>0.59</v>
      </c>
      <c r="V953" t="n">
        <v>0.83</v>
      </c>
      <c r="W953" t="n">
        <v>5.37</v>
      </c>
      <c r="X953" t="n">
        <v>1.27</v>
      </c>
      <c r="Y953" t="n">
        <v>1</v>
      </c>
      <c r="Z953" t="n">
        <v>10</v>
      </c>
    </row>
    <row r="954">
      <c r="A954" t="n">
        <v>22</v>
      </c>
      <c r="B954" t="n">
        <v>120</v>
      </c>
      <c r="C954" t="inlineStr">
        <is>
          <t xml:space="preserve">CONCLUIDO	</t>
        </is>
      </c>
      <c r="D954" t="n">
        <v>3.3286</v>
      </c>
      <c r="E954" t="n">
        <v>30.04</v>
      </c>
      <c r="F954" t="n">
        <v>25.37</v>
      </c>
      <c r="G954" t="n">
        <v>35.41</v>
      </c>
      <c r="H954" t="n">
        <v>0.48</v>
      </c>
      <c r="I954" t="n">
        <v>43</v>
      </c>
      <c r="J954" t="n">
        <v>242.2</v>
      </c>
      <c r="K954" t="n">
        <v>57.72</v>
      </c>
      <c r="L954" t="n">
        <v>6.5</v>
      </c>
      <c r="M954" t="n">
        <v>41</v>
      </c>
      <c r="N954" t="n">
        <v>57.98</v>
      </c>
      <c r="O954" t="n">
        <v>30106.03</v>
      </c>
      <c r="P954" t="n">
        <v>375.31</v>
      </c>
      <c r="Q954" t="n">
        <v>1397.24</v>
      </c>
      <c r="R954" t="n">
        <v>111.81</v>
      </c>
      <c r="S954" t="n">
        <v>66.97</v>
      </c>
      <c r="T954" t="n">
        <v>19689.31</v>
      </c>
      <c r="U954" t="n">
        <v>0.6</v>
      </c>
      <c r="V954" t="n">
        <v>0.83</v>
      </c>
      <c r="W954" t="n">
        <v>5.37</v>
      </c>
      <c r="X954" t="n">
        <v>1.21</v>
      </c>
      <c r="Y954" t="n">
        <v>1</v>
      </c>
      <c r="Z954" t="n">
        <v>10</v>
      </c>
    </row>
    <row r="955">
      <c r="A955" t="n">
        <v>23</v>
      </c>
      <c r="B955" t="n">
        <v>120</v>
      </c>
      <c r="C955" t="inlineStr">
        <is>
          <t xml:space="preserve">CONCLUIDO	</t>
        </is>
      </c>
      <c r="D955" t="n">
        <v>3.3468</v>
      </c>
      <c r="E955" t="n">
        <v>29.88</v>
      </c>
      <c r="F955" t="n">
        <v>25.3</v>
      </c>
      <c r="G955" t="n">
        <v>37.03</v>
      </c>
      <c r="H955" t="n">
        <v>0.49</v>
      </c>
      <c r="I955" t="n">
        <v>41</v>
      </c>
      <c r="J955" t="n">
        <v>242.64</v>
      </c>
      <c r="K955" t="n">
        <v>57.72</v>
      </c>
      <c r="L955" t="n">
        <v>6.75</v>
      </c>
      <c r="M955" t="n">
        <v>39</v>
      </c>
      <c r="N955" t="n">
        <v>58.17</v>
      </c>
      <c r="O955" t="n">
        <v>30160.2</v>
      </c>
      <c r="P955" t="n">
        <v>372.78</v>
      </c>
      <c r="Q955" t="n">
        <v>1397.23</v>
      </c>
      <c r="R955" t="n">
        <v>109.4</v>
      </c>
      <c r="S955" t="n">
        <v>66.97</v>
      </c>
      <c r="T955" t="n">
        <v>18496.23</v>
      </c>
      <c r="U955" t="n">
        <v>0.61</v>
      </c>
      <c r="V955" t="n">
        <v>0.83</v>
      </c>
      <c r="W955" t="n">
        <v>5.36</v>
      </c>
      <c r="X955" t="n">
        <v>1.14</v>
      </c>
      <c r="Y955" t="n">
        <v>1</v>
      </c>
      <c r="Z955" t="n">
        <v>10</v>
      </c>
    </row>
    <row r="956">
      <c r="A956" t="n">
        <v>24</v>
      </c>
      <c r="B956" t="n">
        <v>120</v>
      </c>
      <c r="C956" t="inlineStr">
        <is>
          <t xml:space="preserve">CONCLUIDO	</t>
        </is>
      </c>
      <c r="D956" t="n">
        <v>3.3612</v>
      </c>
      <c r="E956" t="n">
        <v>29.75</v>
      </c>
      <c r="F956" t="n">
        <v>25.27</v>
      </c>
      <c r="G956" t="n">
        <v>38.87</v>
      </c>
      <c r="H956" t="n">
        <v>0.51</v>
      </c>
      <c r="I956" t="n">
        <v>39</v>
      </c>
      <c r="J956" t="n">
        <v>243.08</v>
      </c>
      <c r="K956" t="n">
        <v>57.72</v>
      </c>
      <c r="L956" t="n">
        <v>7</v>
      </c>
      <c r="M956" t="n">
        <v>37</v>
      </c>
      <c r="N956" t="n">
        <v>58.36</v>
      </c>
      <c r="O956" t="n">
        <v>30214.44</v>
      </c>
      <c r="P956" t="n">
        <v>371.02</v>
      </c>
      <c r="Q956" t="n">
        <v>1397.22</v>
      </c>
      <c r="R956" t="n">
        <v>108.24</v>
      </c>
      <c r="S956" t="n">
        <v>66.97</v>
      </c>
      <c r="T956" t="n">
        <v>17928.08</v>
      </c>
      <c r="U956" t="n">
        <v>0.62</v>
      </c>
      <c r="V956" t="n">
        <v>0.83</v>
      </c>
      <c r="W956" t="n">
        <v>5.36</v>
      </c>
      <c r="X956" t="n">
        <v>1.1</v>
      </c>
      <c r="Y956" t="n">
        <v>1</v>
      </c>
      <c r="Z956" t="n">
        <v>10</v>
      </c>
    </row>
    <row r="957">
      <c r="A957" t="n">
        <v>25</v>
      </c>
      <c r="B957" t="n">
        <v>120</v>
      </c>
      <c r="C957" t="inlineStr">
        <is>
          <t xml:space="preserve">CONCLUIDO	</t>
        </is>
      </c>
      <c r="D957" t="n">
        <v>3.372</v>
      </c>
      <c r="E957" t="n">
        <v>29.66</v>
      </c>
      <c r="F957" t="n">
        <v>25.22</v>
      </c>
      <c r="G957" t="n">
        <v>39.81</v>
      </c>
      <c r="H957" t="n">
        <v>0.53</v>
      </c>
      <c r="I957" t="n">
        <v>38</v>
      </c>
      <c r="J957" t="n">
        <v>243.52</v>
      </c>
      <c r="K957" t="n">
        <v>57.72</v>
      </c>
      <c r="L957" t="n">
        <v>7.25</v>
      </c>
      <c r="M957" t="n">
        <v>36</v>
      </c>
      <c r="N957" t="n">
        <v>58.55</v>
      </c>
      <c r="O957" t="n">
        <v>30268.74</v>
      </c>
      <c r="P957" t="n">
        <v>368.78</v>
      </c>
      <c r="Q957" t="n">
        <v>1397.29</v>
      </c>
      <c r="R957" t="n">
        <v>106.83</v>
      </c>
      <c r="S957" t="n">
        <v>66.97</v>
      </c>
      <c r="T957" t="n">
        <v>17224.4</v>
      </c>
      <c r="U957" t="n">
        <v>0.63</v>
      </c>
      <c r="V957" t="n">
        <v>0.83</v>
      </c>
      <c r="W957" t="n">
        <v>5.35</v>
      </c>
      <c r="X957" t="n">
        <v>1.05</v>
      </c>
      <c r="Y957" t="n">
        <v>1</v>
      </c>
      <c r="Z957" t="n">
        <v>10</v>
      </c>
    </row>
    <row r="958">
      <c r="A958" t="n">
        <v>26</v>
      </c>
      <c r="B958" t="n">
        <v>120</v>
      </c>
      <c r="C958" t="inlineStr">
        <is>
          <t xml:space="preserve">CONCLUIDO	</t>
        </is>
      </c>
      <c r="D958" t="n">
        <v>3.3783</v>
      </c>
      <c r="E958" t="n">
        <v>29.6</v>
      </c>
      <c r="F958" t="n">
        <v>25.21</v>
      </c>
      <c r="G958" t="n">
        <v>40.87</v>
      </c>
      <c r="H958" t="n">
        <v>0.55</v>
      </c>
      <c r="I958" t="n">
        <v>37</v>
      </c>
      <c r="J958" t="n">
        <v>243.96</v>
      </c>
      <c r="K958" t="n">
        <v>57.72</v>
      </c>
      <c r="L958" t="n">
        <v>7.5</v>
      </c>
      <c r="M958" t="n">
        <v>35</v>
      </c>
      <c r="N958" t="n">
        <v>58.74</v>
      </c>
      <c r="O958" t="n">
        <v>30323.11</v>
      </c>
      <c r="P958" t="n">
        <v>368.35</v>
      </c>
      <c r="Q958" t="n">
        <v>1397.24</v>
      </c>
      <c r="R958" t="n">
        <v>106.56</v>
      </c>
      <c r="S958" t="n">
        <v>66.97</v>
      </c>
      <c r="T958" t="n">
        <v>17095.4</v>
      </c>
      <c r="U958" t="n">
        <v>0.63</v>
      </c>
      <c r="V958" t="n">
        <v>0.84</v>
      </c>
      <c r="W958" t="n">
        <v>5.35</v>
      </c>
      <c r="X958" t="n">
        <v>1.04</v>
      </c>
      <c r="Y958" t="n">
        <v>1</v>
      </c>
      <c r="Z958" t="n">
        <v>10</v>
      </c>
    </row>
    <row r="959">
      <c r="A959" t="n">
        <v>27</v>
      </c>
      <c r="B959" t="n">
        <v>120</v>
      </c>
      <c r="C959" t="inlineStr">
        <is>
          <t xml:space="preserve">CONCLUIDO	</t>
        </is>
      </c>
      <c r="D959" t="n">
        <v>3.3965</v>
      </c>
      <c r="E959" t="n">
        <v>29.44</v>
      </c>
      <c r="F959" t="n">
        <v>25.14</v>
      </c>
      <c r="G959" t="n">
        <v>43.1</v>
      </c>
      <c r="H959" t="n">
        <v>0.5600000000000001</v>
      </c>
      <c r="I959" t="n">
        <v>35</v>
      </c>
      <c r="J959" t="n">
        <v>244.41</v>
      </c>
      <c r="K959" t="n">
        <v>57.72</v>
      </c>
      <c r="L959" t="n">
        <v>7.75</v>
      </c>
      <c r="M959" t="n">
        <v>33</v>
      </c>
      <c r="N959" t="n">
        <v>58.93</v>
      </c>
      <c r="O959" t="n">
        <v>30377.55</v>
      </c>
      <c r="P959" t="n">
        <v>365.69</v>
      </c>
      <c r="Q959" t="n">
        <v>1397.28</v>
      </c>
      <c r="R959" t="n">
        <v>104.32</v>
      </c>
      <c r="S959" t="n">
        <v>66.97</v>
      </c>
      <c r="T959" t="n">
        <v>15985.56</v>
      </c>
      <c r="U959" t="n">
        <v>0.64</v>
      </c>
      <c r="V959" t="n">
        <v>0.84</v>
      </c>
      <c r="W959" t="n">
        <v>5.35</v>
      </c>
      <c r="X959" t="n">
        <v>0.97</v>
      </c>
      <c r="Y959" t="n">
        <v>1</v>
      </c>
      <c r="Z959" t="n">
        <v>10</v>
      </c>
    </row>
    <row r="960">
      <c r="A960" t="n">
        <v>28</v>
      </c>
      <c r="B960" t="n">
        <v>120</v>
      </c>
      <c r="C960" t="inlineStr">
        <is>
          <t xml:space="preserve">CONCLUIDO	</t>
        </is>
      </c>
      <c r="D960" t="n">
        <v>3.4065</v>
      </c>
      <c r="E960" t="n">
        <v>29.36</v>
      </c>
      <c r="F960" t="n">
        <v>25.1</v>
      </c>
      <c r="G960" t="n">
        <v>44.29</v>
      </c>
      <c r="H960" t="n">
        <v>0.58</v>
      </c>
      <c r="I960" t="n">
        <v>34</v>
      </c>
      <c r="J960" t="n">
        <v>244.85</v>
      </c>
      <c r="K960" t="n">
        <v>57.72</v>
      </c>
      <c r="L960" t="n">
        <v>8</v>
      </c>
      <c r="M960" t="n">
        <v>32</v>
      </c>
      <c r="N960" t="n">
        <v>59.12</v>
      </c>
      <c r="O960" t="n">
        <v>30432.06</v>
      </c>
      <c r="P960" t="n">
        <v>364.46</v>
      </c>
      <c r="Q960" t="n">
        <v>1397.22</v>
      </c>
      <c r="R960" t="n">
        <v>102.81</v>
      </c>
      <c r="S960" t="n">
        <v>66.97</v>
      </c>
      <c r="T960" t="n">
        <v>15238.2</v>
      </c>
      <c r="U960" t="n">
        <v>0.65</v>
      </c>
      <c r="V960" t="n">
        <v>0.84</v>
      </c>
      <c r="W960" t="n">
        <v>5.35</v>
      </c>
      <c r="X960" t="n">
        <v>0.93</v>
      </c>
      <c r="Y960" t="n">
        <v>1</v>
      </c>
      <c r="Z960" t="n">
        <v>10</v>
      </c>
    </row>
    <row r="961">
      <c r="A961" t="n">
        <v>29</v>
      </c>
      <c r="B961" t="n">
        <v>120</v>
      </c>
      <c r="C961" t="inlineStr">
        <is>
          <t xml:space="preserve">CONCLUIDO	</t>
        </is>
      </c>
      <c r="D961" t="n">
        <v>3.4155</v>
      </c>
      <c r="E961" t="n">
        <v>29.28</v>
      </c>
      <c r="F961" t="n">
        <v>25.07</v>
      </c>
      <c r="G961" t="n">
        <v>45.58</v>
      </c>
      <c r="H961" t="n">
        <v>0.6</v>
      </c>
      <c r="I961" t="n">
        <v>33</v>
      </c>
      <c r="J961" t="n">
        <v>245.29</v>
      </c>
      <c r="K961" t="n">
        <v>57.72</v>
      </c>
      <c r="L961" t="n">
        <v>8.25</v>
      </c>
      <c r="M961" t="n">
        <v>31</v>
      </c>
      <c r="N961" t="n">
        <v>59.32</v>
      </c>
      <c r="O961" t="n">
        <v>30486.64</v>
      </c>
      <c r="P961" t="n">
        <v>363.22</v>
      </c>
      <c r="Q961" t="n">
        <v>1397.35</v>
      </c>
      <c r="R961" t="n">
        <v>101.6</v>
      </c>
      <c r="S961" t="n">
        <v>66.97</v>
      </c>
      <c r="T961" t="n">
        <v>14638</v>
      </c>
      <c r="U961" t="n">
        <v>0.66</v>
      </c>
      <c r="V961" t="n">
        <v>0.84</v>
      </c>
      <c r="W961" t="n">
        <v>5.35</v>
      </c>
      <c r="X961" t="n">
        <v>0.9</v>
      </c>
      <c r="Y961" t="n">
        <v>1</v>
      </c>
      <c r="Z961" t="n">
        <v>10</v>
      </c>
    </row>
    <row r="962">
      <c r="A962" t="n">
        <v>30</v>
      </c>
      <c r="B962" t="n">
        <v>120</v>
      </c>
      <c r="C962" t="inlineStr">
        <is>
          <t xml:space="preserve">CONCLUIDO	</t>
        </is>
      </c>
      <c r="D962" t="n">
        <v>3.4223</v>
      </c>
      <c r="E962" t="n">
        <v>29.22</v>
      </c>
      <c r="F962" t="n">
        <v>25.05</v>
      </c>
      <c r="G962" t="n">
        <v>46.98</v>
      </c>
      <c r="H962" t="n">
        <v>0.62</v>
      </c>
      <c r="I962" t="n">
        <v>32</v>
      </c>
      <c r="J962" t="n">
        <v>245.73</v>
      </c>
      <c r="K962" t="n">
        <v>57.72</v>
      </c>
      <c r="L962" t="n">
        <v>8.5</v>
      </c>
      <c r="M962" t="n">
        <v>30</v>
      </c>
      <c r="N962" t="n">
        <v>59.51</v>
      </c>
      <c r="O962" t="n">
        <v>30541.29</v>
      </c>
      <c r="P962" t="n">
        <v>361.37</v>
      </c>
      <c r="Q962" t="n">
        <v>1397.32</v>
      </c>
      <c r="R962" t="n">
        <v>101.44</v>
      </c>
      <c r="S962" t="n">
        <v>66.97</v>
      </c>
      <c r="T962" t="n">
        <v>14561.88</v>
      </c>
      <c r="U962" t="n">
        <v>0.66</v>
      </c>
      <c r="V962" t="n">
        <v>0.84</v>
      </c>
      <c r="W962" t="n">
        <v>5.35</v>
      </c>
      <c r="X962" t="n">
        <v>0.89</v>
      </c>
      <c r="Y962" t="n">
        <v>1</v>
      </c>
      <c r="Z962" t="n">
        <v>10</v>
      </c>
    </row>
    <row r="963">
      <c r="A963" t="n">
        <v>31</v>
      </c>
      <c r="B963" t="n">
        <v>120</v>
      </c>
      <c r="C963" t="inlineStr">
        <is>
          <t xml:space="preserve">CONCLUIDO	</t>
        </is>
      </c>
      <c r="D963" t="n">
        <v>3.4298</v>
      </c>
      <c r="E963" t="n">
        <v>29.16</v>
      </c>
      <c r="F963" t="n">
        <v>25.04</v>
      </c>
      <c r="G963" t="n">
        <v>48.46</v>
      </c>
      <c r="H963" t="n">
        <v>0.63</v>
      </c>
      <c r="I963" t="n">
        <v>31</v>
      </c>
      <c r="J963" t="n">
        <v>246.18</v>
      </c>
      <c r="K963" t="n">
        <v>57.72</v>
      </c>
      <c r="L963" t="n">
        <v>8.75</v>
      </c>
      <c r="M963" t="n">
        <v>29</v>
      </c>
      <c r="N963" t="n">
        <v>59.7</v>
      </c>
      <c r="O963" t="n">
        <v>30596.01</v>
      </c>
      <c r="P963" t="n">
        <v>361.27</v>
      </c>
      <c r="Q963" t="n">
        <v>1397.23</v>
      </c>
      <c r="R963" t="n">
        <v>100.65</v>
      </c>
      <c r="S963" t="n">
        <v>66.97</v>
      </c>
      <c r="T963" t="n">
        <v>14171.8</v>
      </c>
      <c r="U963" t="n">
        <v>0.67</v>
      </c>
      <c r="V963" t="n">
        <v>0.84</v>
      </c>
      <c r="W963" t="n">
        <v>5.35</v>
      </c>
      <c r="X963" t="n">
        <v>0.87</v>
      </c>
      <c r="Y963" t="n">
        <v>1</v>
      </c>
      <c r="Z963" t="n">
        <v>10</v>
      </c>
    </row>
    <row r="964">
      <c r="A964" t="n">
        <v>32</v>
      </c>
      <c r="B964" t="n">
        <v>120</v>
      </c>
      <c r="C964" t="inlineStr">
        <is>
          <t xml:space="preserve">CONCLUIDO	</t>
        </is>
      </c>
      <c r="D964" t="n">
        <v>3.4383</v>
      </c>
      <c r="E964" t="n">
        <v>29.08</v>
      </c>
      <c r="F964" t="n">
        <v>25.01</v>
      </c>
      <c r="G964" t="n">
        <v>50.02</v>
      </c>
      <c r="H964" t="n">
        <v>0.65</v>
      </c>
      <c r="I964" t="n">
        <v>30</v>
      </c>
      <c r="J964" t="n">
        <v>246.62</v>
      </c>
      <c r="K964" t="n">
        <v>57.72</v>
      </c>
      <c r="L964" t="n">
        <v>9</v>
      </c>
      <c r="M964" t="n">
        <v>28</v>
      </c>
      <c r="N964" t="n">
        <v>59.9</v>
      </c>
      <c r="O964" t="n">
        <v>30650.8</v>
      </c>
      <c r="P964" t="n">
        <v>358.99</v>
      </c>
      <c r="Q964" t="n">
        <v>1397.22</v>
      </c>
      <c r="R964" t="n">
        <v>99.91</v>
      </c>
      <c r="S964" t="n">
        <v>66.97</v>
      </c>
      <c r="T964" t="n">
        <v>13806.71</v>
      </c>
      <c r="U964" t="n">
        <v>0.67</v>
      </c>
      <c r="V964" t="n">
        <v>0.84</v>
      </c>
      <c r="W964" t="n">
        <v>5.35</v>
      </c>
      <c r="X964" t="n">
        <v>0.84</v>
      </c>
      <c r="Y964" t="n">
        <v>1</v>
      </c>
      <c r="Z964" t="n">
        <v>10</v>
      </c>
    </row>
    <row r="965">
      <c r="A965" t="n">
        <v>33</v>
      </c>
      <c r="B965" t="n">
        <v>120</v>
      </c>
      <c r="C965" t="inlineStr">
        <is>
          <t xml:space="preserve">CONCLUIDO	</t>
        </is>
      </c>
      <c r="D965" t="n">
        <v>3.4498</v>
      </c>
      <c r="E965" t="n">
        <v>28.99</v>
      </c>
      <c r="F965" t="n">
        <v>24.96</v>
      </c>
      <c r="G965" t="n">
        <v>51.64</v>
      </c>
      <c r="H965" t="n">
        <v>0.67</v>
      </c>
      <c r="I965" t="n">
        <v>29</v>
      </c>
      <c r="J965" t="n">
        <v>247.07</v>
      </c>
      <c r="K965" t="n">
        <v>57.72</v>
      </c>
      <c r="L965" t="n">
        <v>9.25</v>
      </c>
      <c r="M965" t="n">
        <v>27</v>
      </c>
      <c r="N965" t="n">
        <v>60.09</v>
      </c>
      <c r="O965" t="n">
        <v>30705.66</v>
      </c>
      <c r="P965" t="n">
        <v>357.38</v>
      </c>
      <c r="Q965" t="n">
        <v>1397.28</v>
      </c>
      <c r="R965" t="n">
        <v>98.58</v>
      </c>
      <c r="S965" t="n">
        <v>66.97</v>
      </c>
      <c r="T965" t="n">
        <v>13148.51</v>
      </c>
      <c r="U965" t="n">
        <v>0.68</v>
      </c>
      <c r="V965" t="n">
        <v>0.84</v>
      </c>
      <c r="W965" t="n">
        <v>5.33</v>
      </c>
      <c r="X965" t="n">
        <v>0.79</v>
      </c>
      <c r="Y965" t="n">
        <v>1</v>
      </c>
      <c r="Z965" t="n">
        <v>10</v>
      </c>
    </row>
    <row r="966">
      <c r="A966" t="n">
        <v>34</v>
      </c>
      <c r="B966" t="n">
        <v>120</v>
      </c>
      <c r="C966" t="inlineStr">
        <is>
          <t xml:space="preserve">CONCLUIDO	</t>
        </is>
      </c>
      <c r="D966" t="n">
        <v>3.4562</v>
      </c>
      <c r="E966" t="n">
        <v>28.93</v>
      </c>
      <c r="F966" t="n">
        <v>24.95</v>
      </c>
      <c r="G966" t="n">
        <v>53.46</v>
      </c>
      <c r="H966" t="n">
        <v>0.68</v>
      </c>
      <c r="I966" t="n">
        <v>28</v>
      </c>
      <c r="J966" t="n">
        <v>247.51</v>
      </c>
      <c r="K966" t="n">
        <v>57.72</v>
      </c>
      <c r="L966" t="n">
        <v>9.5</v>
      </c>
      <c r="M966" t="n">
        <v>26</v>
      </c>
      <c r="N966" t="n">
        <v>60.29</v>
      </c>
      <c r="O966" t="n">
        <v>30760.6</v>
      </c>
      <c r="P966" t="n">
        <v>356.2</v>
      </c>
      <c r="Q966" t="n">
        <v>1397.2</v>
      </c>
      <c r="R966" t="n">
        <v>98.31</v>
      </c>
      <c r="S966" t="n">
        <v>66.97</v>
      </c>
      <c r="T966" t="n">
        <v>13014.72</v>
      </c>
      <c r="U966" t="n">
        <v>0.68</v>
      </c>
      <c r="V966" t="n">
        <v>0.84</v>
      </c>
      <c r="W966" t="n">
        <v>5.34</v>
      </c>
      <c r="X966" t="n">
        <v>0.78</v>
      </c>
      <c r="Y966" t="n">
        <v>1</v>
      </c>
      <c r="Z966" t="n">
        <v>10</v>
      </c>
    </row>
    <row r="967">
      <c r="A967" t="n">
        <v>35</v>
      </c>
      <c r="B967" t="n">
        <v>120</v>
      </c>
      <c r="C967" t="inlineStr">
        <is>
          <t xml:space="preserve">CONCLUIDO	</t>
        </is>
      </c>
      <c r="D967" t="n">
        <v>3.4679</v>
      </c>
      <c r="E967" t="n">
        <v>28.84</v>
      </c>
      <c r="F967" t="n">
        <v>24.9</v>
      </c>
      <c r="G967" t="n">
        <v>55.33</v>
      </c>
      <c r="H967" t="n">
        <v>0.7</v>
      </c>
      <c r="I967" t="n">
        <v>27</v>
      </c>
      <c r="J967" t="n">
        <v>247.96</v>
      </c>
      <c r="K967" t="n">
        <v>57.72</v>
      </c>
      <c r="L967" t="n">
        <v>9.75</v>
      </c>
      <c r="M967" t="n">
        <v>25</v>
      </c>
      <c r="N967" t="n">
        <v>60.48</v>
      </c>
      <c r="O967" t="n">
        <v>30815.6</v>
      </c>
      <c r="P967" t="n">
        <v>354.04</v>
      </c>
      <c r="Q967" t="n">
        <v>1397.36</v>
      </c>
      <c r="R967" t="n">
        <v>96.33</v>
      </c>
      <c r="S967" t="n">
        <v>66.97</v>
      </c>
      <c r="T967" t="n">
        <v>12031.22</v>
      </c>
      <c r="U967" t="n">
        <v>0.7</v>
      </c>
      <c r="V967" t="n">
        <v>0.85</v>
      </c>
      <c r="W967" t="n">
        <v>5.34</v>
      </c>
      <c r="X967" t="n">
        <v>0.73</v>
      </c>
      <c r="Y967" t="n">
        <v>1</v>
      </c>
      <c r="Z967" t="n">
        <v>10</v>
      </c>
    </row>
    <row r="968">
      <c r="A968" t="n">
        <v>36</v>
      </c>
      <c r="B968" t="n">
        <v>120</v>
      </c>
      <c r="C968" t="inlineStr">
        <is>
          <t xml:space="preserve">CONCLUIDO	</t>
        </is>
      </c>
      <c r="D968" t="n">
        <v>3.4655</v>
      </c>
      <c r="E968" t="n">
        <v>28.86</v>
      </c>
      <c r="F968" t="n">
        <v>24.92</v>
      </c>
      <c r="G968" t="n">
        <v>55.37</v>
      </c>
      <c r="H968" t="n">
        <v>0.72</v>
      </c>
      <c r="I968" t="n">
        <v>27</v>
      </c>
      <c r="J968" t="n">
        <v>248.4</v>
      </c>
      <c r="K968" t="n">
        <v>57.72</v>
      </c>
      <c r="L968" t="n">
        <v>10</v>
      </c>
      <c r="M968" t="n">
        <v>25</v>
      </c>
      <c r="N968" t="n">
        <v>60.68</v>
      </c>
      <c r="O968" t="n">
        <v>30870.67</v>
      </c>
      <c r="P968" t="n">
        <v>353.38</v>
      </c>
      <c r="Q968" t="n">
        <v>1397.24</v>
      </c>
      <c r="R968" t="n">
        <v>96.97</v>
      </c>
      <c r="S968" t="n">
        <v>66.97</v>
      </c>
      <c r="T968" t="n">
        <v>12351.32</v>
      </c>
      <c r="U968" t="n">
        <v>0.6899999999999999</v>
      </c>
      <c r="V968" t="n">
        <v>0.84</v>
      </c>
      <c r="W968" t="n">
        <v>5.34</v>
      </c>
      <c r="X968" t="n">
        <v>0.75</v>
      </c>
      <c r="Y968" t="n">
        <v>1</v>
      </c>
      <c r="Z968" t="n">
        <v>10</v>
      </c>
    </row>
    <row r="969">
      <c r="A969" t="n">
        <v>37</v>
      </c>
      <c r="B969" t="n">
        <v>120</v>
      </c>
      <c r="C969" t="inlineStr">
        <is>
          <t xml:space="preserve">CONCLUIDO	</t>
        </is>
      </c>
      <c r="D969" t="n">
        <v>3.4763</v>
      </c>
      <c r="E969" t="n">
        <v>28.77</v>
      </c>
      <c r="F969" t="n">
        <v>24.87</v>
      </c>
      <c r="G969" t="n">
        <v>57.4</v>
      </c>
      <c r="H969" t="n">
        <v>0.73</v>
      </c>
      <c r="I969" t="n">
        <v>26</v>
      </c>
      <c r="J969" t="n">
        <v>248.85</v>
      </c>
      <c r="K969" t="n">
        <v>57.72</v>
      </c>
      <c r="L969" t="n">
        <v>10.25</v>
      </c>
      <c r="M969" t="n">
        <v>24</v>
      </c>
      <c r="N969" t="n">
        <v>60.88</v>
      </c>
      <c r="O969" t="n">
        <v>30925.82</v>
      </c>
      <c r="P969" t="n">
        <v>350.89</v>
      </c>
      <c r="Q969" t="n">
        <v>1397.18</v>
      </c>
      <c r="R969" t="n">
        <v>95.68000000000001</v>
      </c>
      <c r="S969" t="n">
        <v>66.97</v>
      </c>
      <c r="T969" t="n">
        <v>11711.48</v>
      </c>
      <c r="U969" t="n">
        <v>0.7</v>
      </c>
      <c r="V969" t="n">
        <v>0.85</v>
      </c>
      <c r="W969" t="n">
        <v>5.33</v>
      </c>
      <c r="X969" t="n">
        <v>0.71</v>
      </c>
      <c r="Y969" t="n">
        <v>1</v>
      </c>
      <c r="Z969" t="n">
        <v>10</v>
      </c>
    </row>
    <row r="970">
      <c r="A970" t="n">
        <v>38</v>
      </c>
      <c r="B970" t="n">
        <v>120</v>
      </c>
      <c r="C970" t="inlineStr">
        <is>
          <t xml:space="preserve">CONCLUIDO	</t>
        </is>
      </c>
      <c r="D970" t="n">
        <v>3.4843</v>
      </c>
      <c r="E970" t="n">
        <v>28.7</v>
      </c>
      <c r="F970" t="n">
        <v>24.85</v>
      </c>
      <c r="G970" t="n">
        <v>59.65</v>
      </c>
      <c r="H970" t="n">
        <v>0.75</v>
      </c>
      <c r="I970" t="n">
        <v>25</v>
      </c>
      <c r="J970" t="n">
        <v>249.3</v>
      </c>
      <c r="K970" t="n">
        <v>57.72</v>
      </c>
      <c r="L970" t="n">
        <v>10.5</v>
      </c>
      <c r="M970" t="n">
        <v>23</v>
      </c>
      <c r="N970" t="n">
        <v>61.07</v>
      </c>
      <c r="O970" t="n">
        <v>30981.04</v>
      </c>
      <c r="P970" t="n">
        <v>350.58</v>
      </c>
      <c r="Q970" t="n">
        <v>1397.23</v>
      </c>
      <c r="R970" t="n">
        <v>94.95999999999999</v>
      </c>
      <c r="S970" t="n">
        <v>66.97</v>
      </c>
      <c r="T970" t="n">
        <v>11355.59</v>
      </c>
      <c r="U970" t="n">
        <v>0.71</v>
      </c>
      <c r="V970" t="n">
        <v>0.85</v>
      </c>
      <c r="W970" t="n">
        <v>5.34</v>
      </c>
      <c r="X970" t="n">
        <v>0.6899999999999999</v>
      </c>
      <c r="Y970" t="n">
        <v>1</v>
      </c>
      <c r="Z970" t="n">
        <v>10</v>
      </c>
    </row>
    <row r="971">
      <c r="A971" t="n">
        <v>39</v>
      </c>
      <c r="B971" t="n">
        <v>120</v>
      </c>
      <c r="C971" t="inlineStr">
        <is>
          <t xml:space="preserve">CONCLUIDO	</t>
        </is>
      </c>
      <c r="D971" t="n">
        <v>3.483</v>
      </c>
      <c r="E971" t="n">
        <v>28.71</v>
      </c>
      <c r="F971" t="n">
        <v>24.86</v>
      </c>
      <c r="G971" t="n">
        <v>59.67</v>
      </c>
      <c r="H971" t="n">
        <v>0.77</v>
      </c>
      <c r="I971" t="n">
        <v>25</v>
      </c>
      <c r="J971" t="n">
        <v>249.75</v>
      </c>
      <c r="K971" t="n">
        <v>57.72</v>
      </c>
      <c r="L971" t="n">
        <v>10.75</v>
      </c>
      <c r="M971" t="n">
        <v>23</v>
      </c>
      <c r="N971" t="n">
        <v>61.27</v>
      </c>
      <c r="O971" t="n">
        <v>31036.33</v>
      </c>
      <c r="P971" t="n">
        <v>349.34</v>
      </c>
      <c r="Q971" t="n">
        <v>1397.2</v>
      </c>
      <c r="R971" t="n">
        <v>95.31999999999999</v>
      </c>
      <c r="S971" t="n">
        <v>66.97</v>
      </c>
      <c r="T971" t="n">
        <v>11535.1</v>
      </c>
      <c r="U971" t="n">
        <v>0.7</v>
      </c>
      <c r="V971" t="n">
        <v>0.85</v>
      </c>
      <c r="W971" t="n">
        <v>5.33</v>
      </c>
      <c r="X971" t="n">
        <v>0.7</v>
      </c>
      <c r="Y971" t="n">
        <v>1</v>
      </c>
      <c r="Z971" t="n">
        <v>10</v>
      </c>
    </row>
    <row r="972">
      <c r="A972" t="n">
        <v>40</v>
      </c>
      <c r="B972" t="n">
        <v>120</v>
      </c>
      <c r="C972" t="inlineStr">
        <is>
          <t xml:space="preserve">CONCLUIDO	</t>
        </is>
      </c>
      <c r="D972" t="n">
        <v>3.4937</v>
      </c>
      <c r="E972" t="n">
        <v>28.62</v>
      </c>
      <c r="F972" t="n">
        <v>24.82</v>
      </c>
      <c r="G972" t="n">
        <v>62.05</v>
      </c>
      <c r="H972" t="n">
        <v>0.78</v>
      </c>
      <c r="I972" t="n">
        <v>24</v>
      </c>
      <c r="J972" t="n">
        <v>250.2</v>
      </c>
      <c r="K972" t="n">
        <v>57.72</v>
      </c>
      <c r="L972" t="n">
        <v>11</v>
      </c>
      <c r="M972" t="n">
        <v>22</v>
      </c>
      <c r="N972" t="n">
        <v>61.47</v>
      </c>
      <c r="O972" t="n">
        <v>31091.69</v>
      </c>
      <c r="P972" t="n">
        <v>347.63</v>
      </c>
      <c r="Q972" t="n">
        <v>1397.32</v>
      </c>
      <c r="R972" t="n">
        <v>93.84</v>
      </c>
      <c r="S972" t="n">
        <v>66.97</v>
      </c>
      <c r="T972" t="n">
        <v>10802.71</v>
      </c>
      <c r="U972" t="n">
        <v>0.71</v>
      </c>
      <c r="V972" t="n">
        <v>0.85</v>
      </c>
      <c r="W972" t="n">
        <v>5.33</v>
      </c>
      <c r="X972" t="n">
        <v>0.65</v>
      </c>
      <c r="Y972" t="n">
        <v>1</v>
      </c>
      <c r="Z972" t="n">
        <v>10</v>
      </c>
    </row>
    <row r="973">
      <c r="A973" t="n">
        <v>41</v>
      </c>
      <c r="B973" t="n">
        <v>120</v>
      </c>
      <c r="C973" t="inlineStr">
        <is>
          <t xml:space="preserve">CONCLUIDO	</t>
        </is>
      </c>
      <c r="D973" t="n">
        <v>3.5031</v>
      </c>
      <c r="E973" t="n">
        <v>28.55</v>
      </c>
      <c r="F973" t="n">
        <v>24.79</v>
      </c>
      <c r="G973" t="n">
        <v>64.67</v>
      </c>
      <c r="H973" t="n">
        <v>0.8</v>
      </c>
      <c r="I973" t="n">
        <v>23</v>
      </c>
      <c r="J973" t="n">
        <v>250.65</v>
      </c>
      <c r="K973" t="n">
        <v>57.72</v>
      </c>
      <c r="L973" t="n">
        <v>11.25</v>
      </c>
      <c r="M973" t="n">
        <v>21</v>
      </c>
      <c r="N973" t="n">
        <v>61.67</v>
      </c>
      <c r="O973" t="n">
        <v>31147.12</v>
      </c>
      <c r="P973" t="n">
        <v>345.65</v>
      </c>
      <c r="Q973" t="n">
        <v>1397.2</v>
      </c>
      <c r="R973" t="n">
        <v>93.03</v>
      </c>
      <c r="S973" t="n">
        <v>66.97</v>
      </c>
      <c r="T973" t="n">
        <v>10401.62</v>
      </c>
      <c r="U973" t="n">
        <v>0.72</v>
      </c>
      <c r="V973" t="n">
        <v>0.85</v>
      </c>
      <c r="W973" t="n">
        <v>5.33</v>
      </c>
      <c r="X973" t="n">
        <v>0.62</v>
      </c>
      <c r="Y973" t="n">
        <v>1</v>
      </c>
      <c r="Z973" t="n">
        <v>10</v>
      </c>
    </row>
    <row r="974">
      <c r="A974" t="n">
        <v>42</v>
      </c>
      <c r="B974" t="n">
        <v>120</v>
      </c>
      <c r="C974" t="inlineStr">
        <is>
          <t xml:space="preserve">CONCLUIDO	</t>
        </is>
      </c>
      <c r="D974" t="n">
        <v>3.5025</v>
      </c>
      <c r="E974" t="n">
        <v>28.55</v>
      </c>
      <c r="F974" t="n">
        <v>24.79</v>
      </c>
      <c r="G974" t="n">
        <v>64.68000000000001</v>
      </c>
      <c r="H974" t="n">
        <v>0.8100000000000001</v>
      </c>
      <c r="I974" t="n">
        <v>23</v>
      </c>
      <c r="J974" t="n">
        <v>251.1</v>
      </c>
      <c r="K974" t="n">
        <v>57.72</v>
      </c>
      <c r="L974" t="n">
        <v>11.5</v>
      </c>
      <c r="M974" t="n">
        <v>21</v>
      </c>
      <c r="N974" t="n">
        <v>61.87</v>
      </c>
      <c r="O974" t="n">
        <v>31202.63</v>
      </c>
      <c r="P974" t="n">
        <v>345.45</v>
      </c>
      <c r="Q974" t="n">
        <v>1397.2</v>
      </c>
      <c r="R974" t="n">
        <v>93.01000000000001</v>
      </c>
      <c r="S974" t="n">
        <v>66.97</v>
      </c>
      <c r="T974" t="n">
        <v>10392.55</v>
      </c>
      <c r="U974" t="n">
        <v>0.72</v>
      </c>
      <c r="V974" t="n">
        <v>0.85</v>
      </c>
      <c r="W974" t="n">
        <v>5.33</v>
      </c>
      <c r="X974" t="n">
        <v>0.63</v>
      </c>
      <c r="Y974" t="n">
        <v>1</v>
      </c>
      <c r="Z974" t="n">
        <v>10</v>
      </c>
    </row>
    <row r="975">
      <c r="A975" t="n">
        <v>43</v>
      </c>
      <c r="B975" t="n">
        <v>120</v>
      </c>
      <c r="C975" t="inlineStr">
        <is>
          <t xml:space="preserve">CONCLUIDO	</t>
        </is>
      </c>
      <c r="D975" t="n">
        <v>3.5125</v>
      </c>
      <c r="E975" t="n">
        <v>28.47</v>
      </c>
      <c r="F975" t="n">
        <v>24.76</v>
      </c>
      <c r="G975" t="n">
        <v>67.52</v>
      </c>
      <c r="H975" t="n">
        <v>0.83</v>
      </c>
      <c r="I975" t="n">
        <v>22</v>
      </c>
      <c r="J975" t="n">
        <v>251.55</v>
      </c>
      <c r="K975" t="n">
        <v>57.72</v>
      </c>
      <c r="L975" t="n">
        <v>11.75</v>
      </c>
      <c r="M975" t="n">
        <v>20</v>
      </c>
      <c r="N975" t="n">
        <v>62.07</v>
      </c>
      <c r="O975" t="n">
        <v>31258.21</v>
      </c>
      <c r="P975" t="n">
        <v>343.55</v>
      </c>
      <c r="Q975" t="n">
        <v>1397.34</v>
      </c>
      <c r="R975" t="n">
        <v>91.93000000000001</v>
      </c>
      <c r="S975" t="n">
        <v>66.97</v>
      </c>
      <c r="T975" t="n">
        <v>9858.74</v>
      </c>
      <c r="U975" t="n">
        <v>0.73</v>
      </c>
      <c r="V975" t="n">
        <v>0.85</v>
      </c>
      <c r="W975" t="n">
        <v>5.32</v>
      </c>
      <c r="X975" t="n">
        <v>0.59</v>
      </c>
      <c r="Y975" t="n">
        <v>1</v>
      </c>
      <c r="Z975" t="n">
        <v>10</v>
      </c>
    </row>
    <row r="976">
      <c r="A976" t="n">
        <v>44</v>
      </c>
      <c r="B976" t="n">
        <v>120</v>
      </c>
      <c r="C976" t="inlineStr">
        <is>
          <t xml:space="preserve">CONCLUIDO	</t>
        </is>
      </c>
      <c r="D976" t="n">
        <v>3.5118</v>
      </c>
      <c r="E976" t="n">
        <v>28.48</v>
      </c>
      <c r="F976" t="n">
        <v>24.76</v>
      </c>
      <c r="G976" t="n">
        <v>67.54000000000001</v>
      </c>
      <c r="H976" t="n">
        <v>0.85</v>
      </c>
      <c r="I976" t="n">
        <v>22</v>
      </c>
      <c r="J976" t="n">
        <v>252</v>
      </c>
      <c r="K976" t="n">
        <v>57.72</v>
      </c>
      <c r="L976" t="n">
        <v>12</v>
      </c>
      <c r="M976" t="n">
        <v>20</v>
      </c>
      <c r="N976" t="n">
        <v>62.27</v>
      </c>
      <c r="O976" t="n">
        <v>31313.87</v>
      </c>
      <c r="P976" t="n">
        <v>342.61</v>
      </c>
      <c r="Q976" t="n">
        <v>1397.19</v>
      </c>
      <c r="R976" t="n">
        <v>92.12</v>
      </c>
      <c r="S976" t="n">
        <v>66.97</v>
      </c>
      <c r="T976" t="n">
        <v>9951.360000000001</v>
      </c>
      <c r="U976" t="n">
        <v>0.73</v>
      </c>
      <c r="V976" t="n">
        <v>0.85</v>
      </c>
      <c r="W976" t="n">
        <v>5.33</v>
      </c>
      <c r="X976" t="n">
        <v>0.6</v>
      </c>
      <c r="Y976" t="n">
        <v>1</v>
      </c>
      <c r="Z976" t="n">
        <v>10</v>
      </c>
    </row>
    <row r="977">
      <c r="A977" t="n">
        <v>45</v>
      </c>
      <c r="B977" t="n">
        <v>120</v>
      </c>
      <c r="C977" t="inlineStr">
        <is>
          <t xml:space="preserve">CONCLUIDO	</t>
        </is>
      </c>
      <c r="D977" t="n">
        <v>3.5221</v>
      </c>
      <c r="E977" t="n">
        <v>28.39</v>
      </c>
      <c r="F977" t="n">
        <v>24.73</v>
      </c>
      <c r="G977" t="n">
        <v>70.65000000000001</v>
      </c>
      <c r="H977" t="n">
        <v>0.86</v>
      </c>
      <c r="I977" t="n">
        <v>21</v>
      </c>
      <c r="J977" t="n">
        <v>252.45</v>
      </c>
      <c r="K977" t="n">
        <v>57.72</v>
      </c>
      <c r="L977" t="n">
        <v>12.25</v>
      </c>
      <c r="M977" t="n">
        <v>19</v>
      </c>
      <c r="N977" t="n">
        <v>62.48</v>
      </c>
      <c r="O977" t="n">
        <v>31369.6</v>
      </c>
      <c r="P977" t="n">
        <v>340.07</v>
      </c>
      <c r="Q977" t="n">
        <v>1397.23</v>
      </c>
      <c r="R977" t="n">
        <v>90.81</v>
      </c>
      <c r="S977" t="n">
        <v>66.97</v>
      </c>
      <c r="T977" t="n">
        <v>9301.610000000001</v>
      </c>
      <c r="U977" t="n">
        <v>0.74</v>
      </c>
      <c r="V977" t="n">
        <v>0.85</v>
      </c>
      <c r="W977" t="n">
        <v>5.33</v>
      </c>
      <c r="X977" t="n">
        <v>0.5600000000000001</v>
      </c>
      <c r="Y977" t="n">
        <v>1</v>
      </c>
      <c r="Z977" t="n">
        <v>10</v>
      </c>
    </row>
    <row r="978">
      <c r="A978" t="n">
        <v>46</v>
      </c>
      <c r="B978" t="n">
        <v>120</v>
      </c>
      <c r="C978" t="inlineStr">
        <is>
          <t xml:space="preserve">CONCLUIDO	</t>
        </is>
      </c>
      <c r="D978" t="n">
        <v>3.5197</v>
      </c>
      <c r="E978" t="n">
        <v>28.41</v>
      </c>
      <c r="F978" t="n">
        <v>24.75</v>
      </c>
      <c r="G978" t="n">
        <v>70.7</v>
      </c>
      <c r="H978" t="n">
        <v>0.88</v>
      </c>
      <c r="I978" t="n">
        <v>21</v>
      </c>
      <c r="J978" t="n">
        <v>252.9</v>
      </c>
      <c r="K978" t="n">
        <v>57.72</v>
      </c>
      <c r="L978" t="n">
        <v>12.5</v>
      </c>
      <c r="M978" t="n">
        <v>19</v>
      </c>
      <c r="N978" t="n">
        <v>62.68</v>
      </c>
      <c r="O978" t="n">
        <v>31425.4</v>
      </c>
      <c r="P978" t="n">
        <v>339.49</v>
      </c>
      <c r="Q978" t="n">
        <v>1397.31</v>
      </c>
      <c r="R978" t="n">
        <v>91.45999999999999</v>
      </c>
      <c r="S978" t="n">
        <v>66.97</v>
      </c>
      <c r="T978" t="n">
        <v>9625.84</v>
      </c>
      <c r="U978" t="n">
        <v>0.73</v>
      </c>
      <c r="V978" t="n">
        <v>0.85</v>
      </c>
      <c r="W978" t="n">
        <v>5.33</v>
      </c>
      <c r="X978" t="n">
        <v>0.58</v>
      </c>
      <c r="Y978" t="n">
        <v>1</v>
      </c>
      <c r="Z978" t="n">
        <v>10</v>
      </c>
    </row>
    <row r="979">
      <c r="A979" t="n">
        <v>47</v>
      </c>
      <c r="B979" t="n">
        <v>120</v>
      </c>
      <c r="C979" t="inlineStr">
        <is>
          <t xml:space="preserve">CONCLUIDO	</t>
        </is>
      </c>
      <c r="D979" t="n">
        <v>3.5293</v>
      </c>
      <c r="E979" t="n">
        <v>28.33</v>
      </c>
      <c r="F979" t="n">
        <v>24.71</v>
      </c>
      <c r="G979" t="n">
        <v>74.14</v>
      </c>
      <c r="H979" t="n">
        <v>0.9</v>
      </c>
      <c r="I979" t="n">
        <v>20</v>
      </c>
      <c r="J979" t="n">
        <v>253.35</v>
      </c>
      <c r="K979" t="n">
        <v>57.72</v>
      </c>
      <c r="L979" t="n">
        <v>12.75</v>
      </c>
      <c r="M979" t="n">
        <v>18</v>
      </c>
      <c r="N979" t="n">
        <v>62.88</v>
      </c>
      <c r="O979" t="n">
        <v>31481.28</v>
      </c>
      <c r="P979" t="n">
        <v>337.54</v>
      </c>
      <c r="Q979" t="n">
        <v>1397.17</v>
      </c>
      <c r="R979" t="n">
        <v>90.37</v>
      </c>
      <c r="S979" t="n">
        <v>66.97</v>
      </c>
      <c r="T979" t="n">
        <v>9085.120000000001</v>
      </c>
      <c r="U979" t="n">
        <v>0.74</v>
      </c>
      <c r="V979" t="n">
        <v>0.85</v>
      </c>
      <c r="W979" t="n">
        <v>5.33</v>
      </c>
      <c r="X979" t="n">
        <v>0.55</v>
      </c>
      <c r="Y979" t="n">
        <v>1</v>
      </c>
      <c r="Z979" t="n">
        <v>10</v>
      </c>
    </row>
    <row r="980">
      <c r="A980" t="n">
        <v>48</v>
      </c>
      <c r="B980" t="n">
        <v>120</v>
      </c>
      <c r="C980" t="inlineStr">
        <is>
          <t xml:space="preserve">CONCLUIDO	</t>
        </is>
      </c>
      <c r="D980" t="n">
        <v>3.5311</v>
      </c>
      <c r="E980" t="n">
        <v>28.32</v>
      </c>
      <c r="F980" t="n">
        <v>24.7</v>
      </c>
      <c r="G980" t="n">
        <v>74.09999999999999</v>
      </c>
      <c r="H980" t="n">
        <v>0.91</v>
      </c>
      <c r="I980" t="n">
        <v>20</v>
      </c>
      <c r="J980" t="n">
        <v>253.81</v>
      </c>
      <c r="K980" t="n">
        <v>57.72</v>
      </c>
      <c r="L980" t="n">
        <v>13</v>
      </c>
      <c r="M980" t="n">
        <v>18</v>
      </c>
      <c r="N980" t="n">
        <v>63.08</v>
      </c>
      <c r="O980" t="n">
        <v>31537.23</v>
      </c>
      <c r="P980" t="n">
        <v>337.25</v>
      </c>
      <c r="Q980" t="n">
        <v>1397.21</v>
      </c>
      <c r="R980" t="n">
        <v>89.87</v>
      </c>
      <c r="S980" t="n">
        <v>66.97</v>
      </c>
      <c r="T980" t="n">
        <v>8835.370000000001</v>
      </c>
      <c r="U980" t="n">
        <v>0.75</v>
      </c>
      <c r="V980" t="n">
        <v>0.85</v>
      </c>
      <c r="W980" t="n">
        <v>5.33</v>
      </c>
      <c r="X980" t="n">
        <v>0.53</v>
      </c>
      <c r="Y980" t="n">
        <v>1</v>
      </c>
      <c r="Z980" t="n">
        <v>10</v>
      </c>
    </row>
    <row r="981">
      <c r="A981" t="n">
        <v>49</v>
      </c>
      <c r="B981" t="n">
        <v>120</v>
      </c>
      <c r="C981" t="inlineStr">
        <is>
          <t xml:space="preserve">CONCLUIDO	</t>
        </is>
      </c>
      <c r="D981" t="n">
        <v>3.5297</v>
      </c>
      <c r="E981" t="n">
        <v>28.33</v>
      </c>
      <c r="F981" t="n">
        <v>24.71</v>
      </c>
      <c r="G981" t="n">
        <v>74.13</v>
      </c>
      <c r="H981" t="n">
        <v>0.93</v>
      </c>
      <c r="I981" t="n">
        <v>20</v>
      </c>
      <c r="J981" t="n">
        <v>254.26</v>
      </c>
      <c r="K981" t="n">
        <v>57.72</v>
      </c>
      <c r="L981" t="n">
        <v>13.25</v>
      </c>
      <c r="M981" t="n">
        <v>18</v>
      </c>
      <c r="N981" t="n">
        <v>63.29</v>
      </c>
      <c r="O981" t="n">
        <v>31593.26</v>
      </c>
      <c r="P981" t="n">
        <v>334.07</v>
      </c>
      <c r="Q981" t="n">
        <v>1397.22</v>
      </c>
      <c r="R981" t="n">
        <v>90.28</v>
      </c>
      <c r="S981" t="n">
        <v>66.97</v>
      </c>
      <c r="T981" t="n">
        <v>9041.98</v>
      </c>
      <c r="U981" t="n">
        <v>0.74</v>
      </c>
      <c r="V981" t="n">
        <v>0.85</v>
      </c>
      <c r="W981" t="n">
        <v>5.33</v>
      </c>
      <c r="X981" t="n">
        <v>0.55</v>
      </c>
      <c r="Y981" t="n">
        <v>1</v>
      </c>
      <c r="Z981" t="n">
        <v>10</v>
      </c>
    </row>
    <row r="982">
      <c r="A982" t="n">
        <v>50</v>
      </c>
      <c r="B982" t="n">
        <v>120</v>
      </c>
      <c r="C982" t="inlineStr">
        <is>
          <t xml:space="preserve">CONCLUIDO	</t>
        </is>
      </c>
      <c r="D982" t="n">
        <v>3.5387</v>
      </c>
      <c r="E982" t="n">
        <v>28.26</v>
      </c>
      <c r="F982" t="n">
        <v>24.68</v>
      </c>
      <c r="G982" t="n">
        <v>77.95</v>
      </c>
      <c r="H982" t="n">
        <v>0.9399999999999999</v>
      </c>
      <c r="I982" t="n">
        <v>19</v>
      </c>
      <c r="J982" t="n">
        <v>254.72</v>
      </c>
      <c r="K982" t="n">
        <v>57.72</v>
      </c>
      <c r="L982" t="n">
        <v>13.5</v>
      </c>
      <c r="M982" t="n">
        <v>17</v>
      </c>
      <c r="N982" t="n">
        <v>63.49</v>
      </c>
      <c r="O982" t="n">
        <v>31649.36</v>
      </c>
      <c r="P982" t="n">
        <v>334.82</v>
      </c>
      <c r="Q982" t="n">
        <v>1397.17</v>
      </c>
      <c r="R982" t="n">
        <v>89.58</v>
      </c>
      <c r="S982" t="n">
        <v>66.97</v>
      </c>
      <c r="T982" t="n">
        <v>8696.469999999999</v>
      </c>
      <c r="U982" t="n">
        <v>0.75</v>
      </c>
      <c r="V982" t="n">
        <v>0.85</v>
      </c>
      <c r="W982" t="n">
        <v>5.32</v>
      </c>
      <c r="X982" t="n">
        <v>0.52</v>
      </c>
      <c r="Y982" t="n">
        <v>1</v>
      </c>
      <c r="Z982" t="n">
        <v>10</v>
      </c>
    </row>
    <row r="983">
      <c r="A983" t="n">
        <v>51</v>
      </c>
      <c r="B983" t="n">
        <v>120</v>
      </c>
      <c r="C983" t="inlineStr">
        <is>
          <t xml:space="preserve">CONCLUIDO	</t>
        </is>
      </c>
      <c r="D983" t="n">
        <v>3.5391</v>
      </c>
      <c r="E983" t="n">
        <v>28.26</v>
      </c>
      <c r="F983" t="n">
        <v>24.68</v>
      </c>
      <c r="G983" t="n">
        <v>77.94</v>
      </c>
      <c r="H983" t="n">
        <v>0.96</v>
      </c>
      <c r="I983" t="n">
        <v>19</v>
      </c>
      <c r="J983" t="n">
        <v>255.17</v>
      </c>
      <c r="K983" t="n">
        <v>57.72</v>
      </c>
      <c r="L983" t="n">
        <v>13.75</v>
      </c>
      <c r="M983" t="n">
        <v>17</v>
      </c>
      <c r="N983" t="n">
        <v>63.7</v>
      </c>
      <c r="O983" t="n">
        <v>31705.54</v>
      </c>
      <c r="P983" t="n">
        <v>333.1</v>
      </c>
      <c r="Q983" t="n">
        <v>1397.24</v>
      </c>
      <c r="R983" t="n">
        <v>89.34</v>
      </c>
      <c r="S983" t="n">
        <v>66.97</v>
      </c>
      <c r="T983" t="n">
        <v>8578.24</v>
      </c>
      <c r="U983" t="n">
        <v>0.75</v>
      </c>
      <c r="V983" t="n">
        <v>0.85</v>
      </c>
      <c r="W983" t="n">
        <v>5.33</v>
      </c>
      <c r="X983" t="n">
        <v>0.52</v>
      </c>
      <c r="Y983" t="n">
        <v>1</v>
      </c>
      <c r="Z983" t="n">
        <v>10</v>
      </c>
    </row>
    <row r="984">
      <c r="A984" t="n">
        <v>52</v>
      </c>
      <c r="B984" t="n">
        <v>120</v>
      </c>
      <c r="C984" t="inlineStr">
        <is>
          <t xml:space="preserve">CONCLUIDO	</t>
        </is>
      </c>
      <c r="D984" t="n">
        <v>3.5491</v>
      </c>
      <c r="E984" t="n">
        <v>28.18</v>
      </c>
      <c r="F984" t="n">
        <v>24.65</v>
      </c>
      <c r="G984" t="n">
        <v>82.16</v>
      </c>
      <c r="H984" t="n">
        <v>0.97</v>
      </c>
      <c r="I984" t="n">
        <v>18</v>
      </c>
      <c r="J984" t="n">
        <v>255.63</v>
      </c>
      <c r="K984" t="n">
        <v>57.72</v>
      </c>
      <c r="L984" t="n">
        <v>14</v>
      </c>
      <c r="M984" t="n">
        <v>16</v>
      </c>
      <c r="N984" t="n">
        <v>63.91</v>
      </c>
      <c r="O984" t="n">
        <v>31761.8</v>
      </c>
      <c r="P984" t="n">
        <v>330.28</v>
      </c>
      <c r="Q984" t="n">
        <v>1397.17</v>
      </c>
      <c r="R984" t="n">
        <v>88.29000000000001</v>
      </c>
      <c r="S984" t="n">
        <v>66.97</v>
      </c>
      <c r="T984" t="n">
        <v>8059.16</v>
      </c>
      <c r="U984" t="n">
        <v>0.76</v>
      </c>
      <c r="V984" t="n">
        <v>0.85</v>
      </c>
      <c r="W984" t="n">
        <v>5.32</v>
      </c>
      <c r="X984" t="n">
        <v>0.48</v>
      </c>
      <c r="Y984" t="n">
        <v>1</v>
      </c>
      <c r="Z984" t="n">
        <v>10</v>
      </c>
    </row>
    <row r="985">
      <c r="A985" t="n">
        <v>53</v>
      </c>
      <c r="B985" t="n">
        <v>120</v>
      </c>
      <c r="C985" t="inlineStr">
        <is>
          <t xml:space="preserve">CONCLUIDO	</t>
        </is>
      </c>
      <c r="D985" t="n">
        <v>3.5474</v>
      </c>
      <c r="E985" t="n">
        <v>28.19</v>
      </c>
      <c r="F985" t="n">
        <v>24.66</v>
      </c>
      <c r="G985" t="n">
        <v>82.2</v>
      </c>
      <c r="H985" t="n">
        <v>0.99</v>
      </c>
      <c r="I985" t="n">
        <v>18</v>
      </c>
      <c r="J985" t="n">
        <v>256.09</v>
      </c>
      <c r="K985" t="n">
        <v>57.72</v>
      </c>
      <c r="L985" t="n">
        <v>14.25</v>
      </c>
      <c r="M985" t="n">
        <v>16</v>
      </c>
      <c r="N985" t="n">
        <v>64.11</v>
      </c>
      <c r="O985" t="n">
        <v>31818.13</v>
      </c>
      <c r="P985" t="n">
        <v>330.96</v>
      </c>
      <c r="Q985" t="n">
        <v>1397.17</v>
      </c>
      <c r="R985" t="n">
        <v>88.94</v>
      </c>
      <c r="S985" t="n">
        <v>66.97</v>
      </c>
      <c r="T985" t="n">
        <v>8380.58</v>
      </c>
      <c r="U985" t="n">
        <v>0.75</v>
      </c>
      <c r="V985" t="n">
        <v>0.85</v>
      </c>
      <c r="W985" t="n">
        <v>5.32</v>
      </c>
      <c r="X985" t="n">
        <v>0.5</v>
      </c>
      <c r="Y985" t="n">
        <v>1</v>
      </c>
      <c r="Z985" t="n">
        <v>10</v>
      </c>
    </row>
    <row r="986">
      <c r="A986" t="n">
        <v>54</v>
      </c>
      <c r="B986" t="n">
        <v>120</v>
      </c>
      <c r="C986" t="inlineStr">
        <is>
          <t xml:space="preserve">CONCLUIDO	</t>
        </is>
      </c>
      <c r="D986" t="n">
        <v>3.5492</v>
      </c>
      <c r="E986" t="n">
        <v>28.18</v>
      </c>
      <c r="F986" t="n">
        <v>24.65</v>
      </c>
      <c r="G986" t="n">
        <v>82.15000000000001</v>
      </c>
      <c r="H986" t="n">
        <v>1.01</v>
      </c>
      <c r="I986" t="n">
        <v>18</v>
      </c>
      <c r="J986" t="n">
        <v>256.54</v>
      </c>
      <c r="K986" t="n">
        <v>57.72</v>
      </c>
      <c r="L986" t="n">
        <v>14.5</v>
      </c>
      <c r="M986" t="n">
        <v>16</v>
      </c>
      <c r="N986" t="n">
        <v>64.31999999999999</v>
      </c>
      <c r="O986" t="n">
        <v>31874.54</v>
      </c>
      <c r="P986" t="n">
        <v>328.16</v>
      </c>
      <c r="Q986" t="n">
        <v>1397.26</v>
      </c>
      <c r="R986" t="n">
        <v>88.18000000000001</v>
      </c>
      <c r="S986" t="n">
        <v>66.97</v>
      </c>
      <c r="T986" t="n">
        <v>8001.98</v>
      </c>
      <c r="U986" t="n">
        <v>0.76</v>
      </c>
      <c r="V986" t="n">
        <v>0.85</v>
      </c>
      <c r="W986" t="n">
        <v>5.32</v>
      </c>
      <c r="X986" t="n">
        <v>0.48</v>
      </c>
      <c r="Y986" t="n">
        <v>1</v>
      </c>
      <c r="Z986" t="n">
        <v>10</v>
      </c>
    </row>
    <row r="987">
      <c r="A987" t="n">
        <v>55</v>
      </c>
      <c r="B987" t="n">
        <v>120</v>
      </c>
      <c r="C987" t="inlineStr">
        <is>
          <t xml:space="preserve">CONCLUIDO	</t>
        </is>
      </c>
      <c r="D987" t="n">
        <v>3.5612</v>
      </c>
      <c r="E987" t="n">
        <v>28.08</v>
      </c>
      <c r="F987" t="n">
        <v>24.6</v>
      </c>
      <c r="G987" t="n">
        <v>86.81</v>
      </c>
      <c r="H987" t="n">
        <v>1.02</v>
      </c>
      <c r="I987" t="n">
        <v>17</v>
      </c>
      <c r="J987" t="n">
        <v>257</v>
      </c>
      <c r="K987" t="n">
        <v>57.72</v>
      </c>
      <c r="L987" t="n">
        <v>14.75</v>
      </c>
      <c r="M987" t="n">
        <v>15</v>
      </c>
      <c r="N987" t="n">
        <v>64.53</v>
      </c>
      <c r="O987" t="n">
        <v>31931.15</v>
      </c>
      <c r="P987" t="n">
        <v>325.49</v>
      </c>
      <c r="Q987" t="n">
        <v>1397.17</v>
      </c>
      <c r="R987" t="n">
        <v>86.62</v>
      </c>
      <c r="S987" t="n">
        <v>66.97</v>
      </c>
      <c r="T987" t="n">
        <v>7228.77</v>
      </c>
      <c r="U987" t="n">
        <v>0.77</v>
      </c>
      <c r="V987" t="n">
        <v>0.86</v>
      </c>
      <c r="W987" t="n">
        <v>5.32</v>
      </c>
      <c r="X987" t="n">
        <v>0.43</v>
      </c>
      <c r="Y987" t="n">
        <v>1</v>
      </c>
      <c r="Z987" t="n">
        <v>10</v>
      </c>
    </row>
    <row r="988">
      <c r="A988" t="n">
        <v>56</v>
      </c>
      <c r="B988" t="n">
        <v>120</v>
      </c>
      <c r="C988" t="inlineStr">
        <is>
          <t xml:space="preserve">CONCLUIDO	</t>
        </is>
      </c>
      <c r="D988" t="n">
        <v>3.5582</v>
      </c>
      <c r="E988" t="n">
        <v>28.1</v>
      </c>
      <c r="F988" t="n">
        <v>24.62</v>
      </c>
      <c r="G988" t="n">
        <v>86.90000000000001</v>
      </c>
      <c r="H988" t="n">
        <v>1.04</v>
      </c>
      <c r="I988" t="n">
        <v>17</v>
      </c>
      <c r="J988" t="n">
        <v>257.46</v>
      </c>
      <c r="K988" t="n">
        <v>57.72</v>
      </c>
      <c r="L988" t="n">
        <v>15</v>
      </c>
      <c r="M988" t="n">
        <v>15</v>
      </c>
      <c r="N988" t="n">
        <v>64.73999999999999</v>
      </c>
      <c r="O988" t="n">
        <v>31987.71</v>
      </c>
      <c r="P988" t="n">
        <v>326.65</v>
      </c>
      <c r="Q988" t="n">
        <v>1397.28</v>
      </c>
      <c r="R988" t="n">
        <v>87.38</v>
      </c>
      <c r="S988" t="n">
        <v>66.97</v>
      </c>
      <c r="T988" t="n">
        <v>7608.72</v>
      </c>
      <c r="U988" t="n">
        <v>0.77</v>
      </c>
      <c r="V988" t="n">
        <v>0.85</v>
      </c>
      <c r="W988" t="n">
        <v>5.32</v>
      </c>
      <c r="X988" t="n">
        <v>0.46</v>
      </c>
      <c r="Y988" t="n">
        <v>1</v>
      </c>
      <c r="Z988" t="n">
        <v>10</v>
      </c>
    </row>
    <row r="989">
      <c r="A989" t="n">
        <v>57</v>
      </c>
      <c r="B989" t="n">
        <v>120</v>
      </c>
      <c r="C989" t="inlineStr">
        <is>
          <t xml:space="preserve">CONCLUIDO	</t>
        </is>
      </c>
      <c r="D989" t="n">
        <v>3.5577</v>
      </c>
      <c r="E989" t="n">
        <v>28.11</v>
      </c>
      <c r="F989" t="n">
        <v>24.62</v>
      </c>
      <c r="G989" t="n">
        <v>86.91</v>
      </c>
      <c r="H989" t="n">
        <v>1.05</v>
      </c>
      <c r="I989" t="n">
        <v>17</v>
      </c>
      <c r="J989" t="n">
        <v>257.92</v>
      </c>
      <c r="K989" t="n">
        <v>57.72</v>
      </c>
      <c r="L989" t="n">
        <v>15.25</v>
      </c>
      <c r="M989" t="n">
        <v>15</v>
      </c>
      <c r="N989" t="n">
        <v>64.95</v>
      </c>
      <c r="O989" t="n">
        <v>32044.35</v>
      </c>
      <c r="P989" t="n">
        <v>323.98</v>
      </c>
      <c r="Q989" t="n">
        <v>1397.24</v>
      </c>
      <c r="R989" t="n">
        <v>87.59</v>
      </c>
      <c r="S989" t="n">
        <v>66.97</v>
      </c>
      <c r="T989" t="n">
        <v>7710.71</v>
      </c>
      <c r="U989" t="n">
        <v>0.76</v>
      </c>
      <c r="V989" t="n">
        <v>0.85</v>
      </c>
      <c r="W989" t="n">
        <v>5.32</v>
      </c>
      <c r="X989" t="n">
        <v>0.46</v>
      </c>
      <c r="Y989" t="n">
        <v>1</v>
      </c>
      <c r="Z989" t="n">
        <v>10</v>
      </c>
    </row>
    <row r="990">
      <c r="A990" t="n">
        <v>58</v>
      </c>
      <c r="B990" t="n">
        <v>120</v>
      </c>
      <c r="C990" t="inlineStr">
        <is>
          <t xml:space="preserve">CONCLUIDO	</t>
        </is>
      </c>
      <c r="D990" t="n">
        <v>3.567</v>
      </c>
      <c r="E990" t="n">
        <v>28.04</v>
      </c>
      <c r="F990" t="n">
        <v>24.6</v>
      </c>
      <c r="G990" t="n">
        <v>92.23999999999999</v>
      </c>
      <c r="H990" t="n">
        <v>1.07</v>
      </c>
      <c r="I990" t="n">
        <v>16</v>
      </c>
      <c r="J990" t="n">
        <v>258.38</v>
      </c>
      <c r="K990" t="n">
        <v>57.72</v>
      </c>
      <c r="L990" t="n">
        <v>15.5</v>
      </c>
      <c r="M990" t="n">
        <v>14</v>
      </c>
      <c r="N990" t="n">
        <v>65.16</v>
      </c>
      <c r="O990" t="n">
        <v>32101.07</v>
      </c>
      <c r="P990" t="n">
        <v>322.77</v>
      </c>
      <c r="Q990" t="n">
        <v>1397.25</v>
      </c>
      <c r="R990" t="n">
        <v>86.61</v>
      </c>
      <c r="S990" t="n">
        <v>66.97</v>
      </c>
      <c r="T990" t="n">
        <v>7229.09</v>
      </c>
      <c r="U990" t="n">
        <v>0.77</v>
      </c>
      <c r="V990" t="n">
        <v>0.86</v>
      </c>
      <c r="W990" t="n">
        <v>5.32</v>
      </c>
      <c r="X990" t="n">
        <v>0.43</v>
      </c>
      <c r="Y990" t="n">
        <v>1</v>
      </c>
      <c r="Z990" t="n">
        <v>10</v>
      </c>
    </row>
    <row r="991">
      <c r="A991" t="n">
        <v>59</v>
      </c>
      <c r="B991" t="n">
        <v>120</v>
      </c>
      <c r="C991" t="inlineStr">
        <is>
          <t xml:space="preserve">CONCLUIDO	</t>
        </is>
      </c>
      <c r="D991" t="n">
        <v>3.5662</v>
      </c>
      <c r="E991" t="n">
        <v>28.04</v>
      </c>
      <c r="F991" t="n">
        <v>24.6</v>
      </c>
      <c r="G991" t="n">
        <v>92.26000000000001</v>
      </c>
      <c r="H991" t="n">
        <v>1.08</v>
      </c>
      <c r="I991" t="n">
        <v>16</v>
      </c>
      <c r="J991" t="n">
        <v>258.84</v>
      </c>
      <c r="K991" t="n">
        <v>57.72</v>
      </c>
      <c r="L991" t="n">
        <v>15.75</v>
      </c>
      <c r="M991" t="n">
        <v>14</v>
      </c>
      <c r="N991" t="n">
        <v>65.37</v>
      </c>
      <c r="O991" t="n">
        <v>32157.87</v>
      </c>
      <c r="P991" t="n">
        <v>322.36</v>
      </c>
      <c r="Q991" t="n">
        <v>1397.18</v>
      </c>
      <c r="R991" t="n">
        <v>86.84999999999999</v>
      </c>
      <c r="S991" t="n">
        <v>66.97</v>
      </c>
      <c r="T991" t="n">
        <v>7346.66</v>
      </c>
      <c r="U991" t="n">
        <v>0.77</v>
      </c>
      <c r="V991" t="n">
        <v>0.86</v>
      </c>
      <c r="W991" t="n">
        <v>5.32</v>
      </c>
      <c r="X991" t="n">
        <v>0.44</v>
      </c>
      <c r="Y991" t="n">
        <v>1</v>
      </c>
      <c r="Z991" t="n">
        <v>10</v>
      </c>
    </row>
    <row r="992">
      <c r="A992" t="n">
        <v>60</v>
      </c>
      <c r="B992" t="n">
        <v>120</v>
      </c>
      <c r="C992" t="inlineStr">
        <is>
          <t xml:space="preserve">CONCLUIDO	</t>
        </is>
      </c>
      <c r="D992" t="n">
        <v>3.5646</v>
      </c>
      <c r="E992" t="n">
        <v>28.05</v>
      </c>
      <c r="F992" t="n">
        <v>24.62</v>
      </c>
      <c r="G992" t="n">
        <v>92.31</v>
      </c>
      <c r="H992" t="n">
        <v>1.1</v>
      </c>
      <c r="I992" t="n">
        <v>16</v>
      </c>
      <c r="J992" t="n">
        <v>259.3</v>
      </c>
      <c r="K992" t="n">
        <v>57.72</v>
      </c>
      <c r="L992" t="n">
        <v>16</v>
      </c>
      <c r="M992" t="n">
        <v>14</v>
      </c>
      <c r="N992" t="n">
        <v>65.58</v>
      </c>
      <c r="O992" t="n">
        <v>32214.75</v>
      </c>
      <c r="P992" t="n">
        <v>321.82</v>
      </c>
      <c r="Q992" t="n">
        <v>1397.23</v>
      </c>
      <c r="R992" t="n">
        <v>87.3</v>
      </c>
      <c r="S992" t="n">
        <v>66.97</v>
      </c>
      <c r="T992" t="n">
        <v>7571.97</v>
      </c>
      <c r="U992" t="n">
        <v>0.77</v>
      </c>
      <c r="V992" t="n">
        <v>0.86</v>
      </c>
      <c r="W992" t="n">
        <v>5.32</v>
      </c>
      <c r="X992" t="n">
        <v>0.45</v>
      </c>
      <c r="Y992" t="n">
        <v>1</v>
      </c>
      <c r="Z992" t="n">
        <v>10</v>
      </c>
    </row>
    <row r="993">
      <c r="A993" t="n">
        <v>61</v>
      </c>
      <c r="B993" t="n">
        <v>120</v>
      </c>
      <c r="C993" t="inlineStr">
        <is>
          <t xml:space="preserve">CONCLUIDO	</t>
        </is>
      </c>
      <c r="D993" t="n">
        <v>3.5678</v>
      </c>
      <c r="E993" t="n">
        <v>28.03</v>
      </c>
      <c r="F993" t="n">
        <v>24.59</v>
      </c>
      <c r="G993" t="n">
        <v>92.22</v>
      </c>
      <c r="H993" t="n">
        <v>1.11</v>
      </c>
      <c r="I993" t="n">
        <v>16</v>
      </c>
      <c r="J993" t="n">
        <v>259.76</v>
      </c>
      <c r="K993" t="n">
        <v>57.72</v>
      </c>
      <c r="L993" t="n">
        <v>16.25</v>
      </c>
      <c r="M993" t="n">
        <v>14</v>
      </c>
      <c r="N993" t="n">
        <v>65.79000000000001</v>
      </c>
      <c r="O993" t="n">
        <v>32271.71</v>
      </c>
      <c r="P993" t="n">
        <v>319.83</v>
      </c>
      <c r="Q993" t="n">
        <v>1397.26</v>
      </c>
      <c r="R993" t="n">
        <v>86.31999999999999</v>
      </c>
      <c r="S993" t="n">
        <v>66.97</v>
      </c>
      <c r="T993" t="n">
        <v>7084.14</v>
      </c>
      <c r="U993" t="n">
        <v>0.78</v>
      </c>
      <c r="V993" t="n">
        <v>0.86</v>
      </c>
      <c r="W993" t="n">
        <v>5.32</v>
      </c>
      <c r="X993" t="n">
        <v>0.42</v>
      </c>
      <c r="Y993" t="n">
        <v>1</v>
      </c>
      <c r="Z993" t="n">
        <v>10</v>
      </c>
    </row>
    <row r="994">
      <c r="A994" t="n">
        <v>62</v>
      </c>
      <c r="B994" t="n">
        <v>120</v>
      </c>
      <c r="C994" t="inlineStr">
        <is>
          <t xml:space="preserve">CONCLUIDO	</t>
        </is>
      </c>
      <c r="D994" t="n">
        <v>3.5787</v>
      </c>
      <c r="E994" t="n">
        <v>27.94</v>
      </c>
      <c r="F994" t="n">
        <v>24.55</v>
      </c>
      <c r="G994" t="n">
        <v>98.2</v>
      </c>
      <c r="H994" t="n">
        <v>1.13</v>
      </c>
      <c r="I994" t="n">
        <v>15</v>
      </c>
      <c r="J994" t="n">
        <v>260.23</v>
      </c>
      <c r="K994" t="n">
        <v>57.72</v>
      </c>
      <c r="L994" t="n">
        <v>16.5</v>
      </c>
      <c r="M994" t="n">
        <v>13</v>
      </c>
      <c r="N994" t="n">
        <v>66</v>
      </c>
      <c r="O994" t="n">
        <v>32328.74</v>
      </c>
      <c r="P994" t="n">
        <v>317.98</v>
      </c>
      <c r="Q994" t="n">
        <v>1397.19</v>
      </c>
      <c r="R994" t="n">
        <v>85.19</v>
      </c>
      <c r="S994" t="n">
        <v>66.97</v>
      </c>
      <c r="T994" t="n">
        <v>6524.18</v>
      </c>
      <c r="U994" t="n">
        <v>0.79</v>
      </c>
      <c r="V994" t="n">
        <v>0.86</v>
      </c>
      <c r="W994" t="n">
        <v>5.31</v>
      </c>
      <c r="X994" t="n">
        <v>0.39</v>
      </c>
      <c r="Y994" t="n">
        <v>1</v>
      </c>
      <c r="Z994" t="n">
        <v>10</v>
      </c>
    </row>
    <row r="995">
      <c r="A995" t="n">
        <v>63</v>
      </c>
      <c r="B995" t="n">
        <v>120</v>
      </c>
      <c r="C995" t="inlineStr">
        <is>
          <t xml:space="preserve">CONCLUIDO	</t>
        </is>
      </c>
      <c r="D995" t="n">
        <v>3.5749</v>
      </c>
      <c r="E995" t="n">
        <v>27.97</v>
      </c>
      <c r="F995" t="n">
        <v>24.58</v>
      </c>
      <c r="G995" t="n">
        <v>98.31999999999999</v>
      </c>
      <c r="H995" t="n">
        <v>1.14</v>
      </c>
      <c r="I995" t="n">
        <v>15</v>
      </c>
      <c r="J995" t="n">
        <v>260.69</v>
      </c>
      <c r="K995" t="n">
        <v>57.72</v>
      </c>
      <c r="L995" t="n">
        <v>16.75</v>
      </c>
      <c r="M995" t="n">
        <v>13</v>
      </c>
      <c r="N995" t="n">
        <v>66.20999999999999</v>
      </c>
      <c r="O995" t="n">
        <v>32385.86</v>
      </c>
      <c r="P995" t="n">
        <v>316.77</v>
      </c>
      <c r="Q995" t="n">
        <v>1397.18</v>
      </c>
      <c r="R995" t="n">
        <v>85.98999999999999</v>
      </c>
      <c r="S995" t="n">
        <v>66.97</v>
      </c>
      <c r="T995" t="n">
        <v>6922.98</v>
      </c>
      <c r="U995" t="n">
        <v>0.78</v>
      </c>
      <c r="V995" t="n">
        <v>0.86</v>
      </c>
      <c r="W995" t="n">
        <v>5.32</v>
      </c>
      <c r="X995" t="n">
        <v>0.41</v>
      </c>
      <c r="Y995" t="n">
        <v>1</v>
      </c>
      <c r="Z995" t="n">
        <v>10</v>
      </c>
    </row>
    <row r="996">
      <c r="A996" t="n">
        <v>64</v>
      </c>
      <c r="B996" t="n">
        <v>120</v>
      </c>
      <c r="C996" t="inlineStr">
        <is>
          <t xml:space="preserve">CONCLUIDO	</t>
        </is>
      </c>
      <c r="D996" t="n">
        <v>3.5776</v>
      </c>
      <c r="E996" t="n">
        <v>27.95</v>
      </c>
      <c r="F996" t="n">
        <v>24.56</v>
      </c>
      <c r="G996" t="n">
        <v>98.23999999999999</v>
      </c>
      <c r="H996" t="n">
        <v>1.16</v>
      </c>
      <c r="I996" t="n">
        <v>15</v>
      </c>
      <c r="J996" t="n">
        <v>261.15</v>
      </c>
      <c r="K996" t="n">
        <v>57.72</v>
      </c>
      <c r="L996" t="n">
        <v>17</v>
      </c>
      <c r="M996" t="n">
        <v>13</v>
      </c>
      <c r="N996" t="n">
        <v>66.43000000000001</v>
      </c>
      <c r="O996" t="n">
        <v>32443.05</v>
      </c>
      <c r="P996" t="n">
        <v>313.51</v>
      </c>
      <c r="Q996" t="n">
        <v>1397.17</v>
      </c>
      <c r="R996" t="n">
        <v>85.37</v>
      </c>
      <c r="S996" t="n">
        <v>66.97</v>
      </c>
      <c r="T996" t="n">
        <v>6612</v>
      </c>
      <c r="U996" t="n">
        <v>0.78</v>
      </c>
      <c r="V996" t="n">
        <v>0.86</v>
      </c>
      <c r="W996" t="n">
        <v>5.32</v>
      </c>
      <c r="X996" t="n">
        <v>0.39</v>
      </c>
      <c r="Y996" t="n">
        <v>1</v>
      </c>
      <c r="Z996" t="n">
        <v>10</v>
      </c>
    </row>
    <row r="997">
      <c r="A997" t="n">
        <v>65</v>
      </c>
      <c r="B997" t="n">
        <v>120</v>
      </c>
      <c r="C997" t="inlineStr">
        <is>
          <t xml:space="preserve">CONCLUIDO	</t>
        </is>
      </c>
      <c r="D997" t="n">
        <v>3.5875</v>
      </c>
      <c r="E997" t="n">
        <v>27.87</v>
      </c>
      <c r="F997" t="n">
        <v>24.53</v>
      </c>
      <c r="G997" t="n">
        <v>105.12</v>
      </c>
      <c r="H997" t="n">
        <v>1.17</v>
      </c>
      <c r="I997" t="n">
        <v>14</v>
      </c>
      <c r="J997" t="n">
        <v>261.62</v>
      </c>
      <c r="K997" t="n">
        <v>57.72</v>
      </c>
      <c r="L997" t="n">
        <v>17.25</v>
      </c>
      <c r="M997" t="n">
        <v>12</v>
      </c>
      <c r="N997" t="n">
        <v>66.64</v>
      </c>
      <c r="O997" t="n">
        <v>32500.33</v>
      </c>
      <c r="P997" t="n">
        <v>311.66</v>
      </c>
      <c r="Q997" t="n">
        <v>1397.2</v>
      </c>
      <c r="R997" t="n">
        <v>84.42</v>
      </c>
      <c r="S997" t="n">
        <v>66.97</v>
      </c>
      <c r="T997" t="n">
        <v>6143.39</v>
      </c>
      <c r="U997" t="n">
        <v>0.79</v>
      </c>
      <c r="V997" t="n">
        <v>0.86</v>
      </c>
      <c r="W997" t="n">
        <v>5.31</v>
      </c>
      <c r="X997" t="n">
        <v>0.36</v>
      </c>
      <c r="Y997" t="n">
        <v>1</v>
      </c>
      <c r="Z997" t="n">
        <v>10</v>
      </c>
    </row>
    <row r="998">
      <c r="A998" t="n">
        <v>66</v>
      </c>
      <c r="B998" t="n">
        <v>120</v>
      </c>
      <c r="C998" t="inlineStr">
        <is>
          <t xml:space="preserve">CONCLUIDO	</t>
        </is>
      </c>
      <c r="D998" t="n">
        <v>3.5878</v>
      </c>
      <c r="E998" t="n">
        <v>27.87</v>
      </c>
      <c r="F998" t="n">
        <v>24.53</v>
      </c>
      <c r="G998" t="n">
        <v>105.11</v>
      </c>
      <c r="H998" t="n">
        <v>1.19</v>
      </c>
      <c r="I998" t="n">
        <v>14</v>
      </c>
      <c r="J998" t="n">
        <v>262.08</v>
      </c>
      <c r="K998" t="n">
        <v>57.72</v>
      </c>
      <c r="L998" t="n">
        <v>17.5</v>
      </c>
      <c r="M998" t="n">
        <v>10</v>
      </c>
      <c r="N998" t="n">
        <v>66.86</v>
      </c>
      <c r="O998" t="n">
        <v>32557.69</v>
      </c>
      <c r="P998" t="n">
        <v>311.55</v>
      </c>
      <c r="Q998" t="n">
        <v>1397.17</v>
      </c>
      <c r="R998" t="n">
        <v>84.14</v>
      </c>
      <c r="S998" t="n">
        <v>66.97</v>
      </c>
      <c r="T998" t="n">
        <v>6003.27</v>
      </c>
      <c r="U998" t="n">
        <v>0.8</v>
      </c>
      <c r="V998" t="n">
        <v>0.86</v>
      </c>
      <c r="W998" t="n">
        <v>5.32</v>
      </c>
      <c r="X998" t="n">
        <v>0.36</v>
      </c>
      <c r="Y998" t="n">
        <v>1</v>
      </c>
      <c r="Z998" t="n">
        <v>10</v>
      </c>
    </row>
    <row r="999">
      <c r="A999" t="n">
        <v>67</v>
      </c>
      <c r="B999" t="n">
        <v>120</v>
      </c>
      <c r="C999" t="inlineStr">
        <is>
          <t xml:space="preserve">CONCLUIDO	</t>
        </is>
      </c>
      <c r="D999" t="n">
        <v>3.588</v>
      </c>
      <c r="E999" t="n">
        <v>27.87</v>
      </c>
      <c r="F999" t="n">
        <v>24.52</v>
      </c>
      <c r="G999" t="n">
        <v>105.1</v>
      </c>
      <c r="H999" t="n">
        <v>1.2</v>
      </c>
      <c r="I999" t="n">
        <v>14</v>
      </c>
      <c r="J999" t="n">
        <v>262.55</v>
      </c>
      <c r="K999" t="n">
        <v>57.72</v>
      </c>
      <c r="L999" t="n">
        <v>17.75</v>
      </c>
      <c r="M999" t="n">
        <v>11</v>
      </c>
      <c r="N999" t="n">
        <v>67.06999999999999</v>
      </c>
      <c r="O999" t="n">
        <v>32615.12</v>
      </c>
      <c r="P999" t="n">
        <v>309.83</v>
      </c>
      <c r="Q999" t="n">
        <v>1397.21</v>
      </c>
      <c r="R999" t="n">
        <v>84.3</v>
      </c>
      <c r="S999" t="n">
        <v>66.97</v>
      </c>
      <c r="T999" t="n">
        <v>6080.25</v>
      </c>
      <c r="U999" t="n">
        <v>0.79</v>
      </c>
      <c r="V999" t="n">
        <v>0.86</v>
      </c>
      <c r="W999" t="n">
        <v>5.31</v>
      </c>
      <c r="X999" t="n">
        <v>0.36</v>
      </c>
      <c r="Y999" t="n">
        <v>1</v>
      </c>
      <c r="Z999" t="n">
        <v>10</v>
      </c>
    </row>
    <row r="1000">
      <c r="A1000" t="n">
        <v>68</v>
      </c>
      <c r="B1000" t="n">
        <v>120</v>
      </c>
      <c r="C1000" t="inlineStr">
        <is>
          <t xml:space="preserve">CONCLUIDO	</t>
        </is>
      </c>
      <c r="D1000" t="n">
        <v>3.5862</v>
      </c>
      <c r="E1000" t="n">
        <v>27.88</v>
      </c>
      <c r="F1000" t="n">
        <v>24.54</v>
      </c>
      <c r="G1000" t="n">
        <v>105.16</v>
      </c>
      <c r="H1000" t="n">
        <v>1.22</v>
      </c>
      <c r="I1000" t="n">
        <v>14</v>
      </c>
      <c r="J1000" t="n">
        <v>263.01</v>
      </c>
      <c r="K1000" t="n">
        <v>57.72</v>
      </c>
      <c r="L1000" t="n">
        <v>18</v>
      </c>
      <c r="M1000" t="n">
        <v>8</v>
      </c>
      <c r="N1000" t="n">
        <v>67.29000000000001</v>
      </c>
      <c r="O1000" t="n">
        <v>32672.64</v>
      </c>
      <c r="P1000" t="n">
        <v>307.24</v>
      </c>
      <c r="Q1000" t="n">
        <v>1397.21</v>
      </c>
      <c r="R1000" t="n">
        <v>84.62</v>
      </c>
      <c r="S1000" t="n">
        <v>66.97</v>
      </c>
      <c r="T1000" t="n">
        <v>6243.84</v>
      </c>
      <c r="U1000" t="n">
        <v>0.79</v>
      </c>
      <c r="V1000" t="n">
        <v>0.86</v>
      </c>
      <c r="W1000" t="n">
        <v>5.32</v>
      </c>
      <c r="X1000" t="n">
        <v>0.37</v>
      </c>
      <c r="Y1000" t="n">
        <v>1</v>
      </c>
      <c r="Z1000" t="n">
        <v>10</v>
      </c>
    </row>
    <row r="1001">
      <c r="A1001" t="n">
        <v>69</v>
      </c>
      <c r="B1001" t="n">
        <v>120</v>
      </c>
      <c r="C1001" t="inlineStr">
        <is>
          <t xml:space="preserve">CONCLUIDO	</t>
        </is>
      </c>
      <c r="D1001" t="n">
        <v>3.5972</v>
      </c>
      <c r="E1001" t="n">
        <v>27.8</v>
      </c>
      <c r="F1001" t="n">
        <v>24.5</v>
      </c>
      <c r="G1001" t="n">
        <v>113.07</v>
      </c>
      <c r="H1001" t="n">
        <v>1.23</v>
      </c>
      <c r="I1001" t="n">
        <v>13</v>
      </c>
      <c r="J1001" t="n">
        <v>263.48</v>
      </c>
      <c r="K1001" t="n">
        <v>57.72</v>
      </c>
      <c r="L1001" t="n">
        <v>18.25</v>
      </c>
      <c r="M1001" t="n">
        <v>8</v>
      </c>
      <c r="N1001" t="n">
        <v>67.51000000000001</v>
      </c>
      <c r="O1001" t="n">
        <v>32730.24</v>
      </c>
      <c r="P1001" t="n">
        <v>303.88</v>
      </c>
      <c r="Q1001" t="n">
        <v>1397.17</v>
      </c>
      <c r="R1001" t="n">
        <v>83.28</v>
      </c>
      <c r="S1001" t="n">
        <v>66.97</v>
      </c>
      <c r="T1001" t="n">
        <v>5575.41</v>
      </c>
      <c r="U1001" t="n">
        <v>0.8</v>
      </c>
      <c r="V1001" t="n">
        <v>0.86</v>
      </c>
      <c r="W1001" t="n">
        <v>5.32</v>
      </c>
      <c r="X1001" t="n">
        <v>0.33</v>
      </c>
      <c r="Y1001" t="n">
        <v>1</v>
      </c>
      <c r="Z1001" t="n">
        <v>10</v>
      </c>
    </row>
    <row r="1002">
      <c r="A1002" t="n">
        <v>70</v>
      </c>
      <c r="B1002" t="n">
        <v>120</v>
      </c>
      <c r="C1002" t="inlineStr">
        <is>
          <t xml:space="preserve">CONCLUIDO	</t>
        </is>
      </c>
      <c r="D1002" t="n">
        <v>3.595</v>
      </c>
      <c r="E1002" t="n">
        <v>27.82</v>
      </c>
      <c r="F1002" t="n">
        <v>24.52</v>
      </c>
      <c r="G1002" t="n">
        <v>113.15</v>
      </c>
      <c r="H1002" t="n">
        <v>1.25</v>
      </c>
      <c r="I1002" t="n">
        <v>13</v>
      </c>
      <c r="J1002" t="n">
        <v>263.95</v>
      </c>
      <c r="K1002" t="n">
        <v>57.72</v>
      </c>
      <c r="L1002" t="n">
        <v>18.5</v>
      </c>
      <c r="M1002" t="n">
        <v>6</v>
      </c>
      <c r="N1002" t="n">
        <v>67.72</v>
      </c>
      <c r="O1002" t="n">
        <v>32787.92</v>
      </c>
      <c r="P1002" t="n">
        <v>305.59</v>
      </c>
      <c r="Q1002" t="n">
        <v>1397.19</v>
      </c>
      <c r="R1002" t="n">
        <v>83.78</v>
      </c>
      <c r="S1002" t="n">
        <v>66.97</v>
      </c>
      <c r="T1002" t="n">
        <v>5826.17</v>
      </c>
      <c r="U1002" t="n">
        <v>0.8</v>
      </c>
      <c r="V1002" t="n">
        <v>0.86</v>
      </c>
      <c r="W1002" t="n">
        <v>5.32</v>
      </c>
      <c r="X1002" t="n">
        <v>0.35</v>
      </c>
      <c r="Y1002" t="n">
        <v>1</v>
      </c>
      <c r="Z1002" t="n">
        <v>10</v>
      </c>
    </row>
    <row r="1003">
      <c r="A1003" t="n">
        <v>71</v>
      </c>
      <c r="B1003" t="n">
        <v>120</v>
      </c>
      <c r="C1003" t="inlineStr">
        <is>
          <t xml:space="preserve">CONCLUIDO	</t>
        </is>
      </c>
      <c r="D1003" t="n">
        <v>3.594</v>
      </c>
      <c r="E1003" t="n">
        <v>27.82</v>
      </c>
      <c r="F1003" t="n">
        <v>24.52</v>
      </c>
      <c r="G1003" t="n">
        <v>113.18</v>
      </c>
      <c r="H1003" t="n">
        <v>1.26</v>
      </c>
      <c r="I1003" t="n">
        <v>13</v>
      </c>
      <c r="J1003" t="n">
        <v>264.42</v>
      </c>
      <c r="K1003" t="n">
        <v>57.72</v>
      </c>
      <c r="L1003" t="n">
        <v>18.75</v>
      </c>
      <c r="M1003" t="n">
        <v>4</v>
      </c>
      <c r="N1003" t="n">
        <v>67.94</v>
      </c>
      <c r="O1003" t="n">
        <v>32845.69</v>
      </c>
      <c r="P1003" t="n">
        <v>306.49</v>
      </c>
      <c r="Q1003" t="n">
        <v>1397.22</v>
      </c>
      <c r="R1003" t="n">
        <v>83.95999999999999</v>
      </c>
      <c r="S1003" t="n">
        <v>66.97</v>
      </c>
      <c r="T1003" t="n">
        <v>5914.57</v>
      </c>
      <c r="U1003" t="n">
        <v>0.8</v>
      </c>
      <c r="V1003" t="n">
        <v>0.86</v>
      </c>
      <c r="W1003" t="n">
        <v>5.32</v>
      </c>
      <c r="X1003" t="n">
        <v>0.36</v>
      </c>
      <c r="Y1003" t="n">
        <v>1</v>
      </c>
      <c r="Z1003" t="n">
        <v>10</v>
      </c>
    </row>
    <row r="1004">
      <c r="A1004" t="n">
        <v>72</v>
      </c>
      <c r="B1004" t="n">
        <v>120</v>
      </c>
      <c r="C1004" t="inlineStr">
        <is>
          <t xml:space="preserve">CONCLUIDO	</t>
        </is>
      </c>
      <c r="D1004" t="n">
        <v>3.5942</v>
      </c>
      <c r="E1004" t="n">
        <v>27.82</v>
      </c>
      <c r="F1004" t="n">
        <v>24.52</v>
      </c>
      <c r="G1004" t="n">
        <v>113.17</v>
      </c>
      <c r="H1004" t="n">
        <v>1.28</v>
      </c>
      <c r="I1004" t="n">
        <v>13</v>
      </c>
      <c r="J1004" t="n">
        <v>264.89</v>
      </c>
      <c r="K1004" t="n">
        <v>57.72</v>
      </c>
      <c r="L1004" t="n">
        <v>19</v>
      </c>
      <c r="M1004" t="n">
        <v>4</v>
      </c>
      <c r="N1004" t="n">
        <v>68.16</v>
      </c>
      <c r="O1004" t="n">
        <v>32903.54</v>
      </c>
      <c r="P1004" t="n">
        <v>306.77</v>
      </c>
      <c r="Q1004" t="n">
        <v>1397.19</v>
      </c>
      <c r="R1004" t="n">
        <v>83.95999999999999</v>
      </c>
      <c r="S1004" t="n">
        <v>66.97</v>
      </c>
      <c r="T1004" t="n">
        <v>5914.5</v>
      </c>
      <c r="U1004" t="n">
        <v>0.8</v>
      </c>
      <c r="V1004" t="n">
        <v>0.86</v>
      </c>
      <c r="W1004" t="n">
        <v>5.32</v>
      </c>
      <c r="X1004" t="n">
        <v>0.36</v>
      </c>
      <c r="Y1004" t="n">
        <v>1</v>
      </c>
      <c r="Z1004" t="n">
        <v>10</v>
      </c>
    </row>
    <row r="1005">
      <c r="A1005" t="n">
        <v>73</v>
      </c>
      <c r="B1005" t="n">
        <v>120</v>
      </c>
      <c r="C1005" t="inlineStr">
        <is>
          <t xml:space="preserve">CONCLUIDO	</t>
        </is>
      </c>
      <c r="D1005" t="n">
        <v>3.5945</v>
      </c>
      <c r="E1005" t="n">
        <v>27.82</v>
      </c>
      <c r="F1005" t="n">
        <v>24.52</v>
      </c>
      <c r="G1005" t="n">
        <v>113.17</v>
      </c>
      <c r="H1005" t="n">
        <v>1.29</v>
      </c>
      <c r="I1005" t="n">
        <v>13</v>
      </c>
      <c r="J1005" t="n">
        <v>265.36</v>
      </c>
      <c r="K1005" t="n">
        <v>57.72</v>
      </c>
      <c r="L1005" t="n">
        <v>19.25</v>
      </c>
      <c r="M1005" t="n">
        <v>1</v>
      </c>
      <c r="N1005" t="n">
        <v>68.38</v>
      </c>
      <c r="O1005" t="n">
        <v>32961.47</v>
      </c>
      <c r="P1005" t="n">
        <v>306.75</v>
      </c>
      <c r="Q1005" t="n">
        <v>1397.26</v>
      </c>
      <c r="R1005" t="n">
        <v>83.73999999999999</v>
      </c>
      <c r="S1005" t="n">
        <v>66.97</v>
      </c>
      <c r="T1005" t="n">
        <v>5806.84</v>
      </c>
      <c r="U1005" t="n">
        <v>0.8</v>
      </c>
      <c r="V1005" t="n">
        <v>0.86</v>
      </c>
      <c r="W1005" t="n">
        <v>5.33</v>
      </c>
      <c r="X1005" t="n">
        <v>0.35</v>
      </c>
      <c r="Y1005" t="n">
        <v>1</v>
      </c>
      <c r="Z1005" t="n">
        <v>10</v>
      </c>
    </row>
    <row r="1006">
      <c r="A1006" t="n">
        <v>74</v>
      </c>
      <c r="B1006" t="n">
        <v>120</v>
      </c>
      <c r="C1006" t="inlineStr">
        <is>
          <t xml:space="preserve">CONCLUIDO	</t>
        </is>
      </c>
      <c r="D1006" t="n">
        <v>3.5948</v>
      </c>
      <c r="E1006" t="n">
        <v>27.82</v>
      </c>
      <c r="F1006" t="n">
        <v>24.52</v>
      </c>
      <c r="G1006" t="n">
        <v>113.15</v>
      </c>
      <c r="H1006" t="n">
        <v>1.31</v>
      </c>
      <c r="I1006" t="n">
        <v>13</v>
      </c>
      <c r="J1006" t="n">
        <v>265.83</v>
      </c>
      <c r="K1006" t="n">
        <v>57.72</v>
      </c>
      <c r="L1006" t="n">
        <v>19.5</v>
      </c>
      <c r="M1006" t="n">
        <v>1</v>
      </c>
      <c r="N1006" t="n">
        <v>68.59999999999999</v>
      </c>
      <c r="O1006" t="n">
        <v>33019.48</v>
      </c>
      <c r="P1006" t="n">
        <v>307.13</v>
      </c>
      <c r="Q1006" t="n">
        <v>1397.26</v>
      </c>
      <c r="R1006" t="n">
        <v>83.7</v>
      </c>
      <c r="S1006" t="n">
        <v>66.97</v>
      </c>
      <c r="T1006" t="n">
        <v>5786.74</v>
      </c>
      <c r="U1006" t="n">
        <v>0.8</v>
      </c>
      <c r="V1006" t="n">
        <v>0.86</v>
      </c>
      <c r="W1006" t="n">
        <v>5.32</v>
      </c>
      <c r="X1006" t="n">
        <v>0.35</v>
      </c>
      <c r="Y1006" t="n">
        <v>1</v>
      </c>
      <c r="Z1006" t="n">
        <v>10</v>
      </c>
    </row>
    <row r="1007">
      <c r="A1007" t="n">
        <v>75</v>
      </c>
      <c r="B1007" t="n">
        <v>120</v>
      </c>
      <c r="C1007" t="inlineStr">
        <is>
          <t xml:space="preserve">CONCLUIDO	</t>
        </is>
      </c>
      <c r="D1007" t="n">
        <v>3.5948</v>
      </c>
      <c r="E1007" t="n">
        <v>27.82</v>
      </c>
      <c r="F1007" t="n">
        <v>24.52</v>
      </c>
      <c r="G1007" t="n">
        <v>113.15</v>
      </c>
      <c r="H1007" t="n">
        <v>1.32</v>
      </c>
      <c r="I1007" t="n">
        <v>13</v>
      </c>
      <c r="J1007" t="n">
        <v>266.3</v>
      </c>
      <c r="K1007" t="n">
        <v>57.72</v>
      </c>
      <c r="L1007" t="n">
        <v>19.75</v>
      </c>
      <c r="M1007" t="n">
        <v>1</v>
      </c>
      <c r="N1007" t="n">
        <v>68.81999999999999</v>
      </c>
      <c r="O1007" t="n">
        <v>33077.58</v>
      </c>
      <c r="P1007" t="n">
        <v>307.52</v>
      </c>
      <c r="Q1007" t="n">
        <v>1397.26</v>
      </c>
      <c r="R1007" t="n">
        <v>83.69</v>
      </c>
      <c r="S1007" t="n">
        <v>66.97</v>
      </c>
      <c r="T1007" t="n">
        <v>5781.22</v>
      </c>
      <c r="U1007" t="n">
        <v>0.8</v>
      </c>
      <c r="V1007" t="n">
        <v>0.86</v>
      </c>
      <c r="W1007" t="n">
        <v>5.32</v>
      </c>
      <c r="X1007" t="n">
        <v>0.35</v>
      </c>
      <c r="Y1007" t="n">
        <v>1</v>
      </c>
      <c r="Z1007" t="n">
        <v>10</v>
      </c>
    </row>
    <row r="1008">
      <c r="A1008" t="n">
        <v>76</v>
      </c>
      <c r="B1008" t="n">
        <v>120</v>
      </c>
      <c r="C1008" t="inlineStr">
        <is>
          <t xml:space="preserve">CONCLUIDO	</t>
        </is>
      </c>
      <c r="D1008" t="n">
        <v>3.5944</v>
      </c>
      <c r="E1008" t="n">
        <v>27.82</v>
      </c>
      <c r="F1008" t="n">
        <v>24.52</v>
      </c>
      <c r="G1008" t="n">
        <v>113.17</v>
      </c>
      <c r="H1008" t="n">
        <v>1.33</v>
      </c>
      <c r="I1008" t="n">
        <v>13</v>
      </c>
      <c r="J1008" t="n">
        <v>266.77</v>
      </c>
      <c r="K1008" t="n">
        <v>57.72</v>
      </c>
      <c r="L1008" t="n">
        <v>20</v>
      </c>
      <c r="M1008" t="n">
        <v>0</v>
      </c>
      <c r="N1008" t="n">
        <v>69.05</v>
      </c>
      <c r="O1008" t="n">
        <v>33135.76</v>
      </c>
      <c r="P1008" t="n">
        <v>308.03</v>
      </c>
      <c r="Q1008" t="n">
        <v>1397.26</v>
      </c>
      <c r="R1008" t="n">
        <v>83.7</v>
      </c>
      <c r="S1008" t="n">
        <v>66.97</v>
      </c>
      <c r="T1008" t="n">
        <v>5787.11</v>
      </c>
      <c r="U1008" t="n">
        <v>0.8</v>
      </c>
      <c r="V1008" t="n">
        <v>0.86</v>
      </c>
      <c r="W1008" t="n">
        <v>5.33</v>
      </c>
      <c r="X1008" t="n">
        <v>0.35</v>
      </c>
      <c r="Y1008" t="n">
        <v>1</v>
      </c>
      <c r="Z1008" t="n">
        <v>10</v>
      </c>
    </row>
    <row r="1009">
      <c r="A1009" t="n">
        <v>0</v>
      </c>
      <c r="B1009" t="n">
        <v>145</v>
      </c>
      <c r="C1009" t="inlineStr">
        <is>
          <t xml:space="preserve">CONCLUIDO	</t>
        </is>
      </c>
      <c r="D1009" t="n">
        <v>1.417</v>
      </c>
      <c r="E1009" t="n">
        <v>70.56999999999999</v>
      </c>
      <c r="F1009" t="n">
        <v>39.87</v>
      </c>
      <c r="G1009" t="n">
        <v>4.65</v>
      </c>
      <c r="H1009" t="n">
        <v>0.06</v>
      </c>
      <c r="I1009" t="n">
        <v>515</v>
      </c>
      <c r="J1009" t="n">
        <v>285.18</v>
      </c>
      <c r="K1009" t="n">
        <v>61.2</v>
      </c>
      <c r="L1009" t="n">
        <v>1</v>
      </c>
      <c r="M1009" t="n">
        <v>513</v>
      </c>
      <c r="N1009" t="n">
        <v>77.98</v>
      </c>
      <c r="O1009" t="n">
        <v>35406.83</v>
      </c>
      <c r="P1009" t="n">
        <v>709.05</v>
      </c>
      <c r="Q1009" t="n">
        <v>1398.34</v>
      </c>
      <c r="R1009" t="n">
        <v>585.76</v>
      </c>
      <c r="S1009" t="n">
        <v>66.97</v>
      </c>
      <c r="T1009" t="n">
        <v>254309.18</v>
      </c>
      <c r="U1009" t="n">
        <v>0.11</v>
      </c>
      <c r="V1009" t="n">
        <v>0.53</v>
      </c>
      <c r="W1009" t="n">
        <v>6.16</v>
      </c>
      <c r="X1009" t="n">
        <v>15.69</v>
      </c>
      <c r="Y1009" t="n">
        <v>1</v>
      </c>
      <c r="Z1009" t="n">
        <v>10</v>
      </c>
    </row>
    <row r="1010">
      <c r="A1010" t="n">
        <v>1</v>
      </c>
      <c r="B1010" t="n">
        <v>145</v>
      </c>
      <c r="C1010" t="inlineStr">
        <is>
          <t xml:space="preserve">CONCLUIDO	</t>
        </is>
      </c>
      <c r="D1010" t="n">
        <v>1.7463</v>
      </c>
      <c r="E1010" t="n">
        <v>57.26</v>
      </c>
      <c r="F1010" t="n">
        <v>34.91</v>
      </c>
      <c r="G1010" t="n">
        <v>5.82</v>
      </c>
      <c r="H1010" t="n">
        <v>0.08</v>
      </c>
      <c r="I1010" t="n">
        <v>360</v>
      </c>
      <c r="J1010" t="n">
        <v>285.68</v>
      </c>
      <c r="K1010" t="n">
        <v>61.2</v>
      </c>
      <c r="L1010" t="n">
        <v>1.25</v>
      </c>
      <c r="M1010" t="n">
        <v>358</v>
      </c>
      <c r="N1010" t="n">
        <v>78.23999999999999</v>
      </c>
      <c r="O1010" t="n">
        <v>35468.6</v>
      </c>
      <c r="P1010" t="n">
        <v>620.09</v>
      </c>
      <c r="Q1010" t="n">
        <v>1398.17</v>
      </c>
      <c r="R1010" t="n">
        <v>424.36</v>
      </c>
      <c r="S1010" t="n">
        <v>66.97</v>
      </c>
      <c r="T1010" t="n">
        <v>174380.84</v>
      </c>
      <c r="U1010" t="n">
        <v>0.16</v>
      </c>
      <c r="V1010" t="n">
        <v>0.6</v>
      </c>
      <c r="W1010" t="n">
        <v>5.86</v>
      </c>
      <c r="X1010" t="n">
        <v>10.74</v>
      </c>
      <c r="Y1010" t="n">
        <v>1</v>
      </c>
      <c r="Z1010" t="n">
        <v>10</v>
      </c>
    </row>
    <row r="1011">
      <c r="A1011" t="n">
        <v>2</v>
      </c>
      <c r="B1011" t="n">
        <v>145</v>
      </c>
      <c r="C1011" t="inlineStr">
        <is>
          <t xml:space="preserve">CONCLUIDO	</t>
        </is>
      </c>
      <c r="D1011" t="n">
        <v>1.9903</v>
      </c>
      <c r="E1011" t="n">
        <v>50.24</v>
      </c>
      <c r="F1011" t="n">
        <v>32.37</v>
      </c>
      <c r="G1011" t="n">
        <v>7.01</v>
      </c>
      <c r="H1011" t="n">
        <v>0.09</v>
      </c>
      <c r="I1011" t="n">
        <v>277</v>
      </c>
      <c r="J1011" t="n">
        <v>286.19</v>
      </c>
      <c r="K1011" t="n">
        <v>61.2</v>
      </c>
      <c r="L1011" t="n">
        <v>1.5</v>
      </c>
      <c r="M1011" t="n">
        <v>275</v>
      </c>
      <c r="N1011" t="n">
        <v>78.48999999999999</v>
      </c>
      <c r="O1011" t="n">
        <v>35530.47</v>
      </c>
      <c r="P1011" t="n">
        <v>574.13</v>
      </c>
      <c r="Q1011" t="n">
        <v>1398.05</v>
      </c>
      <c r="R1011" t="n">
        <v>339.29</v>
      </c>
      <c r="S1011" t="n">
        <v>66.97</v>
      </c>
      <c r="T1011" t="n">
        <v>132263.33</v>
      </c>
      <c r="U1011" t="n">
        <v>0.2</v>
      </c>
      <c r="V1011" t="n">
        <v>0.65</v>
      </c>
      <c r="W1011" t="n">
        <v>5.77</v>
      </c>
      <c r="X1011" t="n">
        <v>8.19</v>
      </c>
      <c r="Y1011" t="n">
        <v>1</v>
      </c>
      <c r="Z1011" t="n">
        <v>10</v>
      </c>
    </row>
    <row r="1012">
      <c r="A1012" t="n">
        <v>3</v>
      </c>
      <c r="B1012" t="n">
        <v>145</v>
      </c>
      <c r="C1012" t="inlineStr">
        <is>
          <t xml:space="preserve">CONCLUIDO	</t>
        </is>
      </c>
      <c r="D1012" t="n">
        <v>2.177</v>
      </c>
      <c r="E1012" t="n">
        <v>45.94</v>
      </c>
      <c r="F1012" t="n">
        <v>30.81</v>
      </c>
      <c r="G1012" t="n">
        <v>8.18</v>
      </c>
      <c r="H1012" t="n">
        <v>0.11</v>
      </c>
      <c r="I1012" t="n">
        <v>226</v>
      </c>
      <c r="J1012" t="n">
        <v>286.69</v>
      </c>
      <c r="K1012" t="n">
        <v>61.2</v>
      </c>
      <c r="L1012" t="n">
        <v>1.75</v>
      </c>
      <c r="M1012" t="n">
        <v>224</v>
      </c>
      <c r="N1012" t="n">
        <v>78.73999999999999</v>
      </c>
      <c r="O1012" t="n">
        <v>35592.57</v>
      </c>
      <c r="P1012" t="n">
        <v>545.6799999999999</v>
      </c>
      <c r="Q1012" t="n">
        <v>1397.8</v>
      </c>
      <c r="R1012" t="n">
        <v>288.4</v>
      </c>
      <c r="S1012" t="n">
        <v>66.97</v>
      </c>
      <c r="T1012" t="n">
        <v>107073.42</v>
      </c>
      <c r="U1012" t="n">
        <v>0.23</v>
      </c>
      <c r="V1012" t="n">
        <v>0.68</v>
      </c>
      <c r="W1012" t="n">
        <v>5.68</v>
      </c>
      <c r="X1012" t="n">
        <v>6.63</v>
      </c>
      <c r="Y1012" t="n">
        <v>1</v>
      </c>
      <c r="Z1012" t="n">
        <v>10</v>
      </c>
    </row>
    <row r="1013">
      <c r="A1013" t="n">
        <v>4</v>
      </c>
      <c r="B1013" t="n">
        <v>145</v>
      </c>
      <c r="C1013" t="inlineStr">
        <is>
          <t xml:space="preserve">CONCLUIDO	</t>
        </is>
      </c>
      <c r="D1013" t="n">
        <v>2.331</v>
      </c>
      <c r="E1013" t="n">
        <v>42.9</v>
      </c>
      <c r="F1013" t="n">
        <v>29.71</v>
      </c>
      <c r="G1013" t="n">
        <v>9.380000000000001</v>
      </c>
      <c r="H1013" t="n">
        <v>0.12</v>
      </c>
      <c r="I1013" t="n">
        <v>190</v>
      </c>
      <c r="J1013" t="n">
        <v>287.19</v>
      </c>
      <c r="K1013" t="n">
        <v>61.2</v>
      </c>
      <c r="L1013" t="n">
        <v>2</v>
      </c>
      <c r="M1013" t="n">
        <v>188</v>
      </c>
      <c r="N1013" t="n">
        <v>78.98999999999999</v>
      </c>
      <c r="O1013" t="n">
        <v>35654.65</v>
      </c>
      <c r="P1013" t="n">
        <v>525.41</v>
      </c>
      <c r="Q1013" t="n">
        <v>1397.59</v>
      </c>
      <c r="R1013" t="n">
        <v>253.83</v>
      </c>
      <c r="S1013" t="n">
        <v>66.97</v>
      </c>
      <c r="T1013" t="n">
        <v>89965.94</v>
      </c>
      <c r="U1013" t="n">
        <v>0.26</v>
      </c>
      <c r="V1013" t="n">
        <v>0.71</v>
      </c>
      <c r="W1013" t="n">
        <v>5.59</v>
      </c>
      <c r="X1013" t="n">
        <v>5.54</v>
      </c>
      <c r="Y1013" t="n">
        <v>1</v>
      </c>
      <c r="Z1013" t="n">
        <v>10</v>
      </c>
    </row>
    <row r="1014">
      <c r="A1014" t="n">
        <v>5</v>
      </c>
      <c r="B1014" t="n">
        <v>145</v>
      </c>
      <c r="C1014" t="inlineStr">
        <is>
          <t xml:space="preserve">CONCLUIDO	</t>
        </is>
      </c>
      <c r="D1014" t="n">
        <v>2.4514</v>
      </c>
      <c r="E1014" t="n">
        <v>40.79</v>
      </c>
      <c r="F1014" t="n">
        <v>28.95</v>
      </c>
      <c r="G1014" t="n">
        <v>10.53</v>
      </c>
      <c r="H1014" t="n">
        <v>0.14</v>
      </c>
      <c r="I1014" t="n">
        <v>165</v>
      </c>
      <c r="J1014" t="n">
        <v>287.7</v>
      </c>
      <c r="K1014" t="n">
        <v>61.2</v>
      </c>
      <c r="L1014" t="n">
        <v>2.25</v>
      </c>
      <c r="M1014" t="n">
        <v>163</v>
      </c>
      <c r="N1014" t="n">
        <v>79.25</v>
      </c>
      <c r="O1014" t="n">
        <v>35716.83</v>
      </c>
      <c r="P1014" t="n">
        <v>511.36</v>
      </c>
      <c r="Q1014" t="n">
        <v>1397.5</v>
      </c>
      <c r="R1014" t="n">
        <v>228.64</v>
      </c>
      <c r="S1014" t="n">
        <v>66.97</v>
      </c>
      <c r="T1014" t="n">
        <v>77496.82000000001</v>
      </c>
      <c r="U1014" t="n">
        <v>0.29</v>
      </c>
      <c r="V1014" t="n">
        <v>0.73</v>
      </c>
      <c r="W1014" t="n">
        <v>5.56</v>
      </c>
      <c r="X1014" t="n">
        <v>4.78</v>
      </c>
      <c r="Y1014" t="n">
        <v>1</v>
      </c>
      <c r="Z1014" t="n">
        <v>10</v>
      </c>
    </row>
    <row r="1015">
      <c r="A1015" t="n">
        <v>6</v>
      </c>
      <c r="B1015" t="n">
        <v>145</v>
      </c>
      <c r="C1015" t="inlineStr">
        <is>
          <t xml:space="preserve">CONCLUIDO	</t>
        </is>
      </c>
      <c r="D1015" t="n">
        <v>2.5562</v>
      </c>
      <c r="E1015" t="n">
        <v>39.12</v>
      </c>
      <c r="F1015" t="n">
        <v>28.36</v>
      </c>
      <c r="G1015" t="n">
        <v>11.73</v>
      </c>
      <c r="H1015" t="n">
        <v>0.15</v>
      </c>
      <c r="I1015" t="n">
        <v>145</v>
      </c>
      <c r="J1015" t="n">
        <v>288.2</v>
      </c>
      <c r="K1015" t="n">
        <v>61.2</v>
      </c>
      <c r="L1015" t="n">
        <v>2.5</v>
      </c>
      <c r="M1015" t="n">
        <v>143</v>
      </c>
      <c r="N1015" t="n">
        <v>79.5</v>
      </c>
      <c r="O1015" t="n">
        <v>35779.11</v>
      </c>
      <c r="P1015" t="n">
        <v>500.01</v>
      </c>
      <c r="Q1015" t="n">
        <v>1397.56</v>
      </c>
      <c r="R1015" t="n">
        <v>208.95</v>
      </c>
      <c r="S1015" t="n">
        <v>66.97</v>
      </c>
      <c r="T1015" t="n">
        <v>67753.42</v>
      </c>
      <c r="U1015" t="n">
        <v>0.32</v>
      </c>
      <c r="V1015" t="n">
        <v>0.74</v>
      </c>
      <c r="W1015" t="n">
        <v>5.53</v>
      </c>
      <c r="X1015" t="n">
        <v>4.19</v>
      </c>
      <c r="Y1015" t="n">
        <v>1</v>
      </c>
      <c r="Z1015" t="n">
        <v>10</v>
      </c>
    </row>
    <row r="1016">
      <c r="A1016" t="n">
        <v>7</v>
      </c>
      <c r="B1016" t="n">
        <v>145</v>
      </c>
      <c r="C1016" t="inlineStr">
        <is>
          <t xml:space="preserve">CONCLUIDO	</t>
        </is>
      </c>
      <c r="D1016" t="n">
        <v>2.6396</v>
      </c>
      <c r="E1016" t="n">
        <v>37.88</v>
      </c>
      <c r="F1016" t="n">
        <v>27.93</v>
      </c>
      <c r="G1016" t="n">
        <v>12.89</v>
      </c>
      <c r="H1016" t="n">
        <v>0.17</v>
      </c>
      <c r="I1016" t="n">
        <v>130</v>
      </c>
      <c r="J1016" t="n">
        <v>288.71</v>
      </c>
      <c r="K1016" t="n">
        <v>61.2</v>
      </c>
      <c r="L1016" t="n">
        <v>2.75</v>
      </c>
      <c r="M1016" t="n">
        <v>128</v>
      </c>
      <c r="N1016" t="n">
        <v>79.76000000000001</v>
      </c>
      <c r="O1016" t="n">
        <v>35841.5</v>
      </c>
      <c r="P1016" t="n">
        <v>491.68</v>
      </c>
      <c r="Q1016" t="n">
        <v>1397.47</v>
      </c>
      <c r="R1016" t="n">
        <v>194.86</v>
      </c>
      <c r="S1016" t="n">
        <v>66.97</v>
      </c>
      <c r="T1016" t="n">
        <v>60779.9</v>
      </c>
      <c r="U1016" t="n">
        <v>0.34</v>
      </c>
      <c r="V1016" t="n">
        <v>0.75</v>
      </c>
      <c r="W1016" t="n">
        <v>5.52</v>
      </c>
      <c r="X1016" t="n">
        <v>3.76</v>
      </c>
      <c r="Y1016" t="n">
        <v>1</v>
      </c>
      <c r="Z1016" t="n">
        <v>10</v>
      </c>
    </row>
    <row r="1017">
      <c r="A1017" t="n">
        <v>8</v>
      </c>
      <c r="B1017" t="n">
        <v>145</v>
      </c>
      <c r="C1017" t="inlineStr">
        <is>
          <t xml:space="preserve">CONCLUIDO	</t>
        </is>
      </c>
      <c r="D1017" t="n">
        <v>2.7176</v>
      </c>
      <c r="E1017" t="n">
        <v>36.8</v>
      </c>
      <c r="F1017" t="n">
        <v>27.54</v>
      </c>
      <c r="G1017" t="n">
        <v>14.12</v>
      </c>
      <c r="H1017" t="n">
        <v>0.18</v>
      </c>
      <c r="I1017" t="n">
        <v>117</v>
      </c>
      <c r="J1017" t="n">
        <v>289.21</v>
      </c>
      <c r="K1017" t="n">
        <v>61.2</v>
      </c>
      <c r="L1017" t="n">
        <v>3</v>
      </c>
      <c r="M1017" t="n">
        <v>115</v>
      </c>
      <c r="N1017" t="n">
        <v>80.02</v>
      </c>
      <c r="O1017" t="n">
        <v>35903.99</v>
      </c>
      <c r="P1017" t="n">
        <v>484.13</v>
      </c>
      <c r="Q1017" t="n">
        <v>1397.55</v>
      </c>
      <c r="R1017" t="n">
        <v>182.29</v>
      </c>
      <c r="S1017" t="n">
        <v>66.97</v>
      </c>
      <c r="T1017" t="n">
        <v>54562.8</v>
      </c>
      <c r="U1017" t="n">
        <v>0.37</v>
      </c>
      <c r="V1017" t="n">
        <v>0.76</v>
      </c>
      <c r="W1017" t="n">
        <v>5.49</v>
      </c>
      <c r="X1017" t="n">
        <v>3.37</v>
      </c>
      <c r="Y1017" t="n">
        <v>1</v>
      </c>
      <c r="Z1017" t="n">
        <v>10</v>
      </c>
    </row>
    <row r="1018">
      <c r="A1018" t="n">
        <v>9</v>
      </c>
      <c r="B1018" t="n">
        <v>145</v>
      </c>
      <c r="C1018" t="inlineStr">
        <is>
          <t xml:space="preserve">CONCLUIDO	</t>
        </is>
      </c>
      <c r="D1018" t="n">
        <v>2.782</v>
      </c>
      <c r="E1018" t="n">
        <v>35.95</v>
      </c>
      <c r="F1018" t="n">
        <v>27.23</v>
      </c>
      <c r="G1018" t="n">
        <v>15.27</v>
      </c>
      <c r="H1018" t="n">
        <v>0.2</v>
      </c>
      <c r="I1018" t="n">
        <v>107</v>
      </c>
      <c r="J1018" t="n">
        <v>289.72</v>
      </c>
      <c r="K1018" t="n">
        <v>61.2</v>
      </c>
      <c r="L1018" t="n">
        <v>3.25</v>
      </c>
      <c r="M1018" t="n">
        <v>105</v>
      </c>
      <c r="N1018" t="n">
        <v>80.27</v>
      </c>
      <c r="O1018" t="n">
        <v>35966.59</v>
      </c>
      <c r="P1018" t="n">
        <v>477.99</v>
      </c>
      <c r="Q1018" t="n">
        <v>1397.56</v>
      </c>
      <c r="R1018" t="n">
        <v>172.59</v>
      </c>
      <c r="S1018" t="n">
        <v>66.97</v>
      </c>
      <c r="T1018" t="n">
        <v>49763.61</v>
      </c>
      <c r="U1018" t="n">
        <v>0.39</v>
      </c>
      <c r="V1018" t="n">
        <v>0.77</v>
      </c>
      <c r="W1018" t="n">
        <v>5.46</v>
      </c>
      <c r="X1018" t="n">
        <v>3.06</v>
      </c>
      <c r="Y1018" t="n">
        <v>1</v>
      </c>
      <c r="Z1018" t="n">
        <v>10</v>
      </c>
    </row>
    <row r="1019">
      <c r="A1019" t="n">
        <v>10</v>
      </c>
      <c r="B1019" t="n">
        <v>145</v>
      </c>
      <c r="C1019" t="inlineStr">
        <is>
          <t xml:space="preserve">CONCLUIDO	</t>
        </is>
      </c>
      <c r="D1019" t="n">
        <v>2.8397</v>
      </c>
      <c r="E1019" t="n">
        <v>35.22</v>
      </c>
      <c r="F1019" t="n">
        <v>26.98</v>
      </c>
      <c r="G1019" t="n">
        <v>16.52</v>
      </c>
      <c r="H1019" t="n">
        <v>0.21</v>
      </c>
      <c r="I1019" t="n">
        <v>98</v>
      </c>
      <c r="J1019" t="n">
        <v>290.23</v>
      </c>
      <c r="K1019" t="n">
        <v>61.2</v>
      </c>
      <c r="L1019" t="n">
        <v>3.5</v>
      </c>
      <c r="M1019" t="n">
        <v>96</v>
      </c>
      <c r="N1019" t="n">
        <v>80.53</v>
      </c>
      <c r="O1019" t="n">
        <v>36029.29</v>
      </c>
      <c r="P1019" t="n">
        <v>473</v>
      </c>
      <c r="Q1019" t="n">
        <v>1397.27</v>
      </c>
      <c r="R1019" t="n">
        <v>164.28</v>
      </c>
      <c r="S1019" t="n">
        <v>66.97</v>
      </c>
      <c r="T1019" t="n">
        <v>45651.1</v>
      </c>
      <c r="U1019" t="n">
        <v>0.41</v>
      </c>
      <c r="V1019" t="n">
        <v>0.78</v>
      </c>
      <c r="W1019" t="n">
        <v>5.46</v>
      </c>
      <c r="X1019" t="n">
        <v>2.82</v>
      </c>
      <c r="Y1019" t="n">
        <v>1</v>
      </c>
      <c r="Z1019" t="n">
        <v>10</v>
      </c>
    </row>
    <row r="1020">
      <c r="A1020" t="n">
        <v>11</v>
      </c>
      <c r="B1020" t="n">
        <v>145</v>
      </c>
      <c r="C1020" t="inlineStr">
        <is>
          <t xml:space="preserve">CONCLUIDO	</t>
        </is>
      </c>
      <c r="D1020" t="n">
        <v>2.8896</v>
      </c>
      <c r="E1020" t="n">
        <v>34.61</v>
      </c>
      <c r="F1020" t="n">
        <v>26.75</v>
      </c>
      <c r="G1020" t="n">
        <v>17.64</v>
      </c>
      <c r="H1020" t="n">
        <v>0.23</v>
      </c>
      <c r="I1020" t="n">
        <v>91</v>
      </c>
      <c r="J1020" t="n">
        <v>290.74</v>
      </c>
      <c r="K1020" t="n">
        <v>61.2</v>
      </c>
      <c r="L1020" t="n">
        <v>3.75</v>
      </c>
      <c r="M1020" t="n">
        <v>89</v>
      </c>
      <c r="N1020" t="n">
        <v>80.79000000000001</v>
      </c>
      <c r="O1020" t="n">
        <v>36092.1</v>
      </c>
      <c r="P1020" t="n">
        <v>468.15</v>
      </c>
      <c r="Q1020" t="n">
        <v>1397.3</v>
      </c>
      <c r="R1020" t="n">
        <v>157.3</v>
      </c>
      <c r="S1020" t="n">
        <v>66.97</v>
      </c>
      <c r="T1020" t="n">
        <v>42197.33</v>
      </c>
      <c r="U1020" t="n">
        <v>0.43</v>
      </c>
      <c r="V1020" t="n">
        <v>0.79</v>
      </c>
      <c r="W1020" t="n">
        <v>5.43</v>
      </c>
      <c r="X1020" t="n">
        <v>2.59</v>
      </c>
      <c r="Y1020" t="n">
        <v>1</v>
      </c>
      <c r="Z1020" t="n">
        <v>10</v>
      </c>
    </row>
    <row r="1021">
      <c r="A1021" t="n">
        <v>12</v>
      </c>
      <c r="B1021" t="n">
        <v>145</v>
      </c>
      <c r="C1021" t="inlineStr">
        <is>
          <t xml:space="preserve">CONCLUIDO	</t>
        </is>
      </c>
      <c r="D1021" t="n">
        <v>2.9306</v>
      </c>
      <c r="E1021" t="n">
        <v>34.12</v>
      </c>
      <c r="F1021" t="n">
        <v>26.59</v>
      </c>
      <c r="G1021" t="n">
        <v>18.77</v>
      </c>
      <c r="H1021" t="n">
        <v>0.24</v>
      </c>
      <c r="I1021" t="n">
        <v>85</v>
      </c>
      <c r="J1021" t="n">
        <v>291.25</v>
      </c>
      <c r="K1021" t="n">
        <v>61.2</v>
      </c>
      <c r="L1021" t="n">
        <v>4</v>
      </c>
      <c r="M1021" t="n">
        <v>83</v>
      </c>
      <c r="N1021" t="n">
        <v>81.05</v>
      </c>
      <c r="O1021" t="n">
        <v>36155.02</v>
      </c>
      <c r="P1021" t="n">
        <v>464.68</v>
      </c>
      <c r="Q1021" t="n">
        <v>1397.42</v>
      </c>
      <c r="R1021" t="n">
        <v>151.66</v>
      </c>
      <c r="S1021" t="n">
        <v>66.97</v>
      </c>
      <c r="T1021" t="n">
        <v>39407.12</v>
      </c>
      <c r="U1021" t="n">
        <v>0.44</v>
      </c>
      <c r="V1021" t="n">
        <v>0.79</v>
      </c>
      <c r="W1021" t="n">
        <v>5.43</v>
      </c>
      <c r="X1021" t="n">
        <v>2.42</v>
      </c>
      <c r="Y1021" t="n">
        <v>1</v>
      </c>
      <c r="Z1021" t="n">
        <v>10</v>
      </c>
    </row>
    <row r="1022">
      <c r="A1022" t="n">
        <v>13</v>
      </c>
      <c r="B1022" t="n">
        <v>145</v>
      </c>
      <c r="C1022" t="inlineStr">
        <is>
          <t xml:space="preserve">CONCLUIDO	</t>
        </is>
      </c>
      <c r="D1022" t="n">
        <v>2.9754</v>
      </c>
      <c r="E1022" t="n">
        <v>33.61</v>
      </c>
      <c r="F1022" t="n">
        <v>26.4</v>
      </c>
      <c r="G1022" t="n">
        <v>20.05</v>
      </c>
      <c r="H1022" t="n">
        <v>0.26</v>
      </c>
      <c r="I1022" t="n">
        <v>79</v>
      </c>
      <c r="J1022" t="n">
        <v>291.76</v>
      </c>
      <c r="K1022" t="n">
        <v>61.2</v>
      </c>
      <c r="L1022" t="n">
        <v>4.25</v>
      </c>
      <c r="M1022" t="n">
        <v>77</v>
      </c>
      <c r="N1022" t="n">
        <v>81.31</v>
      </c>
      <c r="O1022" t="n">
        <v>36218.04</v>
      </c>
      <c r="P1022" t="n">
        <v>460.61</v>
      </c>
      <c r="Q1022" t="n">
        <v>1397.25</v>
      </c>
      <c r="R1022" t="n">
        <v>145.15</v>
      </c>
      <c r="S1022" t="n">
        <v>66.97</v>
      </c>
      <c r="T1022" t="n">
        <v>36183.15</v>
      </c>
      <c r="U1022" t="n">
        <v>0.46</v>
      </c>
      <c r="V1022" t="n">
        <v>0.8</v>
      </c>
      <c r="W1022" t="n">
        <v>5.43</v>
      </c>
      <c r="X1022" t="n">
        <v>2.24</v>
      </c>
      <c r="Y1022" t="n">
        <v>1</v>
      </c>
      <c r="Z1022" t="n">
        <v>10</v>
      </c>
    </row>
    <row r="1023">
      <c r="A1023" t="n">
        <v>14</v>
      </c>
      <c r="B1023" t="n">
        <v>145</v>
      </c>
      <c r="C1023" t="inlineStr">
        <is>
          <t xml:space="preserve">CONCLUIDO	</t>
        </is>
      </c>
      <c r="D1023" t="n">
        <v>3.0115</v>
      </c>
      <c r="E1023" t="n">
        <v>33.21</v>
      </c>
      <c r="F1023" t="n">
        <v>26.27</v>
      </c>
      <c r="G1023" t="n">
        <v>21.3</v>
      </c>
      <c r="H1023" t="n">
        <v>0.27</v>
      </c>
      <c r="I1023" t="n">
        <v>74</v>
      </c>
      <c r="J1023" t="n">
        <v>292.27</v>
      </c>
      <c r="K1023" t="n">
        <v>61.2</v>
      </c>
      <c r="L1023" t="n">
        <v>4.5</v>
      </c>
      <c r="M1023" t="n">
        <v>72</v>
      </c>
      <c r="N1023" t="n">
        <v>81.56999999999999</v>
      </c>
      <c r="O1023" t="n">
        <v>36281.16</v>
      </c>
      <c r="P1023" t="n">
        <v>457.6</v>
      </c>
      <c r="Q1023" t="n">
        <v>1397.32</v>
      </c>
      <c r="R1023" t="n">
        <v>140.7</v>
      </c>
      <c r="S1023" t="n">
        <v>66.97</v>
      </c>
      <c r="T1023" t="n">
        <v>33981.13</v>
      </c>
      <c r="U1023" t="n">
        <v>0.48</v>
      </c>
      <c r="V1023" t="n">
        <v>0.8</v>
      </c>
      <c r="W1023" t="n">
        <v>5.42</v>
      </c>
      <c r="X1023" t="n">
        <v>2.1</v>
      </c>
      <c r="Y1023" t="n">
        <v>1</v>
      </c>
      <c r="Z1023" t="n">
        <v>10</v>
      </c>
    </row>
    <row r="1024">
      <c r="A1024" t="n">
        <v>15</v>
      </c>
      <c r="B1024" t="n">
        <v>145</v>
      </c>
      <c r="C1024" t="inlineStr">
        <is>
          <t xml:space="preserve">CONCLUIDO	</t>
        </is>
      </c>
      <c r="D1024" t="n">
        <v>3.0391</v>
      </c>
      <c r="E1024" t="n">
        <v>32.9</v>
      </c>
      <c r="F1024" t="n">
        <v>26.18</v>
      </c>
      <c r="G1024" t="n">
        <v>22.44</v>
      </c>
      <c r="H1024" t="n">
        <v>0.29</v>
      </c>
      <c r="I1024" t="n">
        <v>70</v>
      </c>
      <c r="J1024" t="n">
        <v>292.79</v>
      </c>
      <c r="K1024" t="n">
        <v>61.2</v>
      </c>
      <c r="L1024" t="n">
        <v>4.75</v>
      </c>
      <c r="M1024" t="n">
        <v>68</v>
      </c>
      <c r="N1024" t="n">
        <v>81.84</v>
      </c>
      <c r="O1024" t="n">
        <v>36344.4</v>
      </c>
      <c r="P1024" t="n">
        <v>455.33</v>
      </c>
      <c r="Q1024" t="n">
        <v>1397.29</v>
      </c>
      <c r="R1024" t="n">
        <v>138.22</v>
      </c>
      <c r="S1024" t="n">
        <v>66.97</v>
      </c>
      <c r="T1024" t="n">
        <v>32760.32</v>
      </c>
      <c r="U1024" t="n">
        <v>0.48</v>
      </c>
      <c r="V1024" t="n">
        <v>0.8</v>
      </c>
      <c r="W1024" t="n">
        <v>5.41</v>
      </c>
      <c r="X1024" t="n">
        <v>2.02</v>
      </c>
      <c r="Y1024" t="n">
        <v>1</v>
      </c>
      <c r="Z1024" t="n">
        <v>10</v>
      </c>
    </row>
    <row r="1025">
      <c r="A1025" t="n">
        <v>16</v>
      </c>
      <c r="B1025" t="n">
        <v>145</v>
      </c>
      <c r="C1025" t="inlineStr">
        <is>
          <t xml:space="preserve">CONCLUIDO	</t>
        </is>
      </c>
      <c r="D1025" t="n">
        <v>3.0724</v>
      </c>
      <c r="E1025" t="n">
        <v>32.55</v>
      </c>
      <c r="F1025" t="n">
        <v>26.04</v>
      </c>
      <c r="G1025" t="n">
        <v>23.67</v>
      </c>
      <c r="H1025" t="n">
        <v>0.3</v>
      </c>
      <c r="I1025" t="n">
        <v>66</v>
      </c>
      <c r="J1025" t="n">
        <v>293.3</v>
      </c>
      <c r="K1025" t="n">
        <v>61.2</v>
      </c>
      <c r="L1025" t="n">
        <v>5</v>
      </c>
      <c r="M1025" t="n">
        <v>64</v>
      </c>
      <c r="N1025" t="n">
        <v>82.09999999999999</v>
      </c>
      <c r="O1025" t="n">
        <v>36407.75</v>
      </c>
      <c r="P1025" t="n">
        <v>452.24</v>
      </c>
      <c r="Q1025" t="n">
        <v>1397.25</v>
      </c>
      <c r="R1025" t="n">
        <v>133.49</v>
      </c>
      <c r="S1025" t="n">
        <v>66.97</v>
      </c>
      <c r="T1025" t="n">
        <v>30419.2</v>
      </c>
      <c r="U1025" t="n">
        <v>0.5</v>
      </c>
      <c r="V1025" t="n">
        <v>0.8100000000000001</v>
      </c>
      <c r="W1025" t="n">
        <v>5.41</v>
      </c>
      <c r="X1025" t="n">
        <v>1.88</v>
      </c>
      <c r="Y1025" t="n">
        <v>1</v>
      </c>
      <c r="Z1025" t="n">
        <v>10</v>
      </c>
    </row>
    <row r="1026">
      <c r="A1026" t="n">
        <v>17</v>
      </c>
      <c r="B1026" t="n">
        <v>145</v>
      </c>
      <c r="C1026" t="inlineStr">
        <is>
          <t xml:space="preserve">CONCLUIDO	</t>
        </is>
      </c>
      <c r="D1026" t="n">
        <v>3.0951</v>
      </c>
      <c r="E1026" t="n">
        <v>32.31</v>
      </c>
      <c r="F1026" t="n">
        <v>25.97</v>
      </c>
      <c r="G1026" t="n">
        <v>24.73</v>
      </c>
      <c r="H1026" t="n">
        <v>0.32</v>
      </c>
      <c r="I1026" t="n">
        <v>63</v>
      </c>
      <c r="J1026" t="n">
        <v>293.81</v>
      </c>
      <c r="K1026" t="n">
        <v>61.2</v>
      </c>
      <c r="L1026" t="n">
        <v>5.25</v>
      </c>
      <c r="M1026" t="n">
        <v>61</v>
      </c>
      <c r="N1026" t="n">
        <v>82.36</v>
      </c>
      <c r="O1026" t="n">
        <v>36471.2</v>
      </c>
      <c r="P1026" t="n">
        <v>450.01</v>
      </c>
      <c r="Q1026" t="n">
        <v>1397.36</v>
      </c>
      <c r="R1026" t="n">
        <v>131.22</v>
      </c>
      <c r="S1026" t="n">
        <v>66.97</v>
      </c>
      <c r="T1026" t="n">
        <v>29297.14</v>
      </c>
      <c r="U1026" t="n">
        <v>0.51</v>
      </c>
      <c r="V1026" t="n">
        <v>0.8100000000000001</v>
      </c>
      <c r="W1026" t="n">
        <v>5.4</v>
      </c>
      <c r="X1026" t="n">
        <v>1.8</v>
      </c>
      <c r="Y1026" t="n">
        <v>1</v>
      </c>
      <c r="Z1026" t="n">
        <v>10</v>
      </c>
    </row>
    <row r="1027">
      <c r="A1027" t="n">
        <v>18</v>
      </c>
      <c r="B1027" t="n">
        <v>145</v>
      </c>
      <c r="C1027" t="inlineStr">
        <is>
          <t xml:space="preserve">CONCLUIDO	</t>
        </is>
      </c>
      <c r="D1027" t="n">
        <v>3.1198</v>
      </c>
      <c r="E1027" t="n">
        <v>32.05</v>
      </c>
      <c r="F1027" t="n">
        <v>25.87</v>
      </c>
      <c r="G1027" t="n">
        <v>25.87</v>
      </c>
      <c r="H1027" t="n">
        <v>0.33</v>
      </c>
      <c r="I1027" t="n">
        <v>60</v>
      </c>
      <c r="J1027" t="n">
        <v>294.33</v>
      </c>
      <c r="K1027" t="n">
        <v>61.2</v>
      </c>
      <c r="L1027" t="n">
        <v>5.5</v>
      </c>
      <c r="M1027" t="n">
        <v>58</v>
      </c>
      <c r="N1027" t="n">
        <v>82.63</v>
      </c>
      <c r="O1027" t="n">
        <v>36534.76</v>
      </c>
      <c r="P1027" t="n">
        <v>447.94</v>
      </c>
      <c r="Q1027" t="n">
        <v>1397.27</v>
      </c>
      <c r="R1027" t="n">
        <v>127.89</v>
      </c>
      <c r="S1027" t="n">
        <v>66.97</v>
      </c>
      <c r="T1027" t="n">
        <v>27647.27</v>
      </c>
      <c r="U1027" t="n">
        <v>0.52</v>
      </c>
      <c r="V1027" t="n">
        <v>0.8100000000000001</v>
      </c>
      <c r="W1027" t="n">
        <v>5.4</v>
      </c>
      <c r="X1027" t="n">
        <v>1.7</v>
      </c>
      <c r="Y1027" t="n">
        <v>1</v>
      </c>
      <c r="Z1027" t="n">
        <v>10</v>
      </c>
    </row>
    <row r="1028">
      <c r="A1028" t="n">
        <v>19</v>
      </c>
      <c r="B1028" t="n">
        <v>145</v>
      </c>
      <c r="C1028" t="inlineStr">
        <is>
          <t xml:space="preserve">CONCLUIDO	</t>
        </is>
      </c>
      <c r="D1028" t="n">
        <v>3.1476</v>
      </c>
      <c r="E1028" t="n">
        <v>31.77</v>
      </c>
      <c r="F1028" t="n">
        <v>25.75</v>
      </c>
      <c r="G1028" t="n">
        <v>27.1</v>
      </c>
      <c r="H1028" t="n">
        <v>0.35</v>
      </c>
      <c r="I1028" t="n">
        <v>57</v>
      </c>
      <c r="J1028" t="n">
        <v>294.84</v>
      </c>
      <c r="K1028" t="n">
        <v>61.2</v>
      </c>
      <c r="L1028" t="n">
        <v>5.75</v>
      </c>
      <c r="M1028" t="n">
        <v>55</v>
      </c>
      <c r="N1028" t="n">
        <v>82.90000000000001</v>
      </c>
      <c r="O1028" t="n">
        <v>36598.44</v>
      </c>
      <c r="P1028" t="n">
        <v>444.67</v>
      </c>
      <c r="Q1028" t="n">
        <v>1397.27</v>
      </c>
      <c r="R1028" t="n">
        <v>124.2</v>
      </c>
      <c r="S1028" t="n">
        <v>66.97</v>
      </c>
      <c r="T1028" t="n">
        <v>25816.47</v>
      </c>
      <c r="U1028" t="n">
        <v>0.54</v>
      </c>
      <c r="V1028" t="n">
        <v>0.82</v>
      </c>
      <c r="W1028" t="n">
        <v>5.38</v>
      </c>
      <c r="X1028" t="n">
        <v>1.58</v>
      </c>
      <c r="Y1028" t="n">
        <v>1</v>
      </c>
      <c r="Z1028" t="n">
        <v>10</v>
      </c>
    </row>
    <row r="1029">
      <c r="A1029" t="n">
        <v>20</v>
      </c>
      <c r="B1029" t="n">
        <v>145</v>
      </c>
      <c r="C1029" t="inlineStr">
        <is>
          <t xml:space="preserve">CONCLUIDO	</t>
        </is>
      </c>
      <c r="D1029" t="n">
        <v>3.1706</v>
      </c>
      <c r="E1029" t="n">
        <v>31.54</v>
      </c>
      <c r="F1029" t="n">
        <v>25.68</v>
      </c>
      <c r="G1029" t="n">
        <v>28.53</v>
      </c>
      <c r="H1029" t="n">
        <v>0.36</v>
      </c>
      <c r="I1029" t="n">
        <v>54</v>
      </c>
      <c r="J1029" t="n">
        <v>295.36</v>
      </c>
      <c r="K1029" t="n">
        <v>61.2</v>
      </c>
      <c r="L1029" t="n">
        <v>6</v>
      </c>
      <c r="M1029" t="n">
        <v>52</v>
      </c>
      <c r="N1029" t="n">
        <v>83.16</v>
      </c>
      <c r="O1029" t="n">
        <v>36662.22</v>
      </c>
      <c r="P1029" t="n">
        <v>442.96</v>
      </c>
      <c r="Q1029" t="n">
        <v>1397.29</v>
      </c>
      <c r="R1029" t="n">
        <v>121.68</v>
      </c>
      <c r="S1029" t="n">
        <v>66.97</v>
      </c>
      <c r="T1029" t="n">
        <v>24574.03</v>
      </c>
      <c r="U1029" t="n">
        <v>0.55</v>
      </c>
      <c r="V1029" t="n">
        <v>0.82</v>
      </c>
      <c r="W1029" t="n">
        <v>5.39</v>
      </c>
      <c r="X1029" t="n">
        <v>1.51</v>
      </c>
      <c r="Y1029" t="n">
        <v>1</v>
      </c>
      <c r="Z1029" t="n">
        <v>10</v>
      </c>
    </row>
    <row r="1030">
      <c r="A1030" t="n">
        <v>21</v>
      </c>
      <c r="B1030" t="n">
        <v>145</v>
      </c>
      <c r="C1030" t="inlineStr">
        <is>
          <t xml:space="preserve">CONCLUIDO	</t>
        </is>
      </c>
      <c r="D1030" t="n">
        <v>3.1856</v>
      </c>
      <c r="E1030" t="n">
        <v>31.39</v>
      </c>
      <c r="F1030" t="n">
        <v>25.64</v>
      </c>
      <c r="G1030" t="n">
        <v>29.58</v>
      </c>
      <c r="H1030" t="n">
        <v>0.38</v>
      </c>
      <c r="I1030" t="n">
        <v>52</v>
      </c>
      <c r="J1030" t="n">
        <v>295.88</v>
      </c>
      <c r="K1030" t="n">
        <v>61.2</v>
      </c>
      <c r="L1030" t="n">
        <v>6.25</v>
      </c>
      <c r="M1030" t="n">
        <v>50</v>
      </c>
      <c r="N1030" t="n">
        <v>83.43000000000001</v>
      </c>
      <c r="O1030" t="n">
        <v>36726.12</v>
      </c>
      <c r="P1030" t="n">
        <v>441.77</v>
      </c>
      <c r="Q1030" t="n">
        <v>1397.26</v>
      </c>
      <c r="R1030" t="n">
        <v>120.73</v>
      </c>
      <c r="S1030" t="n">
        <v>66.97</v>
      </c>
      <c r="T1030" t="n">
        <v>24109.19</v>
      </c>
      <c r="U1030" t="n">
        <v>0.55</v>
      </c>
      <c r="V1030" t="n">
        <v>0.82</v>
      </c>
      <c r="W1030" t="n">
        <v>5.38</v>
      </c>
      <c r="X1030" t="n">
        <v>1.47</v>
      </c>
      <c r="Y1030" t="n">
        <v>1</v>
      </c>
      <c r="Z1030" t="n">
        <v>10</v>
      </c>
    </row>
    <row r="1031">
      <c r="A1031" t="n">
        <v>22</v>
      </c>
      <c r="B1031" t="n">
        <v>145</v>
      </c>
      <c r="C1031" t="inlineStr">
        <is>
          <t xml:space="preserve">CONCLUIDO	</t>
        </is>
      </c>
      <c r="D1031" t="n">
        <v>3.2029</v>
      </c>
      <c r="E1031" t="n">
        <v>31.22</v>
      </c>
      <c r="F1031" t="n">
        <v>25.58</v>
      </c>
      <c r="G1031" t="n">
        <v>30.69</v>
      </c>
      <c r="H1031" t="n">
        <v>0.39</v>
      </c>
      <c r="I1031" t="n">
        <v>50</v>
      </c>
      <c r="J1031" t="n">
        <v>296.4</v>
      </c>
      <c r="K1031" t="n">
        <v>61.2</v>
      </c>
      <c r="L1031" t="n">
        <v>6.5</v>
      </c>
      <c r="M1031" t="n">
        <v>48</v>
      </c>
      <c r="N1031" t="n">
        <v>83.7</v>
      </c>
      <c r="O1031" t="n">
        <v>36790.13</v>
      </c>
      <c r="P1031" t="n">
        <v>439.92</v>
      </c>
      <c r="Q1031" t="n">
        <v>1397.31</v>
      </c>
      <c r="R1031" t="n">
        <v>118.43</v>
      </c>
      <c r="S1031" t="n">
        <v>66.97</v>
      </c>
      <c r="T1031" t="n">
        <v>22964.79</v>
      </c>
      <c r="U1031" t="n">
        <v>0.57</v>
      </c>
      <c r="V1031" t="n">
        <v>0.82</v>
      </c>
      <c r="W1031" t="n">
        <v>5.38</v>
      </c>
      <c r="X1031" t="n">
        <v>1.41</v>
      </c>
      <c r="Y1031" t="n">
        <v>1</v>
      </c>
      <c r="Z1031" t="n">
        <v>10</v>
      </c>
    </row>
    <row r="1032">
      <c r="A1032" t="n">
        <v>23</v>
      </c>
      <c r="B1032" t="n">
        <v>145</v>
      </c>
      <c r="C1032" t="inlineStr">
        <is>
          <t xml:space="preserve">CONCLUIDO	</t>
        </is>
      </c>
      <c r="D1032" t="n">
        <v>3.218</v>
      </c>
      <c r="E1032" t="n">
        <v>31.08</v>
      </c>
      <c r="F1032" t="n">
        <v>25.54</v>
      </c>
      <c r="G1032" t="n">
        <v>31.92</v>
      </c>
      <c r="H1032" t="n">
        <v>0.4</v>
      </c>
      <c r="I1032" t="n">
        <v>48</v>
      </c>
      <c r="J1032" t="n">
        <v>296.92</v>
      </c>
      <c r="K1032" t="n">
        <v>61.2</v>
      </c>
      <c r="L1032" t="n">
        <v>6.75</v>
      </c>
      <c r="M1032" t="n">
        <v>46</v>
      </c>
      <c r="N1032" t="n">
        <v>83.97</v>
      </c>
      <c r="O1032" t="n">
        <v>36854.25</v>
      </c>
      <c r="P1032" t="n">
        <v>438.56</v>
      </c>
      <c r="Q1032" t="n">
        <v>1397.19</v>
      </c>
      <c r="R1032" t="n">
        <v>116.98</v>
      </c>
      <c r="S1032" t="n">
        <v>66.97</v>
      </c>
      <c r="T1032" t="n">
        <v>22253.71</v>
      </c>
      <c r="U1032" t="n">
        <v>0.57</v>
      </c>
      <c r="V1032" t="n">
        <v>0.82</v>
      </c>
      <c r="W1032" t="n">
        <v>5.38</v>
      </c>
      <c r="X1032" t="n">
        <v>1.37</v>
      </c>
      <c r="Y1032" t="n">
        <v>1</v>
      </c>
      <c r="Z1032" t="n">
        <v>10</v>
      </c>
    </row>
    <row r="1033">
      <c r="A1033" t="n">
        <v>24</v>
      </c>
      <c r="B1033" t="n">
        <v>145</v>
      </c>
      <c r="C1033" t="inlineStr">
        <is>
          <t xml:space="preserve">CONCLUIDO	</t>
        </is>
      </c>
      <c r="D1033" t="n">
        <v>3.2366</v>
      </c>
      <c r="E1033" t="n">
        <v>30.9</v>
      </c>
      <c r="F1033" t="n">
        <v>25.47</v>
      </c>
      <c r="G1033" t="n">
        <v>33.22</v>
      </c>
      <c r="H1033" t="n">
        <v>0.42</v>
      </c>
      <c r="I1033" t="n">
        <v>46</v>
      </c>
      <c r="J1033" t="n">
        <v>297.44</v>
      </c>
      <c r="K1033" t="n">
        <v>61.2</v>
      </c>
      <c r="L1033" t="n">
        <v>7</v>
      </c>
      <c r="M1033" t="n">
        <v>44</v>
      </c>
      <c r="N1033" t="n">
        <v>84.23999999999999</v>
      </c>
      <c r="O1033" t="n">
        <v>36918.48</v>
      </c>
      <c r="P1033" t="n">
        <v>436.47</v>
      </c>
      <c r="Q1033" t="n">
        <v>1397.35</v>
      </c>
      <c r="R1033" t="n">
        <v>114.69</v>
      </c>
      <c r="S1033" t="n">
        <v>66.97</v>
      </c>
      <c r="T1033" t="n">
        <v>21117.03</v>
      </c>
      <c r="U1033" t="n">
        <v>0.58</v>
      </c>
      <c r="V1033" t="n">
        <v>0.83</v>
      </c>
      <c r="W1033" t="n">
        <v>5.38</v>
      </c>
      <c r="X1033" t="n">
        <v>1.3</v>
      </c>
      <c r="Y1033" t="n">
        <v>1</v>
      </c>
      <c r="Z1033" t="n">
        <v>10</v>
      </c>
    </row>
    <row r="1034">
      <c r="A1034" t="n">
        <v>25</v>
      </c>
      <c r="B1034" t="n">
        <v>145</v>
      </c>
      <c r="C1034" t="inlineStr">
        <is>
          <t xml:space="preserve">CONCLUIDO	</t>
        </is>
      </c>
      <c r="D1034" t="n">
        <v>3.2546</v>
      </c>
      <c r="E1034" t="n">
        <v>30.73</v>
      </c>
      <c r="F1034" t="n">
        <v>25.41</v>
      </c>
      <c r="G1034" t="n">
        <v>34.64</v>
      </c>
      <c r="H1034" t="n">
        <v>0.43</v>
      </c>
      <c r="I1034" t="n">
        <v>44</v>
      </c>
      <c r="J1034" t="n">
        <v>297.96</v>
      </c>
      <c r="K1034" t="n">
        <v>61.2</v>
      </c>
      <c r="L1034" t="n">
        <v>7.25</v>
      </c>
      <c r="M1034" t="n">
        <v>42</v>
      </c>
      <c r="N1034" t="n">
        <v>84.51000000000001</v>
      </c>
      <c r="O1034" t="n">
        <v>36982.83</v>
      </c>
      <c r="P1034" t="n">
        <v>434.52</v>
      </c>
      <c r="Q1034" t="n">
        <v>1397.39</v>
      </c>
      <c r="R1034" t="n">
        <v>112.97</v>
      </c>
      <c r="S1034" t="n">
        <v>66.97</v>
      </c>
      <c r="T1034" t="n">
        <v>20266.84</v>
      </c>
      <c r="U1034" t="n">
        <v>0.59</v>
      </c>
      <c r="V1034" t="n">
        <v>0.83</v>
      </c>
      <c r="W1034" t="n">
        <v>5.37</v>
      </c>
      <c r="X1034" t="n">
        <v>1.24</v>
      </c>
      <c r="Y1034" t="n">
        <v>1</v>
      </c>
      <c r="Z1034" t="n">
        <v>10</v>
      </c>
    </row>
    <row r="1035">
      <c r="A1035" t="n">
        <v>26</v>
      </c>
      <c r="B1035" t="n">
        <v>145</v>
      </c>
      <c r="C1035" t="inlineStr">
        <is>
          <t xml:space="preserve">CONCLUIDO	</t>
        </is>
      </c>
      <c r="D1035" t="n">
        <v>3.2633</v>
      </c>
      <c r="E1035" t="n">
        <v>30.64</v>
      </c>
      <c r="F1035" t="n">
        <v>25.38</v>
      </c>
      <c r="G1035" t="n">
        <v>35.41</v>
      </c>
      <c r="H1035" t="n">
        <v>0.45</v>
      </c>
      <c r="I1035" t="n">
        <v>43</v>
      </c>
      <c r="J1035" t="n">
        <v>298.48</v>
      </c>
      <c r="K1035" t="n">
        <v>61.2</v>
      </c>
      <c r="L1035" t="n">
        <v>7.5</v>
      </c>
      <c r="M1035" t="n">
        <v>41</v>
      </c>
      <c r="N1035" t="n">
        <v>84.79000000000001</v>
      </c>
      <c r="O1035" t="n">
        <v>37047.29</v>
      </c>
      <c r="P1035" t="n">
        <v>433.77</v>
      </c>
      <c r="Q1035" t="n">
        <v>1397.28</v>
      </c>
      <c r="R1035" t="n">
        <v>111.84</v>
      </c>
      <c r="S1035" t="n">
        <v>66.97</v>
      </c>
      <c r="T1035" t="n">
        <v>19707.34</v>
      </c>
      <c r="U1035" t="n">
        <v>0.6</v>
      </c>
      <c r="V1035" t="n">
        <v>0.83</v>
      </c>
      <c r="W1035" t="n">
        <v>5.37</v>
      </c>
      <c r="X1035" t="n">
        <v>1.21</v>
      </c>
      <c r="Y1035" t="n">
        <v>1</v>
      </c>
      <c r="Z1035" t="n">
        <v>10</v>
      </c>
    </row>
    <row r="1036">
      <c r="A1036" t="n">
        <v>27</v>
      </c>
      <c r="B1036" t="n">
        <v>145</v>
      </c>
      <c r="C1036" t="inlineStr">
        <is>
          <t xml:space="preserve">CONCLUIDO	</t>
        </is>
      </c>
      <c r="D1036" t="n">
        <v>3.2849</v>
      </c>
      <c r="E1036" t="n">
        <v>30.44</v>
      </c>
      <c r="F1036" t="n">
        <v>25.28</v>
      </c>
      <c r="G1036" t="n">
        <v>37</v>
      </c>
      <c r="H1036" t="n">
        <v>0.46</v>
      </c>
      <c r="I1036" t="n">
        <v>41</v>
      </c>
      <c r="J1036" t="n">
        <v>299.01</v>
      </c>
      <c r="K1036" t="n">
        <v>61.2</v>
      </c>
      <c r="L1036" t="n">
        <v>7.75</v>
      </c>
      <c r="M1036" t="n">
        <v>39</v>
      </c>
      <c r="N1036" t="n">
        <v>85.06</v>
      </c>
      <c r="O1036" t="n">
        <v>37111.87</v>
      </c>
      <c r="P1036" t="n">
        <v>430.98</v>
      </c>
      <c r="Q1036" t="n">
        <v>1397.2</v>
      </c>
      <c r="R1036" t="n">
        <v>108.73</v>
      </c>
      <c r="S1036" t="n">
        <v>66.97</v>
      </c>
      <c r="T1036" t="n">
        <v>18162.92</v>
      </c>
      <c r="U1036" t="n">
        <v>0.62</v>
      </c>
      <c r="V1036" t="n">
        <v>0.83</v>
      </c>
      <c r="W1036" t="n">
        <v>5.36</v>
      </c>
      <c r="X1036" t="n">
        <v>1.12</v>
      </c>
      <c r="Y1036" t="n">
        <v>1</v>
      </c>
      <c r="Z1036" t="n">
        <v>10</v>
      </c>
    </row>
    <row r="1037">
      <c r="A1037" t="n">
        <v>28</v>
      </c>
      <c r="B1037" t="n">
        <v>145</v>
      </c>
      <c r="C1037" t="inlineStr">
        <is>
          <t xml:space="preserve">CONCLUIDO	</t>
        </is>
      </c>
      <c r="D1037" t="n">
        <v>3.2905</v>
      </c>
      <c r="E1037" t="n">
        <v>30.39</v>
      </c>
      <c r="F1037" t="n">
        <v>25.29</v>
      </c>
      <c r="G1037" t="n">
        <v>37.93</v>
      </c>
      <c r="H1037" t="n">
        <v>0.48</v>
      </c>
      <c r="I1037" t="n">
        <v>40</v>
      </c>
      <c r="J1037" t="n">
        <v>299.53</v>
      </c>
      <c r="K1037" t="n">
        <v>61.2</v>
      </c>
      <c r="L1037" t="n">
        <v>8</v>
      </c>
      <c r="M1037" t="n">
        <v>38</v>
      </c>
      <c r="N1037" t="n">
        <v>85.33</v>
      </c>
      <c r="O1037" t="n">
        <v>37176.68</v>
      </c>
      <c r="P1037" t="n">
        <v>430.74</v>
      </c>
      <c r="Q1037" t="n">
        <v>1397.36</v>
      </c>
      <c r="R1037" t="n">
        <v>108.86</v>
      </c>
      <c r="S1037" t="n">
        <v>66.97</v>
      </c>
      <c r="T1037" t="n">
        <v>18229.25</v>
      </c>
      <c r="U1037" t="n">
        <v>0.62</v>
      </c>
      <c r="V1037" t="n">
        <v>0.83</v>
      </c>
      <c r="W1037" t="n">
        <v>5.36</v>
      </c>
      <c r="X1037" t="n">
        <v>1.12</v>
      </c>
      <c r="Y1037" t="n">
        <v>1</v>
      </c>
      <c r="Z1037" t="n">
        <v>10</v>
      </c>
    </row>
    <row r="1038">
      <c r="A1038" t="n">
        <v>29</v>
      </c>
      <c r="B1038" t="n">
        <v>145</v>
      </c>
      <c r="C1038" t="inlineStr">
        <is>
          <t xml:space="preserve">CONCLUIDO	</t>
        </is>
      </c>
      <c r="D1038" t="n">
        <v>3.3002</v>
      </c>
      <c r="E1038" t="n">
        <v>30.3</v>
      </c>
      <c r="F1038" t="n">
        <v>25.25</v>
      </c>
      <c r="G1038" t="n">
        <v>38.85</v>
      </c>
      <c r="H1038" t="n">
        <v>0.49</v>
      </c>
      <c r="I1038" t="n">
        <v>39</v>
      </c>
      <c r="J1038" t="n">
        <v>300.06</v>
      </c>
      <c r="K1038" t="n">
        <v>61.2</v>
      </c>
      <c r="L1038" t="n">
        <v>8.25</v>
      </c>
      <c r="M1038" t="n">
        <v>37</v>
      </c>
      <c r="N1038" t="n">
        <v>85.61</v>
      </c>
      <c r="O1038" t="n">
        <v>37241.49</v>
      </c>
      <c r="P1038" t="n">
        <v>429.37</v>
      </c>
      <c r="Q1038" t="n">
        <v>1397.31</v>
      </c>
      <c r="R1038" t="n">
        <v>107.86</v>
      </c>
      <c r="S1038" t="n">
        <v>66.97</v>
      </c>
      <c r="T1038" t="n">
        <v>17738.84</v>
      </c>
      <c r="U1038" t="n">
        <v>0.62</v>
      </c>
      <c r="V1038" t="n">
        <v>0.83</v>
      </c>
      <c r="W1038" t="n">
        <v>5.36</v>
      </c>
      <c r="X1038" t="n">
        <v>1.08</v>
      </c>
      <c r="Y1038" t="n">
        <v>1</v>
      </c>
      <c r="Z1038" t="n">
        <v>10</v>
      </c>
    </row>
    <row r="1039">
      <c r="A1039" t="n">
        <v>30</v>
      </c>
      <c r="B1039" t="n">
        <v>145</v>
      </c>
      <c r="C1039" t="inlineStr">
        <is>
          <t xml:space="preserve">CONCLUIDO	</t>
        </is>
      </c>
      <c r="D1039" t="n">
        <v>3.3186</v>
      </c>
      <c r="E1039" t="n">
        <v>30.13</v>
      </c>
      <c r="F1039" t="n">
        <v>25.19</v>
      </c>
      <c r="G1039" t="n">
        <v>40.85</v>
      </c>
      <c r="H1039" t="n">
        <v>0.5</v>
      </c>
      <c r="I1039" t="n">
        <v>37</v>
      </c>
      <c r="J1039" t="n">
        <v>300.59</v>
      </c>
      <c r="K1039" t="n">
        <v>61.2</v>
      </c>
      <c r="L1039" t="n">
        <v>8.5</v>
      </c>
      <c r="M1039" t="n">
        <v>35</v>
      </c>
      <c r="N1039" t="n">
        <v>85.89</v>
      </c>
      <c r="O1039" t="n">
        <v>37306.42</v>
      </c>
      <c r="P1039" t="n">
        <v>426.99</v>
      </c>
      <c r="Q1039" t="n">
        <v>1397.41</v>
      </c>
      <c r="R1039" t="n">
        <v>106.05</v>
      </c>
      <c r="S1039" t="n">
        <v>66.97</v>
      </c>
      <c r="T1039" t="n">
        <v>16840.04</v>
      </c>
      <c r="U1039" t="n">
        <v>0.63</v>
      </c>
      <c r="V1039" t="n">
        <v>0.84</v>
      </c>
      <c r="W1039" t="n">
        <v>5.35</v>
      </c>
      <c r="X1039" t="n">
        <v>1.02</v>
      </c>
      <c r="Y1039" t="n">
        <v>1</v>
      </c>
      <c r="Z1039" t="n">
        <v>10</v>
      </c>
    </row>
    <row r="1040">
      <c r="A1040" t="n">
        <v>31</v>
      </c>
      <c r="B1040" t="n">
        <v>145</v>
      </c>
      <c r="C1040" t="inlineStr">
        <is>
          <t xml:space="preserve">CONCLUIDO	</t>
        </is>
      </c>
      <c r="D1040" t="n">
        <v>3.3265</v>
      </c>
      <c r="E1040" t="n">
        <v>30.06</v>
      </c>
      <c r="F1040" t="n">
        <v>25.17</v>
      </c>
      <c r="G1040" t="n">
        <v>41.95</v>
      </c>
      <c r="H1040" t="n">
        <v>0.52</v>
      </c>
      <c r="I1040" t="n">
        <v>36</v>
      </c>
      <c r="J1040" t="n">
        <v>301.11</v>
      </c>
      <c r="K1040" t="n">
        <v>61.2</v>
      </c>
      <c r="L1040" t="n">
        <v>8.75</v>
      </c>
      <c r="M1040" t="n">
        <v>34</v>
      </c>
      <c r="N1040" t="n">
        <v>86.16</v>
      </c>
      <c r="O1040" t="n">
        <v>37371.47</v>
      </c>
      <c r="P1040" t="n">
        <v>426.33</v>
      </c>
      <c r="Q1040" t="n">
        <v>1397.27</v>
      </c>
      <c r="R1040" t="n">
        <v>105.33</v>
      </c>
      <c r="S1040" t="n">
        <v>66.97</v>
      </c>
      <c r="T1040" t="n">
        <v>16487.54</v>
      </c>
      <c r="U1040" t="n">
        <v>0.64</v>
      </c>
      <c r="V1040" t="n">
        <v>0.84</v>
      </c>
      <c r="W1040" t="n">
        <v>5.35</v>
      </c>
      <c r="X1040" t="n">
        <v>1.01</v>
      </c>
      <c r="Y1040" t="n">
        <v>1</v>
      </c>
      <c r="Z1040" t="n">
        <v>10</v>
      </c>
    </row>
    <row r="1041">
      <c r="A1041" t="n">
        <v>32</v>
      </c>
      <c r="B1041" t="n">
        <v>145</v>
      </c>
      <c r="C1041" t="inlineStr">
        <is>
          <t xml:space="preserve">CONCLUIDO	</t>
        </is>
      </c>
      <c r="D1041" t="n">
        <v>3.3361</v>
      </c>
      <c r="E1041" t="n">
        <v>29.98</v>
      </c>
      <c r="F1041" t="n">
        <v>25.14</v>
      </c>
      <c r="G1041" t="n">
        <v>43.1</v>
      </c>
      <c r="H1041" t="n">
        <v>0.53</v>
      </c>
      <c r="I1041" t="n">
        <v>35</v>
      </c>
      <c r="J1041" t="n">
        <v>301.64</v>
      </c>
      <c r="K1041" t="n">
        <v>61.2</v>
      </c>
      <c r="L1041" t="n">
        <v>9</v>
      </c>
      <c r="M1041" t="n">
        <v>33</v>
      </c>
      <c r="N1041" t="n">
        <v>86.44</v>
      </c>
      <c r="O1041" t="n">
        <v>37436.63</v>
      </c>
      <c r="P1041" t="n">
        <v>424.73</v>
      </c>
      <c r="Q1041" t="n">
        <v>1397.17</v>
      </c>
      <c r="R1041" t="n">
        <v>104.25</v>
      </c>
      <c r="S1041" t="n">
        <v>66.97</v>
      </c>
      <c r="T1041" t="n">
        <v>15950.44</v>
      </c>
      <c r="U1041" t="n">
        <v>0.64</v>
      </c>
      <c r="V1041" t="n">
        <v>0.84</v>
      </c>
      <c r="W1041" t="n">
        <v>5.35</v>
      </c>
      <c r="X1041" t="n">
        <v>0.97</v>
      </c>
      <c r="Y1041" t="n">
        <v>1</v>
      </c>
      <c r="Z1041" t="n">
        <v>10</v>
      </c>
    </row>
    <row r="1042">
      <c r="A1042" t="n">
        <v>33</v>
      </c>
      <c r="B1042" t="n">
        <v>145</v>
      </c>
      <c r="C1042" t="inlineStr">
        <is>
          <t xml:space="preserve">CONCLUIDO	</t>
        </is>
      </c>
      <c r="D1042" t="n">
        <v>3.3457</v>
      </c>
      <c r="E1042" t="n">
        <v>29.89</v>
      </c>
      <c r="F1042" t="n">
        <v>25.11</v>
      </c>
      <c r="G1042" t="n">
        <v>44.31</v>
      </c>
      <c r="H1042" t="n">
        <v>0.55</v>
      </c>
      <c r="I1042" t="n">
        <v>34</v>
      </c>
      <c r="J1042" t="n">
        <v>302.17</v>
      </c>
      <c r="K1042" t="n">
        <v>61.2</v>
      </c>
      <c r="L1042" t="n">
        <v>9.25</v>
      </c>
      <c r="M1042" t="n">
        <v>32</v>
      </c>
      <c r="N1042" t="n">
        <v>86.72</v>
      </c>
      <c r="O1042" t="n">
        <v>37501.91</v>
      </c>
      <c r="P1042" t="n">
        <v>423.76</v>
      </c>
      <c r="Q1042" t="n">
        <v>1397.28</v>
      </c>
      <c r="R1042" t="n">
        <v>103.15</v>
      </c>
      <c r="S1042" t="n">
        <v>66.97</v>
      </c>
      <c r="T1042" t="n">
        <v>15404.95</v>
      </c>
      <c r="U1042" t="n">
        <v>0.65</v>
      </c>
      <c r="V1042" t="n">
        <v>0.84</v>
      </c>
      <c r="W1042" t="n">
        <v>5.35</v>
      </c>
      <c r="X1042" t="n">
        <v>0.9399999999999999</v>
      </c>
      <c r="Y1042" t="n">
        <v>1</v>
      </c>
      <c r="Z1042" t="n">
        <v>10</v>
      </c>
    </row>
    <row r="1043">
      <c r="A1043" t="n">
        <v>34</v>
      </c>
      <c r="B1043" t="n">
        <v>145</v>
      </c>
      <c r="C1043" t="inlineStr">
        <is>
          <t xml:space="preserve">CONCLUIDO	</t>
        </is>
      </c>
      <c r="D1043" t="n">
        <v>3.355</v>
      </c>
      <c r="E1043" t="n">
        <v>29.81</v>
      </c>
      <c r="F1043" t="n">
        <v>25.08</v>
      </c>
      <c r="G1043" t="n">
        <v>45.6</v>
      </c>
      <c r="H1043" t="n">
        <v>0.5600000000000001</v>
      </c>
      <c r="I1043" t="n">
        <v>33</v>
      </c>
      <c r="J1043" t="n">
        <v>302.7</v>
      </c>
      <c r="K1043" t="n">
        <v>61.2</v>
      </c>
      <c r="L1043" t="n">
        <v>9.5</v>
      </c>
      <c r="M1043" t="n">
        <v>31</v>
      </c>
      <c r="N1043" t="n">
        <v>87</v>
      </c>
      <c r="O1043" t="n">
        <v>37567.32</v>
      </c>
      <c r="P1043" t="n">
        <v>422.8</v>
      </c>
      <c r="Q1043" t="n">
        <v>1397.22</v>
      </c>
      <c r="R1043" t="n">
        <v>102.04</v>
      </c>
      <c r="S1043" t="n">
        <v>66.97</v>
      </c>
      <c r="T1043" t="n">
        <v>14857.99</v>
      </c>
      <c r="U1043" t="n">
        <v>0.66</v>
      </c>
      <c r="V1043" t="n">
        <v>0.84</v>
      </c>
      <c r="W1043" t="n">
        <v>5.36</v>
      </c>
      <c r="X1043" t="n">
        <v>0.91</v>
      </c>
      <c r="Y1043" t="n">
        <v>1</v>
      </c>
      <c r="Z1043" t="n">
        <v>10</v>
      </c>
    </row>
    <row r="1044">
      <c r="A1044" t="n">
        <v>35</v>
      </c>
      <c r="B1044" t="n">
        <v>145</v>
      </c>
      <c r="C1044" t="inlineStr">
        <is>
          <t xml:space="preserve">CONCLUIDO	</t>
        </is>
      </c>
      <c r="D1044" t="n">
        <v>3.3634</v>
      </c>
      <c r="E1044" t="n">
        <v>29.73</v>
      </c>
      <c r="F1044" t="n">
        <v>25.06</v>
      </c>
      <c r="G1044" t="n">
        <v>46.98</v>
      </c>
      <c r="H1044" t="n">
        <v>0.57</v>
      </c>
      <c r="I1044" t="n">
        <v>32</v>
      </c>
      <c r="J1044" t="n">
        <v>303.23</v>
      </c>
      <c r="K1044" t="n">
        <v>61.2</v>
      </c>
      <c r="L1044" t="n">
        <v>9.75</v>
      </c>
      <c r="M1044" t="n">
        <v>30</v>
      </c>
      <c r="N1044" t="n">
        <v>87.28</v>
      </c>
      <c r="O1044" t="n">
        <v>37632.84</v>
      </c>
      <c r="P1044" t="n">
        <v>422.25</v>
      </c>
      <c r="Q1044" t="n">
        <v>1397.19</v>
      </c>
      <c r="R1044" t="n">
        <v>101.45</v>
      </c>
      <c r="S1044" t="n">
        <v>66.97</v>
      </c>
      <c r="T1044" t="n">
        <v>14565.35</v>
      </c>
      <c r="U1044" t="n">
        <v>0.66</v>
      </c>
      <c r="V1044" t="n">
        <v>0.84</v>
      </c>
      <c r="W1044" t="n">
        <v>5.35</v>
      </c>
      <c r="X1044" t="n">
        <v>0.89</v>
      </c>
      <c r="Y1044" t="n">
        <v>1</v>
      </c>
      <c r="Z1044" t="n">
        <v>10</v>
      </c>
    </row>
    <row r="1045">
      <c r="A1045" t="n">
        <v>36</v>
      </c>
      <c r="B1045" t="n">
        <v>145</v>
      </c>
      <c r="C1045" t="inlineStr">
        <is>
          <t xml:space="preserve">CONCLUIDO	</t>
        </is>
      </c>
      <c r="D1045" t="n">
        <v>3.3626</v>
      </c>
      <c r="E1045" t="n">
        <v>29.74</v>
      </c>
      <c r="F1045" t="n">
        <v>25.07</v>
      </c>
      <c r="G1045" t="n">
        <v>47</v>
      </c>
      <c r="H1045" t="n">
        <v>0.59</v>
      </c>
      <c r="I1045" t="n">
        <v>32</v>
      </c>
      <c r="J1045" t="n">
        <v>303.76</v>
      </c>
      <c r="K1045" t="n">
        <v>61.2</v>
      </c>
      <c r="L1045" t="n">
        <v>10</v>
      </c>
      <c r="M1045" t="n">
        <v>30</v>
      </c>
      <c r="N1045" t="n">
        <v>87.56999999999999</v>
      </c>
      <c r="O1045" t="n">
        <v>37698.48</v>
      </c>
      <c r="P1045" t="n">
        <v>420.94</v>
      </c>
      <c r="Q1045" t="n">
        <v>1397.27</v>
      </c>
      <c r="R1045" t="n">
        <v>102.03</v>
      </c>
      <c r="S1045" t="n">
        <v>66.97</v>
      </c>
      <c r="T1045" t="n">
        <v>14857.6</v>
      </c>
      <c r="U1045" t="n">
        <v>0.66</v>
      </c>
      <c r="V1045" t="n">
        <v>0.84</v>
      </c>
      <c r="W1045" t="n">
        <v>5.34</v>
      </c>
      <c r="X1045" t="n">
        <v>0.9</v>
      </c>
      <c r="Y1045" t="n">
        <v>1</v>
      </c>
      <c r="Z1045" t="n">
        <v>10</v>
      </c>
    </row>
    <row r="1046">
      <c r="A1046" t="n">
        <v>37</v>
      </c>
      <c r="B1046" t="n">
        <v>145</v>
      </c>
      <c r="C1046" t="inlineStr">
        <is>
          <t xml:space="preserve">CONCLUIDO	</t>
        </is>
      </c>
      <c r="D1046" t="n">
        <v>3.3739</v>
      </c>
      <c r="E1046" t="n">
        <v>29.64</v>
      </c>
      <c r="F1046" t="n">
        <v>25.02</v>
      </c>
      <c r="G1046" t="n">
        <v>48.42</v>
      </c>
      <c r="H1046" t="n">
        <v>0.6</v>
      </c>
      <c r="I1046" t="n">
        <v>31</v>
      </c>
      <c r="J1046" t="n">
        <v>304.3</v>
      </c>
      <c r="K1046" t="n">
        <v>61.2</v>
      </c>
      <c r="L1046" t="n">
        <v>10.25</v>
      </c>
      <c r="M1046" t="n">
        <v>29</v>
      </c>
      <c r="N1046" t="n">
        <v>87.84999999999999</v>
      </c>
      <c r="O1046" t="n">
        <v>37764.25</v>
      </c>
      <c r="P1046" t="n">
        <v>419.85</v>
      </c>
      <c r="Q1046" t="n">
        <v>1397.29</v>
      </c>
      <c r="R1046" t="n">
        <v>100.34</v>
      </c>
      <c r="S1046" t="n">
        <v>66.97</v>
      </c>
      <c r="T1046" t="n">
        <v>14015.07</v>
      </c>
      <c r="U1046" t="n">
        <v>0.67</v>
      </c>
      <c r="V1046" t="n">
        <v>0.84</v>
      </c>
      <c r="W1046" t="n">
        <v>5.34</v>
      </c>
      <c r="X1046" t="n">
        <v>0.85</v>
      </c>
      <c r="Y1046" t="n">
        <v>1</v>
      </c>
      <c r="Z1046" t="n">
        <v>10</v>
      </c>
    </row>
    <row r="1047">
      <c r="A1047" t="n">
        <v>38</v>
      </c>
      <c r="B1047" t="n">
        <v>145</v>
      </c>
      <c r="C1047" t="inlineStr">
        <is>
          <t xml:space="preserve">CONCLUIDO	</t>
        </is>
      </c>
      <c r="D1047" t="n">
        <v>3.3827</v>
      </c>
      <c r="E1047" t="n">
        <v>29.56</v>
      </c>
      <c r="F1047" t="n">
        <v>25</v>
      </c>
      <c r="G1047" t="n">
        <v>49.99</v>
      </c>
      <c r="H1047" t="n">
        <v>0.61</v>
      </c>
      <c r="I1047" t="n">
        <v>30</v>
      </c>
      <c r="J1047" t="n">
        <v>304.83</v>
      </c>
      <c r="K1047" t="n">
        <v>61.2</v>
      </c>
      <c r="L1047" t="n">
        <v>10.5</v>
      </c>
      <c r="M1047" t="n">
        <v>28</v>
      </c>
      <c r="N1047" t="n">
        <v>88.13</v>
      </c>
      <c r="O1047" t="n">
        <v>37830.13</v>
      </c>
      <c r="P1047" t="n">
        <v>418.54</v>
      </c>
      <c r="Q1047" t="n">
        <v>1397.21</v>
      </c>
      <c r="R1047" t="n">
        <v>99.83</v>
      </c>
      <c r="S1047" t="n">
        <v>66.97</v>
      </c>
      <c r="T1047" t="n">
        <v>13767.43</v>
      </c>
      <c r="U1047" t="n">
        <v>0.67</v>
      </c>
      <c r="V1047" t="n">
        <v>0.84</v>
      </c>
      <c r="W1047" t="n">
        <v>5.34</v>
      </c>
      <c r="X1047" t="n">
        <v>0.83</v>
      </c>
      <c r="Y1047" t="n">
        <v>1</v>
      </c>
      <c r="Z1047" t="n">
        <v>10</v>
      </c>
    </row>
    <row r="1048">
      <c r="A1048" t="n">
        <v>39</v>
      </c>
      <c r="B1048" t="n">
        <v>145</v>
      </c>
      <c r="C1048" t="inlineStr">
        <is>
          <t xml:space="preserve">CONCLUIDO	</t>
        </is>
      </c>
      <c r="D1048" t="n">
        <v>3.3935</v>
      </c>
      <c r="E1048" t="n">
        <v>29.47</v>
      </c>
      <c r="F1048" t="n">
        <v>24.96</v>
      </c>
      <c r="G1048" t="n">
        <v>51.63</v>
      </c>
      <c r="H1048" t="n">
        <v>0.63</v>
      </c>
      <c r="I1048" t="n">
        <v>29</v>
      </c>
      <c r="J1048" t="n">
        <v>305.37</v>
      </c>
      <c r="K1048" t="n">
        <v>61.2</v>
      </c>
      <c r="L1048" t="n">
        <v>10.75</v>
      </c>
      <c r="M1048" t="n">
        <v>27</v>
      </c>
      <c r="N1048" t="n">
        <v>88.42</v>
      </c>
      <c r="O1048" t="n">
        <v>37896.14</v>
      </c>
      <c r="P1048" t="n">
        <v>417.1</v>
      </c>
      <c r="Q1048" t="n">
        <v>1397.24</v>
      </c>
      <c r="R1048" t="n">
        <v>98.36</v>
      </c>
      <c r="S1048" t="n">
        <v>66.97</v>
      </c>
      <c r="T1048" t="n">
        <v>13037.47</v>
      </c>
      <c r="U1048" t="n">
        <v>0.68</v>
      </c>
      <c r="V1048" t="n">
        <v>0.84</v>
      </c>
      <c r="W1048" t="n">
        <v>5.34</v>
      </c>
      <c r="X1048" t="n">
        <v>0.79</v>
      </c>
      <c r="Y1048" t="n">
        <v>1</v>
      </c>
      <c r="Z1048" t="n">
        <v>10</v>
      </c>
    </row>
    <row r="1049">
      <c r="A1049" t="n">
        <v>40</v>
      </c>
      <c r="B1049" t="n">
        <v>145</v>
      </c>
      <c r="C1049" t="inlineStr">
        <is>
          <t xml:space="preserve">CONCLUIDO	</t>
        </is>
      </c>
      <c r="D1049" t="n">
        <v>3.3907</v>
      </c>
      <c r="E1049" t="n">
        <v>29.49</v>
      </c>
      <c r="F1049" t="n">
        <v>24.98</v>
      </c>
      <c r="G1049" t="n">
        <v>51.68</v>
      </c>
      <c r="H1049" t="n">
        <v>0.64</v>
      </c>
      <c r="I1049" t="n">
        <v>29</v>
      </c>
      <c r="J1049" t="n">
        <v>305.9</v>
      </c>
      <c r="K1049" t="n">
        <v>61.2</v>
      </c>
      <c r="L1049" t="n">
        <v>11</v>
      </c>
      <c r="M1049" t="n">
        <v>27</v>
      </c>
      <c r="N1049" t="n">
        <v>88.7</v>
      </c>
      <c r="O1049" t="n">
        <v>37962.28</v>
      </c>
      <c r="P1049" t="n">
        <v>416.58</v>
      </c>
      <c r="Q1049" t="n">
        <v>1397.25</v>
      </c>
      <c r="R1049" t="n">
        <v>99.2</v>
      </c>
      <c r="S1049" t="n">
        <v>66.97</v>
      </c>
      <c r="T1049" t="n">
        <v>13454.58</v>
      </c>
      <c r="U1049" t="n">
        <v>0.68</v>
      </c>
      <c r="V1049" t="n">
        <v>0.84</v>
      </c>
      <c r="W1049" t="n">
        <v>5.34</v>
      </c>
      <c r="X1049" t="n">
        <v>0.8100000000000001</v>
      </c>
      <c r="Y1049" t="n">
        <v>1</v>
      </c>
      <c r="Z1049" t="n">
        <v>10</v>
      </c>
    </row>
    <row r="1050">
      <c r="A1050" t="n">
        <v>41</v>
      </c>
      <c r="B1050" t="n">
        <v>145</v>
      </c>
      <c r="C1050" t="inlineStr">
        <is>
          <t xml:space="preserve">CONCLUIDO	</t>
        </is>
      </c>
      <c r="D1050" t="n">
        <v>3.4022</v>
      </c>
      <c r="E1050" t="n">
        <v>29.39</v>
      </c>
      <c r="F1050" t="n">
        <v>24.93</v>
      </c>
      <c r="G1050" t="n">
        <v>53.43</v>
      </c>
      <c r="H1050" t="n">
        <v>0.65</v>
      </c>
      <c r="I1050" t="n">
        <v>28</v>
      </c>
      <c r="J1050" t="n">
        <v>306.44</v>
      </c>
      <c r="K1050" t="n">
        <v>61.2</v>
      </c>
      <c r="L1050" t="n">
        <v>11.25</v>
      </c>
      <c r="M1050" t="n">
        <v>26</v>
      </c>
      <c r="N1050" t="n">
        <v>88.98999999999999</v>
      </c>
      <c r="O1050" t="n">
        <v>38028.53</v>
      </c>
      <c r="P1050" t="n">
        <v>415.82</v>
      </c>
      <c r="Q1050" t="n">
        <v>1397.28</v>
      </c>
      <c r="R1050" t="n">
        <v>97.76000000000001</v>
      </c>
      <c r="S1050" t="n">
        <v>66.97</v>
      </c>
      <c r="T1050" t="n">
        <v>12743.04</v>
      </c>
      <c r="U1050" t="n">
        <v>0.6899999999999999</v>
      </c>
      <c r="V1050" t="n">
        <v>0.84</v>
      </c>
      <c r="W1050" t="n">
        <v>5.33</v>
      </c>
      <c r="X1050" t="n">
        <v>0.77</v>
      </c>
      <c r="Y1050" t="n">
        <v>1</v>
      </c>
      <c r="Z1050" t="n">
        <v>10</v>
      </c>
    </row>
    <row r="1051">
      <c r="A1051" t="n">
        <v>42</v>
      </c>
      <c r="B1051" t="n">
        <v>145</v>
      </c>
      <c r="C1051" t="inlineStr">
        <is>
          <t xml:space="preserve">CONCLUIDO	</t>
        </is>
      </c>
      <c r="D1051" t="n">
        <v>3.4112</v>
      </c>
      <c r="E1051" t="n">
        <v>29.32</v>
      </c>
      <c r="F1051" t="n">
        <v>24.91</v>
      </c>
      <c r="G1051" t="n">
        <v>55.36</v>
      </c>
      <c r="H1051" t="n">
        <v>0.67</v>
      </c>
      <c r="I1051" t="n">
        <v>27</v>
      </c>
      <c r="J1051" t="n">
        <v>306.98</v>
      </c>
      <c r="K1051" t="n">
        <v>61.2</v>
      </c>
      <c r="L1051" t="n">
        <v>11.5</v>
      </c>
      <c r="M1051" t="n">
        <v>25</v>
      </c>
      <c r="N1051" t="n">
        <v>89.28</v>
      </c>
      <c r="O1051" t="n">
        <v>38094.91</v>
      </c>
      <c r="P1051" t="n">
        <v>414.31</v>
      </c>
      <c r="Q1051" t="n">
        <v>1397.2</v>
      </c>
      <c r="R1051" t="n">
        <v>96.79000000000001</v>
      </c>
      <c r="S1051" t="n">
        <v>66.97</v>
      </c>
      <c r="T1051" t="n">
        <v>12262.12</v>
      </c>
      <c r="U1051" t="n">
        <v>0.6899999999999999</v>
      </c>
      <c r="V1051" t="n">
        <v>0.84</v>
      </c>
      <c r="W1051" t="n">
        <v>5.34</v>
      </c>
      <c r="X1051" t="n">
        <v>0.75</v>
      </c>
      <c r="Y1051" t="n">
        <v>1</v>
      </c>
      <c r="Z1051" t="n">
        <v>10</v>
      </c>
    </row>
    <row r="1052">
      <c r="A1052" t="n">
        <v>43</v>
      </c>
      <c r="B1052" t="n">
        <v>145</v>
      </c>
      <c r="C1052" t="inlineStr">
        <is>
          <t xml:space="preserve">CONCLUIDO	</t>
        </is>
      </c>
      <c r="D1052" t="n">
        <v>3.4115</v>
      </c>
      <c r="E1052" t="n">
        <v>29.31</v>
      </c>
      <c r="F1052" t="n">
        <v>24.91</v>
      </c>
      <c r="G1052" t="n">
        <v>55.35</v>
      </c>
      <c r="H1052" t="n">
        <v>0.68</v>
      </c>
      <c r="I1052" t="n">
        <v>27</v>
      </c>
      <c r="J1052" t="n">
        <v>307.52</v>
      </c>
      <c r="K1052" t="n">
        <v>61.2</v>
      </c>
      <c r="L1052" t="n">
        <v>11.75</v>
      </c>
      <c r="M1052" t="n">
        <v>25</v>
      </c>
      <c r="N1052" t="n">
        <v>89.56999999999999</v>
      </c>
      <c r="O1052" t="n">
        <v>38161.42</v>
      </c>
      <c r="P1052" t="n">
        <v>413.32</v>
      </c>
      <c r="Q1052" t="n">
        <v>1397.26</v>
      </c>
      <c r="R1052" t="n">
        <v>96.66</v>
      </c>
      <c r="S1052" t="n">
        <v>66.97</v>
      </c>
      <c r="T1052" t="n">
        <v>12198.95</v>
      </c>
      <c r="U1052" t="n">
        <v>0.6899999999999999</v>
      </c>
      <c r="V1052" t="n">
        <v>0.84</v>
      </c>
      <c r="W1052" t="n">
        <v>5.34</v>
      </c>
      <c r="X1052" t="n">
        <v>0.74</v>
      </c>
      <c r="Y1052" t="n">
        <v>1</v>
      </c>
      <c r="Z1052" t="n">
        <v>10</v>
      </c>
    </row>
    <row r="1053">
      <c r="A1053" t="n">
        <v>44</v>
      </c>
      <c r="B1053" t="n">
        <v>145</v>
      </c>
      <c r="C1053" t="inlineStr">
        <is>
          <t xml:space="preserve">CONCLUIDO	</t>
        </is>
      </c>
      <c r="D1053" t="n">
        <v>3.4207</v>
      </c>
      <c r="E1053" t="n">
        <v>29.23</v>
      </c>
      <c r="F1053" t="n">
        <v>24.88</v>
      </c>
      <c r="G1053" t="n">
        <v>57.42</v>
      </c>
      <c r="H1053" t="n">
        <v>0.6899999999999999</v>
      </c>
      <c r="I1053" t="n">
        <v>26</v>
      </c>
      <c r="J1053" t="n">
        <v>308.06</v>
      </c>
      <c r="K1053" t="n">
        <v>61.2</v>
      </c>
      <c r="L1053" t="n">
        <v>12</v>
      </c>
      <c r="M1053" t="n">
        <v>24</v>
      </c>
      <c r="N1053" t="n">
        <v>89.86</v>
      </c>
      <c r="O1053" t="n">
        <v>38228.06</v>
      </c>
      <c r="P1053" t="n">
        <v>411.95</v>
      </c>
      <c r="Q1053" t="n">
        <v>1397.19</v>
      </c>
      <c r="R1053" t="n">
        <v>95.81</v>
      </c>
      <c r="S1053" t="n">
        <v>66.97</v>
      </c>
      <c r="T1053" t="n">
        <v>11775.42</v>
      </c>
      <c r="U1053" t="n">
        <v>0.7</v>
      </c>
      <c r="V1053" t="n">
        <v>0.85</v>
      </c>
      <c r="W1053" t="n">
        <v>5.34</v>
      </c>
      <c r="X1053" t="n">
        <v>0.72</v>
      </c>
      <c r="Y1053" t="n">
        <v>1</v>
      </c>
      <c r="Z1053" t="n">
        <v>10</v>
      </c>
    </row>
    <row r="1054">
      <c r="A1054" t="n">
        <v>45</v>
      </c>
      <c r="B1054" t="n">
        <v>145</v>
      </c>
      <c r="C1054" t="inlineStr">
        <is>
          <t xml:space="preserve">CONCLUIDO	</t>
        </is>
      </c>
      <c r="D1054" t="n">
        <v>3.4324</v>
      </c>
      <c r="E1054" t="n">
        <v>29.13</v>
      </c>
      <c r="F1054" t="n">
        <v>24.84</v>
      </c>
      <c r="G1054" t="n">
        <v>59.61</v>
      </c>
      <c r="H1054" t="n">
        <v>0.71</v>
      </c>
      <c r="I1054" t="n">
        <v>25</v>
      </c>
      <c r="J1054" t="n">
        <v>308.6</v>
      </c>
      <c r="K1054" t="n">
        <v>61.2</v>
      </c>
      <c r="L1054" t="n">
        <v>12.25</v>
      </c>
      <c r="M1054" t="n">
        <v>23</v>
      </c>
      <c r="N1054" t="n">
        <v>90.15000000000001</v>
      </c>
      <c r="O1054" t="n">
        <v>38294.82</v>
      </c>
      <c r="P1054" t="n">
        <v>410.72</v>
      </c>
      <c r="Q1054" t="n">
        <v>1397.24</v>
      </c>
      <c r="R1054" t="n">
        <v>94.5</v>
      </c>
      <c r="S1054" t="n">
        <v>66.97</v>
      </c>
      <c r="T1054" t="n">
        <v>11127.18</v>
      </c>
      <c r="U1054" t="n">
        <v>0.71</v>
      </c>
      <c r="V1054" t="n">
        <v>0.85</v>
      </c>
      <c r="W1054" t="n">
        <v>5.33</v>
      </c>
      <c r="X1054" t="n">
        <v>0.67</v>
      </c>
      <c r="Y1054" t="n">
        <v>1</v>
      </c>
      <c r="Z1054" t="n">
        <v>10</v>
      </c>
    </row>
    <row r="1055">
      <c r="A1055" t="n">
        <v>46</v>
      </c>
      <c r="B1055" t="n">
        <v>145</v>
      </c>
      <c r="C1055" t="inlineStr">
        <is>
          <t xml:space="preserve">CONCLUIDO	</t>
        </is>
      </c>
      <c r="D1055" t="n">
        <v>3.4315</v>
      </c>
      <c r="E1055" t="n">
        <v>29.14</v>
      </c>
      <c r="F1055" t="n">
        <v>24.85</v>
      </c>
      <c r="G1055" t="n">
        <v>59.63</v>
      </c>
      <c r="H1055" t="n">
        <v>0.72</v>
      </c>
      <c r="I1055" t="n">
        <v>25</v>
      </c>
      <c r="J1055" t="n">
        <v>309.14</v>
      </c>
      <c r="K1055" t="n">
        <v>61.2</v>
      </c>
      <c r="L1055" t="n">
        <v>12.5</v>
      </c>
      <c r="M1055" t="n">
        <v>23</v>
      </c>
      <c r="N1055" t="n">
        <v>90.44</v>
      </c>
      <c r="O1055" t="n">
        <v>38361.7</v>
      </c>
      <c r="P1055" t="n">
        <v>410.54</v>
      </c>
      <c r="Q1055" t="n">
        <v>1397.19</v>
      </c>
      <c r="R1055" t="n">
        <v>94.81999999999999</v>
      </c>
      <c r="S1055" t="n">
        <v>66.97</v>
      </c>
      <c r="T1055" t="n">
        <v>11286.74</v>
      </c>
      <c r="U1055" t="n">
        <v>0.71</v>
      </c>
      <c r="V1055" t="n">
        <v>0.85</v>
      </c>
      <c r="W1055" t="n">
        <v>5.33</v>
      </c>
      <c r="X1055" t="n">
        <v>0.68</v>
      </c>
      <c r="Y1055" t="n">
        <v>1</v>
      </c>
      <c r="Z1055" t="n">
        <v>10</v>
      </c>
    </row>
    <row r="1056">
      <c r="A1056" t="n">
        <v>47</v>
      </c>
      <c r="B1056" t="n">
        <v>145</v>
      </c>
      <c r="C1056" t="inlineStr">
        <is>
          <t xml:space="preserve">CONCLUIDO	</t>
        </is>
      </c>
      <c r="D1056" t="n">
        <v>3.4409</v>
      </c>
      <c r="E1056" t="n">
        <v>29.06</v>
      </c>
      <c r="F1056" t="n">
        <v>24.82</v>
      </c>
      <c r="G1056" t="n">
        <v>62.05</v>
      </c>
      <c r="H1056" t="n">
        <v>0.73</v>
      </c>
      <c r="I1056" t="n">
        <v>24</v>
      </c>
      <c r="J1056" t="n">
        <v>309.68</v>
      </c>
      <c r="K1056" t="n">
        <v>61.2</v>
      </c>
      <c r="L1056" t="n">
        <v>12.75</v>
      </c>
      <c r="M1056" t="n">
        <v>22</v>
      </c>
      <c r="N1056" t="n">
        <v>90.73999999999999</v>
      </c>
      <c r="O1056" t="n">
        <v>38428.72</v>
      </c>
      <c r="P1056" t="n">
        <v>408.85</v>
      </c>
      <c r="Q1056" t="n">
        <v>1397.27</v>
      </c>
      <c r="R1056" t="n">
        <v>93.89</v>
      </c>
      <c r="S1056" t="n">
        <v>66.97</v>
      </c>
      <c r="T1056" t="n">
        <v>10826.99</v>
      </c>
      <c r="U1056" t="n">
        <v>0.71</v>
      </c>
      <c r="V1056" t="n">
        <v>0.85</v>
      </c>
      <c r="W1056" t="n">
        <v>5.33</v>
      </c>
      <c r="X1056" t="n">
        <v>0.65</v>
      </c>
      <c r="Y1056" t="n">
        <v>1</v>
      </c>
      <c r="Z1056" t="n">
        <v>10</v>
      </c>
    </row>
    <row r="1057">
      <c r="A1057" t="n">
        <v>48</v>
      </c>
      <c r="B1057" t="n">
        <v>145</v>
      </c>
      <c r="C1057" t="inlineStr">
        <is>
          <t xml:space="preserve">CONCLUIDO	</t>
        </is>
      </c>
      <c r="D1057" t="n">
        <v>3.4413</v>
      </c>
      <c r="E1057" t="n">
        <v>29.06</v>
      </c>
      <c r="F1057" t="n">
        <v>24.82</v>
      </c>
      <c r="G1057" t="n">
        <v>62.04</v>
      </c>
      <c r="H1057" t="n">
        <v>0.75</v>
      </c>
      <c r="I1057" t="n">
        <v>24</v>
      </c>
      <c r="J1057" t="n">
        <v>310.23</v>
      </c>
      <c r="K1057" t="n">
        <v>61.2</v>
      </c>
      <c r="L1057" t="n">
        <v>13</v>
      </c>
      <c r="M1057" t="n">
        <v>22</v>
      </c>
      <c r="N1057" t="n">
        <v>91.03</v>
      </c>
      <c r="O1057" t="n">
        <v>38495.87</v>
      </c>
      <c r="P1057" t="n">
        <v>408.52</v>
      </c>
      <c r="Q1057" t="n">
        <v>1397.22</v>
      </c>
      <c r="R1057" t="n">
        <v>93.86</v>
      </c>
      <c r="S1057" t="n">
        <v>66.97</v>
      </c>
      <c r="T1057" t="n">
        <v>10810.87</v>
      </c>
      <c r="U1057" t="n">
        <v>0.71</v>
      </c>
      <c r="V1057" t="n">
        <v>0.85</v>
      </c>
      <c r="W1057" t="n">
        <v>5.33</v>
      </c>
      <c r="X1057" t="n">
        <v>0.65</v>
      </c>
      <c r="Y1057" t="n">
        <v>1</v>
      </c>
      <c r="Z1057" t="n">
        <v>10</v>
      </c>
    </row>
    <row r="1058">
      <c r="A1058" t="n">
        <v>49</v>
      </c>
      <c r="B1058" t="n">
        <v>145</v>
      </c>
      <c r="C1058" t="inlineStr">
        <is>
          <t xml:space="preserve">CONCLUIDO	</t>
        </is>
      </c>
      <c r="D1058" t="n">
        <v>3.4506</v>
      </c>
      <c r="E1058" t="n">
        <v>28.98</v>
      </c>
      <c r="F1058" t="n">
        <v>24.79</v>
      </c>
      <c r="G1058" t="n">
        <v>64.67</v>
      </c>
      <c r="H1058" t="n">
        <v>0.76</v>
      </c>
      <c r="I1058" t="n">
        <v>23</v>
      </c>
      <c r="J1058" t="n">
        <v>310.77</v>
      </c>
      <c r="K1058" t="n">
        <v>61.2</v>
      </c>
      <c r="L1058" t="n">
        <v>13.25</v>
      </c>
      <c r="M1058" t="n">
        <v>21</v>
      </c>
      <c r="N1058" t="n">
        <v>91.33</v>
      </c>
      <c r="O1058" t="n">
        <v>38563.14</v>
      </c>
      <c r="P1058" t="n">
        <v>406.95</v>
      </c>
      <c r="Q1058" t="n">
        <v>1397.26</v>
      </c>
      <c r="R1058" t="n">
        <v>92.95999999999999</v>
      </c>
      <c r="S1058" t="n">
        <v>66.97</v>
      </c>
      <c r="T1058" t="n">
        <v>10365.78</v>
      </c>
      <c r="U1058" t="n">
        <v>0.72</v>
      </c>
      <c r="V1058" t="n">
        <v>0.85</v>
      </c>
      <c r="W1058" t="n">
        <v>5.33</v>
      </c>
      <c r="X1058" t="n">
        <v>0.63</v>
      </c>
      <c r="Y1058" t="n">
        <v>1</v>
      </c>
      <c r="Z1058" t="n">
        <v>10</v>
      </c>
    </row>
    <row r="1059">
      <c r="A1059" t="n">
        <v>50</v>
      </c>
      <c r="B1059" t="n">
        <v>145</v>
      </c>
      <c r="C1059" t="inlineStr">
        <is>
          <t xml:space="preserve">CONCLUIDO	</t>
        </is>
      </c>
      <c r="D1059" t="n">
        <v>3.451</v>
      </c>
      <c r="E1059" t="n">
        <v>28.98</v>
      </c>
      <c r="F1059" t="n">
        <v>24.79</v>
      </c>
      <c r="G1059" t="n">
        <v>64.67</v>
      </c>
      <c r="H1059" t="n">
        <v>0.77</v>
      </c>
      <c r="I1059" t="n">
        <v>23</v>
      </c>
      <c r="J1059" t="n">
        <v>311.32</v>
      </c>
      <c r="K1059" t="n">
        <v>61.2</v>
      </c>
      <c r="L1059" t="n">
        <v>13.5</v>
      </c>
      <c r="M1059" t="n">
        <v>21</v>
      </c>
      <c r="N1059" t="n">
        <v>91.62</v>
      </c>
      <c r="O1059" t="n">
        <v>38630.55</v>
      </c>
      <c r="P1059" t="n">
        <v>406.68</v>
      </c>
      <c r="Q1059" t="n">
        <v>1397.17</v>
      </c>
      <c r="R1059" t="n">
        <v>92.95999999999999</v>
      </c>
      <c r="S1059" t="n">
        <v>66.97</v>
      </c>
      <c r="T1059" t="n">
        <v>10367.2</v>
      </c>
      <c r="U1059" t="n">
        <v>0.72</v>
      </c>
      <c r="V1059" t="n">
        <v>0.85</v>
      </c>
      <c r="W1059" t="n">
        <v>5.33</v>
      </c>
      <c r="X1059" t="n">
        <v>0.62</v>
      </c>
      <c r="Y1059" t="n">
        <v>1</v>
      </c>
      <c r="Z1059" t="n">
        <v>10</v>
      </c>
    </row>
    <row r="1060">
      <c r="A1060" t="n">
        <v>51</v>
      </c>
      <c r="B1060" t="n">
        <v>145</v>
      </c>
      <c r="C1060" t="inlineStr">
        <is>
          <t xml:space="preserve">CONCLUIDO	</t>
        </is>
      </c>
      <c r="D1060" t="n">
        <v>3.4511</v>
      </c>
      <c r="E1060" t="n">
        <v>28.98</v>
      </c>
      <c r="F1060" t="n">
        <v>24.79</v>
      </c>
      <c r="G1060" t="n">
        <v>64.66</v>
      </c>
      <c r="H1060" t="n">
        <v>0.79</v>
      </c>
      <c r="I1060" t="n">
        <v>23</v>
      </c>
      <c r="J1060" t="n">
        <v>311.87</v>
      </c>
      <c r="K1060" t="n">
        <v>61.2</v>
      </c>
      <c r="L1060" t="n">
        <v>13.75</v>
      </c>
      <c r="M1060" t="n">
        <v>21</v>
      </c>
      <c r="N1060" t="n">
        <v>91.92</v>
      </c>
      <c r="O1060" t="n">
        <v>38698.21</v>
      </c>
      <c r="P1060" t="n">
        <v>405.75</v>
      </c>
      <c r="Q1060" t="n">
        <v>1397.18</v>
      </c>
      <c r="R1060" t="n">
        <v>92.87</v>
      </c>
      <c r="S1060" t="n">
        <v>66.97</v>
      </c>
      <c r="T1060" t="n">
        <v>10320.41</v>
      </c>
      <c r="U1060" t="n">
        <v>0.72</v>
      </c>
      <c r="V1060" t="n">
        <v>0.85</v>
      </c>
      <c r="W1060" t="n">
        <v>5.33</v>
      </c>
      <c r="X1060" t="n">
        <v>0.62</v>
      </c>
      <c r="Y1060" t="n">
        <v>1</v>
      </c>
      <c r="Z1060" t="n">
        <v>10</v>
      </c>
    </row>
    <row r="1061">
      <c r="A1061" t="n">
        <v>52</v>
      </c>
      <c r="B1061" t="n">
        <v>145</v>
      </c>
      <c r="C1061" t="inlineStr">
        <is>
          <t xml:space="preserve">CONCLUIDO	</t>
        </is>
      </c>
      <c r="D1061" t="n">
        <v>3.4601</v>
      </c>
      <c r="E1061" t="n">
        <v>28.9</v>
      </c>
      <c r="F1061" t="n">
        <v>24.77</v>
      </c>
      <c r="G1061" t="n">
        <v>67.54000000000001</v>
      </c>
      <c r="H1061" t="n">
        <v>0.8</v>
      </c>
      <c r="I1061" t="n">
        <v>22</v>
      </c>
      <c r="J1061" t="n">
        <v>312.42</v>
      </c>
      <c r="K1061" t="n">
        <v>61.2</v>
      </c>
      <c r="L1061" t="n">
        <v>14</v>
      </c>
      <c r="M1061" t="n">
        <v>20</v>
      </c>
      <c r="N1061" t="n">
        <v>92.22</v>
      </c>
      <c r="O1061" t="n">
        <v>38765.89</v>
      </c>
      <c r="P1061" t="n">
        <v>405.5</v>
      </c>
      <c r="Q1061" t="n">
        <v>1397.3</v>
      </c>
      <c r="R1061" t="n">
        <v>92.31</v>
      </c>
      <c r="S1061" t="n">
        <v>66.97</v>
      </c>
      <c r="T1061" t="n">
        <v>10048.78</v>
      </c>
      <c r="U1061" t="n">
        <v>0.73</v>
      </c>
      <c r="V1061" t="n">
        <v>0.85</v>
      </c>
      <c r="W1061" t="n">
        <v>5.33</v>
      </c>
      <c r="X1061" t="n">
        <v>0.6</v>
      </c>
      <c r="Y1061" t="n">
        <v>1</v>
      </c>
      <c r="Z1061" t="n">
        <v>10</v>
      </c>
    </row>
    <row r="1062">
      <c r="A1062" t="n">
        <v>53</v>
      </c>
      <c r="B1062" t="n">
        <v>145</v>
      </c>
      <c r="C1062" t="inlineStr">
        <is>
          <t xml:space="preserve">CONCLUIDO	</t>
        </is>
      </c>
      <c r="D1062" t="n">
        <v>3.4593</v>
      </c>
      <c r="E1062" t="n">
        <v>28.91</v>
      </c>
      <c r="F1062" t="n">
        <v>24.77</v>
      </c>
      <c r="G1062" t="n">
        <v>67.56</v>
      </c>
      <c r="H1062" t="n">
        <v>0.8100000000000001</v>
      </c>
      <c r="I1062" t="n">
        <v>22</v>
      </c>
      <c r="J1062" t="n">
        <v>312.97</v>
      </c>
      <c r="K1062" t="n">
        <v>61.2</v>
      </c>
      <c r="L1062" t="n">
        <v>14.25</v>
      </c>
      <c r="M1062" t="n">
        <v>20</v>
      </c>
      <c r="N1062" t="n">
        <v>92.52</v>
      </c>
      <c r="O1062" t="n">
        <v>38833.69</v>
      </c>
      <c r="P1062" t="n">
        <v>404.22</v>
      </c>
      <c r="Q1062" t="n">
        <v>1397.23</v>
      </c>
      <c r="R1062" t="n">
        <v>92.25</v>
      </c>
      <c r="S1062" t="n">
        <v>66.97</v>
      </c>
      <c r="T1062" t="n">
        <v>10015.16</v>
      </c>
      <c r="U1062" t="n">
        <v>0.73</v>
      </c>
      <c r="V1062" t="n">
        <v>0.85</v>
      </c>
      <c r="W1062" t="n">
        <v>5.33</v>
      </c>
      <c r="X1062" t="n">
        <v>0.61</v>
      </c>
      <c r="Y1062" t="n">
        <v>1</v>
      </c>
      <c r="Z1062" t="n">
        <v>10</v>
      </c>
    </row>
    <row r="1063">
      <c r="A1063" t="n">
        <v>54</v>
      </c>
      <c r="B1063" t="n">
        <v>145</v>
      </c>
      <c r="C1063" t="inlineStr">
        <is>
          <t xml:space="preserve">CONCLUIDO	</t>
        </is>
      </c>
      <c r="D1063" t="n">
        <v>3.471</v>
      </c>
      <c r="E1063" t="n">
        <v>28.81</v>
      </c>
      <c r="F1063" t="n">
        <v>24.73</v>
      </c>
      <c r="G1063" t="n">
        <v>70.66</v>
      </c>
      <c r="H1063" t="n">
        <v>0.82</v>
      </c>
      <c r="I1063" t="n">
        <v>21</v>
      </c>
      <c r="J1063" t="n">
        <v>313.52</v>
      </c>
      <c r="K1063" t="n">
        <v>61.2</v>
      </c>
      <c r="L1063" t="n">
        <v>14.5</v>
      </c>
      <c r="M1063" t="n">
        <v>19</v>
      </c>
      <c r="N1063" t="n">
        <v>92.81999999999999</v>
      </c>
      <c r="O1063" t="n">
        <v>38901.63</v>
      </c>
      <c r="P1063" t="n">
        <v>402.42</v>
      </c>
      <c r="Q1063" t="n">
        <v>1397.21</v>
      </c>
      <c r="R1063" t="n">
        <v>90.77</v>
      </c>
      <c r="S1063" t="n">
        <v>66.97</v>
      </c>
      <c r="T1063" t="n">
        <v>9282.190000000001</v>
      </c>
      <c r="U1063" t="n">
        <v>0.74</v>
      </c>
      <c r="V1063" t="n">
        <v>0.85</v>
      </c>
      <c r="W1063" t="n">
        <v>5.33</v>
      </c>
      <c r="X1063" t="n">
        <v>0.5600000000000001</v>
      </c>
      <c r="Y1063" t="n">
        <v>1</v>
      </c>
      <c r="Z1063" t="n">
        <v>10</v>
      </c>
    </row>
    <row r="1064">
      <c r="A1064" t="n">
        <v>55</v>
      </c>
      <c r="B1064" t="n">
        <v>145</v>
      </c>
      <c r="C1064" t="inlineStr">
        <is>
          <t xml:space="preserve">CONCLUIDO	</t>
        </is>
      </c>
      <c r="D1064" t="n">
        <v>3.4677</v>
      </c>
      <c r="E1064" t="n">
        <v>28.84</v>
      </c>
      <c r="F1064" t="n">
        <v>24.76</v>
      </c>
      <c r="G1064" t="n">
        <v>70.73</v>
      </c>
      <c r="H1064" t="n">
        <v>0.84</v>
      </c>
      <c r="I1064" t="n">
        <v>21</v>
      </c>
      <c r="J1064" t="n">
        <v>314.07</v>
      </c>
      <c r="K1064" t="n">
        <v>61.2</v>
      </c>
      <c r="L1064" t="n">
        <v>14.75</v>
      </c>
      <c r="M1064" t="n">
        <v>19</v>
      </c>
      <c r="N1064" t="n">
        <v>93.12</v>
      </c>
      <c r="O1064" t="n">
        <v>38969.71</v>
      </c>
      <c r="P1064" t="n">
        <v>402.52</v>
      </c>
      <c r="Q1064" t="n">
        <v>1397.21</v>
      </c>
      <c r="R1064" t="n">
        <v>91.64</v>
      </c>
      <c r="S1064" t="n">
        <v>66.97</v>
      </c>
      <c r="T1064" t="n">
        <v>9714.98</v>
      </c>
      <c r="U1064" t="n">
        <v>0.73</v>
      </c>
      <c r="V1064" t="n">
        <v>0.85</v>
      </c>
      <c r="W1064" t="n">
        <v>5.34</v>
      </c>
      <c r="X1064" t="n">
        <v>0.59</v>
      </c>
      <c r="Y1064" t="n">
        <v>1</v>
      </c>
      <c r="Z1064" t="n">
        <v>10</v>
      </c>
    </row>
    <row r="1065">
      <c r="A1065" t="n">
        <v>56</v>
      </c>
      <c r="B1065" t="n">
        <v>145</v>
      </c>
      <c r="C1065" t="inlineStr">
        <is>
          <t xml:space="preserve">CONCLUIDO	</t>
        </is>
      </c>
      <c r="D1065" t="n">
        <v>3.47</v>
      </c>
      <c r="E1065" t="n">
        <v>28.82</v>
      </c>
      <c r="F1065" t="n">
        <v>24.74</v>
      </c>
      <c r="G1065" t="n">
        <v>70.68000000000001</v>
      </c>
      <c r="H1065" t="n">
        <v>0.85</v>
      </c>
      <c r="I1065" t="n">
        <v>21</v>
      </c>
      <c r="J1065" t="n">
        <v>314.62</v>
      </c>
      <c r="K1065" t="n">
        <v>61.2</v>
      </c>
      <c r="L1065" t="n">
        <v>15</v>
      </c>
      <c r="M1065" t="n">
        <v>19</v>
      </c>
      <c r="N1065" t="n">
        <v>93.43000000000001</v>
      </c>
      <c r="O1065" t="n">
        <v>39037.92</v>
      </c>
      <c r="P1065" t="n">
        <v>401.24</v>
      </c>
      <c r="Q1065" t="n">
        <v>1397.28</v>
      </c>
      <c r="R1065" t="n">
        <v>91.02</v>
      </c>
      <c r="S1065" t="n">
        <v>66.97</v>
      </c>
      <c r="T1065" t="n">
        <v>9408.07</v>
      </c>
      <c r="U1065" t="n">
        <v>0.74</v>
      </c>
      <c r="V1065" t="n">
        <v>0.85</v>
      </c>
      <c r="W1065" t="n">
        <v>5.33</v>
      </c>
      <c r="X1065" t="n">
        <v>0.57</v>
      </c>
      <c r="Y1065" t="n">
        <v>1</v>
      </c>
      <c r="Z1065" t="n">
        <v>10</v>
      </c>
    </row>
    <row r="1066">
      <c r="A1066" t="n">
        <v>57</v>
      </c>
      <c r="B1066" t="n">
        <v>145</v>
      </c>
      <c r="C1066" t="inlineStr">
        <is>
          <t xml:space="preserve">CONCLUIDO	</t>
        </is>
      </c>
      <c r="D1066" t="n">
        <v>3.4805</v>
      </c>
      <c r="E1066" t="n">
        <v>28.73</v>
      </c>
      <c r="F1066" t="n">
        <v>24.7</v>
      </c>
      <c r="G1066" t="n">
        <v>74.11</v>
      </c>
      <c r="H1066" t="n">
        <v>0.86</v>
      </c>
      <c r="I1066" t="n">
        <v>20</v>
      </c>
      <c r="J1066" t="n">
        <v>315.18</v>
      </c>
      <c r="K1066" t="n">
        <v>61.2</v>
      </c>
      <c r="L1066" t="n">
        <v>15.25</v>
      </c>
      <c r="M1066" t="n">
        <v>18</v>
      </c>
      <c r="N1066" t="n">
        <v>93.73</v>
      </c>
      <c r="O1066" t="n">
        <v>39106.27</v>
      </c>
      <c r="P1066" t="n">
        <v>400.3</v>
      </c>
      <c r="Q1066" t="n">
        <v>1397.22</v>
      </c>
      <c r="R1066" t="n">
        <v>90.02</v>
      </c>
      <c r="S1066" t="n">
        <v>66.97</v>
      </c>
      <c r="T1066" t="n">
        <v>8911.91</v>
      </c>
      <c r="U1066" t="n">
        <v>0.74</v>
      </c>
      <c r="V1066" t="n">
        <v>0.85</v>
      </c>
      <c r="W1066" t="n">
        <v>5.33</v>
      </c>
      <c r="X1066" t="n">
        <v>0.54</v>
      </c>
      <c r="Y1066" t="n">
        <v>1</v>
      </c>
      <c r="Z1066" t="n">
        <v>10</v>
      </c>
    </row>
    <row r="1067">
      <c r="A1067" t="n">
        <v>58</v>
      </c>
      <c r="B1067" t="n">
        <v>145</v>
      </c>
      <c r="C1067" t="inlineStr">
        <is>
          <t xml:space="preserve">CONCLUIDO	</t>
        </is>
      </c>
      <c r="D1067" t="n">
        <v>3.4807</v>
      </c>
      <c r="E1067" t="n">
        <v>28.73</v>
      </c>
      <c r="F1067" t="n">
        <v>24.7</v>
      </c>
      <c r="G1067" t="n">
        <v>74.11</v>
      </c>
      <c r="H1067" t="n">
        <v>0.87</v>
      </c>
      <c r="I1067" t="n">
        <v>20</v>
      </c>
      <c r="J1067" t="n">
        <v>315.73</v>
      </c>
      <c r="K1067" t="n">
        <v>61.2</v>
      </c>
      <c r="L1067" t="n">
        <v>15.5</v>
      </c>
      <c r="M1067" t="n">
        <v>18</v>
      </c>
      <c r="N1067" t="n">
        <v>94.03</v>
      </c>
      <c r="O1067" t="n">
        <v>39174.75</v>
      </c>
      <c r="P1067" t="n">
        <v>399.9</v>
      </c>
      <c r="Q1067" t="n">
        <v>1397.2</v>
      </c>
      <c r="R1067" t="n">
        <v>90.06999999999999</v>
      </c>
      <c r="S1067" t="n">
        <v>66.97</v>
      </c>
      <c r="T1067" t="n">
        <v>8938.42</v>
      </c>
      <c r="U1067" t="n">
        <v>0.74</v>
      </c>
      <c r="V1067" t="n">
        <v>0.85</v>
      </c>
      <c r="W1067" t="n">
        <v>5.33</v>
      </c>
      <c r="X1067" t="n">
        <v>0.54</v>
      </c>
      <c r="Y1067" t="n">
        <v>1</v>
      </c>
      <c r="Z1067" t="n">
        <v>10</v>
      </c>
    </row>
    <row r="1068">
      <c r="A1068" t="n">
        <v>59</v>
      </c>
      <c r="B1068" t="n">
        <v>145</v>
      </c>
      <c r="C1068" t="inlineStr">
        <is>
          <t xml:space="preserve">CONCLUIDO	</t>
        </is>
      </c>
      <c r="D1068" t="n">
        <v>3.4801</v>
      </c>
      <c r="E1068" t="n">
        <v>28.74</v>
      </c>
      <c r="F1068" t="n">
        <v>24.71</v>
      </c>
      <c r="G1068" t="n">
        <v>74.12</v>
      </c>
      <c r="H1068" t="n">
        <v>0.89</v>
      </c>
      <c r="I1068" t="n">
        <v>20</v>
      </c>
      <c r="J1068" t="n">
        <v>316.29</v>
      </c>
      <c r="K1068" t="n">
        <v>61.2</v>
      </c>
      <c r="L1068" t="n">
        <v>15.75</v>
      </c>
      <c r="M1068" t="n">
        <v>18</v>
      </c>
      <c r="N1068" t="n">
        <v>94.34</v>
      </c>
      <c r="O1068" t="n">
        <v>39243.37</v>
      </c>
      <c r="P1068" t="n">
        <v>397.43</v>
      </c>
      <c r="Q1068" t="n">
        <v>1397.17</v>
      </c>
      <c r="R1068" t="n">
        <v>90.40000000000001</v>
      </c>
      <c r="S1068" t="n">
        <v>66.97</v>
      </c>
      <c r="T1068" t="n">
        <v>9103.389999999999</v>
      </c>
      <c r="U1068" t="n">
        <v>0.74</v>
      </c>
      <c r="V1068" t="n">
        <v>0.85</v>
      </c>
      <c r="W1068" t="n">
        <v>5.32</v>
      </c>
      <c r="X1068" t="n">
        <v>0.54</v>
      </c>
      <c r="Y1068" t="n">
        <v>1</v>
      </c>
      <c r="Z1068" t="n">
        <v>10</v>
      </c>
    </row>
    <row r="1069">
      <c r="A1069" t="n">
        <v>60</v>
      </c>
      <c r="B1069" t="n">
        <v>145</v>
      </c>
      <c r="C1069" t="inlineStr">
        <is>
          <t xml:space="preserve">CONCLUIDO	</t>
        </is>
      </c>
      <c r="D1069" t="n">
        <v>3.4903</v>
      </c>
      <c r="E1069" t="n">
        <v>28.65</v>
      </c>
      <c r="F1069" t="n">
        <v>24.68</v>
      </c>
      <c r="G1069" t="n">
        <v>77.93000000000001</v>
      </c>
      <c r="H1069" t="n">
        <v>0.9</v>
      </c>
      <c r="I1069" t="n">
        <v>19</v>
      </c>
      <c r="J1069" t="n">
        <v>316.85</v>
      </c>
      <c r="K1069" t="n">
        <v>61.2</v>
      </c>
      <c r="L1069" t="n">
        <v>16</v>
      </c>
      <c r="M1069" t="n">
        <v>17</v>
      </c>
      <c r="N1069" t="n">
        <v>94.65000000000001</v>
      </c>
      <c r="O1069" t="n">
        <v>39312.13</v>
      </c>
      <c r="P1069" t="n">
        <v>397.81</v>
      </c>
      <c r="Q1069" t="n">
        <v>1397.29</v>
      </c>
      <c r="R1069" t="n">
        <v>89.26000000000001</v>
      </c>
      <c r="S1069" t="n">
        <v>66.97</v>
      </c>
      <c r="T1069" t="n">
        <v>8537.33</v>
      </c>
      <c r="U1069" t="n">
        <v>0.75</v>
      </c>
      <c r="V1069" t="n">
        <v>0.85</v>
      </c>
      <c r="W1069" t="n">
        <v>5.32</v>
      </c>
      <c r="X1069" t="n">
        <v>0.51</v>
      </c>
      <c r="Y1069" t="n">
        <v>1</v>
      </c>
      <c r="Z1069" t="n">
        <v>10</v>
      </c>
    </row>
    <row r="1070">
      <c r="A1070" t="n">
        <v>61</v>
      </c>
      <c r="B1070" t="n">
        <v>145</v>
      </c>
      <c r="C1070" t="inlineStr">
        <is>
          <t xml:space="preserve">CONCLUIDO	</t>
        </is>
      </c>
      <c r="D1070" t="n">
        <v>3.4887</v>
      </c>
      <c r="E1070" t="n">
        <v>28.66</v>
      </c>
      <c r="F1070" t="n">
        <v>24.69</v>
      </c>
      <c r="G1070" t="n">
        <v>77.97</v>
      </c>
      <c r="H1070" t="n">
        <v>0.91</v>
      </c>
      <c r="I1070" t="n">
        <v>19</v>
      </c>
      <c r="J1070" t="n">
        <v>317.41</v>
      </c>
      <c r="K1070" t="n">
        <v>61.2</v>
      </c>
      <c r="L1070" t="n">
        <v>16.25</v>
      </c>
      <c r="M1070" t="n">
        <v>17</v>
      </c>
      <c r="N1070" t="n">
        <v>94.95999999999999</v>
      </c>
      <c r="O1070" t="n">
        <v>39381.03</v>
      </c>
      <c r="P1070" t="n">
        <v>397.01</v>
      </c>
      <c r="Q1070" t="n">
        <v>1397.24</v>
      </c>
      <c r="R1070" t="n">
        <v>89.59999999999999</v>
      </c>
      <c r="S1070" t="n">
        <v>66.97</v>
      </c>
      <c r="T1070" t="n">
        <v>8707.83</v>
      </c>
      <c r="U1070" t="n">
        <v>0.75</v>
      </c>
      <c r="V1070" t="n">
        <v>0.85</v>
      </c>
      <c r="W1070" t="n">
        <v>5.33</v>
      </c>
      <c r="X1070" t="n">
        <v>0.52</v>
      </c>
      <c r="Y1070" t="n">
        <v>1</v>
      </c>
      <c r="Z1070" t="n">
        <v>10</v>
      </c>
    </row>
    <row r="1071">
      <c r="A1071" t="n">
        <v>62</v>
      </c>
      <c r="B1071" t="n">
        <v>145</v>
      </c>
      <c r="C1071" t="inlineStr">
        <is>
          <t xml:space="preserve">CONCLUIDO	</t>
        </is>
      </c>
      <c r="D1071" t="n">
        <v>3.4889</v>
      </c>
      <c r="E1071" t="n">
        <v>28.66</v>
      </c>
      <c r="F1071" t="n">
        <v>24.69</v>
      </c>
      <c r="G1071" t="n">
        <v>77.97</v>
      </c>
      <c r="H1071" t="n">
        <v>0.92</v>
      </c>
      <c r="I1071" t="n">
        <v>19</v>
      </c>
      <c r="J1071" t="n">
        <v>317.97</v>
      </c>
      <c r="K1071" t="n">
        <v>61.2</v>
      </c>
      <c r="L1071" t="n">
        <v>16.5</v>
      </c>
      <c r="M1071" t="n">
        <v>17</v>
      </c>
      <c r="N1071" t="n">
        <v>95.27</v>
      </c>
      <c r="O1071" t="n">
        <v>39450.07</v>
      </c>
      <c r="P1071" t="n">
        <v>395.52</v>
      </c>
      <c r="Q1071" t="n">
        <v>1397.17</v>
      </c>
      <c r="R1071" t="n">
        <v>89.53</v>
      </c>
      <c r="S1071" t="n">
        <v>66.97</v>
      </c>
      <c r="T1071" t="n">
        <v>8672.68</v>
      </c>
      <c r="U1071" t="n">
        <v>0.75</v>
      </c>
      <c r="V1071" t="n">
        <v>0.85</v>
      </c>
      <c r="W1071" t="n">
        <v>5.33</v>
      </c>
      <c r="X1071" t="n">
        <v>0.52</v>
      </c>
      <c r="Y1071" t="n">
        <v>1</v>
      </c>
      <c r="Z1071" t="n">
        <v>10</v>
      </c>
    </row>
    <row r="1072">
      <c r="A1072" t="n">
        <v>63</v>
      </c>
      <c r="B1072" t="n">
        <v>145</v>
      </c>
      <c r="C1072" t="inlineStr">
        <is>
          <t xml:space="preserve">CONCLUIDO	</t>
        </is>
      </c>
      <c r="D1072" t="n">
        <v>3.5006</v>
      </c>
      <c r="E1072" t="n">
        <v>28.57</v>
      </c>
      <c r="F1072" t="n">
        <v>24.65</v>
      </c>
      <c r="G1072" t="n">
        <v>82.16</v>
      </c>
      <c r="H1072" t="n">
        <v>0.9399999999999999</v>
      </c>
      <c r="I1072" t="n">
        <v>18</v>
      </c>
      <c r="J1072" t="n">
        <v>318.53</v>
      </c>
      <c r="K1072" t="n">
        <v>61.2</v>
      </c>
      <c r="L1072" t="n">
        <v>16.75</v>
      </c>
      <c r="M1072" t="n">
        <v>16</v>
      </c>
      <c r="N1072" t="n">
        <v>95.58</v>
      </c>
      <c r="O1072" t="n">
        <v>39519.26</v>
      </c>
      <c r="P1072" t="n">
        <v>394.22</v>
      </c>
      <c r="Q1072" t="n">
        <v>1397.25</v>
      </c>
      <c r="R1072" t="n">
        <v>88.23</v>
      </c>
      <c r="S1072" t="n">
        <v>66.97</v>
      </c>
      <c r="T1072" t="n">
        <v>8027.61</v>
      </c>
      <c r="U1072" t="n">
        <v>0.76</v>
      </c>
      <c r="V1072" t="n">
        <v>0.85</v>
      </c>
      <c r="W1072" t="n">
        <v>5.32</v>
      </c>
      <c r="X1072" t="n">
        <v>0.48</v>
      </c>
      <c r="Y1072" t="n">
        <v>1</v>
      </c>
      <c r="Z1072" t="n">
        <v>10</v>
      </c>
    </row>
    <row r="1073">
      <c r="A1073" t="n">
        <v>64</v>
      </c>
      <c r="B1073" t="n">
        <v>145</v>
      </c>
      <c r="C1073" t="inlineStr">
        <is>
          <t xml:space="preserve">CONCLUIDO	</t>
        </is>
      </c>
      <c r="D1073" t="n">
        <v>3.4984</v>
      </c>
      <c r="E1073" t="n">
        <v>28.58</v>
      </c>
      <c r="F1073" t="n">
        <v>24.67</v>
      </c>
      <c r="G1073" t="n">
        <v>82.22</v>
      </c>
      <c r="H1073" t="n">
        <v>0.95</v>
      </c>
      <c r="I1073" t="n">
        <v>18</v>
      </c>
      <c r="J1073" t="n">
        <v>319.09</v>
      </c>
      <c r="K1073" t="n">
        <v>61.2</v>
      </c>
      <c r="L1073" t="n">
        <v>17</v>
      </c>
      <c r="M1073" t="n">
        <v>16</v>
      </c>
      <c r="N1073" t="n">
        <v>95.89</v>
      </c>
      <c r="O1073" t="n">
        <v>39588.58</v>
      </c>
      <c r="P1073" t="n">
        <v>395.3</v>
      </c>
      <c r="Q1073" t="n">
        <v>1397.21</v>
      </c>
      <c r="R1073" t="n">
        <v>89.06999999999999</v>
      </c>
      <c r="S1073" t="n">
        <v>66.97</v>
      </c>
      <c r="T1073" t="n">
        <v>8445.950000000001</v>
      </c>
      <c r="U1073" t="n">
        <v>0.75</v>
      </c>
      <c r="V1073" t="n">
        <v>0.85</v>
      </c>
      <c r="W1073" t="n">
        <v>5.32</v>
      </c>
      <c r="X1073" t="n">
        <v>0.5</v>
      </c>
      <c r="Y1073" t="n">
        <v>1</v>
      </c>
      <c r="Z1073" t="n">
        <v>10</v>
      </c>
    </row>
    <row r="1074">
      <c r="A1074" t="n">
        <v>65</v>
      </c>
      <c r="B1074" t="n">
        <v>145</v>
      </c>
      <c r="C1074" t="inlineStr">
        <is>
          <t xml:space="preserve">CONCLUIDO	</t>
        </is>
      </c>
      <c r="D1074" t="n">
        <v>3.4996</v>
      </c>
      <c r="E1074" t="n">
        <v>28.57</v>
      </c>
      <c r="F1074" t="n">
        <v>24.66</v>
      </c>
      <c r="G1074" t="n">
        <v>82.19</v>
      </c>
      <c r="H1074" t="n">
        <v>0.96</v>
      </c>
      <c r="I1074" t="n">
        <v>18</v>
      </c>
      <c r="J1074" t="n">
        <v>319.65</v>
      </c>
      <c r="K1074" t="n">
        <v>61.2</v>
      </c>
      <c r="L1074" t="n">
        <v>17.25</v>
      </c>
      <c r="M1074" t="n">
        <v>16</v>
      </c>
      <c r="N1074" t="n">
        <v>96.2</v>
      </c>
      <c r="O1074" t="n">
        <v>39658.05</v>
      </c>
      <c r="P1074" t="n">
        <v>393.64</v>
      </c>
      <c r="Q1074" t="n">
        <v>1397.24</v>
      </c>
      <c r="R1074" t="n">
        <v>88.58</v>
      </c>
      <c r="S1074" t="n">
        <v>66.97</v>
      </c>
      <c r="T1074" t="n">
        <v>8202.610000000001</v>
      </c>
      <c r="U1074" t="n">
        <v>0.76</v>
      </c>
      <c r="V1074" t="n">
        <v>0.85</v>
      </c>
      <c r="W1074" t="n">
        <v>5.32</v>
      </c>
      <c r="X1074" t="n">
        <v>0.49</v>
      </c>
      <c r="Y1074" t="n">
        <v>1</v>
      </c>
      <c r="Z1074" t="n">
        <v>10</v>
      </c>
    </row>
    <row r="1075">
      <c r="A1075" t="n">
        <v>66</v>
      </c>
      <c r="B1075" t="n">
        <v>145</v>
      </c>
      <c r="C1075" t="inlineStr">
        <is>
          <t xml:space="preserve">CONCLUIDO	</t>
        </is>
      </c>
      <c r="D1075" t="n">
        <v>3.5119</v>
      </c>
      <c r="E1075" t="n">
        <v>28.48</v>
      </c>
      <c r="F1075" t="n">
        <v>24.61</v>
      </c>
      <c r="G1075" t="n">
        <v>86.86</v>
      </c>
      <c r="H1075" t="n">
        <v>0.97</v>
      </c>
      <c r="I1075" t="n">
        <v>17</v>
      </c>
      <c r="J1075" t="n">
        <v>320.22</v>
      </c>
      <c r="K1075" t="n">
        <v>61.2</v>
      </c>
      <c r="L1075" t="n">
        <v>17.5</v>
      </c>
      <c r="M1075" t="n">
        <v>15</v>
      </c>
      <c r="N1075" t="n">
        <v>96.52</v>
      </c>
      <c r="O1075" t="n">
        <v>39727.66</v>
      </c>
      <c r="P1075" t="n">
        <v>391</v>
      </c>
      <c r="Q1075" t="n">
        <v>1397.17</v>
      </c>
      <c r="R1075" t="n">
        <v>87.01000000000001</v>
      </c>
      <c r="S1075" t="n">
        <v>66.97</v>
      </c>
      <c r="T1075" t="n">
        <v>7420.53</v>
      </c>
      <c r="U1075" t="n">
        <v>0.77</v>
      </c>
      <c r="V1075" t="n">
        <v>0.86</v>
      </c>
      <c r="W1075" t="n">
        <v>5.32</v>
      </c>
      <c r="X1075" t="n">
        <v>0.44</v>
      </c>
      <c r="Y1075" t="n">
        <v>1</v>
      </c>
      <c r="Z1075" t="n">
        <v>10</v>
      </c>
    </row>
    <row r="1076">
      <c r="A1076" t="n">
        <v>67</v>
      </c>
      <c r="B1076" t="n">
        <v>145</v>
      </c>
      <c r="C1076" t="inlineStr">
        <is>
          <t xml:space="preserve">CONCLUIDO	</t>
        </is>
      </c>
      <c r="D1076" t="n">
        <v>3.5127</v>
      </c>
      <c r="E1076" t="n">
        <v>28.47</v>
      </c>
      <c r="F1076" t="n">
        <v>24.6</v>
      </c>
      <c r="G1076" t="n">
        <v>86.83</v>
      </c>
      <c r="H1076" t="n">
        <v>0.99</v>
      </c>
      <c r="I1076" t="n">
        <v>17</v>
      </c>
      <c r="J1076" t="n">
        <v>320.78</v>
      </c>
      <c r="K1076" t="n">
        <v>61.2</v>
      </c>
      <c r="L1076" t="n">
        <v>17.75</v>
      </c>
      <c r="M1076" t="n">
        <v>15</v>
      </c>
      <c r="N1076" t="n">
        <v>96.83</v>
      </c>
      <c r="O1076" t="n">
        <v>39797.41</v>
      </c>
      <c r="P1076" t="n">
        <v>390.59</v>
      </c>
      <c r="Q1076" t="n">
        <v>1397.22</v>
      </c>
      <c r="R1076" t="n">
        <v>86.73999999999999</v>
      </c>
      <c r="S1076" t="n">
        <v>66.97</v>
      </c>
      <c r="T1076" t="n">
        <v>7288.09</v>
      </c>
      <c r="U1076" t="n">
        <v>0.77</v>
      </c>
      <c r="V1076" t="n">
        <v>0.86</v>
      </c>
      <c r="W1076" t="n">
        <v>5.32</v>
      </c>
      <c r="X1076" t="n">
        <v>0.44</v>
      </c>
      <c r="Y1076" t="n">
        <v>1</v>
      </c>
      <c r="Z1076" t="n">
        <v>10</v>
      </c>
    </row>
    <row r="1077">
      <c r="A1077" t="n">
        <v>68</v>
      </c>
      <c r="B1077" t="n">
        <v>145</v>
      </c>
      <c r="C1077" t="inlineStr">
        <is>
          <t xml:space="preserve">CONCLUIDO	</t>
        </is>
      </c>
      <c r="D1077" t="n">
        <v>3.5102</v>
      </c>
      <c r="E1077" t="n">
        <v>28.49</v>
      </c>
      <c r="F1077" t="n">
        <v>24.62</v>
      </c>
      <c r="G1077" t="n">
        <v>86.90000000000001</v>
      </c>
      <c r="H1077" t="n">
        <v>1</v>
      </c>
      <c r="I1077" t="n">
        <v>17</v>
      </c>
      <c r="J1077" t="n">
        <v>321.35</v>
      </c>
      <c r="K1077" t="n">
        <v>61.2</v>
      </c>
      <c r="L1077" t="n">
        <v>18</v>
      </c>
      <c r="M1077" t="n">
        <v>15</v>
      </c>
      <c r="N1077" t="n">
        <v>97.15000000000001</v>
      </c>
      <c r="O1077" t="n">
        <v>39867.32</v>
      </c>
      <c r="P1077" t="n">
        <v>391.45</v>
      </c>
      <c r="Q1077" t="n">
        <v>1397.25</v>
      </c>
      <c r="R1077" t="n">
        <v>87.33</v>
      </c>
      <c r="S1077" t="n">
        <v>66.97</v>
      </c>
      <c r="T1077" t="n">
        <v>7579.24</v>
      </c>
      <c r="U1077" t="n">
        <v>0.77</v>
      </c>
      <c r="V1077" t="n">
        <v>0.85</v>
      </c>
      <c r="W1077" t="n">
        <v>5.33</v>
      </c>
      <c r="X1077" t="n">
        <v>0.46</v>
      </c>
      <c r="Y1077" t="n">
        <v>1</v>
      </c>
      <c r="Z1077" t="n">
        <v>10</v>
      </c>
    </row>
    <row r="1078">
      <c r="A1078" t="n">
        <v>69</v>
      </c>
      <c r="B1078" t="n">
        <v>145</v>
      </c>
      <c r="C1078" t="inlineStr">
        <is>
          <t xml:space="preserve">CONCLUIDO	</t>
        </is>
      </c>
      <c r="D1078" t="n">
        <v>3.5111</v>
      </c>
      <c r="E1078" t="n">
        <v>28.48</v>
      </c>
      <c r="F1078" t="n">
        <v>24.62</v>
      </c>
      <c r="G1078" t="n">
        <v>86.88</v>
      </c>
      <c r="H1078" t="n">
        <v>1.01</v>
      </c>
      <c r="I1078" t="n">
        <v>17</v>
      </c>
      <c r="J1078" t="n">
        <v>321.92</v>
      </c>
      <c r="K1078" t="n">
        <v>61.2</v>
      </c>
      <c r="L1078" t="n">
        <v>18.25</v>
      </c>
      <c r="M1078" t="n">
        <v>15</v>
      </c>
      <c r="N1078" t="n">
        <v>97.47</v>
      </c>
      <c r="O1078" t="n">
        <v>39937.36</v>
      </c>
      <c r="P1078" t="n">
        <v>389.05</v>
      </c>
      <c r="Q1078" t="n">
        <v>1397.21</v>
      </c>
      <c r="R1078" t="n">
        <v>87.26000000000001</v>
      </c>
      <c r="S1078" t="n">
        <v>66.97</v>
      </c>
      <c r="T1078" t="n">
        <v>7545.22</v>
      </c>
      <c r="U1078" t="n">
        <v>0.77</v>
      </c>
      <c r="V1078" t="n">
        <v>0.85</v>
      </c>
      <c r="W1078" t="n">
        <v>5.32</v>
      </c>
      <c r="X1078" t="n">
        <v>0.45</v>
      </c>
      <c r="Y1078" t="n">
        <v>1</v>
      </c>
      <c r="Z1078" t="n">
        <v>10</v>
      </c>
    </row>
    <row r="1079">
      <c r="A1079" t="n">
        <v>70</v>
      </c>
      <c r="B1079" t="n">
        <v>145</v>
      </c>
      <c r="C1079" t="inlineStr">
        <is>
          <t xml:space="preserve">CONCLUIDO	</t>
        </is>
      </c>
      <c r="D1079" t="n">
        <v>3.5195</v>
      </c>
      <c r="E1079" t="n">
        <v>28.41</v>
      </c>
      <c r="F1079" t="n">
        <v>24.6</v>
      </c>
      <c r="G1079" t="n">
        <v>92.26000000000001</v>
      </c>
      <c r="H1079" t="n">
        <v>1.02</v>
      </c>
      <c r="I1079" t="n">
        <v>16</v>
      </c>
      <c r="J1079" t="n">
        <v>322.49</v>
      </c>
      <c r="K1079" t="n">
        <v>61.2</v>
      </c>
      <c r="L1079" t="n">
        <v>18.5</v>
      </c>
      <c r="M1079" t="n">
        <v>14</v>
      </c>
      <c r="N1079" t="n">
        <v>97.79000000000001</v>
      </c>
      <c r="O1079" t="n">
        <v>40007.56</v>
      </c>
      <c r="P1079" t="n">
        <v>387.62</v>
      </c>
      <c r="Q1079" t="n">
        <v>1397.17</v>
      </c>
      <c r="R1079" t="n">
        <v>86.81</v>
      </c>
      <c r="S1079" t="n">
        <v>66.97</v>
      </c>
      <c r="T1079" t="n">
        <v>7326.34</v>
      </c>
      <c r="U1079" t="n">
        <v>0.77</v>
      </c>
      <c r="V1079" t="n">
        <v>0.86</v>
      </c>
      <c r="W1079" t="n">
        <v>5.32</v>
      </c>
      <c r="X1079" t="n">
        <v>0.44</v>
      </c>
      <c r="Y1079" t="n">
        <v>1</v>
      </c>
      <c r="Z1079" t="n">
        <v>10</v>
      </c>
    </row>
    <row r="1080">
      <c r="A1080" t="n">
        <v>71</v>
      </c>
      <c r="B1080" t="n">
        <v>145</v>
      </c>
      <c r="C1080" t="inlineStr">
        <is>
          <t xml:space="preserve">CONCLUIDO	</t>
        </is>
      </c>
      <c r="D1080" t="n">
        <v>3.519</v>
      </c>
      <c r="E1080" t="n">
        <v>28.42</v>
      </c>
      <c r="F1080" t="n">
        <v>24.61</v>
      </c>
      <c r="G1080" t="n">
        <v>92.27</v>
      </c>
      <c r="H1080" t="n">
        <v>1.03</v>
      </c>
      <c r="I1080" t="n">
        <v>16</v>
      </c>
      <c r="J1080" t="n">
        <v>323.06</v>
      </c>
      <c r="K1080" t="n">
        <v>61.2</v>
      </c>
      <c r="L1080" t="n">
        <v>18.75</v>
      </c>
      <c r="M1080" t="n">
        <v>14</v>
      </c>
      <c r="N1080" t="n">
        <v>98.11</v>
      </c>
      <c r="O1080" t="n">
        <v>40077.9</v>
      </c>
      <c r="P1080" t="n">
        <v>388.82</v>
      </c>
      <c r="Q1080" t="n">
        <v>1397.22</v>
      </c>
      <c r="R1080" t="n">
        <v>86.83</v>
      </c>
      <c r="S1080" t="n">
        <v>66.97</v>
      </c>
      <c r="T1080" t="n">
        <v>7336.16</v>
      </c>
      <c r="U1080" t="n">
        <v>0.77</v>
      </c>
      <c r="V1080" t="n">
        <v>0.86</v>
      </c>
      <c r="W1080" t="n">
        <v>5.32</v>
      </c>
      <c r="X1080" t="n">
        <v>0.44</v>
      </c>
      <c r="Y1080" t="n">
        <v>1</v>
      </c>
      <c r="Z1080" t="n">
        <v>10</v>
      </c>
    </row>
    <row r="1081">
      <c r="A1081" t="n">
        <v>72</v>
      </c>
      <c r="B1081" t="n">
        <v>145</v>
      </c>
      <c r="C1081" t="inlineStr">
        <is>
          <t xml:space="preserve">CONCLUIDO	</t>
        </is>
      </c>
      <c r="D1081" t="n">
        <v>3.5191</v>
      </c>
      <c r="E1081" t="n">
        <v>28.42</v>
      </c>
      <c r="F1081" t="n">
        <v>24.6</v>
      </c>
      <c r="G1081" t="n">
        <v>92.27</v>
      </c>
      <c r="H1081" t="n">
        <v>1.05</v>
      </c>
      <c r="I1081" t="n">
        <v>16</v>
      </c>
      <c r="J1081" t="n">
        <v>323.63</v>
      </c>
      <c r="K1081" t="n">
        <v>61.2</v>
      </c>
      <c r="L1081" t="n">
        <v>19</v>
      </c>
      <c r="M1081" t="n">
        <v>14</v>
      </c>
      <c r="N1081" t="n">
        <v>98.43000000000001</v>
      </c>
      <c r="O1081" t="n">
        <v>40148.52</v>
      </c>
      <c r="P1081" t="n">
        <v>387.92</v>
      </c>
      <c r="Q1081" t="n">
        <v>1397.2</v>
      </c>
      <c r="R1081" t="n">
        <v>86.98</v>
      </c>
      <c r="S1081" t="n">
        <v>66.97</v>
      </c>
      <c r="T1081" t="n">
        <v>7409.48</v>
      </c>
      <c r="U1081" t="n">
        <v>0.77</v>
      </c>
      <c r="V1081" t="n">
        <v>0.86</v>
      </c>
      <c r="W1081" t="n">
        <v>5.32</v>
      </c>
      <c r="X1081" t="n">
        <v>0.44</v>
      </c>
      <c r="Y1081" t="n">
        <v>1</v>
      </c>
      <c r="Z1081" t="n">
        <v>10</v>
      </c>
    </row>
    <row r="1082">
      <c r="A1082" t="n">
        <v>73</v>
      </c>
      <c r="B1082" t="n">
        <v>145</v>
      </c>
      <c r="C1082" t="inlineStr">
        <is>
          <t xml:space="preserve">CONCLUIDO	</t>
        </is>
      </c>
      <c r="D1082" t="n">
        <v>3.5189</v>
      </c>
      <c r="E1082" t="n">
        <v>28.42</v>
      </c>
      <c r="F1082" t="n">
        <v>24.61</v>
      </c>
      <c r="G1082" t="n">
        <v>92.28</v>
      </c>
      <c r="H1082" t="n">
        <v>1.06</v>
      </c>
      <c r="I1082" t="n">
        <v>16</v>
      </c>
      <c r="J1082" t="n">
        <v>324.2</v>
      </c>
      <c r="K1082" t="n">
        <v>61.2</v>
      </c>
      <c r="L1082" t="n">
        <v>19.25</v>
      </c>
      <c r="M1082" t="n">
        <v>14</v>
      </c>
      <c r="N1082" t="n">
        <v>98.75</v>
      </c>
      <c r="O1082" t="n">
        <v>40219.17</v>
      </c>
      <c r="P1082" t="n">
        <v>387.51</v>
      </c>
      <c r="Q1082" t="n">
        <v>1397.23</v>
      </c>
      <c r="R1082" t="n">
        <v>87.09999999999999</v>
      </c>
      <c r="S1082" t="n">
        <v>66.97</v>
      </c>
      <c r="T1082" t="n">
        <v>7469.99</v>
      </c>
      <c r="U1082" t="n">
        <v>0.77</v>
      </c>
      <c r="V1082" t="n">
        <v>0.86</v>
      </c>
      <c r="W1082" t="n">
        <v>5.32</v>
      </c>
      <c r="X1082" t="n">
        <v>0.44</v>
      </c>
      <c r="Y1082" t="n">
        <v>1</v>
      </c>
      <c r="Z1082" t="n">
        <v>10</v>
      </c>
    </row>
    <row r="1083">
      <c r="A1083" t="n">
        <v>74</v>
      </c>
      <c r="B1083" t="n">
        <v>145</v>
      </c>
      <c r="C1083" t="inlineStr">
        <is>
          <t xml:space="preserve">CONCLUIDO	</t>
        </is>
      </c>
      <c r="D1083" t="n">
        <v>3.519</v>
      </c>
      <c r="E1083" t="n">
        <v>28.42</v>
      </c>
      <c r="F1083" t="n">
        <v>24.61</v>
      </c>
      <c r="G1083" t="n">
        <v>92.27</v>
      </c>
      <c r="H1083" t="n">
        <v>1.07</v>
      </c>
      <c r="I1083" t="n">
        <v>16</v>
      </c>
      <c r="J1083" t="n">
        <v>324.78</v>
      </c>
      <c r="K1083" t="n">
        <v>61.2</v>
      </c>
      <c r="L1083" t="n">
        <v>19.5</v>
      </c>
      <c r="M1083" t="n">
        <v>14</v>
      </c>
      <c r="N1083" t="n">
        <v>99.08</v>
      </c>
      <c r="O1083" t="n">
        <v>40289.97</v>
      </c>
      <c r="P1083" t="n">
        <v>386.49</v>
      </c>
      <c r="Q1083" t="n">
        <v>1397.28</v>
      </c>
      <c r="R1083" t="n">
        <v>86.78</v>
      </c>
      <c r="S1083" t="n">
        <v>66.97</v>
      </c>
      <c r="T1083" t="n">
        <v>7309.95</v>
      </c>
      <c r="U1083" t="n">
        <v>0.77</v>
      </c>
      <c r="V1083" t="n">
        <v>0.86</v>
      </c>
      <c r="W1083" t="n">
        <v>5.32</v>
      </c>
      <c r="X1083" t="n">
        <v>0.44</v>
      </c>
      <c r="Y1083" t="n">
        <v>1</v>
      </c>
      <c r="Z1083" t="n">
        <v>10</v>
      </c>
    </row>
    <row r="1084">
      <c r="A1084" t="n">
        <v>75</v>
      </c>
      <c r="B1084" t="n">
        <v>145</v>
      </c>
      <c r="C1084" t="inlineStr">
        <is>
          <t xml:space="preserve">CONCLUIDO	</t>
        </is>
      </c>
      <c r="D1084" t="n">
        <v>3.5315</v>
      </c>
      <c r="E1084" t="n">
        <v>28.32</v>
      </c>
      <c r="F1084" t="n">
        <v>24.56</v>
      </c>
      <c r="G1084" t="n">
        <v>98.23999999999999</v>
      </c>
      <c r="H1084" t="n">
        <v>1.08</v>
      </c>
      <c r="I1084" t="n">
        <v>15</v>
      </c>
      <c r="J1084" t="n">
        <v>325.35</v>
      </c>
      <c r="K1084" t="n">
        <v>61.2</v>
      </c>
      <c r="L1084" t="n">
        <v>19.75</v>
      </c>
      <c r="M1084" t="n">
        <v>13</v>
      </c>
      <c r="N1084" t="n">
        <v>99.40000000000001</v>
      </c>
      <c r="O1084" t="n">
        <v>40360.92</v>
      </c>
      <c r="P1084" t="n">
        <v>385</v>
      </c>
      <c r="Q1084" t="n">
        <v>1397.19</v>
      </c>
      <c r="R1084" t="n">
        <v>85.48999999999999</v>
      </c>
      <c r="S1084" t="n">
        <v>66.97</v>
      </c>
      <c r="T1084" t="n">
        <v>6672.33</v>
      </c>
      <c r="U1084" t="n">
        <v>0.78</v>
      </c>
      <c r="V1084" t="n">
        <v>0.86</v>
      </c>
      <c r="W1084" t="n">
        <v>5.32</v>
      </c>
      <c r="X1084" t="n">
        <v>0.39</v>
      </c>
      <c r="Y1084" t="n">
        <v>1</v>
      </c>
      <c r="Z1084" t="n">
        <v>10</v>
      </c>
    </row>
    <row r="1085">
      <c r="A1085" t="n">
        <v>76</v>
      </c>
      <c r="B1085" t="n">
        <v>145</v>
      </c>
      <c r="C1085" t="inlineStr">
        <is>
          <t xml:space="preserve">CONCLUIDO	</t>
        </is>
      </c>
      <c r="D1085" t="n">
        <v>3.5317</v>
      </c>
      <c r="E1085" t="n">
        <v>28.32</v>
      </c>
      <c r="F1085" t="n">
        <v>24.56</v>
      </c>
      <c r="G1085" t="n">
        <v>98.23</v>
      </c>
      <c r="H1085" t="n">
        <v>1.09</v>
      </c>
      <c r="I1085" t="n">
        <v>15</v>
      </c>
      <c r="J1085" t="n">
        <v>325.93</v>
      </c>
      <c r="K1085" t="n">
        <v>61.2</v>
      </c>
      <c r="L1085" t="n">
        <v>20</v>
      </c>
      <c r="M1085" t="n">
        <v>13</v>
      </c>
      <c r="N1085" t="n">
        <v>99.73</v>
      </c>
      <c r="O1085" t="n">
        <v>40432.03</v>
      </c>
      <c r="P1085" t="n">
        <v>384.65</v>
      </c>
      <c r="Q1085" t="n">
        <v>1397.21</v>
      </c>
      <c r="R1085" t="n">
        <v>85.2</v>
      </c>
      <c r="S1085" t="n">
        <v>66.97</v>
      </c>
      <c r="T1085" t="n">
        <v>6525.45</v>
      </c>
      <c r="U1085" t="n">
        <v>0.79</v>
      </c>
      <c r="V1085" t="n">
        <v>0.86</v>
      </c>
      <c r="W1085" t="n">
        <v>5.32</v>
      </c>
      <c r="X1085" t="n">
        <v>0.39</v>
      </c>
      <c r="Y1085" t="n">
        <v>1</v>
      </c>
      <c r="Z1085" t="n">
        <v>10</v>
      </c>
    </row>
    <row r="1086">
      <c r="A1086" t="n">
        <v>77</v>
      </c>
      <c r="B1086" t="n">
        <v>145</v>
      </c>
      <c r="C1086" t="inlineStr">
        <is>
          <t xml:space="preserve">CONCLUIDO	</t>
        </is>
      </c>
      <c r="D1086" t="n">
        <v>3.5302</v>
      </c>
      <c r="E1086" t="n">
        <v>28.33</v>
      </c>
      <c r="F1086" t="n">
        <v>24.57</v>
      </c>
      <c r="G1086" t="n">
        <v>98.28</v>
      </c>
      <c r="H1086" t="n">
        <v>1.11</v>
      </c>
      <c r="I1086" t="n">
        <v>15</v>
      </c>
      <c r="J1086" t="n">
        <v>326.51</v>
      </c>
      <c r="K1086" t="n">
        <v>61.2</v>
      </c>
      <c r="L1086" t="n">
        <v>20.25</v>
      </c>
      <c r="M1086" t="n">
        <v>13</v>
      </c>
      <c r="N1086" t="n">
        <v>100.06</v>
      </c>
      <c r="O1086" t="n">
        <v>40503.29</v>
      </c>
      <c r="P1086" t="n">
        <v>383.88</v>
      </c>
      <c r="Q1086" t="n">
        <v>1397.26</v>
      </c>
      <c r="R1086" t="n">
        <v>85.7</v>
      </c>
      <c r="S1086" t="n">
        <v>66.97</v>
      </c>
      <c r="T1086" t="n">
        <v>6776.59</v>
      </c>
      <c r="U1086" t="n">
        <v>0.78</v>
      </c>
      <c r="V1086" t="n">
        <v>0.86</v>
      </c>
      <c r="W1086" t="n">
        <v>5.32</v>
      </c>
      <c r="X1086" t="n">
        <v>0.4</v>
      </c>
      <c r="Y1086" t="n">
        <v>1</v>
      </c>
      <c r="Z1086" t="n">
        <v>10</v>
      </c>
    </row>
    <row r="1087">
      <c r="A1087" t="n">
        <v>78</v>
      </c>
      <c r="B1087" t="n">
        <v>145</v>
      </c>
      <c r="C1087" t="inlineStr">
        <is>
          <t xml:space="preserve">CONCLUIDO	</t>
        </is>
      </c>
      <c r="D1087" t="n">
        <v>3.5296</v>
      </c>
      <c r="E1087" t="n">
        <v>28.33</v>
      </c>
      <c r="F1087" t="n">
        <v>24.57</v>
      </c>
      <c r="G1087" t="n">
        <v>98.3</v>
      </c>
      <c r="H1087" t="n">
        <v>1.12</v>
      </c>
      <c r="I1087" t="n">
        <v>15</v>
      </c>
      <c r="J1087" t="n">
        <v>327.08</v>
      </c>
      <c r="K1087" t="n">
        <v>61.2</v>
      </c>
      <c r="L1087" t="n">
        <v>20.5</v>
      </c>
      <c r="M1087" t="n">
        <v>13</v>
      </c>
      <c r="N1087" t="n">
        <v>100.39</v>
      </c>
      <c r="O1087" t="n">
        <v>40574.7</v>
      </c>
      <c r="P1087" t="n">
        <v>383.2</v>
      </c>
      <c r="Q1087" t="n">
        <v>1397.2</v>
      </c>
      <c r="R1087" t="n">
        <v>85.83</v>
      </c>
      <c r="S1087" t="n">
        <v>66.97</v>
      </c>
      <c r="T1087" t="n">
        <v>6839.33</v>
      </c>
      <c r="U1087" t="n">
        <v>0.78</v>
      </c>
      <c r="V1087" t="n">
        <v>0.86</v>
      </c>
      <c r="W1087" t="n">
        <v>5.32</v>
      </c>
      <c r="X1087" t="n">
        <v>0.41</v>
      </c>
      <c r="Y1087" t="n">
        <v>1</v>
      </c>
      <c r="Z1087" t="n">
        <v>10</v>
      </c>
    </row>
    <row r="1088">
      <c r="A1088" t="n">
        <v>79</v>
      </c>
      <c r="B1088" t="n">
        <v>145</v>
      </c>
      <c r="C1088" t="inlineStr">
        <is>
          <t xml:space="preserve">CONCLUIDO	</t>
        </is>
      </c>
      <c r="D1088" t="n">
        <v>3.5309</v>
      </c>
      <c r="E1088" t="n">
        <v>28.32</v>
      </c>
      <c r="F1088" t="n">
        <v>24.56</v>
      </c>
      <c r="G1088" t="n">
        <v>98.26000000000001</v>
      </c>
      <c r="H1088" t="n">
        <v>1.13</v>
      </c>
      <c r="I1088" t="n">
        <v>15</v>
      </c>
      <c r="J1088" t="n">
        <v>327.66</v>
      </c>
      <c r="K1088" t="n">
        <v>61.2</v>
      </c>
      <c r="L1088" t="n">
        <v>20.75</v>
      </c>
      <c r="M1088" t="n">
        <v>13</v>
      </c>
      <c r="N1088" t="n">
        <v>100.72</v>
      </c>
      <c r="O1088" t="n">
        <v>40646.27</v>
      </c>
      <c r="P1088" t="n">
        <v>380.62</v>
      </c>
      <c r="Q1088" t="n">
        <v>1397.27</v>
      </c>
      <c r="R1088" t="n">
        <v>85.41</v>
      </c>
      <c r="S1088" t="n">
        <v>66.97</v>
      </c>
      <c r="T1088" t="n">
        <v>6633.94</v>
      </c>
      <c r="U1088" t="n">
        <v>0.78</v>
      </c>
      <c r="V1088" t="n">
        <v>0.86</v>
      </c>
      <c r="W1088" t="n">
        <v>5.32</v>
      </c>
      <c r="X1088" t="n">
        <v>0.4</v>
      </c>
      <c r="Y1088" t="n">
        <v>1</v>
      </c>
      <c r="Z1088" t="n">
        <v>10</v>
      </c>
    </row>
    <row r="1089">
      <c r="A1089" t="n">
        <v>80</v>
      </c>
      <c r="B1089" t="n">
        <v>145</v>
      </c>
      <c r="C1089" t="inlineStr">
        <is>
          <t xml:space="preserve">CONCLUIDO	</t>
        </is>
      </c>
      <c r="D1089" t="n">
        <v>3.5422</v>
      </c>
      <c r="E1089" t="n">
        <v>28.23</v>
      </c>
      <c r="F1089" t="n">
        <v>24.53</v>
      </c>
      <c r="G1089" t="n">
        <v>105.12</v>
      </c>
      <c r="H1089" t="n">
        <v>1.14</v>
      </c>
      <c r="I1089" t="n">
        <v>14</v>
      </c>
      <c r="J1089" t="n">
        <v>328.25</v>
      </c>
      <c r="K1089" t="n">
        <v>61.2</v>
      </c>
      <c r="L1089" t="n">
        <v>21</v>
      </c>
      <c r="M1089" t="n">
        <v>12</v>
      </c>
      <c r="N1089" t="n">
        <v>101.05</v>
      </c>
      <c r="O1089" t="n">
        <v>40718</v>
      </c>
      <c r="P1089" t="n">
        <v>379.35</v>
      </c>
      <c r="Q1089" t="n">
        <v>1397.18</v>
      </c>
      <c r="R1089" t="n">
        <v>84.42</v>
      </c>
      <c r="S1089" t="n">
        <v>66.97</v>
      </c>
      <c r="T1089" t="n">
        <v>6141.05</v>
      </c>
      <c r="U1089" t="n">
        <v>0.79</v>
      </c>
      <c r="V1089" t="n">
        <v>0.86</v>
      </c>
      <c r="W1089" t="n">
        <v>5.32</v>
      </c>
      <c r="X1089" t="n">
        <v>0.36</v>
      </c>
      <c r="Y1089" t="n">
        <v>1</v>
      </c>
      <c r="Z1089" t="n">
        <v>10</v>
      </c>
    </row>
    <row r="1090">
      <c r="A1090" t="n">
        <v>81</v>
      </c>
      <c r="B1090" t="n">
        <v>145</v>
      </c>
      <c r="C1090" t="inlineStr">
        <is>
          <t xml:space="preserve">CONCLUIDO	</t>
        </is>
      </c>
      <c r="D1090" t="n">
        <v>3.544</v>
      </c>
      <c r="E1090" t="n">
        <v>28.22</v>
      </c>
      <c r="F1090" t="n">
        <v>24.51</v>
      </c>
      <c r="G1090" t="n">
        <v>105.06</v>
      </c>
      <c r="H1090" t="n">
        <v>1.15</v>
      </c>
      <c r="I1090" t="n">
        <v>14</v>
      </c>
      <c r="J1090" t="n">
        <v>328.83</v>
      </c>
      <c r="K1090" t="n">
        <v>61.2</v>
      </c>
      <c r="L1090" t="n">
        <v>21.25</v>
      </c>
      <c r="M1090" t="n">
        <v>12</v>
      </c>
      <c r="N1090" t="n">
        <v>101.38</v>
      </c>
      <c r="O1090" t="n">
        <v>40789.89</v>
      </c>
      <c r="P1090" t="n">
        <v>379.59</v>
      </c>
      <c r="Q1090" t="n">
        <v>1397.2</v>
      </c>
      <c r="R1090" t="n">
        <v>84.03</v>
      </c>
      <c r="S1090" t="n">
        <v>66.97</v>
      </c>
      <c r="T1090" t="n">
        <v>5944.61</v>
      </c>
      <c r="U1090" t="n">
        <v>0.8</v>
      </c>
      <c r="V1090" t="n">
        <v>0.86</v>
      </c>
      <c r="W1090" t="n">
        <v>5.31</v>
      </c>
      <c r="X1090" t="n">
        <v>0.35</v>
      </c>
      <c r="Y1090" t="n">
        <v>1</v>
      </c>
      <c r="Z1090" t="n">
        <v>10</v>
      </c>
    </row>
    <row r="1091">
      <c r="A1091" t="n">
        <v>82</v>
      </c>
      <c r="B1091" t="n">
        <v>145</v>
      </c>
      <c r="C1091" t="inlineStr">
        <is>
          <t xml:space="preserve">CONCLUIDO	</t>
        </is>
      </c>
      <c r="D1091" t="n">
        <v>3.5416</v>
      </c>
      <c r="E1091" t="n">
        <v>28.24</v>
      </c>
      <c r="F1091" t="n">
        <v>24.53</v>
      </c>
      <c r="G1091" t="n">
        <v>105.14</v>
      </c>
      <c r="H1091" t="n">
        <v>1.16</v>
      </c>
      <c r="I1091" t="n">
        <v>14</v>
      </c>
      <c r="J1091" t="n">
        <v>329.41</v>
      </c>
      <c r="K1091" t="n">
        <v>61.2</v>
      </c>
      <c r="L1091" t="n">
        <v>21.5</v>
      </c>
      <c r="M1091" t="n">
        <v>12</v>
      </c>
      <c r="N1091" t="n">
        <v>101.71</v>
      </c>
      <c r="O1091" t="n">
        <v>40861.93</v>
      </c>
      <c r="P1091" t="n">
        <v>378.46</v>
      </c>
      <c r="Q1091" t="n">
        <v>1397.17</v>
      </c>
      <c r="R1091" t="n">
        <v>84.56</v>
      </c>
      <c r="S1091" t="n">
        <v>66.97</v>
      </c>
      <c r="T1091" t="n">
        <v>6210.46</v>
      </c>
      <c r="U1091" t="n">
        <v>0.79</v>
      </c>
      <c r="V1091" t="n">
        <v>0.86</v>
      </c>
      <c r="W1091" t="n">
        <v>5.32</v>
      </c>
      <c r="X1091" t="n">
        <v>0.37</v>
      </c>
      <c r="Y1091" t="n">
        <v>1</v>
      </c>
      <c r="Z1091" t="n">
        <v>10</v>
      </c>
    </row>
    <row r="1092">
      <c r="A1092" t="n">
        <v>83</v>
      </c>
      <c r="B1092" t="n">
        <v>145</v>
      </c>
      <c r="C1092" t="inlineStr">
        <is>
          <t xml:space="preserve">CONCLUIDO	</t>
        </is>
      </c>
      <c r="D1092" t="n">
        <v>3.5423</v>
      </c>
      <c r="E1092" t="n">
        <v>28.23</v>
      </c>
      <c r="F1092" t="n">
        <v>24.53</v>
      </c>
      <c r="G1092" t="n">
        <v>105.11</v>
      </c>
      <c r="H1092" t="n">
        <v>1.17</v>
      </c>
      <c r="I1092" t="n">
        <v>14</v>
      </c>
      <c r="J1092" t="n">
        <v>330</v>
      </c>
      <c r="K1092" t="n">
        <v>61.2</v>
      </c>
      <c r="L1092" t="n">
        <v>21.75</v>
      </c>
      <c r="M1092" t="n">
        <v>12</v>
      </c>
      <c r="N1092" t="n">
        <v>102.05</v>
      </c>
      <c r="O1092" t="n">
        <v>40934.14</v>
      </c>
      <c r="P1092" t="n">
        <v>377.63</v>
      </c>
      <c r="Q1092" t="n">
        <v>1397.2</v>
      </c>
      <c r="R1092" t="n">
        <v>84.40000000000001</v>
      </c>
      <c r="S1092" t="n">
        <v>66.97</v>
      </c>
      <c r="T1092" t="n">
        <v>6131.99</v>
      </c>
      <c r="U1092" t="n">
        <v>0.79</v>
      </c>
      <c r="V1092" t="n">
        <v>0.86</v>
      </c>
      <c r="W1092" t="n">
        <v>5.31</v>
      </c>
      <c r="X1092" t="n">
        <v>0.36</v>
      </c>
      <c r="Y1092" t="n">
        <v>1</v>
      </c>
      <c r="Z1092" t="n">
        <v>10</v>
      </c>
    </row>
    <row r="1093">
      <c r="A1093" t="n">
        <v>84</v>
      </c>
      <c r="B1093" t="n">
        <v>145</v>
      </c>
      <c r="C1093" t="inlineStr">
        <is>
          <t xml:space="preserve">CONCLUIDO	</t>
        </is>
      </c>
      <c r="D1093" t="n">
        <v>3.5416</v>
      </c>
      <c r="E1093" t="n">
        <v>28.24</v>
      </c>
      <c r="F1093" t="n">
        <v>24.53</v>
      </c>
      <c r="G1093" t="n">
        <v>105.14</v>
      </c>
      <c r="H1093" t="n">
        <v>1.19</v>
      </c>
      <c r="I1093" t="n">
        <v>14</v>
      </c>
      <c r="J1093" t="n">
        <v>330.59</v>
      </c>
      <c r="K1093" t="n">
        <v>61.2</v>
      </c>
      <c r="L1093" t="n">
        <v>22</v>
      </c>
      <c r="M1093" t="n">
        <v>12</v>
      </c>
      <c r="N1093" t="n">
        <v>102.39</v>
      </c>
      <c r="O1093" t="n">
        <v>41006.51</v>
      </c>
      <c r="P1093" t="n">
        <v>374.37</v>
      </c>
      <c r="Q1093" t="n">
        <v>1397.35</v>
      </c>
      <c r="R1093" t="n">
        <v>84.52</v>
      </c>
      <c r="S1093" t="n">
        <v>66.97</v>
      </c>
      <c r="T1093" t="n">
        <v>6194.09</v>
      </c>
      <c r="U1093" t="n">
        <v>0.79</v>
      </c>
      <c r="V1093" t="n">
        <v>0.86</v>
      </c>
      <c r="W1093" t="n">
        <v>5.31</v>
      </c>
      <c r="X1093" t="n">
        <v>0.37</v>
      </c>
      <c r="Y1093" t="n">
        <v>1</v>
      </c>
      <c r="Z1093" t="n">
        <v>10</v>
      </c>
    </row>
    <row r="1094">
      <c r="A1094" t="n">
        <v>85</v>
      </c>
      <c r="B1094" t="n">
        <v>145</v>
      </c>
      <c r="C1094" t="inlineStr">
        <is>
          <t xml:space="preserve">CONCLUIDO	</t>
        </is>
      </c>
      <c r="D1094" t="n">
        <v>3.552</v>
      </c>
      <c r="E1094" t="n">
        <v>28.15</v>
      </c>
      <c r="F1094" t="n">
        <v>24.5</v>
      </c>
      <c r="G1094" t="n">
        <v>113.09</v>
      </c>
      <c r="H1094" t="n">
        <v>1.2</v>
      </c>
      <c r="I1094" t="n">
        <v>13</v>
      </c>
      <c r="J1094" t="n">
        <v>331.17</v>
      </c>
      <c r="K1094" t="n">
        <v>61.2</v>
      </c>
      <c r="L1094" t="n">
        <v>22.25</v>
      </c>
      <c r="M1094" t="n">
        <v>11</v>
      </c>
      <c r="N1094" t="n">
        <v>102.72</v>
      </c>
      <c r="O1094" t="n">
        <v>41079.04</v>
      </c>
      <c r="P1094" t="n">
        <v>372.98</v>
      </c>
      <c r="Q1094" t="n">
        <v>1397.19</v>
      </c>
      <c r="R1094" t="n">
        <v>83.65000000000001</v>
      </c>
      <c r="S1094" t="n">
        <v>66.97</v>
      </c>
      <c r="T1094" t="n">
        <v>5759.58</v>
      </c>
      <c r="U1094" t="n">
        <v>0.8</v>
      </c>
      <c r="V1094" t="n">
        <v>0.86</v>
      </c>
      <c r="W1094" t="n">
        <v>5.31</v>
      </c>
      <c r="X1094" t="n">
        <v>0.34</v>
      </c>
      <c r="Y1094" t="n">
        <v>1</v>
      </c>
      <c r="Z1094" t="n">
        <v>10</v>
      </c>
    </row>
    <row r="1095">
      <c r="A1095" t="n">
        <v>86</v>
      </c>
      <c r="B1095" t="n">
        <v>145</v>
      </c>
      <c r="C1095" t="inlineStr">
        <is>
          <t xml:space="preserve">CONCLUIDO	</t>
        </is>
      </c>
      <c r="D1095" t="n">
        <v>3.5511</v>
      </c>
      <c r="E1095" t="n">
        <v>28.16</v>
      </c>
      <c r="F1095" t="n">
        <v>24.51</v>
      </c>
      <c r="G1095" t="n">
        <v>113.13</v>
      </c>
      <c r="H1095" t="n">
        <v>1.21</v>
      </c>
      <c r="I1095" t="n">
        <v>13</v>
      </c>
      <c r="J1095" t="n">
        <v>331.76</v>
      </c>
      <c r="K1095" t="n">
        <v>61.2</v>
      </c>
      <c r="L1095" t="n">
        <v>22.5</v>
      </c>
      <c r="M1095" t="n">
        <v>11</v>
      </c>
      <c r="N1095" t="n">
        <v>103.06</v>
      </c>
      <c r="O1095" t="n">
        <v>41151.74</v>
      </c>
      <c r="P1095" t="n">
        <v>374.48</v>
      </c>
      <c r="Q1095" t="n">
        <v>1397.18</v>
      </c>
      <c r="R1095" t="n">
        <v>84</v>
      </c>
      <c r="S1095" t="n">
        <v>66.97</v>
      </c>
      <c r="T1095" t="n">
        <v>5936.88</v>
      </c>
      <c r="U1095" t="n">
        <v>0.8</v>
      </c>
      <c r="V1095" t="n">
        <v>0.86</v>
      </c>
      <c r="W1095" t="n">
        <v>5.31</v>
      </c>
      <c r="X1095" t="n">
        <v>0.35</v>
      </c>
      <c r="Y1095" t="n">
        <v>1</v>
      </c>
      <c r="Z1095" t="n">
        <v>10</v>
      </c>
    </row>
    <row r="1096">
      <c r="A1096" t="n">
        <v>87</v>
      </c>
      <c r="B1096" t="n">
        <v>145</v>
      </c>
      <c r="C1096" t="inlineStr">
        <is>
          <t xml:space="preserve">CONCLUIDO	</t>
        </is>
      </c>
      <c r="D1096" t="n">
        <v>3.5501</v>
      </c>
      <c r="E1096" t="n">
        <v>28.17</v>
      </c>
      <c r="F1096" t="n">
        <v>24.52</v>
      </c>
      <c r="G1096" t="n">
        <v>113.16</v>
      </c>
      <c r="H1096" t="n">
        <v>1.22</v>
      </c>
      <c r="I1096" t="n">
        <v>13</v>
      </c>
      <c r="J1096" t="n">
        <v>332.35</v>
      </c>
      <c r="K1096" t="n">
        <v>61.2</v>
      </c>
      <c r="L1096" t="n">
        <v>22.75</v>
      </c>
      <c r="M1096" t="n">
        <v>11</v>
      </c>
      <c r="N1096" t="n">
        <v>103.41</v>
      </c>
      <c r="O1096" t="n">
        <v>41224.6</v>
      </c>
      <c r="P1096" t="n">
        <v>374.73</v>
      </c>
      <c r="Q1096" t="n">
        <v>1397.19</v>
      </c>
      <c r="R1096" t="n">
        <v>84.09999999999999</v>
      </c>
      <c r="S1096" t="n">
        <v>66.97</v>
      </c>
      <c r="T1096" t="n">
        <v>5984.24</v>
      </c>
      <c r="U1096" t="n">
        <v>0.8</v>
      </c>
      <c r="V1096" t="n">
        <v>0.86</v>
      </c>
      <c r="W1096" t="n">
        <v>5.32</v>
      </c>
      <c r="X1096" t="n">
        <v>0.35</v>
      </c>
      <c r="Y1096" t="n">
        <v>1</v>
      </c>
      <c r="Z1096" t="n">
        <v>10</v>
      </c>
    </row>
    <row r="1097">
      <c r="A1097" t="n">
        <v>88</v>
      </c>
      <c r="B1097" t="n">
        <v>145</v>
      </c>
      <c r="C1097" t="inlineStr">
        <is>
          <t xml:space="preserve">CONCLUIDO	</t>
        </is>
      </c>
      <c r="D1097" t="n">
        <v>3.5489</v>
      </c>
      <c r="E1097" t="n">
        <v>28.18</v>
      </c>
      <c r="F1097" t="n">
        <v>24.53</v>
      </c>
      <c r="G1097" t="n">
        <v>113.21</v>
      </c>
      <c r="H1097" t="n">
        <v>1.23</v>
      </c>
      <c r="I1097" t="n">
        <v>13</v>
      </c>
      <c r="J1097" t="n">
        <v>332.95</v>
      </c>
      <c r="K1097" t="n">
        <v>61.2</v>
      </c>
      <c r="L1097" t="n">
        <v>23</v>
      </c>
      <c r="M1097" t="n">
        <v>11</v>
      </c>
      <c r="N1097" t="n">
        <v>103.75</v>
      </c>
      <c r="O1097" t="n">
        <v>41297.62</v>
      </c>
      <c r="P1097" t="n">
        <v>375.19</v>
      </c>
      <c r="Q1097" t="n">
        <v>1397.19</v>
      </c>
      <c r="R1097" t="n">
        <v>84.48999999999999</v>
      </c>
      <c r="S1097" t="n">
        <v>66.97</v>
      </c>
      <c r="T1097" t="n">
        <v>6179.46</v>
      </c>
      <c r="U1097" t="n">
        <v>0.79</v>
      </c>
      <c r="V1097" t="n">
        <v>0.86</v>
      </c>
      <c r="W1097" t="n">
        <v>5.31</v>
      </c>
      <c r="X1097" t="n">
        <v>0.36</v>
      </c>
      <c r="Y1097" t="n">
        <v>1</v>
      </c>
      <c r="Z1097" t="n">
        <v>10</v>
      </c>
    </row>
    <row r="1098">
      <c r="A1098" t="n">
        <v>89</v>
      </c>
      <c r="B1098" t="n">
        <v>145</v>
      </c>
      <c r="C1098" t="inlineStr">
        <is>
          <t xml:space="preserve">CONCLUIDO	</t>
        </is>
      </c>
      <c r="D1098" t="n">
        <v>3.5505</v>
      </c>
      <c r="E1098" t="n">
        <v>28.16</v>
      </c>
      <c r="F1098" t="n">
        <v>24.52</v>
      </c>
      <c r="G1098" t="n">
        <v>113.15</v>
      </c>
      <c r="H1098" t="n">
        <v>1.24</v>
      </c>
      <c r="I1098" t="n">
        <v>13</v>
      </c>
      <c r="J1098" t="n">
        <v>333.54</v>
      </c>
      <c r="K1098" t="n">
        <v>61.2</v>
      </c>
      <c r="L1098" t="n">
        <v>23.25</v>
      </c>
      <c r="M1098" t="n">
        <v>11</v>
      </c>
      <c r="N1098" t="n">
        <v>104.09</v>
      </c>
      <c r="O1098" t="n">
        <v>41370.82</v>
      </c>
      <c r="P1098" t="n">
        <v>373.83</v>
      </c>
      <c r="Q1098" t="n">
        <v>1397.18</v>
      </c>
      <c r="R1098" t="n">
        <v>83.97</v>
      </c>
      <c r="S1098" t="n">
        <v>66.97</v>
      </c>
      <c r="T1098" t="n">
        <v>5920.08</v>
      </c>
      <c r="U1098" t="n">
        <v>0.8</v>
      </c>
      <c r="V1098" t="n">
        <v>0.86</v>
      </c>
      <c r="W1098" t="n">
        <v>5.31</v>
      </c>
      <c r="X1098" t="n">
        <v>0.35</v>
      </c>
      <c r="Y1098" t="n">
        <v>1</v>
      </c>
      <c r="Z1098" t="n">
        <v>10</v>
      </c>
    </row>
    <row r="1099">
      <c r="A1099" t="n">
        <v>90</v>
      </c>
      <c r="B1099" t="n">
        <v>145</v>
      </c>
      <c r="C1099" t="inlineStr">
        <is>
          <t xml:space="preserve">CONCLUIDO	</t>
        </is>
      </c>
      <c r="D1099" t="n">
        <v>3.5527</v>
      </c>
      <c r="E1099" t="n">
        <v>28.15</v>
      </c>
      <c r="F1099" t="n">
        <v>24.5</v>
      </c>
      <c r="G1099" t="n">
        <v>113.07</v>
      </c>
      <c r="H1099" t="n">
        <v>1.25</v>
      </c>
      <c r="I1099" t="n">
        <v>13</v>
      </c>
      <c r="J1099" t="n">
        <v>334.14</v>
      </c>
      <c r="K1099" t="n">
        <v>61.2</v>
      </c>
      <c r="L1099" t="n">
        <v>23.5</v>
      </c>
      <c r="M1099" t="n">
        <v>11</v>
      </c>
      <c r="N1099" t="n">
        <v>104.44</v>
      </c>
      <c r="O1099" t="n">
        <v>41444.3</v>
      </c>
      <c r="P1099" t="n">
        <v>372.02</v>
      </c>
      <c r="Q1099" t="n">
        <v>1397.21</v>
      </c>
      <c r="R1099" t="n">
        <v>83.45</v>
      </c>
      <c r="S1099" t="n">
        <v>66.97</v>
      </c>
      <c r="T1099" t="n">
        <v>5661.75</v>
      </c>
      <c r="U1099" t="n">
        <v>0.8</v>
      </c>
      <c r="V1099" t="n">
        <v>0.86</v>
      </c>
      <c r="W1099" t="n">
        <v>5.31</v>
      </c>
      <c r="X1099" t="n">
        <v>0.33</v>
      </c>
      <c r="Y1099" t="n">
        <v>1</v>
      </c>
      <c r="Z1099" t="n">
        <v>10</v>
      </c>
    </row>
    <row r="1100">
      <c r="A1100" t="n">
        <v>91</v>
      </c>
      <c r="B1100" t="n">
        <v>145</v>
      </c>
      <c r="C1100" t="inlineStr">
        <is>
          <t xml:space="preserve">CONCLUIDO	</t>
        </is>
      </c>
      <c r="D1100" t="n">
        <v>3.5511</v>
      </c>
      <c r="E1100" t="n">
        <v>28.16</v>
      </c>
      <c r="F1100" t="n">
        <v>24.51</v>
      </c>
      <c r="G1100" t="n">
        <v>113.13</v>
      </c>
      <c r="H1100" t="n">
        <v>1.26</v>
      </c>
      <c r="I1100" t="n">
        <v>13</v>
      </c>
      <c r="J1100" t="n">
        <v>334.73</v>
      </c>
      <c r="K1100" t="n">
        <v>61.2</v>
      </c>
      <c r="L1100" t="n">
        <v>23.75</v>
      </c>
      <c r="M1100" t="n">
        <v>11</v>
      </c>
      <c r="N1100" t="n">
        <v>104.78</v>
      </c>
      <c r="O1100" t="n">
        <v>41517.84</v>
      </c>
      <c r="P1100" t="n">
        <v>371.08</v>
      </c>
      <c r="Q1100" t="n">
        <v>1397.21</v>
      </c>
      <c r="R1100" t="n">
        <v>83.90000000000001</v>
      </c>
      <c r="S1100" t="n">
        <v>66.97</v>
      </c>
      <c r="T1100" t="n">
        <v>5885.81</v>
      </c>
      <c r="U1100" t="n">
        <v>0.8</v>
      </c>
      <c r="V1100" t="n">
        <v>0.86</v>
      </c>
      <c r="W1100" t="n">
        <v>5.31</v>
      </c>
      <c r="X1100" t="n">
        <v>0.35</v>
      </c>
      <c r="Y1100" t="n">
        <v>1</v>
      </c>
      <c r="Z1100" t="n">
        <v>10</v>
      </c>
    </row>
    <row r="1101">
      <c r="A1101" t="n">
        <v>92</v>
      </c>
      <c r="B1101" t="n">
        <v>145</v>
      </c>
      <c r="C1101" t="inlineStr">
        <is>
          <t xml:space="preserve">CONCLUIDO	</t>
        </is>
      </c>
      <c r="D1101" t="n">
        <v>3.5614</v>
      </c>
      <c r="E1101" t="n">
        <v>28.08</v>
      </c>
      <c r="F1101" t="n">
        <v>24.48</v>
      </c>
      <c r="G1101" t="n">
        <v>122.42</v>
      </c>
      <c r="H1101" t="n">
        <v>1.28</v>
      </c>
      <c r="I1101" t="n">
        <v>12</v>
      </c>
      <c r="J1101" t="n">
        <v>335.33</v>
      </c>
      <c r="K1101" t="n">
        <v>61.2</v>
      </c>
      <c r="L1101" t="n">
        <v>24</v>
      </c>
      <c r="M1101" t="n">
        <v>10</v>
      </c>
      <c r="N1101" t="n">
        <v>105.13</v>
      </c>
      <c r="O1101" t="n">
        <v>41591.55</v>
      </c>
      <c r="P1101" t="n">
        <v>368.42</v>
      </c>
      <c r="Q1101" t="n">
        <v>1397.24</v>
      </c>
      <c r="R1101" t="n">
        <v>82.92</v>
      </c>
      <c r="S1101" t="n">
        <v>66.97</v>
      </c>
      <c r="T1101" t="n">
        <v>5400.58</v>
      </c>
      <c r="U1101" t="n">
        <v>0.8100000000000001</v>
      </c>
      <c r="V1101" t="n">
        <v>0.86</v>
      </c>
      <c r="W1101" t="n">
        <v>5.31</v>
      </c>
      <c r="X1101" t="n">
        <v>0.32</v>
      </c>
      <c r="Y1101" t="n">
        <v>1</v>
      </c>
      <c r="Z1101" t="n">
        <v>10</v>
      </c>
    </row>
    <row r="1102">
      <c r="A1102" t="n">
        <v>93</v>
      </c>
      <c r="B1102" t="n">
        <v>145</v>
      </c>
      <c r="C1102" t="inlineStr">
        <is>
          <t xml:space="preserve">CONCLUIDO	</t>
        </is>
      </c>
      <c r="D1102" t="n">
        <v>3.562</v>
      </c>
      <c r="E1102" t="n">
        <v>28.07</v>
      </c>
      <c r="F1102" t="n">
        <v>24.48</v>
      </c>
      <c r="G1102" t="n">
        <v>122.39</v>
      </c>
      <c r="H1102" t="n">
        <v>1.29</v>
      </c>
      <c r="I1102" t="n">
        <v>12</v>
      </c>
      <c r="J1102" t="n">
        <v>335.93</v>
      </c>
      <c r="K1102" t="n">
        <v>61.2</v>
      </c>
      <c r="L1102" t="n">
        <v>24.25</v>
      </c>
      <c r="M1102" t="n">
        <v>10</v>
      </c>
      <c r="N1102" t="n">
        <v>105.48</v>
      </c>
      <c r="O1102" t="n">
        <v>41665.42</v>
      </c>
      <c r="P1102" t="n">
        <v>368.37</v>
      </c>
      <c r="Q1102" t="n">
        <v>1397.17</v>
      </c>
      <c r="R1102" t="n">
        <v>82.69</v>
      </c>
      <c r="S1102" t="n">
        <v>66.97</v>
      </c>
      <c r="T1102" t="n">
        <v>5287.26</v>
      </c>
      <c r="U1102" t="n">
        <v>0.8100000000000001</v>
      </c>
      <c r="V1102" t="n">
        <v>0.86</v>
      </c>
      <c r="W1102" t="n">
        <v>5.32</v>
      </c>
      <c r="X1102" t="n">
        <v>0.31</v>
      </c>
      <c r="Y1102" t="n">
        <v>1</v>
      </c>
      <c r="Z1102" t="n">
        <v>10</v>
      </c>
    </row>
    <row r="1103">
      <c r="A1103" t="n">
        <v>94</v>
      </c>
      <c r="B1103" t="n">
        <v>145</v>
      </c>
      <c r="C1103" t="inlineStr">
        <is>
          <t xml:space="preserve">CONCLUIDO	</t>
        </is>
      </c>
      <c r="D1103" t="n">
        <v>3.5616</v>
      </c>
      <c r="E1103" t="n">
        <v>28.08</v>
      </c>
      <c r="F1103" t="n">
        <v>24.48</v>
      </c>
      <c r="G1103" t="n">
        <v>122.41</v>
      </c>
      <c r="H1103" t="n">
        <v>1.3</v>
      </c>
      <c r="I1103" t="n">
        <v>12</v>
      </c>
      <c r="J1103" t="n">
        <v>336.53</v>
      </c>
      <c r="K1103" t="n">
        <v>61.2</v>
      </c>
      <c r="L1103" t="n">
        <v>24.5</v>
      </c>
      <c r="M1103" t="n">
        <v>10</v>
      </c>
      <c r="N1103" t="n">
        <v>105.83</v>
      </c>
      <c r="O1103" t="n">
        <v>41739.48</v>
      </c>
      <c r="P1103" t="n">
        <v>368.42</v>
      </c>
      <c r="Q1103" t="n">
        <v>1397.17</v>
      </c>
      <c r="R1103" t="n">
        <v>82.87</v>
      </c>
      <c r="S1103" t="n">
        <v>66.97</v>
      </c>
      <c r="T1103" t="n">
        <v>5378.63</v>
      </c>
      <c r="U1103" t="n">
        <v>0.8100000000000001</v>
      </c>
      <c r="V1103" t="n">
        <v>0.86</v>
      </c>
      <c r="W1103" t="n">
        <v>5.31</v>
      </c>
      <c r="X1103" t="n">
        <v>0.32</v>
      </c>
      <c r="Y1103" t="n">
        <v>1</v>
      </c>
      <c r="Z1103" t="n">
        <v>10</v>
      </c>
    </row>
    <row r="1104">
      <c r="A1104" t="n">
        <v>95</v>
      </c>
      <c r="B1104" t="n">
        <v>145</v>
      </c>
      <c r="C1104" t="inlineStr">
        <is>
          <t xml:space="preserve">CONCLUIDO	</t>
        </is>
      </c>
      <c r="D1104" t="n">
        <v>3.5633</v>
      </c>
      <c r="E1104" t="n">
        <v>28.06</v>
      </c>
      <c r="F1104" t="n">
        <v>24.47</v>
      </c>
      <c r="G1104" t="n">
        <v>122.34</v>
      </c>
      <c r="H1104" t="n">
        <v>1.31</v>
      </c>
      <c r="I1104" t="n">
        <v>12</v>
      </c>
      <c r="J1104" t="n">
        <v>337.13</v>
      </c>
      <c r="K1104" t="n">
        <v>61.2</v>
      </c>
      <c r="L1104" t="n">
        <v>24.75</v>
      </c>
      <c r="M1104" t="n">
        <v>10</v>
      </c>
      <c r="N1104" t="n">
        <v>106.18</v>
      </c>
      <c r="O1104" t="n">
        <v>41813.7</v>
      </c>
      <c r="P1104" t="n">
        <v>368.24</v>
      </c>
      <c r="Q1104" t="n">
        <v>1397.23</v>
      </c>
      <c r="R1104" t="n">
        <v>82.44</v>
      </c>
      <c r="S1104" t="n">
        <v>66.97</v>
      </c>
      <c r="T1104" t="n">
        <v>5159.93</v>
      </c>
      <c r="U1104" t="n">
        <v>0.8100000000000001</v>
      </c>
      <c r="V1104" t="n">
        <v>0.86</v>
      </c>
      <c r="W1104" t="n">
        <v>5.31</v>
      </c>
      <c r="X1104" t="n">
        <v>0.3</v>
      </c>
      <c r="Y1104" t="n">
        <v>1</v>
      </c>
      <c r="Z1104" t="n">
        <v>10</v>
      </c>
    </row>
    <row r="1105">
      <c r="A1105" t="n">
        <v>96</v>
      </c>
      <c r="B1105" t="n">
        <v>145</v>
      </c>
      <c r="C1105" t="inlineStr">
        <is>
          <t xml:space="preserve">CONCLUIDO	</t>
        </is>
      </c>
      <c r="D1105" t="n">
        <v>3.5622</v>
      </c>
      <c r="E1105" t="n">
        <v>28.07</v>
      </c>
      <c r="F1105" t="n">
        <v>24.48</v>
      </c>
      <c r="G1105" t="n">
        <v>122.38</v>
      </c>
      <c r="H1105" t="n">
        <v>1.32</v>
      </c>
      <c r="I1105" t="n">
        <v>12</v>
      </c>
      <c r="J1105" t="n">
        <v>337.73</v>
      </c>
      <c r="K1105" t="n">
        <v>61.2</v>
      </c>
      <c r="L1105" t="n">
        <v>25</v>
      </c>
      <c r="M1105" t="n">
        <v>9</v>
      </c>
      <c r="N1105" t="n">
        <v>106.53</v>
      </c>
      <c r="O1105" t="n">
        <v>41888.1</v>
      </c>
      <c r="P1105" t="n">
        <v>368.33</v>
      </c>
      <c r="Q1105" t="n">
        <v>1397.21</v>
      </c>
      <c r="R1105" t="n">
        <v>82.59</v>
      </c>
      <c r="S1105" t="n">
        <v>66.97</v>
      </c>
      <c r="T1105" t="n">
        <v>5236.61</v>
      </c>
      <c r="U1105" t="n">
        <v>0.8100000000000001</v>
      </c>
      <c r="V1105" t="n">
        <v>0.86</v>
      </c>
      <c r="W1105" t="n">
        <v>5.32</v>
      </c>
      <c r="X1105" t="n">
        <v>0.31</v>
      </c>
      <c r="Y1105" t="n">
        <v>1</v>
      </c>
      <c r="Z1105" t="n">
        <v>10</v>
      </c>
    </row>
    <row r="1106">
      <c r="A1106" t="n">
        <v>97</v>
      </c>
      <c r="B1106" t="n">
        <v>145</v>
      </c>
      <c r="C1106" t="inlineStr">
        <is>
          <t xml:space="preserve">CONCLUIDO	</t>
        </is>
      </c>
      <c r="D1106" t="n">
        <v>3.5608</v>
      </c>
      <c r="E1106" t="n">
        <v>28.08</v>
      </c>
      <c r="F1106" t="n">
        <v>24.49</v>
      </c>
      <c r="G1106" t="n">
        <v>122.44</v>
      </c>
      <c r="H1106" t="n">
        <v>1.33</v>
      </c>
      <c r="I1106" t="n">
        <v>12</v>
      </c>
      <c r="J1106" t="n">
        <v>338.34</v>
      </c>
      <c r="K1106" t="n">
        <v>61.2</v>
      </c>
      <c r="L1106" t="n">
        <v>25.25</v>
      </c>
      <c r="M1106" t="n">
        <v>7</v>
      </c>
      <c r="N1106" t="n">
        <v>106.89</v>
      </c>
      <c r="O1106" t="n">
        <v>41962.68</v>
      </c>
      <c r="P1106" t="n">
        <v>368.68</v>
      </c>
      <c r="Q1106" t="n">
        <v>1397.2</v>
      </c>
      <c r="R1106" t="n">
        <v>82.86</v>
      </c>
      <c r="S1106" t="n">
        <v>66.97</v>
      </c>
      <c r="T1106" t="n">
        <v>5370.47</v>
      </c>
      <c r="U1106" t="n">
        <v>0.8100000000000001</v>
      </c>
      <c r="V1106" t="n">
        <v>0.86</v>
      </c>
      <c r="W1106" t="n">
        <v>5.32</v>
      </c>
      <c r="X1106" t="n">
        <v>0.32</v>
      </c>
      <c r="Y1106" t="n">
        <v>1</v>
      </c>
      <c r="Z1106" t="n">
        <v>10</v>
      </c>
    </row>
    <row r="1107">
      <c r="A1107" t="n">
        <v>98</v>
      </c>
      <c r="B1107" t="n">
        <v>145</v>
      </c>
      <c r="C1107" t="inlineStr">
        <is>
          <t xml:space="preserve">CONCLUIDO	</t>
        </is>
      </c>
      <c r="D1107" t="n">
        <v>3.5612</v>
      </c>
      <c r="E1107" t="n">
        <v>28.08</v>
      </c>
      <c r="F1107" t="n">
        <v>24.48</v>
      </c>
      <c r="G1107" t="n">
        <v>122.42</v>
      </c>
      <c r="H1107" t="n">
        <v>1.34</v>
      </c>
      <c r="I1107" t="n">
        <v>12</v>
      </c>
      <c r="J1107" t="n">
        <v>338.94</v>
      </c>
      <c r="K1107" t="n">
        <v>61.2</v>
      </c>
      <c r="L1107" t="n">
        <v>25.5</v>
      </c>
      <c r="M1107" t="n">
        <v>7</v>
      </c>
      <c r="N1107" t="n">
        <v>107.25</v>
      </c>
      <c r="O1107" t="n">
        <v>42037.44</v>
      </c>
      <c r="P1107" t="n">
        <v>366.11</v>
      </c>
      <c r="Q1107" t="n">
        <v>1397.19</v>
      </c>
      <c r="R1107" t="n">
        <v>82.88</v>
      </c>
      <c r="S1107" t="n">
        <v>66.97</v>
      </c>
      <c r="T1107" t="n">
        <v>5381.12</v>
      </c>
      <c r="U1107" t="n">
        <v>0.8100000000000001</v>
      </c>
      <c r="V1107" t="n">
        <v>0.86</v>
      </c>
      <c r="W1107" t="n">
        <v>5.32</v>
      </c>
      <c r="X1107" t="n">
        <v>0.32</v>
      </c>
      <c r="Y1107" t="n">
        <v>1</v>
      </c>
      <c r="Z1107" t="n">
        <v>10</v>
      </c>
    </row>
    <row r="1108">
      <c r="A1108" t="n">
        <v>99</v>
      </c>
      <c r="B1108" t="n">
        <v>145</v>
      </c>
      <c r="C1108" t="inlineStr">
        <is>
          <t xml:space="preserve">CONCLUIDO	</t>
        </is>
      </c>
      <c r="D1108" t="n">
        <v>3.5622</v>
      </c>
      <c r="E1108" t="n">
        <v>28.07</v>
      </c>
      <c r="F1108" t="n">
        <v>24.48</v>
      </c>
      <c r="G1108" t="n">
        <v>122.38</v>
      </c>
      <c r="H1108" t="n">
        <v>1.35</v>
      </c>
      <c r="I1108" t="n">
        <v>12</v>
      </c>
      <c r="J1108" t="n">
        <v>339.55</v>
      </c>
      <c r="K1108" t="n">
        <v>61.2</v>
      </c>
      <c r="L1108" t="n">
        <v>25.75</v>
      </c>
      <c r="M1108" t="n">
        <v>8</v>
      </c>
      <c r="N1108" t="n">
        <v>107.6</v>
      </c>
      <c r="O1108" t="n">
        <v>42112.37</v>
      </c>
      <c r="P1108" t="n">
        <v>364.42</v>
      </c>
      <c r="Q1108" t="n">
        <v>1397.19</v>
      </c>
      <c r="R1108" t="n">
        <v>82.63</v>
      </c>
      <c r="S1108" t="n">
        <v>66.97</v>
      </c>
      <c r="T1108" t="n">
        <v>5256.03</v>
      </c>
      <c r="U1108" t="n">
        <v>0.8100000000000001</v>
      </c>
      <c r="V1108" t="n">
        <v>0.86</v>
      </c>
      <c r="W1108" t="n">
        <v>5.32</v>
      </c>
      <c r="X1108" t="n">
        <v>0.31</v>
      </c>
      <c r="Y1108" t="n">
        <v>1</v>
      </c>
      <c r="Z1108" t="n">
        <v>10</v>
      </c>
    </row>
    <row r="1109">
      <c r="A1109" t="n">
        <v>100</v>
      </c>
      <c r="B1109" t="n">
        <v>145</v>
      </c>
      <c r="C1109" t="inlineStr">
        <is>
          <t xml:space="preserve">CONCLUIDO	</t>
        </is>
      </c>
      <c r="D1109" t="n">
        <v>3.56</v>
      </c>
      <c r="E1109" t="n">
        <v>28.09</v>
      </c>
      <c r="F1109" t="n">
        <v>24.49</v>
      </c>
      <c r="G1109" t="n">
        <v>122.47</v>
      </c>
      <c r="H1109" t="n">
        <v>1.36</v>
      </c>
      <c r="I1109" t="n">
        <v>12</v>
      </c>
      <c r="J1109" t="n">
        <v>340.16</v>
      </c>
      <c r="K1109" t="n">
        <v>61.2</v>
      </c>
      <c r="L1109" t="n">
        <v>26</v>
      </c>
      <c r="M1109" t="n">
        <v>7</v>
      </c>
      <c r="N1109" t="n">
        <v>107.96</v>
      </c>
      <c r="O1109" t="n">
        <v>42187.49</v>
      </c>
      <c r="P1109" t="n">
        <v>362.98</v>
      </c>
      <c r="Q1109" t="n">
        <v>1397.18</v>
      </c>
      <c r="R1109" t="n">
        <v>82.95</v>
      </c>
      <c r="S1109" t="n">
        <v>66.97</v>
      </c>
      <c r="T1109" t="n">
        <v>5416.32</v>
      </c>
      <c r="U1109" t="n">
        <v>0.8100000000000001</v>
      </c>
      <c r="V1109" t="n">
        <v>0.86</v>
      </c>
      <c r="W1109" t="n">
        <v>5.32</v>
      </c>
      <c r="X1109" t="n">
        <v>0.33</v>
      </c>
      <c r="Y1109" t="n">
        <v>1</v>
      </c>
      <c r="Z1109" t="n">
        <v>10</v>
      </c>
    </row>
    <row r="1110">
      <c r="A1110" t="n">
        <v>101</v>
      </c>
      <c r="B1110" t="n">
        <v>145</v>
      </c>
      <c r="C1110" t="inlineStr">
        <is>
          <t xml:space="preserve">CONCLUIDO	</t>
        </is>
      </c>
      <c r="D1110" t="n">
        <v>3.572</v>
      </c>
      <c r="E1110" t="n">
        <v>28</v>
      </c>
      <c r="F1110" t="n">
        <v>24.45</v>
      </c>
      <c r="G1110" t="n">
        <v>133.38</v>
      </c>
      <c r="H1110" t="n">
        <v>1.37</v>
      </c>
      <c r="I1110" t="n">
        <v>11</v>
      </c>
      <c r="J1110" t="n">
        <v>340.77</v>
      </c>
      <c r="K1110" t="n">
        <v>61.2</v>
      </c>
      <c r="L1110" t="n">
        <v>26.25</v>
      </c>
      <c r="M1110" t="n">
        <v>5</v>
      </c>
      <c r="N1110" t="n">
        <v>108.32</v>
      </c>
      <c r="O1110" t="n">
        <v>42262.79</v>
      </c>
      <c r="P1110" t="n">
        <v>361.61</v>
      </c>
      <c r="Q1110" t="n">
        <v>1397.17</v>
      </c>
      <c r="R1110" t="n">
        <v>81.91</v>
      </c>
      <c r="S1110" t="n">
        <v>66.97</v>
      </c>
      <c r="T1110" t="n">
        <v>4900.32</v>
      </c>
      <c r="U1110" t="n">
        <v>0.82</v>
      </c>
      <c r="V1110" t="n">
        <v>0.86</v>
      </c>
      <c r="W1110" t="n">
        <v>5.31</v>
      </c>
      <c r="X1110" t="n">
        <v>0.29</v>
      </c>
      <c r="Y1110" t="n">
        <v>1</v>
      </c>
      <c r="Z1110" t="n">
        <v>10</v>
      </c>
    </row>
    <row r="1111">
      <c r="A1111" t="n">
        <v>102</v>
      </c>
      <c r="B1111" t="n">
        <v>145</v>
      </c>
      <c r="C1111" t="inlineStr">
        <is>
          <t xml:space="preserve">CONCLUIDO	</t>
        </is>
      </c>
      <c r="D1111" t="n">
        <v>3.5728</v>
      </c>
      <c r="E1111" t="n">
        <v>27.99</v>
      </c>
      <c r="F1111" t="n">
        <v>24.45</v>
      </c>
      <c r="G1111" t="n">
        <v>133.35</v>
      </c>
      <c r="H1111" t="n">
        <v>1.38</v>
      </c>
      <c r="I1111" t="n">
        <v>11</v>
      </c>
      <c r="J1111" t="n">
        <v>341.38</v>
      </c>
      <c r="K1111" t="n">
        <v>61.2</v>
      </c>
      <c r="L1111" t="n">
        <v>26.5</v>
      </c>
      <c r="M1111" t="n">
        <v>4</v>
      </c>
      <c r="N1111" t="n">
        <v>108.68</v>
      </c>
      <c r="O1111" t="n">
        <v>42338.27</v>
      </c>
      <c r="P1111" t="n">
        <v>361.63</v>
      </c>
      <c r="Q1111" t="n">
        <v>1397.32</v>
      </c>
      <c r="R1111" t="n">
        <v>81.58</v>
      </c>
      <c r="S1111" t="n">
        <v>66.97</v>
      </c>
      <c r="T1111" t="n">
        <v>4738.96</v>
      </c>
      <c r="U1111" t="n">
        <v>0.82</v>
      </c>
      <c r="V1111" t="n">
        <v>0.86</v>
      </c>
      <c r="W1111" t="n">
        <v>5.32</v>
      </c>
      <c r="X1111" t="n">
        <v>0.28</v>
      </c>
      <c r="Y1111" t="n">
        <v>1</v>
      </c>
      <c r="Z1111" t="n">
        <v>10</v>
      </c>
    </row>
    <row r="1112">
      <c r="A1112" t="n">
        <v>103</v>
      </c>
      <c r="B1112" t="n">
        <v>145</v>
      </c>
      <c r="C1112" t="inlineStr">
        <is>
          <t xml:space="preserve">CONCLUIDO	</t>
        </is>
      </c>
      <c r="D1112" t="n">
        <v>3.5723</v>
      </c>
      <c r="E1112" t="n">
        <v>27.99</v>
      </c>
      <c r="F1112" t="n">
        <v>24.45</v>
      </c>
      <c r="G1112" t="n">
        <v>133.37</v>
      </c>
      <c r="H1112" t="n">
        <v>1.39</v>
      </c>
      <c r="I1112" t="n">
        <v>11</v>
      </c>
      <c r="J1112" t="n">
        <v>342</v>
      </c>
      <c r="K1112" t="n">
        <v>61.2</v>
      </c>
      <c r="L1112" t="n">
        <v>26.75</v>
      </c>
      <c r="M1112" t="n">
        <v>3</v>
      </c>
      <c r="N1112" t="n">
        <v>109.05</v>
      </c>
      <c r="O1112" t="n">
        <v>42413.94</v>
      </c>
      <c r="P1112" t="n">
        <v>362.07</v>
      </c>
      <c r="Q1112" t="n">
        <v>1397.18</v>
      </c>
      <c r="R1112" t="n">
        <v>81.63</v>
      </c>
      <c r="S1112" t="n">
        <v>66.97</v>
      </c>
      <c r="T1112" t="n">
        <v>4759.93</v>
      </c>
      <c r="U1112" t="n">
        <v>0.82</v>
      </c>
      <c r="V1112" t="n">
        <v>0.86</v>
      </c>
      <c r="W1112" t="n">
        <v>5.32</v>
      </c>
      <c r="X1112" t="n">
        <v>0.29</v>
      </c>
      <c r="Y1112" t="n">
        <v>1</v>
      </c>
      <c r="Z1112" t="n">
        <v>10</v>
      </c>
    </row>
    <row r="1113">
      <c r="A1113" t="n">
        <v>104</v>
      </c>
      <c r="B1113" t="n">
        <v>145</v>
      </c>
      <c r="C1113" t="inlineStr">
        <is>
          <t xml:space="preserve">CONCLUIDO	</t>
        </is>
      </c>
      <c r="D1113" t="n">
        <v>3.5715</v>
      </c>
      <c r="E1113" t="n">
        <v>28</v>
      </c>
      <c r="F1113" t="n">
        <v>24.46</v>
      </c>
      <c r="G1113" t="n">
        <v>133.4</v>
      </c>
      <c r="H1113" t="n">
        <v>1.4</v>
      </c>
      <c r="I1113" t="n">
        <v>11</v>
      </c>
      <c r="J1113" t="n">
        <v>342.61</v>
      </c>
      <c r="K1113" t="n">
        <v>61.2</v>
      </c>
      <c r="L1113" t="n">
        <v>27</v>
      </c>
      <c r="M1113" t="n">
        <v>3</v>
      </c>
      <c r="N1113" t="n">
        <v>109.41</v>
      </c>
      <c r="O1113" t="n">
        <v>42489.79</v>
      </c>
      <c r="P1113" t="n">
        <v>362.59</v>
      </c>
      <c r="Q1113" t="n">
        <v>1397.21</v>
      </c>
      <c r="R1113" t="n">
        <v>81.75</v>
      </c>
      <c r="S1113" t="n">
        <v>66.97</v>
      </c>
      <c r="T1113" t="n">
        <v>4823.4</v>
      </c>
      <c r="U1113" t="n">
        <v>0.82</v>
      </c>
      <c r="V1113" t="n">
        <v>0.86</v>
      </c>
      <c r="W1113" t="n">
        <v>5.32</v>
      </c>
      <c r="X1113" t="n">
        <v>0.29</v>
      </c>
      <c r="Y1113" t="n">
        <v>1</v>
      </c>
      <c r="Z1113" t="n">
        <v>10</v>
      </c>
    </row>
    <row r="1114">
      <c r="A1114" t="n">
        <v>105</v>
      </c>
      <c r="B1114" t="n">
        <v>145</v>
      </c>
      <c r="C1114" t="inlineStr">
        <is>
          <t xml:space="preserve">CONCLUIDO	</t>
        </is>
      </c>
      <c r="D1114" t="n">
        <v>3.5719</v>
      </c>
      <c r="E1114" t="n">
        <v>28</v>
      </c>
      <c r="F1114" t="n">
        <v>24.45</v>
      </c>
      <c r="G1114" t="n">
        <v>133.39</v>
      </c>
      <c r="H1114" t="n">
        <v>1.42</v>
      </c>
      <c r="I1114" t="n">
        <v>11</v>
      </c>
      <c r="J1114" t="n">
        <v>343.23</v>
      </c>
      <c r="K1114" t="n">
        <v>61.2</v>
      </c>
      <c r="L1114" t="n">
        <v>27.25</v>
      </c>
      <c r="M1114" t="n">
        <v>3</v>
      </c>
      <c r="N1114" t="n">
        <v>109.78</v>
      </c>
      <c r="O1114" t="n">
        <v>42565.83</v>
      </c>
      <c r="P1114" t="n">
        <v>362.95</v>
      </c>
      <c r="Q1114" t="n">
        <v>1397.17</v>
      </c>
      <c r="R1114" t="n">
        <v>81.81</v>
      </c>
      <c r="S1114" t="n">
        <v>66.97</v>
      </c>
      <c r="T1114" t="n">
        <v>4850.96</v>
      </c>
      <c r="U1114" t="n">
        <v>0.82</v>
      </c>
      <c r="V1114" t="n">
        <v>0.86</v>
      </c>
      <c r="W1114" t="n">
        <v>5.32</v>
      </c>
      <c r="X1114" t="n">
        <v>0.29</v>
      </c>
      <c r="Y1114" t="n">
        <v>1</v>
      </c>
      <c r="Z1114" t="n">
        <v>10</v>
      </c>
    </row>
    <row r="1115">
      <c r="A1115" t="n">
        <v>106</v>
      </c>
      <c r="B1115" t="n">
        <v>145</v>
      </c>
      <c r="C1115" t="inlineStr">
        <is>
          <t xml:space="preserve">CONCLUIDO	</t>
        </is>
      </c>
      <c r="D1115" t="n">
        <v>3.5708</v>
      </c>
      <c r="E1115" t="n">
        <v>28</v>
      </c>
      <c r="F1115" t="n">
        <v>24.46</v>
      </c>
      <c r="G1115" t="n">
        <v>133.43</v>
      </c>
      <c r="H1115" t="n">
        <v>1.43</v>
      </c>
      <c r="I1115" t="n">
        <v>11</v>
      </c>
      <c r="J1115" t="n">
        <v>343.85</v>
      </c>
      <c r="K1115" t="n">
        <v>61.2</v>
      </c>
      <c r="L1115" t="n">
        <v>27.5</v>
      </c>
      <c r="M1115" t="n">
        <v>1</v>
      </c>
      <c r="N1115" t="n">
        <v>110.15</v>
      </c>
      <c r="O1115" t="n">
        <v>42642.18</v>
      </c>
      <c r="P1115" t="n">
        <v>363.01</v>
      </c>
      <c r="Q1115" t="n">
        <v>1397.17</v>
      </c>
      <c r="R1115" t="n">
        <v>81.90000000000001</v>
      </c>
      <c r="S1115" t="n">
        <v>66.97</v>
      </c>
      <c r="T1115" t="n">
        <v>4895.88</v>
      </c>
      <c r="U1115" t="n">
        <v>0.82</v>
      </c>
      <c r="V1115" t="n">
        <v>0.86</v>
      </c>
      <c r="W1115" t="n">
        <v>5.32</v>
      </c>
      <c r="X1115" t="n">
        <v>0.3</v>
      </c>
      <c r="Y1115" t="n">
        <v>1</v>
      </c>
      <c r="Z1115" t="n">
        <v>10</v>
      </c>
    </row>
    <row r="1116">
      <c r="A1116" t="n">
        <v>107</v>
      </c>
      <c r="B1116" t="n">
        <v>145</v>
      </c>
      <c r="C1116" t="inlineStr">
        <is>
          <t xml:space="preserve">CONCLUIDO	</t>
        </is>
      </c>
      <c r="D1116" t="n">
        <v>3.5708</v>
      </c>
      <c r="E1116" t="n">
        <v>28.01</v>
      </c>
      <c r="F1116" t="n">
        <v>24.46</v>
      </c>
      <c r="G1116" t="n">
        <v>133.44</v>
      </c>
      <c r="H1116" t="n">
        <v>1.44</v>
      </c>
      <c r="I1116" t="n">
        <v>11</v>
      </c>
      <c r="J1116" t="n">
        <v>344.47</v>
      </c>
      <c r="K1116" t="n">
        <v>61.2</v>
      </c>
      <c r="L1116" t="n">
        <v>27.75</v>
      </c>
      <c r="M1116" t="n">
        <v>0</v>
      </c>
      <c r="N1116" t="n">
        <v>110.52</v>
      </c>
      <c r="O1116" t="n">
        <v>42718.61</v>
      </c>
      <c r="P1116" t="n">
        <v>363.61</v>
      </c>
      <c r="Q1116" t="n">
        <v>1397.17</v>
      </c>
      <c r="R1116" t="n">
        <v>81.91</v>
      </c>
      <c r="S1116" t="n">
        <v>66.97</v>
      </c>
      <c r="T1116" t="n">
        <v>4900.74</v>
      </c>
      <c r="U1116" t="n">
        <v>0.82</v>
      </c>
      <c r="V1116" t="n">
        <v>0.86</v>
      </c>
      <c r="W1116" t="n">
        <v>5.32</v>
      </c>
      <c r="X1116" t="n">
        <v>0.3</v>
      </c>
      <c r="Y1116" t="n">
        <v>1</v>
      </c>
      <c r="Z1116" t="n">
        <v>10</v>
      </c>
    </row>
    <row r="1117">
      <c r="A1117" t="n">
        <v>0</v>
      </c>
      <c r="B1117" t="n">
        <v>65</v>
      </c>
      <c r="C1117" t="inlineStr">
        <is>
          <t xml:space="preserve">CONCLUIDO	</t>
        </is>
      </c>
      <c r="D1117" t="n">
        <v>2.481</v>
      </c>
      <c r="E1117" t="n">
        <v>40.31</v>
      </c>
      <c r="F1117" t="n">
        <v>31.43</v>
      </c>
      <c r="G1117" t="n">
        <v>7.67</v>
      </c>
      <c r="H1117" t="n">
        <v>0.13</v>
      </c>
      <c r="I1117" t="n">
        <v>246</v>
      </c>
      <c r="J1117" t="n">
        <v>133.21</v>
      </c>
      <c r="K1117" t="n">
        <v>46.47</v>
      </c>
      <c r="L1117" t="n">
        <v>1</v>
      </c>
      <c r="M1117" t="n">
        <v>244</v>
      </c>
      <c r="N1117" t="n">
        <v>20.75</v>
      </c>
      <c r="O1117" t="n">
        <v>16663.42</v>
      </c>
      <c r="P1117" t="n">
        <v>340.04</v>
      </c>
      <c r="Q1117" t="n">
        <v>1397.63</v>
      </c>
      <c r="R1117" t="n">
        <v>308.39</v>
      </c>
      <c r="S1117" t="n">
        <v>66.97</v>
      </c>
      <c r="T1117" t="n">
        <v>116966.15</v>
      </c>
      <c r="U1117" t="n">
        <v>0.22</v>
      </c>
      <c r="V1117" t="n">
        <v>0.67</v>
      </c>
      <c r="W1117" t="n">
        <v>5.73</v>
      </c>
      <c r="X1117" t="n">
        <v>7.26</v>
      </c>
      <c r="Y1117" t="n">
        <v>1</v>
      </c>
      <c r="Z1117" t="n">
        <v>10</v>
      </c>
    </row>
    <row r="1118">
      <c r="A1118" t="n">
        <v>1</v>
      </c>
      <c r="B1118" t="n">
        <v>65</v>
      </c>
      <c r="C1118" t="inlineStr">
        <is>
          <t xml:space="preserve">CONCLUIDO	</t>
        </is>
      </c>
      <c r="D1118" t="n">
        <v>2.724</v>
      </c>
      <c r="E1118" t="n">
        <v>36.71</v>
      </c>
      <c r="F1118" t="n">
        <v>29.52</v>
      </c>
      <c r="G1118" t="n">
        <v>9.630000000000001</v>
      </c>
      <c r="H1118" t="n">
        <v>0.17</v>
      </c>
      <c r="I1118" t="n">
        <v>184</v>
      </c>
      <c r="J1118" t="n">
        <v>133.55</v>
      </c>
      <c r="K1118" t="n">
        <v>46.47</v>
      </c>
      <c r="L1118" t="n">
        <v>1.25</v>
      </c>
      <c r="M1118" t="n">
        <v>182</v>
      </c>
      <c r="N1118" t="n">
        <v>20.83</v>
      </c>
      <c r="O1118" t="n">
        <v>16704.7</v>
      </c>
      <c r="P1118" t="n">
        <v>317.17</v>
      </c>
      <c r="Q1118" t="n">
        <v>1397.45</v>
      </c>
      <c r="R1118" t="n">
        <v>247.58</v>
      </c>
      <c r="S1118" t="n">
        <v>66.97</v>
      </c>
      <c r="T1118" t="n">
        <v>86871.7</v>
      </c>
      <c r="U1118" t="n">
        <v>0.27</v>
      </c>
      <c r="V1118" t="n">
        <v>0.71</v>
      </c>
      <c r="W1118" t="n">
        <v>5.58</v>
      </c>
      <c r="X1118" t="n">
        <v>5.35</v>
      </c>
      <c r="Y1118" t="n">
        <v>1</v>
      </c>
      <c r="Z1118" t="n">
        <v>10</v>
      </c>
    </row>
    <row r="1119">
      <c r="A1119" t="n">
        <v>2</v>
      </c>
      <c r="B1119" t="n">
        <v>65</v>
      </c>
      <c r="C1119" t="inlineStr">
        <is>
          <t xml:space="preserve">CONCLUIDO	</t>
        </is>
      </c>
      <c r="D1119" t="n">
        <v>2.8892</v>
      </c>
      <c r="E1119" t="n">
        <v>34.61</v>
      </c>
      <c r="F1119" t="n">
        <v>28.43</v>
      </c>
      <c r="G1119" t="n">
        <v>11.6</v>
      </c>
      <c r="H1119" t="n">
        <v>0.2</v>
      </c>
      <c r="I1119" t="n">
        <v>147</v>
      </c>
      <c r="J1119" t="n">
        <v>133.88</v>
      </c>
      <c r="K1119" t="n">
        <v>46.47</v>
      </c>
      <c r="L1119" t="n">
        <v>1.5</v>
      </c>
      <c r="M1119" t="n">
        <v>145</v>
      </c>
      <c r="N1119" t="n">
        <v>20.91</v>
      </c>
      <c r="O1119" t="n">
        <v>16746.01</v>
      </c>
      <c r="P1119" t="n">
        <v>303.24</v>
      </c>
      <c r="Q1119" t="n">
        <v>1397.64</v>
      </c>
      <c r="R1119" t="n">
        <v>211.1</v>
      </c>
      <c r="S1119" t="n">
        <v>66.97</v>
      </c>
      <c r="T1119" t="n">
        <v>68816.75999999999</v>
      </c>
      <c r="U1119" t="n">
        <v>0.32</v>
      </c>
      <c r="V1119" t="n">
        <v>0.74</v>
      </c>
      <c r="W1119" t="n">
        <v>5.54</v>
      </c>
      <c r="X1119" t="n">
        <v>4.26</v>
      </c>
      <c r="Y1119" t="n">
        <v>1</v>
      </c>
      <c r="Z1119" t="n">
        <v>10</v>
      </c>
    </row>
    <row r="1120">
      <c r="A1120" t="n">
        <v>3</v>
      </c>
      <c r="B1120" t="n">
        <v>65</v>
      </c>
      <c r="C1120" t="inlineStr">
        <is>
          <t xml:space="preserve">CONCLUIDO	</t>
        </is>
      </c>
      <c r="D1120" t="n">
        <v>3.0128</v>
      </c>
      <c r="E1120" t="n">
        <v>33.19</v>
      </c>
      <c r="F1120" t="n">
        <v>27.69</v>
      </c>
      <c r="G1120" t="n">
        <v>13.62</v>
      </c>
      <c r="H1120" t="n">
        <v>0.23</v>
      </c>
      <c r="I1120" t="n">
        <v>122</v>
      </c>
      <c r="J1120" t="n">
        <v>134.22</v>
      </c>
      <c r="K1120" t="n">
        <v>46.47</v>
      </c>
      <c r="L1120" t="n">
        <v>1.75</v>
      </c>
      <c r="M1120" t="n">
        <v>120</v>
      </c>
      <c r="N1120" t="n">
        <v>21</v>
      </c>
      <c r="O1120" t="n">
        <v>16787.35</v>
      </c>
      <c r="P1120" t="n">
        <v>293.18</v>
      </c>
      <c r="Q1120" t="n">
        <v>1397.66</v>
      </c>
      <c r="R1120" t="n">
        <v>187.06</v>
      </c>
      <c r="S1120" t="n">
        <v>66.97</v>
      </c>
      <c r="T1120" t="n">
        <v>56920.84</v>
      </c>
      <c r="U1120" t="n">
        <v>0.36</v>
      </c>
      <c r="V1120" t="n">
        <v>0.76</v>
      </c>
      <c r="W1120" t="n">
        <v>5.5</v>
      </c>
      <c r="X1120" t="n">
        <v>3.52</v>
      </c>
      <c r="Y1120" t="n">
        <v>1</v>
      </c>
      <c r="Z1120" t="n">
        <v>10</v>
      </c>
    </row>
    <row r="1121">
      <c r="A1121" t="n">
        <v>4</v>
      </c>
      <c r="B1121" t="n">
        <v>65</v>
      </c>
      <c r="C1121" t="inlineStr">
        <is>
          <t xml:space="preserve">CONCLUIDO	</t>
        </is>
      </c>
      <c r="D1121" t="n">
        <v>3.1108</v>
      </c>
      <c r="E1121" t="n">
        <v>32.15</v>
      </c>
      <c r="F1121" t="n">
        <v>27.13</v>
      </c>
      <c r="G1121" t="n">
        <v>15.65</v>
      </c>
      <c r="H1121" t="n">
        <v>0.26</v>
      </c>
      <c r="I1121" t="n">
        <v>104</v>
      </c>
      <c r="J1121" t="n">
        <v>134.55</v>
      </c>
      <c r="K1121" t="n">
        <v>46.47</v>
      </c>
      <c r="L1121" t="n">
        <v>2</v>
      </c>
      <c r="M1121" t="n">
        <v>102</v>
      </c>
      <c r="N1121" t="n">
        <v>21.09</v>
      </c>
      <c r="O1121" t="n">
        <v>16828.84</v>
      </c>
      <c r="P1121" t="n">
        <v>285.14</v>
      </c>
      <c r="Q1121" t="n">
        <v>1397.39</v>
      </c>
      <c r="R1121" t="n">
        <v>169.38</v>
      </c>
      <c r="S1121" t="n">
        <v>66.97</v>
      </c>
      <c r="T1121" t="n">
        <v>48170.5</v>
      </c>
      <c r="U1121" t="n">
        <v>0.4</v>
      </c>
      <c r="V1121" t="n">
        <v>0.78</v>
      </c>
      <c r="W1121" t="n">
        <v>5.46</v>
      </c>
      <c r="X1121" t="n">
        <v>2.97</v>
      </c>
      <c r="Y1121" t="n">
        <v>1</v>
      </c>
      <c r="Z1121" t="n">
        <v>10</v>
      </c>
    </row>
    <row r="1122">
      <c r="A1122" t="n">
        <v>5</v>
      </c>
      <c r="B1122" t="n">
        <v>65</v>
      </c>
      <c r="C1122" t="inlineStr">
        <is>
          <t xml:space="preserve">CONCLUIDO	</t>
        </is>
      </c>
      <c r="D1122" t="n">
        <v>3.1853</v>
      </c>
      <c r="E1122" t="n">
        <v>31.39</v>
      </c>
      <c r="F1122" t="n">
        <v>26.76</v>
      </c>
      <c r="G1122" t="n">
        <v>17.84</v>
      </c>
      <c r="H1122" t="n">
        <v>0.29</v>
      </c>
      <c r="I1122" t="n">
        <v>90</v>
      </c>
      <c r="J1122" t="n">
        <v>134.89</v>
      </c>
      <c r="K1122" t="n">
        <v>46.47</v>
      </c>
      <c r="L1122" t="n">
        <v>2.25</v>
      </c>
      <c r="M1122" t="n">
        <v>88</v>
      </c>
      <c r="N1122" t="n">
        <v>21.17</v>
      </c>
      <c r="O1122" t="n">
        <v>16870.25</v>
      </c>
      <c r="P1122" t="n">
        <v>279.05</v>
      </c>
      <c r="Q1122" t="n">
        <v>1397.32</v>
      </c>
      <c r="R1122" t="n">
        <v>156.86</v>
      </c>
      <c r="S1122" t="n">
        <v>66.97</v>
      </c>
      <c r="T1122" t="n">
        <v>41982.58</v>
      </c>
      <c r="U1122" t="n">
        <v>0.43</v>
      </c>
      <c r="V1122" t="n">
        <v>0.79</v>
      </c>
      <c r="W1122" t="n">
        <v>5.45</v>
      </c>
      <c r="X1122" t="n">
        <v>2.6</v>
      </c>
      <c r="Y1122" t="n">
        <v>1</v>
      </c>
      <c r="Z1122" t="n">
        <v>10</v>
      </c>
    </row>
    <row r="1123">
      <c r="A1123" t="n">
        <v>6</v>
      </c>
      <c r="B1123" t="n">
        <v>65</v>
      </c>
      <c r="C1123" t="inlineStr">
        <is>
          <t xml:space="preserve">CONCLUIDO	</t>
        </is>
      </c>
      <c r="D1123" t="n">
        <v>3.2471</v>
      </c>
      <c r="E1123" t="n">
        <v>30.8</v>
      </c>
      <c r="F1123" t="n">
        <v>26.44</v>
      </c>
      <c r="G1123" t="n">
        <v>19.83</v>
      </c>
      <c r="H1123" t="n">
        <v>0.33</v>
      </c>
      <c r="I1123" t="n">
        <v>80</v>
      </c>
      <c r="J1123" t="n">
        <v>135.22</v>
      </c>
      <c r="K1123" t="n">
        <v>46.47</v>
      </c>
      <c r="L1123" t="n">
        <v>2.5</v>
      </c>
      <c r="M1123" t="n">
        <v>78</v>
      </c>
      <c r="N1123" t="n">
        <v>21.26</v>
      </c>
      <c r="O1123" t="n">
        <v>16911.68</v>
      </c>
      <c r="P1123" t="n">
        <v>273.75</v>
      </c>
      <c r="Q1123" t="n">
        <v>1397.46</v>
      </c>
      <c r="R1123" t="n">
        <v>146.45</v>
      </c>
      <c r="S1123" t="n">
        <v>66.97</v>
      </c>
      <c r="T1123" t="n">
        <v>36827.6</v>
      </c>
      <c r="U1123" t="n">
        <v>0.46</v>
      </c>
      <c r="V1123" t="n">
        <v>0.8</v>
      </c>
      <c r="W1123" t="n">
        <v>5.42</v>
      </c>
      <c r="X1123" t="n">
        <v>2.27</v>
      </c>
      <c r="Y1123" t="n">
        <v>1</v>
      </c>
      <c r="Z1123" t="n">
        <v>10</v>
      </c>
    </row>
    <row r="1124">
      <c r="A1124" t="n">
        <v>7</v>
      </c>
      <c r="B1124" t="n">
        <v>65</v>
      </c>
      <c r="C1124" t="inlineStr">
        <is>
          <t xml:space="preserve">CONCLUIDO	</t>
        </is>
      </c>
      <c r="D1124" t="n">
        <v>3.3053</v>
      </c>
      <c r="E1124" t="n">
        <v>30.25</v>
      </c>
      <c r="F1124" t="n">
        <v>26.14</v>
      </c>
      <c r="G1124" t="n">
        <v>22.09</v>
      </c>
      <c r="H1124" t="n">
        <v>0.36</v>
      </c>
      <c r="I1124" t="n">
        <v>71</v>
      </c>
      <c r="J1124" t="n">
        <v>135.56</v>
      </c>
      <c r="K1124" t="n">
        <v>46.47</v>
      </c>
      <c r="L1124" t="n">
        <v>2.75</v>
      </c>
      <c r="M1124" t="n">
        <v>69</v>
      </c>
      <c r="N1124" t="n">
        <v>21.34</v>
      </c>
      <c r="O1124" t="n">
        <v>16953.14</v>
      </c>
      <c r="P1124" t="n">
        <v>268.14</v>
      </c>
      <c r="Q1124" t="n">
        <v>1397.24</v>
      </c>
      <c r="R1124" t="n">
        <v>136.89</v>
      </c>
      <c r="S1124" t="n">
        <v>66.97</v>
      </c>
      <c r="T1124" t="n">
        <v>32093.98</v>
      </c>
      <c r="U1124" t="n">
        <v>0.49</v>
      </c>
      <c r="V1124" t="n">
        <v>0.8100000000000001</v>
      </c>
      <c r="W1124" t="n">
        <v>5.41</v>
      </c>
      <c r="X1124" t="n">
        <v>1.97</v>
      </c>
      <c r="Y1124" t="n">
        <v>1</v>
      </c>
      <c r="Z1124" t="n">
        <v>10</v>
      </c>
    </row>
    <row r="1125">
      <c r="A1125" t="n">
        <v>8</v>
      </c>
      <c r="B1125" t="n">
        <v>65</v>
      </c>
      <c r="C1125" t="inlineStr">
        <is>
          <t xml:space="preserve">CONCLUIDO	</t>
        </is>
      </c>
      <c r="D1125" t="n">
        <v>3.3376</v>
      </c>
      <c r="E1125" t="n">
        <v>29.96</v>
      </c>
      <c r="F1125" t="n">
        <v>26.01</v>
      </c>
      <c r="G1125" t="n">
        <v>24.01</v>
      </c>
      <c r="H1125" t="n">
        <v>0.39</v>
      </c>
      <c r="I1125" t="n">
        <v>65</v>
      </c>
      <c r="J1125" t="n">
        <v>135.9</v>
      </c>
      <c r="K1125" t="n">
        <v>46.47</v>
      </c>
      <c r="L1125" t="n">
        <v>3</v>
      </c>
      <c r="M1125" t="n">
        <v>63</v>
      </c>
      <c r="N1125" t="n">
        <v>21.43</v>
      </c>
      <c r="O1125" t="n">
        <v>16994.64</v>
      </c>
      <c r="P1125" t="n">
        <v>264.74</v>
      </c>
      <c r="Q1125" t="n">
        <v>1397.36</v>
      </c>
      <c r="R1125" t="n">
        <v>132.75</v>
      </c>
      <c r="S1125" t="n">
        <v>66.97</v>
      </c>
      <c r="T1125" t="n">
        <v>30049.86</v>
      </c>
      <c r="U1125" t="n">
        <v>0.5</v>
      </c>
      <c r="V1125" t="n">
        <v>0.8100000000000001</v>
      </c>
      <c r="W1125" t="n">
        <v>5.4</v>
      </c>
      <c r="X1125" t="n">
        <v>1.85</v>
      </c>
      <c r="Y1125" t="n">
        <v>1</v>
      </c>
      <c r="Z1125" t="n">
        <v>10</v>
      </c>
    </row>
    <row r="1126">
      <c r="A1126" t="n">
        <v>9</v>
      </c>
      <c r="B1126" t="n">
        <v>65</v>
      </c>
      <c r="C1126" t="inlineStr">
        <is>
          <t xml:space="preserve">CONCLUIDO	</t>
        </is>
      </c>
      <c r="D1126" t="n">
        <v>3.3757</v>
      </c>
      <c r="E1126" t="n">
        <v>29.62</v>
      </c>
      <c r="F1126" t="n">
        <v>25.84</v>
      </c>
      <c r="G1126" t="n">
        <v>26.28</v>
      </c>
      <c r="H1126" t="n">
        <v>0.42</v>
      </c>
      <c r="I1126" t="n">
        <v>59</v>
      </c>
      <c r="J1126" t="n">
        <v>136.23</v>
      </c>
      <c r="K1126" t="n">
        <v>46.47</v>
      </c>
      <c r="L1126" t="n">
        <v>3.25</v>
      </c>
      <c r="M1126" t="n">
        <v>57</v>
      </c>
      <c r="N1126" t="n">
        <v>21.52</v>
      </c>
      <c r="O1126" t="n">
        <v>17036.16</v>
      </c>
      <c r="P1126" t="n">
        <v>260.59</v>
      </c>
      <c r="Q1126" t="n">
        <v>1397.23</v>
      </c>
      <c r="R1126" t="n">
        <v>126.91</v>
      </c>
      <c r="S1126" t="n">
        <v>66.97</v>
      </c>
      <c r="T1126" t="n">
        <v>27163.47</v>
      </c>
      <c r="U1126" t="n">
        <v>0.53</v>
      </c>
      <c r="V1126" t="n">
        <v>0.8100000000000001</v>
      </c>
      <c r="W1126" t="n">
        <v>5.39</v>
      </c>
      <c r="X1126" t="n">
        <v>1.67</v>
      </c>
      <c r="Y1126" t="n">
        <v>1</v>
      </c>
      <c r="Z1126" t="n">
        <v>10</v>
      </c>
    </row>
    <row r="1127">
      <c r="A1127" t="n">
        <v>10</v>
      </c>
      <c r="B1127" t="n">
        <v>65</v>
      </c>
      <c r="C1127" t="inlineStr">
        <is>
          <t xml:space="preserve">CONCLUIDO	</t>
        </is>
      </c>
      <c r="D1127" t="n">
        <v>3.4075</v>
      </c>
      <c r="E1127" t="n">
        <v>29.35</v>
      </c>
      <c r="F1127" t="n">
        <v>25.7</v>
      </c>
      <c r="G1127" t="n">
        <v>28.55</v>
      </c>
      <c r="H1127" t="n">
        <v>0.45</v>
      </c>
      <c r="I1127" t="n">
        <v>54</v>
      </c>
      <c r="J1127" t="n">
        <v>136.57</v>
      </c>
      <c r="K1127" t="n">
        <v>46.47</v>
      </c>
      <c r="L1127" t="n">
        <v>3.5</v>
      </c>
      <c r="M1127" t="n">
        <v>52</v>
      </c>
      <c r="N1127" t="n">
        <v>21.6</v>
      </c>
      <c r="O1127" t="n">
        <v>17077.72</v>
      </c>
      <c r="P1127" t="n">
        <v>257.17</v>
      </c>
      <c r="Q1127" t="n">
        <v>1397.38</v>
      </c>
      <c r="R1127" t="n">
        <v>122.19</v>
      </c>
      <c r="S1127" t="n">
        <v>66.97</v>
      </c>
      <c r="T1127" t="n">
        <v>24825</v>
      </c>
      <c r="U1127" t="n">
        <v>0.55</v>
      </c>
      <c r="V1127" t="n">
        <v>0.82</v>
      </c>
      <c r="W1127" t="n">
        <v>5.39</v>
      </c>
      <c r="X1127" t="n">
        <v>1.53</v>
      </c>
      <c r="Y1127" t="n">
        <v>1</v>
      </c>
      <c r="Z1127" t="n">
        <v>10</v>
      </c>
    </row>
    <row r="1128">
      <c r="A1128" t="n">
        <v>11</v>
      </c>
      <c r="B1128" t="n">
        <v>65</v>
      </c>
      <c r="C1128" t="inlineStr">
        <is>
          <t xml:space="preserve">CONCLUIDO	</t>
        </is>
      </c>
      <c r="D1128" t="n">
        <v>3.4335</v>
      </c>
      <c r="E1128" t="n">
        <v>29.12</v>
      </c>
      <c r="F1128" t="n">
        <v>25.58</v>
      </c>
      <c r="G1128" t="n">
        <v>30.7</v>
      </c>
      <c r="H1128" t="n">
        <v>0.48</v>
      </c>
      <c r="I1128" t="n">
        <v>50</v>
      </c>
      <c r="J1128" t="n">
        <v>136.91</v>
      </c>
      <c r="K1128" t="n">
        <v>46.47</v>
      </c>
      <c r="L1128" t="n">
        <v>3.75</v>
      </c>
      <c r="M1128" t="n">
        <v>48</v>
      </c>
      <c r="N1128" t="n">
        <v>21.69</v>
      </c>
      <c r="O1128" t="n">
        <v>17119.3</v>
      </c>
      <c r="P1128" t="n">
        <v>253.9</v>
      </c>
      <c r="Q1128" t="n">
        <v>1397.29</v>
      </c>
      <c r="R1128" t="n">
        <v>118.42</v>
      </c>
      <c r="S1128" t="n">
        <v>66.97</v>
      </c>
      <c r="T1128" t="n">
        <v>22961.25</v>
      </c>
      <c r="U1128" t="n">
        <v>0.57</v>
      </c>
      <c r="V1128" t="n">
        <v>0.82</v>
      </c>
      <c r="W1128" t="n">
        <v>5.38</v>
      </c>
      <c r="X1128" t="n">
        <v>1.42</v>
      </c>
      <c r="Y1128" t="n">
        <v>1</v>
      </c>
      <c r="Z1128" t="n">
        <v>10</v>
      </c>
    </row>
    <row r="1129">
      <c r="A1129" t="n">
        <v>12</v>
      </c>
      <c r="B1129" t="n">
        <v>65</v>
      </c>
      <c r="C1129" t="inlineStr">
        <is>
          <t xml:space="preserve">CONCLUIDO	</t>
        </is>
      </c>
      <c r="D1129" t="n">
        <v>3.4596</v>
      </c>
      <c r="E1129" t="n">
        <v>28.9</v>
      </c>
      <c r="F1129" t="n">
        <v>25.47</v>
      </c>
      <c r="G1129" t="n">
        <v>33.22</v>
      </c>
      <c r="H1129" t="n">
        <v>0.52</v>
      </c>
      <c r="I1129" t="n">
        <v>46</v>
      </c>
      <c r="J1129" t="n">
        <v>137.25</v>
      </c>
      <c r="K1129" t="n">
        <v>46.47</v>
      </c>
      <c r="L1129" t="n">
        <v>4</v>
      </c>
      <c r="M1129" t="n">
        <v>44</v>
      </c>
      <c r="N1129" t="n">
        <v>21.78</v>
      </c>
      <c r="O1129" t="n">
        <v>17160.92</v>
      </c>
      <c r="P1129" t="n">
        <v>250.06</v>
      </c>
      <c r="Q1129" t="n">
        <v>1397.32</v>
      </c>
      <c r="R1129" t="n">
        <v>114.98</v>
      </c>
      <c r="S1129" t="n">
        <v>66.97</v>
      </c>
      <c r="T1129" t="n">
        <v>21260.29</v>
      </c>
      <c r="U1129" t="n">
        <v>0.58</v>
      </c>
      <c r="V1129" t="n">
        <v>0.83</v>
      </c>
      <c r="W1129" t="n">
        <v>5.37</v>
      </c>
      <c r="X1129" t="n">
        <v>1.31</v>
      </c>
      <c r="Y1129" t="n">
        <v>1</v>
      </c>
      <c r="Z1129" t="n">
        <v>10</v>
      </c>
    </row>
    <row r="1130">
      <c r="A1130" t="n">
        <v>13</v>
      </c>
      <c r="B1130" t="n">
        <v>65</v>
      </c>
      <c r="C1130" t="inlineStr">
        <is>
          <t xml:space="preserve">CONCLUIDO	</t>
        </is>
      </c>
      <c r="D1130" t="n">
        <v>3.4823</v>
      </c>
      <c r="E1130" t="n">
        <v>28.72</v>
      </c>
      <c r="F1130" t="n">
        <v>25.37</v>
      </c>
      <c r="G1130" t="n">
        <v>35.39</v>
      </c>
      <c r="H1130" t="n">
        <v>0.55</v>
      </c>
      <c r="I1130" t="n">
        <v>43</v>
      </c>
      <c r="J1130" t="n">
        <v>137.58</v>
      </c>
      <c r="K1130" t="n">
        <v>46.47</v>
      </c>
      <c r="L1130" t="n">
        <v>4.25</v>
      </c>
      <c r="M1130" t="n">
        <v>41</v>
      </c>
      <c r="N1130" t="n">
        <v>21.87</v>
      </c>
      <c r="O1130" t="n">
        <v>17202.57</v>
      </c>
      <c r="P1130" t="n">
        <v>247.04</v>
      </c>
      <c r="Q1130" t="n">
        <v>1397.34</v>
      </c>
      <c r="R1130" t="n">
        <v>111.65</v>
      </c>
      <c r="S1130" t="n">
        <v>66.97</v>
      </c>
      <c r="T1130" t="n">
        <v>19610.49</v>
      </c>
      <c r="U1130" t="n">
        <v>0.6</v>
      </c>
      <c r="V1130" t="n">
        <v>0.83</v>
      </c>
      <c r="W1130" t="n">
        <v>5.36</v>
      </c>
      <c r="X1130" t="n">
        <v>1.2</v>
      </c>
      <c r="Y1130" t="n">
        <v>1</v>
      </c>
      <c r="Z1130" t="n">
        <v>10</v>
      </c>
    </row>
    <row r="1131">
      <c r="A1131" t="n">
        <v>14</v>
      </c>
      <c r="B1131" t="n">
        <v>65</v>
      </c>
      <c r="C1131" t="inlineStr">
        <is>
          <t xml:space="preserve">CONCLUIDO	</t>
        </is>
      </c>
      <c r="D1131" t="n">
        <v>3.5024</v>
      </c>
      <c r="E1131" t="n">
        <v>28.55</v>
      </c>
      <c r="F1131" t="n">
        <v>25.28</v>
      </c>
      <c r="G1131" t="n">
        <v>37.92</v>
      </c>
      <c r="H1131" t="n">
        <v>0.58</v>
      </c>
      <c r="I1131" t="n">
        <v>40</v>
      </c>
      <c r="J1131" t="n">
        <v>137.92</v>
      </c>
      <c r="K1131" t="n">
        <v>46.47</v>
      </c>
      <c r="L1131" t="n">
        <v>4.5</v>
      </c>
      <c r="M1131" t="n">
        <v>38</v>
      </c>
      <c r="N1131" t="n">
        <v>21.95</v>
      </c>
      <c r="O1131" t="n">
        <v>17244.24</v>
      </c>
      <c r="P1131" t="n">
        <v>243.46</v>
      </c>
      <c r="Q1131" t="n">
        <v>1397.22</v>
      </c>
      <c r="R1131" t="n">
        <v>108.99</v>
      </c>
      <c r="S1131" t="n">
        <v>66.97</v>
      </c>
      <c r="T1131" t="n">
        <v>18294.33</v>
      </c>
      <c r="U1131" t="n">
        <v>0.61</v>
      </c>
      <c r="V1131" t="n">
        <v>0.83</v>
      </c>
      <c r="W1131" t="n">
        <v>5.36</v>
      </c>
      <c r="X1131" t="n">
        <v>1.12</v>
      </c>
      <c r="Y1131" t="n">
        <v>1</v>
      </c>
      <c r="Z1131" t="n">
        <v>10</v>
      </c>
    </row>
    <row r="1132">
      <c r="A1132" t="n">
        <v>15</v>
      </c>
      <c r="B1132" t="n">
        <v>65</v>
      </c>
      <c r="C1132" t="inlineStr">
        <is>
          <t xml:space="preserve">CONCLUIDO	</t>
        </is>
      </c>
      <c r="D1132" t="n">
        <v>3.516</v>
      </c>
      <c r="E1132" t="n">
        <v>28.44</v>
      </c>
      <c r="F1132" t="n">
        <v>25.23</v>
      </c>
      <c r="G1132" t="n">
        <v>39.83</v>
      </c>
      <c r="H1132" t="n">
        <v>0.61</v>
      </c>
      <c r="I1132" t="n">
        <v>38</v>
      </c>
      <c r="J1132" t="n">
        <v>138.26</v>
      </c>
      <c r="K1132" t="n">
        <v>46.47</v>
      </c>
      <c r="L1132" t="n">
        <v>4.75</v>
      </c>
      <c r="M1132" t="n">
        <v>36</v>
      </c>
      <c r="N1132" t="n">
        <v>22.04</v>
      </c>
      <c r="O1132" t="n">
        <v>17285.95</v>
      </c>
      <c r="P1132" t="n">
        <v>240.01</v>
      </c>
      <c r="Q1132" t="n">
        <v>1397.31</v>
      </c>
      <c r="R1132" t="n">
        <v>107.31</v>
      </c>
      <c r="S1132" t="n">
        <v>66.97</v>
      </c>
      <c r="T1132" t="n">
        <v>17467.3</v>
      </c>
      <c r="U1132" t="n">
        <v>0.62</v>
      </c>
      <c r="V1132" t="n">
        <v>0.83</v>
      </c>
      <c r="W1132" t="n">
        <v>5.35</v>
      </c>
      <c r="X1132" t="n">
        <v>1.06</v>
      </c>
      <c r="Y1132" t="n">
        <v>1</v>
      </c>
      <c r="Z1132" t="n">
        <v>10</v>
      </c>
    </row>
    <row r="1133">
      <c r="A1133" t="n">
        <v>16</v>
      </c>
      <c r="B1133" t="n">
        <v>65</v>
      </c>
      <c r="C1133" t="inlineStr">
        <is>
          <t xml:space="preserve">CONCLUIDO	</t>
        </is>
      </c>
      <c r="D1133" t="n">
        <v>3.5376</v>
      </c>
      <c r="E1133" t="n">
        <v>28.27</v>
      </c>
      <c r="F1133" t="n">
        <v>25.14</v>
      </c>
      <c r="G1133" t="n">
        <v>43.09</v>
      </c>
      <c r="H1133" t="n">
        <v>0.64</v>
      </c>
      <c r="I1133" t="n">
        <v>35</v>
      </c>
      <c r="J1133" t="n">
        <v>138.6</v>
      </c>
      <c r="K1133" t="n">
        <v>46.47</v>
      </c>
      <c r="L1133" t="n">
        <v>5</v>
      </c>
      <c r="M1133" t="n">
        <v>33</v>
      </c>
      <c r="N1133" t="n">
        <v>22.13</v>
      </c>
      <c r="O1133" t="n">
        <v>17327.69</v>
      </c>
      <c r="P1133" t="n">
        <v>236.62</v>
      </c>
      <c r="Q1133" t="n">
        <v>1397.29</v>
      </c>
      <c r="R1133" t="n">
        <v>104.07</v>
      </c>
      <c r="S1133" t="n">
        <v>66.97</v>
      </c>
      <c r="T1133" t="n">
        <v>15863.73</v>
      </c>
      <c r="U1133" t="n">
        <v>0.64</v>
      </c>
      <c r="V1133" t="n">
        <v>0.84</v>
      </c>
      <c r="W1133" t="n">
        <v>5.35</v>
      </c>
      <c r="X1133" t="n">
        <v>0.97</v>
      </c>
      <c r="Y1133" t="n">
        <v>1</v>
      </c>
      <c r="Z1133" t="n">
        <v>10</v>
      </c>
    </row>
    <row r="1134">
      <c r="A1134" t="n">
        <v>17</v>
      </c>
      <c r="B1134" t="n">
        <v>65</v>
      </c>
      <c r="C1134" t="inlineStr">
        <is>
          <t xml:space="preserve">CONCLUIDO	</t>
        </is>
      </c>
      <c r="D1134" t="n">
        <v>3.5526</v>
      </c>
      <c r="E1134" t="n">
        <v>28.15</v>
      </c>
      <c r="F1134" t="n">
        <v>25.07</v>
      </c>
      <c r="G1134" t="n">
        <v>45.58</v>
      </c>
      <c r="H1134" t="n">
        <v>0.67</v>
      </c>
      <c r="I1134" t="n">
        <v>33</v>
      </c>
      <c r="J1134" t="n">
        <v>138.94</v>
      </c>
      <c r="K1134" t="n">
        <v>46.47</v>
      </c>
      <c r="L1134" t="n">
        <v>5.25</v>
      </c>
      <c r="M1134" t="n">
        <v>31</v>
      </c>
      <c r="N1134" t="n">
        <v>22.22</v>
      </c>
      <c r="O1134" t="n">
        <v>17369.47</v>
      </c>
      <c r="P1134" t="n">
        <v>234.17</v>
      </c>
      <c r="Q1134" t="n">
        <v>1397.42</v>
      </c>
      <c r="R1134" t="n">
        <v>101.96</v>
      </c>
      <c r="S1134" t="n">
        <v>66.97</v>
      </c>
      <c r="T1134" t="n">
        <v>14815.02</v>
      </c>
      <c r="U1134" t="n">
        <v>0.66</v>
      </c>
      <c r="V1134" t="n">
        <v>0.84</v>
      </c>
      <c r="W1134" t="n">
        <v>5.35</v>
      </c>
      <c r="X1134" t="n">
        <v>0.9</v>
      </c>
      <c r="Y1134" t="n">
        <v>1</v>
      </c>
      <c r="Z1134" t="n">
        <v>10</v>
      </c>
    </row>
    <row r="1135">
      <c r="A1135" t="n">
        <v>18</v>
      </c>
      <c r="B1135" t="n">
        <v>65</v>
      </c>
      <c r="C1135" t="inlineStr">
        <is>
          <t xml:space="preserve">CONCLUIDO	</t>
        </is>
      </c>
      <c r="D1135" t="n">
        <v>3.5561</v>
      </c>
      <c r="E1135" t="n">
        <v>28.12</v>
      </c>
      <c r="F1135" t="n">
        <v>25.07</v>
      </c>
      <c r="G1135" t="n">
        <v>47.01</v>
      </c>
      <c r="H1135" t="n">
        <v>0.7</v>
      </c>
      <c r="I1135" t="n">
        <v>32</v>
      </c>
      <c r="J1135" t="n">
        <v>139.28</v>
      </c>
      <c r="K1135" t="n">
        <v>46.47</v>
      </c>
      <c r="L1135" t="n">
        <v>5.5</v>
      </c>
      <c r="M1135" t="n">
        <v>30</v>
      </c>
      <c r="N1135" t="n">
        <v>22.31</v>
      </c>
      <c r="O1135" t="n">
        <v>17411.27</v>
      </c>
      <c r="P1135" t="n">
        <v>231.21</v>
      </c>
      <c r="Q1135" t="n">
        <v>1397.21</v>
      </c>
      <c r="R1135" t="n">
        <v>102.17</v>
      </c>
      <c r="S1135" t="n">
        <v>66.97</v>
      </c>
      <c r="T1135" t="n">
        <v>14925.19</v>
      </c>
      <c r="U1135" t="n">
        <v>0.66</v>
      </c>
      <c r="V1135" t="n">
        <v>0.84</v>
      </c>
      <c r="W1135" t="n">
        <v>5.34</v>
      </c>
      <c r="X1135" t="n">
        <v>0.9</v>
      </c>
      <c r="Y1135" t="n">
        <v>1</v>
      </c>
      <c r="Z1135" t="n">
        <v>10</v>
      </c>
    </row>
    <row r="1136">
      <c r="A1136" t="n">
        <v>19</v>
      </c>
      <c r="B1136" t="n">
        <v>65</v>
      </c>
      <c r="C1136" t="inlineStr">
        <is>
          <t xml:space="preserve">CONCLUIDO	</t>
        </is>
      </c>
      <c r="D1136" t="n">
        <v>3.5747</v>
      </c>
      <c r="E1136" t="n">
        <v>27.97</v>
      </c>
      <c r="F1136" t="n">
        <v>24.98</v>
      </c>
      <c r="G1136" t="n">
        <v>49.96</v>
      </c>
      <c r="H1136" t="n">
        <v>0.73</v>
      </c>
      <c r="I1136" t="n">
        <v>30</v>
      </c>
      <c r="J1136" t="n">
        <v>139.61</v>
      </c>
      <c r="K1136" t="n">
        <v>46.47</v>
      </c>
      <c r="L1136" t="n">
        <v>5.75</v>
      </c>
      <c r="M1136" t="n">
        <v>28</v>
      </c>
      <c r="N1136" t="n">
        <v>22.4</v>
      </c>
      <c r="O1136" t="n">
        <v>17453.1</v>
      </c>
      <c r="P1136" t="n">
        <v>227.89</v>
      </c>
      <c r="Q1136" t="n">
        <v>1397.2</v>
      </c>
      <c r="R1136" t="n">
        <v>99.17</v>
      </c>
      <c r="S1136" t="n">
        <v>66.97</v>
      </c>
      <c r="T1136" t="n">
        <v>13435.49</v>
      </c>
      <c r="U1136" t="n">
        <v>0.68</v>
      </c>
      <c r="V1136" t="n">
        <v>0.84</v>
      </c>
      <c r="W1136" t="n">
        <v>5.34</v>
      </c>
      <c r="X1136" t="n">
        <v>0.8100000000000001</v>
      </c>
      <c r="Y1136" t="n">
        <v>1</v>
      </c>
      <c r="Z1136" t="n">
        <v>10</v>
      </c>
    </row>
    <row r="1137">
      <c r="A1137" t="n">
        <v>20</v>
      </c>
      <c r="B1137" t="n">
        <v>65</v>
      </c>
      <c r="C1137" t="inlineStr">
        <is>
          <t xml:space="preserve">CONCLUIDO	</t>
        </is>
      </c>
      <c r="D1137" t="n">
        <v>3.5837</v>
      </c>
      <c r="E1137" t="n">
        <v>27.9</v>
      </c>
      <c r="F1137" t="n">
        <v>24.96</v>
      </c>
      <c r="G1137" t="n">
        <v>53.49</v>
      </c>
      <c r="H1137" t="n">
        <v>0.76</v>
      </c>
      <c r="I1137" t="n">
        <v>28</v>
      </c>
      <c r="J1137" t="n">
        <v>139.95</v>
      </c>
      <c r="K1137" t="n">
        <v>46.47</v>
      </c>
      <c r="L1137" t="n">
        <v>6</v>
      </c>
      <c r="M1137" t="n">
        <v>26</v>
      </c>
      <c r="N1137" t="n">
        <v>22.49</v>
      </c>
      <c r="O1137" t="n">
        <v>17494.97</v>
      </c>
      <c r="P1137" t="n">
        <v>225.38</v>
      </c>
      <c r="Q1137" t="n">
        <v>1397.21</v>
      </c>
      <c r="R1137" t="n">
        <v>98.3</v>
      </c>
      <c r="S1137" t="n">
        <v>66.97</v>
      </c>
      <c r="T1137" t="n">
        <v>13011.5</v>
      </c>
      <c r="U1137" t="n">
        <v>0.68</v>
      </c>
      <c r="V1137" t="n">
        <v>0.84</v>
      </c>
      <c r="W1137" t="n">
        <v>5.35</v>
      </c>
      <c r="X1137" t="n">
        <v>0.8</v>
      </c>
      <c r="Y1137" t="n">
        <v>1</v>
      </c>
      <c r="Z1137" t="n">
        <v>10</v>
      </c>
    </row>
    <row r="1138">
      <c r="A1138" t="n">
        <v>21</v>
      </c>
      <c r="B1138" t="n">
        <v>65</v>
      </c>
      <c r="C1138" t="inlineStr">
        <is>
          <t xml:space="preserve">CONCLUIDO	</t>
        </is>
      </c>
      <c r="D1138" t="n">
        <v>3.5935</v>
      </c>
      <c r="E1138" t="n">
        <v>27.83</v>
      </c>
      <c r="F1138" t="n">
        <v>24.91</v>
      </c>
      <c r="G1138" t="n">
        <v>55.36</v>
      </c>
      <c r="H1138" t="n">
        <v>0.79</v>
      </c>
      <c r="I1138" t="n">
        <v>27</v>
      </c>
      <c r="J1138" t="n">
        <v>140.29</v>
      </c>
      <c r="K1138" t="n">
        <v>46.47</v>
      </c>
      <c r="L1138" t="n">
        <v>6.25</v>
      </c>
      <c r="M1138" t="n">
        <v>23</v>
      </c>
      <c r="N1138" t="n">
        <v>22.58</v>
      </c>
      <c r="O1138" t="n">
        <v>17536.87</v>
      </c>
      <c r="P1138" t="n">
        <v>222.01</v>
      </c>
      <c r="Q1138" t="n">
        <v>1397.23</v>
      </c>
      <c r="R1138" t="n">
        <v>97.06999999999999</v>
      </c>
      <c r="S1138" t="n">
        <v>66.97</v>
      </c>
      <c r="T1138" t="n">
        <v>12403.74</v>
      </c>
      <c r="U1138" t="n">
        <v>0.6899999999999999</v>
      </c>
      <c r="V1138" t="n">
        <v>0.84</v>
      </c>
      <c r="W1138" t="n">
        <v>5.33</v>
      </c>
      <c r="X1138" t="n">
        <v>0.75</v>
      </c>
      <c r="Y1138" t="n">
        <v>1</v>
      </c>
      <c r="Z1138" t="n">
        <v>10</v>
      </c>
    </row>
    <row r="1139">
      <c r="A1139" t="n">
        <v>22</v>
      </c>
      <c r="B1139" t="n">
        <v>65</v>
      </c>
      <c r="C1139" t="inlineStr">
        <is>
          <t xml:space="preserve">CONCLUIDO	</t>
        </is>
      </c>
      <c r="D1139" t="n">
        <v>3.6005</v>
      </c>
      <c r="E1139" t="n">
        <v>27.77</v>
      </c>
      <c r="F1139" t="n">
        <v>24.89</v>
      </c>
      <c r="G1139" t="n">
        <v>57.43</v>
      </c>
      <c r="H1139" t="n">
        <v>0.82</v>
      </c>
      <c r="I1139" t="n">
        <v>26</v>
      </c>
      <c r="J1139" t="n">
        <v>140.63</v>
      </c>
      <c r="K1139" t="n">
        <v>46.47</v>
      </c>
      <c r="L1139" t="n">
        <v>6.5</v>
      </c>
      <c r="M1139" t="n">
        <v>21</v>
      </c>
      <c r="N1139" t="n">
        <v>22.67</v>
      </c>
      <c r="O1139" t="n">
        <v>17578.8</v>
      </c>
      <c r="P1139" t="n">
        <v>219.49</v>
      </c>
      <c r="Q1139" t="n">
        <v>1397.2</v>
      </c>
      <c r="R1139" t="n">
        <v>95.81999999999999</v>
      </c>
      <c r="S1139" t="n">
        <v>66.97</v>
      </c>
      <c r="T1139" t="n">
        <v>11782.87</v>
      </c>
      <c r="U1139" t="n">
        <v>0.7</v>
      </c>
      <c r="V1139" t="n">
        <v>0.85</v>
      </c>
      <c r="W1139" t="n">
        <v>5.34</v>
      </c>
      <c r="X1139" t="n">
        <v>0.72</v>
      </c>
      <c r="Y1139" t="n">
        <v>1</v>
      </c>
      <c r="Z1139" t="n">
        <v>10</v>
      </c>
    </row>
    <row r="1140">
      <c r="A1140" t="n">
        <v>23</v>
      </c>
      <c r="B1140" t="n">
        <v>65</v>
      </c>
      <c r="C1140" t="inlineStr">
        <is>
          <t xml:space="preserve">CONCLUIDO	</t>
        </is>
      </c>
      <c r="D1140" t="n">
        <v>3.6075</v>
      </c>
      <c r="E1140" t="n">
        <v>27.72</v>
      </c>
      <c r="F1140" t="n">
        <v>24.86</v>
      </c>
      <c r="G1140" t="n">
        <v>59.66</v>
      </c>
      <c r="H1140" t="n">
        <v>0.85</v>
      </c>
      <c r="I1140" t="n">
        <v>25</v>
      </c>
      <c r="J1140" t="n">
        <v>140.97</v>
      </c>
      <c r="K1140" t="n">
        <v>46.47</v>
      </c>
      <c r="L1140" t="n">
        <v>6.75</v>
      </c>
      <c r="M1140" t="n">
        <v>19</v>
      </c>
      <c r="N1140" t="n">
        <v>22.76</v>
      </c>
      <c r="O1140" t="n">
        <v>17620.76</v>
      </c>
      <c r="P1140" t="n">
        <v>216.26</v>
      </c>
      <c r="Q1140" t="n">
        <v>1397.28</v>
      </c>
      <c r="R1140" t="n">
        <v>94.98</v>
      </c>
      <c r="S1140" t="n">
        <v>66.97</v>
      </c>
      <c r="T1140" t="n">
        <v>11364.68</v>
      </c>
      <c r="U1140" t="n">
        <v>0.71</v>
      </c>
      <c r="V1140" t="n">
        <v>0.85</v>
      </c>
      <c r="W1140" t="n">
        <v>5.34</v>
      </c>
      <c r="X1140" t="n">
        <v>0.6899999999999999</v>
      </c>
      <c r="Y1140" t="n">
        <v>1</v>
      </c>
      <c r="Z1140" t="n">
        <v>10</v>
      </c>
    </row>
    <row r="1141">
      <c r="A1141" t="n">
        <v>24</v>
      </c>
      <c r="B1141" t="n">
        <v>65</v>
      </c>
      <c r="C1141" t="inlineStr">
        <is>
          <t xml:space="preserve">CONCLUIDO	</t>
        </is>
      </c>
      <c r="D1141" t="n">
        <v>3.6139</v>
      </c>
      <c r="E1141" t="n">
        <v>27.67</v>
      </c>
      <c r="F1141" t="n">
        <v>24.84</v>
      </c>
      <c r="G1141" t="n">
        <v>62.09</v>
      </c>
      <c r="H1141" t="n">
        <v>0.88</v>
      </c>
      <c r="I1141" t="n">
        <v>24</v>
      </c>
      <c r="J1141" t="n">
        <v>141.31</v>
      </c>
      <c r="K1141" t="n">
        <v>46.47</v>
      </c>
      <c r="L1141" t="n">
        <v>7</v>
      </c>
      <c r="M1141" t="n">
        <v>11</v>
      </c>
      <c r="N1141" t="n">
        <v>22.85</v>
      </c>
      <c r="O1141" t="n">
        <v>17662.75</v>
      </c>
      <c r="P1141" t="n">
        <v>214.93</v>
      </c>
      <c r="Q1141" t="n">
        <v>1397.23</v>
      </c>
      <c r="R1141" t="n">
        <v>93.93000000000001</v>
      </c>
      <c r="S1141" t="n">
        <v>66.97</v>
      </c>
      <c r="T1141" t="n">
        <v>10845.2</v>
      </c>
      <c r="U1141" t="n">
        <v>0.71</v>
      </c>
      <c r="V1141" t="n">
        <v>0.85</v>
      </c>
      <c r="W1141" t="n">
        <v>5.35</v>
      </c>
      <c r="X1141" t="n">
        <v>0.67</v>
      </c>
      <c r="Y1141" t="n">
        <v>1</v>
      </c>
      <c r="Z1141" t="n">
        <v>10</v>
      </c>
    </row>
    <row r="1142">
      <c r="A1142" t="n">
        <v>25</v>
      </c>
      <c r="B1142" t="n">
        <v>65</v>
      </c>
      <c r="C1142" t="inlineStr">
        <is>
          <t xml:space="preserve">CONCLUIDO	</t>
        </is>
      </c>
      <c r="D1142" t="n">
        <v>3.619</v>
      </c>
      <c r="E1142" t="n">
        <v>27.63</v>
      </c>
      <c r="F1142" t="n">
        <v>24.83</v>
      </c>
      <c r="G1142" t="n">
        <v>64.76000000000001</v>
      </c>
      <c r="H1142" t="n">
        <v>0.91</v>
      </c>
      <c r="I1142" t="n">
        <v>23</v>
      </c>
      <c r="J1142" t="n">
        <v>141.66</v>
      </c>
      <c r="K1142" t="n">
        <v>46.47</v>
      </c>
      <c r="L1142" t="n">
        <v>7.25</v>
      </c>
      <c r="M1142" t="n">
        <v>6</v>
      </c>
      <c r="N1142" t="n">
        <v>22.94</v>
      </c>
      <c r="O1142" t="n">
        <v>17704.77</v>
      </c>
      <c r="P1142" t="n">
        <v>213.72</v>
      </c>
      <c r="Q1142" t="n">
        <v>1397.22</v>
      </c>
      <c r="R1142" t="n">
        <v>93.47</v>
      </c>
      <c r="S1142" t="n">
        <v>66.97</v>
      </c>
      <c r="T1142" t="n">
        <v>10623.24</v>
      </c>
      <c r="U1142" t="n">
        <v>0.72</v>
      </c>
      <c r="V1142" t="n">
        <v>0.85</v>
      </c>
      <c r="W1142" t="n">
        <v>5.35</v>
      </c>
      <c r="X1142" t="n">
        <v>0.66</v>
      </c>
      <c r="Y1142" t="n">
        <v>1</v>
      </c>
      <c r="Z1142" t="n">
        <v>10</v>
      </c>
    </row>
    <row r="1143">
      <c r="A1143" t="n">
        <v>26</v>
      </c>
      <c r="B1143" t="n">
        <v>65</v>
      </c>
      <c r="C1143" t="inlineStr">
        <is>
          <t xml:space="preserve">CONCLUIDO	</t>
        </is>
      </c>
      <c r="D1143" t="n">
        <v>3.6186</v>
      </c>
      <c r="E1143" t="n">
        <v>27.64</v>
      </c>
      <c r="F1143" t="n">
        <v>24.83</v>
      </c>
      <c r="G1143" t="n">
        <v>64.77</v>
      </c>
      <c r="H1143" t="n">
        <v>0.93</v>
      </c>
      <c r="I1143" t="n">
        <v>23</v>
      </c>
      <c r="J1143" t="n">
        <v>142</v>
      </c>
      <c r="K1143" t="n">
        <v>46.47</v>
      </c>
      <c r="L1143" t="n">
        <v>7.5</v>
      </c>
      <c r="M1143" t="n">
        <v>2</v>
      </c>
      <c r="N1143" t="n">
        <v>23.03</v>
      </c>
      <c r="O1143" t="n">
        <v>17746.83</v>
      </c>
      <c r="P1143" t="n">
        <v>214.09</v>
      </c>
      <c r="Q1143" t="n">
        <v>1397.23</v>
      </c>
      <c r="R1143" t="n">
        <v>93.42</v>
      </c>
      <c r="S1143" t="n">
        <v>66.97</v>
      </c>
      <c r="T1143" t="n">
        <v>10598.23</v>
      </c>
      <c r="U1143" t="n">
        <v>0.72</v>
      </c>
      <c r="V1143" t="n">
        <v>0.85</v>
      </c>
      <c r="W1143" t="n">
        <v>5.36</v>
      </c>
      <c r="X1143" t="n">
        <v>0.66</v>
      </c>
      <c r="Y1143" t="n">
        <v>1</v>
      </c>
      <c r="Z1143" t="n">
        <v>10</v>
      </c>
    </row>
    <row r="1144">
      <c r="A1144" t="n">
        <v>27</v>
      </c>
      <c r="B1144" t="n">
        <v>65</v>
      </c>
      <c r="C1144" t="inlineStr">
        <is>
          <t xml:space="preserve">CONCLUIDO	</t>
        </is>
      </c>
      <c r="D1144" t="n">
        <v>3.6181</v>
      </c>
      <c r="E1144" t="n">
        <v>27.64</v>
      </c>
      <c r="F1144" t="n">
        <v>24.83</v>
      </c>
      <c r="G1144" t="n">
        <v>64.78</v>
      </c>
      <c r="H1144" t="n">
        <v>0.96</v>
      </c>
      <c r="I1144" t="n">
        <v>23</v>
      </c>
      <c r="J1144" t="n">
        <v>142.34</v>
      </c>
      <c r="K1144" t="n">
        <v>46.47</v>
      </c>
      <c r="L1144" t="n">
        <v>7.75</v>
      </c>
      <c r="M1144" t="n">
        <v>2</v>
      </c>
      <c r="N1144" t="n">
        <v>23.12</v>
      </c>
      <c r="O1144" t="n">
        <v>17788.92</v>
      </c>
      <c r="P1144" t="n">
        <v>214.84</v>
      </c>
      <c r="Q1144" t="n">
        <v>1397.23</v>
      </c>
      <c r="R1144" t="n">
        <v>93.48</v>
      </c>
      <c r="S1144" t="n">
        <v>66.97</v>
      </c>
      <c r="T1144" t="n">
        <v>10627.74</v>
      </c>
      <c r="U1144" t="n">
        <v>0.72</v>
      </c>
      <c r="V1144" t="n">
        <v>0.85</v>
      </c>
      <c r="W1144" t="n">
        <v>5.36</v>
      </c>
      <c r="X1144" t="n">
        <v>0.67</v>
      </c>
      <c r="Y1144" t="n">
        <v>1</v>
      </c>
      <c r="Z1144" t="n">
        <v>10</v>
      </c>
    </row>
    <row r="1145">
      <c r="A1145" t="n">
        <v>28</v>
      </c>
      <c r="B1145" t="n">
        <v>65</v>
      </c>
      <c r="C1145" t="inlineStr">
        <is>
          <t xml:space="preserve">CONCLUIDO	</t>
        </is>
      </c>
      <c r="D1145" t="n">
        <v>3.6181</v>
      </c>
      <c r="E1145" t="n">
        <v>27.64</v>
      </c>
      <c r="F1145" t="n">
        <v>24.83</v>
      </c>
      <c r="G1145" t="n">
        <v>64.78</v>
      </c>
      <c r="H1145" t="n">
        <v>0.99</v>
      </c>
      <c r="I1145" t="n">
        <v>23</v>
      </c>
      <c r="J1145" t="n">
        <v>142.68</v>
      </c>
      <c r="K1145" t="n">
        <v>46.47</v>
      </c>
      <c r="L1145" t="n">
        <v>8</v>
      </c>
      <c r="M1145" t="n">
        <v>1</v>
      </c>
      <c r="N1145" t="n">
        <v>23.21</v>
      </c>
      <c r="O1145" t="n">
        <v>17831.04</v>
      </c>
      <c r="P1145" t="n">
        <v>214.96</v>
      </c>
      <c r="Q1145" t="n">
        <v>1397.23</v>
      </c>
      <c r="R1145" t="n">
        <v>93.48</v>
      </c>
      <c r="S1145" t="n">
        <v>66.97</v>
      </c>
      <c r="T1145" t="n">
        <v>10624.82</v>
      </c>
      <c r="U1145" t="n">
        <v>0.72</v>
      </c>
      <c r="V1145" t="n">
        <v>0.85</v>
      </c>
      <c r="W1145" t="n">
        <v>5.36</v>
      </c>
      <c r="X1145" t="n">
        <v>0.67</v>
      </c>
      <c r="Y1145" t="n">
        <v>1</v>
      </c>
      <c r="Z1145" t="n">
        <v>10</v>
      </c>
    </row>
    <row r="1146">
      <c r="A1146" t="n">
        <v>29</v>
      </c>
      <c r="B1146" t="n">
        <v>65</v>
      </c>
      <c r="C1146" t="inlineStr">
        <is>
          <t xml:space="preserve">CONCLUIDO	</t>
        </is>
      </c>
      <c r="D1146" t="n">
        <v>3.6182</v>
      </c>
      <c r="E1146" t="n">
        <v>27.64</v>
      </c>
      <c r="F1146" t="n">
        <v>24.83</v>
      </c>
      <c r="G1146" t="n">
        <v>64.78</v>
      </c>
      <c r="H1146" t="n">
        <v>1.02</v>
      </c>
      <c r="I1146" t="n">
        <v>23</v>
      </c>
      <c r="J1146" t="n">
        <v>143.02</v>
      </c>
      <c r="K1146" t="n">
        <v>46.47</v>
      </c>
      <c r="L1146" t="n">
        <v>8.25</v>
      </c>
      <c r="M1146" t="n">
        <v>1</v>
      </c>
      <c r="N1146" t="n">
        <v>23.3</v>
      </c>
      <c r="O1146" t="n">
        <v>17873.19</v>
      </c>
      <c r="P1146" t="n">
        <v>215.25</v>
      </c>
      <c r="Q1146" t="n">
        <v>1397.23</v>
      </c>
      <c r="R1146" t="n">
        <v>93.40000000000001</v>
      </c>
      <c r="S1146" t="n">
        <v>66.97</v>
      </c>
      <c r="T1146" t="n">
        <v>10588.25</v>
      </c>
      <c r="U1146" t="n">
        <v>0.72</v>
      </c>
      <c r="V1146" t="n">
        <v>0.85</v>
      </c>
      <c r="W1146" t="n">
        <v>5.36</v>
      </c>
      <c r="X1146" t="n">
        <v>0.67</v>
      </c>
      <c r="Y1146" t="n">
        <v>1</v>
      </c>
      <c r="Z1146" t="n">
        <v>10</v>
      </c>
    </row>
    <row r="1147">
      <c r="A1147" t="n">
        <v>30</v>
      </c>
      <c r="B1147" t="n">
        <v>65</v>
      </c>
      <c r="C1147" t="inlineStr">
        <is>
          <t xml:space="preserve">CONCLUIDO	</t>
        </is>
      </c>
      <c r="D1147" t="n">
        <v>3.6182</v>
      </c>
      <c r="E1147" t="n">
        <v>27.64</v>
      </c>
      <c r="F1147" t="n">
        <v>24.83</v>
      </c>
      <c r="G1147" t="n">
        <v>64.78</v>
      </c>
      <c r="H1147" t="n">
        <v>1.05</v>
      </c>
      <c r="I1147" t="n">
        <v>23</v>
      </c>
      <c r="J1147" t="n">
        <v>143.36</v>
      </c>
      <c r="K1147" t="n">
        <v>46.47</v>
      </c>
      <c r="L1147" t="n">
        <v>8.5</v>
      </c>
      <c r="M1147" t="n">
        <v>1</v>
      </c>
      <c r="N1147" t="n">
        <v>23.4</v>
      </c>
      <c r="O1147" t="n">
        <v>17915.37</v>
      </c>
      <c r="P1147" t="n">
        <v>215.51</v>
      </c>
      <c r="Q1147" t="n">
        <v>1397.23</v>
      </c>
      <c r="R1147" t="n">
        <v>93.41</v>
      </c>
      <c r="S1147" t="n">
        <v>66.97</v>
      </c>
      <c r="T1147" t="n">
        <v>10590.95</v>
      </c>
      <c r="U1147" t="n">
        <v>0.72</v>
      </c>
      <c r="V1147" t="n">
        <v>0.85</v>
      </c>
      <c r="W1147" t="n">
        <v>5.36</v>
      </c>
      <c r="X1147" t="n">
        <v>0.67</v>
      </c>
      <c r="Y1147" t="n">
        <v>1</v>
      </c>
      <c r="Z1147" t="n">
        <v>10</v>
      </c>
    </row>
    <row r="1148">
      <c r="A1148" t="n">
        <v>31</v>
      </c>
      <c r="B1148" t="n">
        <v>65</v>
      </c>
      <c r="C1148" t="inlineStr">
        <is>
          <t xml:space="preserve">CONCLUIDO	</t>
        </is>
      </c>
      <c r="D1148" t="n">
        <v>3.618</v>
      </c>
      <c r="E1148" t="n">
        <v>27.64</v>
      </c>
      <c r="F1148" t="n">
        <v>24.83</v>
      </c>
      <c r="G1148" t="n">
        <v>64.78</v>
      </c>
      <c r="H1148" t="n">
        <v>1.08</v>
      </c>
      <c r="I1148" t="n">
        <v>23</v>
      </c>
      <c r="J1148" t="n">
        <v>143.7</v>
      </c>
      <c r="K1148" t="n">
        <v>46.47</v>
      </c>
      <c r="L1148" t="n">
        <v>8.75</v>
      </c>
      <c r="M1148" t="n">
        <v>0</v>
      </c>
      <c r="N1148" t="n">
        <v>23.49</v>
      </c>
      <c r="O1148" t="n">
        <v>17957.59</v>
      </c>
      <c r="P1148" t="n">
        <v>216.01</v>
      </c>
      <c r="Q1148" t="n">
        <v>1397.23</v>
      </c>
      <c r="R1148" t="n">
        <v>93.40000000000001</v>
      </c>
      <c r="S1148" t="n">
        <v>66.97</v>
      </c>
      <c r="T1148" t="n">
        <v>10587.22</v>
      </c>
      <c r="U1148" t="n">
        <v>0.72</v>
      </c>
      <c r="V1148" t="n">
        <v>0.85</v>
      </c>
      <c r="W1148" t="n">
        <v>5.36</v>
      </c>
      <c r="X1148" t="n">
        <v>0.67</v>
      </c>
      <c r="Y1148" t="n">
        <v>1</v>
      </c>
      <c r="Z1148" t="n">
        <v>10</v>
      </c>
    </row>
    <row r="1149">
      <c r="A1149" t="n">
        <v>0</v>
      </c>
      <c r="B1149" t="n">
        <v>130</v>
      </c>
      <c r="C1149" t="inlineStr">
        <is>
          <t xml:space="preserve">CONCLUIDO	</t>
        </is>
      </c>
      <c r="D1149" t="n">
        <v>1.5919</v>
      </c>
      <c r="E1149" t="n">
        <v>62.82</v>
      </c>
      <c r="F1149" t="n">
        <v>37.87</v>
      </c>
      <c r="G1149" t="n">
        <v>5.02</v>
      </c>
      <c r="H1149" t="n">
        <v>0.07000000000000001</v>
      </c>
      <c r="I1149" t="n">
        <v>453</v>
      </c>
      <c r="J1149" t="n">
        <v>252.85</v>
      </c>
      <c r="K1149" t="n">
        <v>59.19</v>
      </c>
      <c r="L1149" t="n">
        <v>1</v>
      </c>
      <c r="M1149" t="n">
        <v>451</v>
      </c>
      <c r="N1149" t="n">
        <v>62.65</v>
      </c>
      <c r="O1149" t="n">
        <v>31418.63</v>
      </c>
      <c r="P1149" t="n">
        <v>624.13</v>
      </c>
      <c r="Q1149" t="n">
        <v>1398.16</v>
      </c>
      <c r="R1149" t="n">
        <v>520.75</v>
      </c>
      <c r="S1149" t="n">
        <v>66.97</v>
      </c>
      <c r="T1149" t="n">
        <v>222109.56</v>
      </c>
      <c r="U1149" t="n">
        <v>0.13</v>
      </c>
      <c r="V1149" t="n">
        <v>0.5600000000000001</v>
      </c>
      <c r="W1149" t="n">
        <v>6.03</v>
      </c>
      <c r="X1149" t="n">
        <v>13.68</v>
      </c>
      <c r="Y1149" t="n">
        <v>1</v>
      </c>
      <c r="Z1149" t="n">
        <v>10</v>
      </c>
    </row>
    <row r="1150">
      <c r="A1150" t="n">
        <v>1</v>
      </c>
      <c r="B1150" t="n">
        <v>130</v>
      </c>
      <c r="C1150" t="inlineStr">
        <is>
          <t xml:space="preserve">CONCLUIDO	</t>
        </is>
      </c>
      <c r="D1150" t="n">
        <v>1.9121</v>
      </c>
      <c r="E1150" t="n">
        <v>52.3</v>
      </c>
      <c r="F1150" t="n">
        <v>33.75</v>
      </c>
      <c r="G1150" t="n">
        <v>6.29</v>
      </c>
      <c r="H1150" t="n">
        <v>0.09</v>
      </c>
      <c r="I1150" t="n">
        <v>322</v>
      </c>
      <c r="J1150" t="n">
        <v>253.3</v>
      </c>
      <c r="K1150" t="n">
        <v>59.19</v>
      </c>
      <c r="L1150" t="n">
        <v>1.25</v>
      </c>
      <c r="M1150" t="n">
        <v>320</v>
      </c>
      <c r="N1150" t="n">
        <v>62.86</v>
      </c>
      <c r="O1150" t="n">
        <v>31474.5</v>
      </c>
      <c r="P1150" t="n">
        <v>555.29</v>
      </c>
      <c r="Q1150" t="n">
        <v>1398.19</v>
      </c>
      <c r="R1150" t="n">
        <v>384.85</v>
      </c>
      <c r="S1150" t="n">
        <v>66.97</v>
      </c>
      <c r="T1150" t="n">
        <v>154817.57</v>
      </c>
      <c r="U1150" t="n">
        <v>0.17</v>
      </c>
      <c r="V1150" t="n">
        <v>0.62</v>
      </c>
      <c r="W1150" t="n">
        <v>5.83</v>
      </c>
      <c r="X1150" t="n">
        <v>9.57</v>
      </c>
      <c r="Y1150" t="n">
        <v>1</v>
      </c>
      <c r="Z1150" t="n">
        <v>10</v>
      </c>
    </row>
    <row r="1151">
      <c r="A1151" t="n">
        <v>2</v>
      </c>
      <c r="B1151" t="n">
        <v>130</v>
      </c>
      <c r="C1151" t="inlineStr">
        <is>
          <t xml:space="preserve">CONCLUIDO	</t>
        </is>
      </c>
      <c r="D1151" t="n">
        <v>2.1463</v>
      </c>
      <c r="E1151" t="n">
        <v>46.59</v>
      </c>
      <c r="F1151" t="n">
        <v>31.56</v>
      </c>
      <c r="G1151" t="n">
        <v>7.58</v>
      </c>
      <c r="H1151" t="n">
        <v>0.11</v>
      </c>
      <c r="I1151" t="n">
        <v>250</v>
      </c>
      <c r="J1151" t="n">
        <v>253.75</v>
      </c>
      <c r="K1151" t="n">
        <v>59.19</v>
      </c>
      <c r="L1151" t="n">
        <v>1.5</v>
      </c>
      <c r="M1151" t="n">
        <v>248</v>
      </c>
      <c r="N1151" t="n">
        <v>63.06</v>
      </c>
      <c r="O1151" t="n">
        <v>31530.44</v>
      </c>
      <c r="P1151" t="n">
        <v>518.45</v>
      </c>
      <c r="Q1151" t="n">
        <v>1397.97</v>
      </c>
      <c r="R1151" t="n">
        <v>312.7</v>
      </c>
      <c r="S1151" t="n">
        <v>66.97</v>
      </c>
      <c r="T1151" t="n">
        <v>119100.52</v>
      </c>
      <c r="U1151" t="n">
        <v>0.21</v>
      </c>
      <c r="V1151" t="n">
        <v>0.67</v>
      </c>
      <c r="W1151" t="n">
        <v>5.73</v>
      </c>
      <c r="X1151" t="n">
        <v>7.39</v>
      </c>
      <c r="Y1151" t="n">
        <v>1</v>
      </c>
      <c r="Z1151" t="n">
        <v>10</v>
      </c>
    </row>
    <row r="1152">
      <c r="A1152" t="n">
        <v>3</v>
      </c>
      <c r="B1152" t="n">
        <v>130</v>
      </c>
      <c r="C1152" t="inlineStr">
        <is>
          <t xml:space="preserve">CONCLUIDO	</t>
        </is>
      </c>
      <c r="D1152" t="n">
        <v>2.3264</v>
      </c>
      <c r="E1152" t="n">
        <v>42.99</v>
      </c>
      <c r="F1152" t="n">
        <v>30.16</v>
      </c>
      <c r="G1152" t="n">
        <v>8.83</v>
      </c>
      <c r="H1152" t="n">
        <v>0.12</v>
      </c>
      <c r="I1152" t="n">
        <v>205</v>
      </c>
      <c r="J1152" t="n">
        <v>254.21</v>
      </c>
      <c r="K1152" t="n">
        <v>59.19</v>
      </c>
      <c r="L1152" t="n">
        <v>1.75</v>
      </c>
      <c r="M1152" t="n">
        <v>203</v>
      </c>
      <c r="N1152" t="n">
        <v>63.26</v>
      </c>
      <c r="O1152" t="n">
        <v>31586.46</v>
      </c>
      <c r="P1152" t="n">
        <v>494.35</v>
      </c>
      <c r="Q1152" t="n">
        <v>1397.69</v>
      </c>
      <c r="R1152" t="n">
        <v>267.78</v>
      </c>
      <c r="S1152" t="n">
        <v>66.97</v>
      </c>
      <c r="T1152" t="n">
        <v>96867.13</v>
      </c>
      <c r="U1152" t="n">
        <v>0.25</v>
      </c>
      <c r="V1152" t="n">
        <v>0.7</v>
      </c>
      <c r="W1152" t="n">
        <v>5.63</v>
      </c>
      <c r="X1152" t="n">
        <v>5.99</v>
      </c>
      <c r="Y1152" t="n">
        <v>1</v>
      </c>
      <c r="Z1152" t="n">
        <v>10</v>
      </c>
    </row>
    <row r="1153">
      <c r="A1153" t="n">
        <v>4</v>
      </c>
      <c r="B1153" t="n">
        <v>130</v>
      </c>
      <c r="C1153" t="inlineStr">
        <is>
          <t xml:space="preserve">CONCLUIDO	</t>
        </is>
      </c>
      <c r="D1153" t="n">
        <v>2.4724</v>
      </c>
      <c r="E1153" t="n">
        <v>40.45</v>
      </c>
      <c r="F1153" t="n">
        <v>29.18</v>
      </c>
      <c r="G1153" t="n">
        <v>10.12</v>
      </c>
      <c r="H1153" t="n">
        <v>0.14</v>
      </c>
      <c r="I1153" t="n">
        <v>173</v>
      </c>
      <c r="J1153" t="n">
        <v>254.66</v>
      </c>
      <c r="K1153" t="n">
        <v>59.19</v>
      </c>
      <c r="L1153" t="n">
        <v>2</v>
      </c>
      <c r="M1153" t="n">
        <v>171</v>
      </c>
      <c r="N1153" t="n">
        <v>63.47</v>
      </c>
      <c r="O1153" t="n">
        <v>31642.55</v>
      </c>
      <c r="P1153" t="n">
        <v>477.48</v>
      </c>
      <c r="Q1153" t="n">
        <v>1397.6</v>
      </c>
      <c r="R1153" t="n">
        <v>236.47</v>
      </c>
      <c r="S1153" t="n">
        <v>66.97</v>
      </c>
      <c r="T1153" t="n">
        <v>81369.48</v>
      </c>
      <c r="U1153" t="n">
        <v>0.28</v>
      </c>
      <c r="V1153" t="n">
        <v>0.72</v>
      </c>
      <c r="W1153" t="n">
        <v>5.57</v>
      </c>
      <c r="X1153" t="n">
        <v>5.01</v>
      </c>
      <c r="Y1153" t="n">
        <v>1</v>
      </c>
      <c r="Z1153" t="n">
        <v>10</v>
      </c>
    </row>
    <row r="1154">
      <c r="A1154" t="n">
        <v>5</v>
      </c>
      <c r="B1154" t="n">
        <v>130</v>
      </c>
      <c r="C1154" t="inlineStr">
        <is>
          <t xml:space="preserve">CONCLUIDO	</t>
        </is>
      </c>
      <c r="D1154" t="n">
        <v>2.5868</v>
      </c>
      <c r="E1154" t="n">
        <v>38.66</v>
      </c>
      <c r="F1154" t="n">
        <v>28.52</v>
      </c>
      <c r="G1154" t="n">
        <v>11.41</v>
      </c>
      <c r="H1154" t="n">
        <v>0.16</v>
      </c>
      <c r="I1154" t="n">
        <v>150</v>
      </c>
      <c r="J1154" t="n">
        <v>255.12</v>
      </c>
      <c r="K1154" t="n">
        <v>59.19</v>
      </c>
      <c r="L1154" t="n">
        <v>2.25</v>
      </c>
      <c r="M1154" t="n">
        <v>148</v>
      </c>
      <c r="N1154" t="n">
        <v>63.67</v>
      </c>
      <c r="O1154" t="n">
        <v>31698.72</v>
      </c>
      <c r="P1154" t="n">
        <v>465.56</v>
      </c>
      <c r="Q1154" t="n">
        <v>1397.61</v>
      </c>
      <c r="R1154" t="n">
        <v>214.4</v>
      </c>
      <c r="S1154" t="n">
        <v>66.97</v>
      </c>
      <c r="T1154" t="n">
        <v>70450</v>
      </c>
      <c r="U1154" t="n">
        <v>0.31</v>
      </c>
      <c r="V1154" t="n">
        <v>0.74</v>
      </c>
      <c r="W1154" t="n">
        <v>5.54</v>
      </c>
      <c r="X1154" t="n">
        <v>4.35</v>
      </c>
      <c r="Y1154" t="n">
        <v>1</v>
      </c>
      <c r="Z1154" t="n">
        <v>10</v>
      </c>
    </row>
    <row r="1155">
      <c r="A1155" t="n">
        <v>6</v>
      </c>
      <c r="B1155" t="n">
        <v>130</v>
      </c>
      <c r="C1155" t="inlineStr">
        <is>
          <t xml:space="preserve">CONCLUIDO	</t>
        </is>
      </c>
      <c r="D1155" t="n">
        <v>2.6846</v>
      </c>
      <c r="E1155" t="n">
        <v>37.25</v>
      </c>
      <c r="F1155" t="n">
        <v>27.99</v>
      </c>
      <c r="G1155" t="n">
        <v>12.72</v>
      </c>
      <c r="H1155" t="n">
        <v>0.17</v>
      </c>
      <c r="I1155" t="n">
        <v>132</v>
      </c>
      <c r="J1155" t="n">
        <v>255.57</v>
      </c>
      <c r="K1155" t="n">
        <v>59.19</v>
      </c>
      <c r="L1155" t="n">
        <v>2.5</v>
      </c>
      <c r="M1155" t="n">
        <v>130</v>
      </c>
      <c r="N1155" t="n">
        <v>63.88</v>
      </c>
      <c r="O1155" t="n">
        <v>31754.97</v>
      </c>
      <c r="P1155" t="n">
        <v>456.14</v>
      </c>
      <c r="Q1155" t="n">
        <v>1397.47</v>
      </c>
      <c r="R1155" t="n">
        <v>196.82</v>
      </c>
      <c r="S1155" t="n">
        <v>66.97</v>
      </c>
      <c r="T1155" t="n">
        <v>61749.87</v>
      </c>
      <c r="U1155" t="n">
        <v>0.34</v>
      </c>
      <c r="V1155" t="n">
        <v>0.75</v>
      </c>
      <c r="W1155" t="n">
        <v>5.52</v>
      </c>
      <c r="X1155" t="n">
        <v>3.82</v>
      </c>
      <c r="Y1155" t="n">
        <v>1</v>
      </c>
      <c r="Z1155" t="n">
        <v>10</v>
      </c>
    </row>
    <row r="1156">
      <c r="A1156" t="n">
        <v>7</v>
      </c>
      <c r="B1156" t="n">
        <v>130</v>
      </c>
      <c r="C1156" t="inlineStr">
        <is>
          <t xml:space="preserve">CONCLUIDO	</t>
        </is>
      </c>
      <c r="D1156" t="n">
        <v>2.7676</v>
      </c>
      <c r="E1156" t="n">
        <v>36.13</v>
      </c>
      <c r="F1156" t="n">
        <v>27.56</v>
      </c>
      <c r="G1156" t="n">
        <v>14.01</v>
      </c>
      <c r="H1156" t="n">
        <v>0.19</v>
      </c>
      <c r="I1156" t="n">
        <v>118</v>
      </c>
      <c r="J1156" t="n">
        <v>256.03</v>
      </c>
      <c r="K1156" t="n">
        <v>59.19</v>
      </c>
      <c r="L1156" t="n">
        <v>2.75</v>
      </c>
      <c r="M1156" t="n">
        <v>116</v>
      </c>
      <c r="N1156" t="n">
        <v>64.09</v>
      </c>
      <c r="O1156" t="n">
        <v>31811.29</v>
      </c>
      <c r="P1156" t="n">
        <v>447.98</v>
      </c>
      <c r="Q1156" t="n">
        <v>1397.34</v>
      </c>
      <c r="R1156" t="n">
        <v>183.14</v>
      </c>
      <c r="S1156" t="n">
        <v>66.97</v>
      </c>
      <c r="T1156" t="n">
        <v>54984.19</v>
      </c>
      <c r="U1156" t="n">
        <v>0.37</v>
      </c>
      <c r="V1156" t="n">
        <v>0.76</v>
      </c>
      <c r="W1156" t="n">
        <v>5.48</v>
      </c>
      <c r="X1156" t="n">
        <v>3.39</v>
      </c>
      <c r="Y1156" t="n">
        <v>1</v>
      </c>
      <c r="Z1156" t="n">
        <v>10</v>
      </c>
    </row>
    <row r="1157">
      <c r="A1157" t="n">
        <v>8</v>
      </c>
      <c r="B1157" t="n">
        <v>130</v>
      </c>
      <c r="C1157" t="inlineStr">
        <is>
          <t xml:space="preserve">CONCLUIDO	</t>
        </is>
      </c>
      <c r="D1157" t="n">
        <v>2.8333</v>
      </c>
      <c r="E1157" t="n">
        <v>35.29</v>
      </c>
      <c r="F1157" t="n">
        <v>27.26</v>
      </c>
      <c r="G1157" t="n">
        <v>15.29</v>
      </c>
      <c r="H1157" t="n">
        <v>0.21</v>
      </c>
      <c r="I1157" t="n">
        <v>107</v>
      </c>
      <c r="J1157" t="n">
        <v>256.49</v>
      </c>
      <c r="K1157" t="n">
        <v>59.19</v>
      </c>
      <c r="L1157" t="n">
        <v>3</v>
      </c>
      <c r="M1157" t="n">
        <v>105</v>
      </c>
      <c r="N1157" t="n">
        <v>64.29000000000001</v>
      </c>
      <c r="O1157" t="n">
        <v>31867.69</v>
      </c>
      <c r="P1157" t="n">
        <v>442.34</v>
      </c>
      <c r="Q1157" t="n">
        <v>1397.54</v>
      </c>
      <c r="R1157" t="n">
        <v>173.28</v>
      </c>
      <c r="S1157" t="n">
        <v>66.97</v>
      </c>
      <c r="T1157" t="n">
        <v>50105.78</v>
      </c>
      <c r="U1157" t="n">
        <v>0.39</v>
      </c>
      <c r="V1157" t="n">
        <v>0.77</v>
      </c>
      <c r="W1157" t="n">
        <v>5.47</v>
      </c>
      <c r="X1157" t="n">
        <v>3.09</v>
      </c>
      <c r="Y1157" t="n">
        <v>1</v>
      </c>
      <c r="Z1157" t="n">
        <v>10</v>
      </c>
    </row>
    <row r="1158">
      <c r="A1158" t="n">
        <v>9</v>
      </c>
      <c r="B1158" t="n">
        <v>130</v>
      </c>
      <c r="C1158" t="inlineStr">
        <is>
          <t xml:space="preserve">CONCLUIDO	</t>
        </is>
      </c>
      <c r="D1158" t="n">
        <v>2.8931</v>
      </c>
      <c r="E1158" t="n">
        <v>34.56</v>
      </c>
      <c r="F1158" t="n">
        <v>26.97</v>
      </c>
      <c r="G1158" t="n">
        <v>16.51</v>
      </c>
      <c r="H1158" t="n">
        <v>0.23</v>
      </c>
      <c r="I1158" t="n">
        <v>98</v>
      </c>
      <c r="J1158" t="n">
        <v>256.95</v>
      </c>
      <c r="K1158" t="n">
        <v>59.19</v>
      </c>
      <c r="L1158" t="n">
        <v>3.25</v>
      </c>
      <c r="M1158" t="n">
        <v>96</v>
      </c>
      <c r="N1158" t="n">
        <v>64.5</v>
      </c>
      <c r="O1158" t="n">
        <v>31924.29</v>
      </c>
      <c r="P1158" t="n">
        <v>436.73</v>
      </c>
      <c r="Q1158" t="n">
        <v>1397.42</v>
      </c>
      <c r="R1158" t="n">
        <v>163.65</v>
      </c>
      <c r="S1158" t="n">
        <v>66.97</v>
      </c>
      <c r="T1158" t="n">
        <v>45335.56</v>
      </c>
      <c r="U1158" t="n">
        <v>0.41</v>
      </c>
      <c r="V1158" t="n">
        <v>0.78</v>
      </c>
      <c r="W1158" t="n">
        <v>5.46</v>
      </c>
      <c r="X1158" t="n">
        <v>2.8</v>
      </c>
      <c r="Y1158" t="n">
        <v>1</v>
      </c>
      <c r="Z1158" t="n">
        <v>10</v>
      </c>
    </row>
    <row r="1159">
      <c r="A1159" t="n">
        <v>10</v>
      </c>
      <c r="B1159" t="n">
        <v>130</v>
      </c>
      <c r="C1159" t="inlineStr">
        <is>
          <t xml:space="preserve">CONCLUIDO	</t>
        </is>
      </c>
      <c r="D1159" t="n">
        <v>2.9447</v>
      </c>
      <c r="E1159" t="n">
        <v>33.96</v>
      </c>
      <c r="F1159" t="n">
        <v>26.75</v>
      </c>
      <c r="G1159" t="n">
        <v>17.84</v>
      </c>
      <c r="H1159" t="n">
        <v>0.24</v>
      </c>
      <c r="I1159" t="n">
        <v>90</v>
      </c>
      <c r="J1159" t="n">
        <v>257.41</v>
      </c>
      <c r="K1159" t="n">
        <v>59.19</v>
      </c>
      <c r="L1159" t="n">
        <v>3.5</v>
      </c>
      <c r="M1159" t="n">
        <v>88</v>
      </c>
      <c r="N1159" t="n">
        <v>64.70999999999999</v>
      </c>
      <c r="O1159" t="n">
        <v>31980.84</v>
      </c>
      <c r="P1159" t="n">
        <v>432.4</v>
      </c>
      <c r="Q1159" t="n">
        <v>1397.25</v>
      </c>
      <c r="R1159" t="n">
        <v>156.67</v>
      </c>
      <c r="S1159" t="n">
        <v>66.97</v>
      </c>
      <c r="T1159" t="n">
        <v>41885.93</v>
      </c>
      <c r="U1159" t="n">
        <v>0.43</v>
      </c>
      <c r="V1159" t="n">
        <v>0.79</v>
      </c>
      <c r="W1159" t="n">
        <v>5.45</v>
      </c>
      <c r="X1159" t="n">
        <v>2.59</v>
      </c>
      <c r="Y1159" t="n">
        <v>1</v>
      </c>
      <c r="Z1159" t="n">
        <v>10</v>
      </c>
    </row>
    <row r="1160">
      <c r="A1160" t="n">
        <v>11</v>
      </c>
      <c r="B1160" t="n">
        <v>130</v>
      </c>
      <c r="C1160" t="inlineStr">
        <is>
          <t xml:space="preserve">CONCLUIDO	</t>
        </is>
      </c>
      <c r="D1160" t="n">
        <v>2.9934</v>
      </c>
      <c r="E1160" t="n">
        <v>33.41</v>
      </c>
      <c r="F1160" t="n">
        <v>26.54</v>
      </c>
      <c r="G1160" t="n">
        <v>19.19</v>
      </c>
      <c r="H1160" t="n">
        <v>0.26</v>
      </c>
      <c r="I1160" t="n">
        <v>83</v>
      </c>
      <c r="J1160" t="n">
        <v>257.86</v>
      </c>
      <c r="K1160" t="n">
        <v>59.19</v>
      </c>
      <c r="L1160" t="n">
        <v>3.75</v>
      </c>
      <c r="M1160" t="n">
        <v>81</v>
      </c>
      <c r="N1160" t="n">
        <v>64.92</v>
      </c>
      <c r="O1160" t="n">
        <v>32037.48</v>
      </c>
      <c r="P1160" t="n">
        <v>428.01</v>
      </c>
      <c r="Q1160" t="n">
        <v>1397.32</v>
      </c>
      <c r="R1160" t="n">
        <v>149.97</v>
      </c>
      <c r="S1160" t="n">
        <v>66.97</v>
      </c>
      <c r="T1160" t="n">
        <v>38569.44</v>
      </c>
      <c r="U1160" t="n">
        <v>0.45</v>
      </c>
      <c r="V1160" t="n">
        <v>0.79</v>
      </c>
      <c r="W1160" t="n">
        <v>5.43</v>
      </c>
      <c r="X1160" t="n">
        <v>2.38</v>
      </c>
      <c r="Y1160" t="n">
        <v>1</v>
      </c>
      <c r="Z1160" t="n">
        <v>10</v>
      </c>
    </row>
    <row r="1161">
      <c r="A1161" t="n">
        <v>12</v>
      </c>
      <c r="B1161" t="n">
        <v>130</v>
      </c>
      <c r="C1161" t="inlineStr">
        <is>
          <t xml:space="preserve">CONCLUIDO	</t>
        </is>
      </c>
      <c r="D1161" t="n">
        <v>3.0287</v>
      </c>
      <c r="E1161" t="n">
        <v>33.02</v>
      </c>
      <c r="F1161" t="n">
        <v>26.4</v>
      </c>
      <c r="G1161" t="n">
        <v>20.31</v>
      </c>
      <c r="H1161" t="n">
        <v>0.28</v>
      </c>
      <c r="I1161" t="n">
        <v>78</v>
      </c>
      <c r="J1161" t="n">
        <v>258.32</v>
      </c>
      <c r="K1161" t="n">
        <v>59.19</v>
      </c>
      <c r="L1161" t="n">
        <v>4</v>
      </c>
      <c r="M1161" t="n">
        <v>76</v>
      </c>
      <c r="N1161" t="n">
        <v>65.13</v>
      </c>
      <c r="O1161" t="n">
        <v>32094.19</v>
      </c>
      <c r="P1161" t="n">
        <v>424.68</v>
      </c>
      <c r="Q1161" t="n">
        <v>1397.34</v>
      </c>
      <c r="R1161" t="n">
        <v>145.34</v>
      </c>
      <c r="S1161" t="n">
        <v>66.97</v>
      </c>
      <c r="T1161" t="n">
        <v>36281.18</v>
      </c>
      <c r="U1161" t="n">
        <v>0.46</v>
      </c>
      <c r="V1161" t="n">
        <v>0.8</v>
      </c>
      <c r="W1161" t="n">
        <v>5.42</v>
      </c>
      <c r="X1161" t="n">
        <v>2.23</v>
      </c>
      <c r="Y1161" t="n">
        <v>1</v>
      </c>
      <c r="Z1161" t="n">
        <v>10</v>
      </c>
    </row>
    <row r="1162">
      <c r="A1162" t="n">
        <v>13</v>
      </c>
      <c r="B1162" t="n">
        <v>130</v>
      </c>
      <c r="C1162" t="inlineStr">
        <is>
          <t xml:space="preserve">CONCLUIDO	</t>
        </is>
      </c>
      <c r="D1162" t="n">
        <v>3.0743</v>
      </c>
      <c r="E1162" t="n">
        <v>32.53</v>
      </c>
      <c r="F1162" t="n">
        <v>26.2</v>
      </c>
      <c r="G1162" t="n">
        <v>21.84</v>
      </c>
      <c r="H1162" t="n">
        <v>0.29</v>
      </c>
      <c r="I1162" t="n">
        <v>72</v>
      </c>
      <c r="J1162" t="n">
        <v>258.78</v>
      </c>
      <c r="K1162" t="n">
        <v>59.19</v>
      </c>
      <c r="L1162" t="n">
        <v>4.25</v>
      </c>
      <c r="M1162" t="n">
        <v>70</v>
      </c>
      <c r="N1162" t="n">
        <v>65.34</v>
      </c>
      <c r="O1162" t="n">
        <v>32150.98</v>
      </c>
      <c r="P1162" t="n">
        <v>420.69</v>
      </c>
      <c r="Q1162" t="n">
        <v>1397.45</v>
      </c>
      <c r="R1162" t="n">
        <v>138.86</v>
      </c>
      <c r="S1162" t="n">
        <v>66.97</v>
      </c>
      <c r="T1162" t="n">
        <v>33072.98</v>
      </c>
      <c r="U1162" t="n">
        <v>0.48</v>
      </c>
      <c r="V1162" t="n">
        <v>0.8</v>
      </c>
      <c r="W1162" t="n">
        <v>5.41</v>
      </c>
      <c r="X1162" t="n">
        <v>2.04</v>
      </c>
      <c r="Y1162" t="n">
        <v>1</v>
      </c>
      <c r="Z1162" t="n">
        <v>10</v>
      </c>
    </row>
    <row r="1163">
      <c r="A1163" t="n">
        <v>14</v>
      </c>
      <c r="B1163" t="n">
        <v>130</v>
      </c>
      <c r="C1163" t="inlineStr">
        <is>
          <t xml:space="preserve">CONCLUIDO	</t>
        </is>
      </c>
      <c r="D1163" t="n">
        <v>3.1031</v>
      </c>
      <c r="E1163" t="n">
        <v>32.23</v>
      </c>
      <c r="F1163" t="n">
        <v>26.1</v>
      </c>
      <c r="G1163" t="n">
        <v>23.03</v>
      </c>
      <c r="H1163" t="n">
        <v>0.31</v>
      </c>
      <c r="I1163" t="n">
        <v>68</v>
      </c>
      <c r="J1163" t="n">
        <v>259.25</v>
      </c>
      <c r="K1163" t="n">
        <v>59.19</v>
      </c>
      <c r="L1163" t="n">
        <v>4.5</v>
      </c>
      <c r="M1163" t="n">
        <v>66</v>
      </c>
      <c r="N1163" t="n">
        <v>65.55</v>
      </c>
      <c r="O1163" t="n">
        <v>32207.85</v>
      </c>
      <c r="P1163" t="n">
        <v>418.04</v>
      </c>
      <c r="Q1163" t="n">
        <v>1397.27</v>
      </c>
      <c r="R1163" t="n">
        <v>135.33</v>
      </c>
      <c r="S1163" t="n">
        <v>66.97</v>
      </c>
      <c r="T1163" t="n">
        <v>31326.31</v>
      </c>
      <c r="U1163" t="n">
        <v>0.49</v>
      </c>
      <c r="V1163" t="n">
        <v>0.8100000000000001</v>
      </c>
      <c r="W1163" t="n">
        <v>5.41</v>
      </c>
      <c r="X1163" t="n">
        <v>1.93</v>
      </c>
      <c r="Y1163" t="n">
        <v>1</v>
      </c>
      <c r="Z1163" t="n">
        <v>10</v>
      </c>
    </row>
    <row r="1164">
      <c r="A1164" t="n">
        <v>15</v>
      </c>
      <c r="B1164" t="n">
        <v>130</v>
      </c>
      <c r="C1164" t="inlineStr">
        <is>
          <t xml:space="preserve">CONCLUIDO	</t>
        </is>
      </c>
      <c r="D1164" t="n">
        <v>3.1311</v>
      </c>
      <c r="E1164" t="n">
        <v>31.94</v>
      </c>
      <c r="F1164" t="n">
        <v>26</v>
      </c>
      <c r="G1164" t="n">
        <v>24.38</v>
      </c>
      <c r="H1164" t="n">
        <v>0.33</v>
      </c>
      <c r="I1164" t="n">
        <v>64</v>
      </c>
      <c r="J1164" t="n">
        <v>259.71</v>
      </c>
      <c r="K1164" t="n">
        <v>59.19</v>
      </c>
      <c r="L1164" t="n">
        <v>4.75</v>
      </c>
      <c r="M1164" t="n">
        <v>62</v>
      </c>
      <c r="N1164" t="n">
        <v>65.76000000000001</v>
      </c>
      <c r="O1164" t="n">
        <v>32264.79</v>
      </c>
      <c r="P1164" t="n">
        <v>415.69</v>
      </c>
      <c r="Q1164" t="n">
        <v>1397.35</v>
      </c>
      <c r="R1164" t="n">
        <v>132.29</v>
      </c>
      <c r="S1164" t="n">
        <v>66.97</v>
      </c>
      <c r="T1164" t="n">
        <v>29828.21</v>
      </c>
      <c r="U1164" t="n">
        <v>0.51</v>
      </c>
      <c r="V1164" t="n">
        <v>0.8100000000000001</v>
      </c>
      <c r="W1164" t="n">
        <v>5.4</v>
      </c>
      <c r="X1164" t="n">
        <v>1.84</v>
      </c>
      <c r="Y1164" t="n">
        <v>1</v>
      </c>
      <c r="Z1164" t="n">
        <v>10</v>
      </c>
    </row>
    <row r="1165">
      <c r="A1165" t="n">
        <v>16</v>
      </c>
      <c r="B1165" t="n">
        <v>130</v>
      </c>
      <c r="C1165" t="inlineStr">
        <is>
          <t xml:space="preserve">CONCLUIDO	</t>
        </is>
      </c>
      <c r="D1165" t="n">
        <v>3.1559</v>
      </c>
      <c r="E1165" t="n">
        <v>31.69</v>
      </c>
      <c r="F1165" t="n">
        <v>25.9</v>
      </c>
      <c r="G1165" t="n">
        <v>25.48</v>
      </c>
      <c r="H1165" t="n">
        <v>0.34</v>
      </c>
      <c r="I1165" t="n">
        <v>61</v>
      </c>
      <c r="J1165" t="n">
        <v>260.17</v>
      </c>
      <c r="K1165" t="n">
        <v>59.19</v>
      </c>
      <c r="L1165" t="n">
        <v>5</v>
      </c>
      <c r="M1165" t="n">
        <v>59</v>
      </c>
      <c r="N1165" t="n">
        <v>65.98</v>
      </c>
      <c r="O1165" t="n">
        <v>32321.82</v>
      </c>
      <c r="P1165" t="n">
        <v>413.31</v>
      </c>
      <c r="Q1165" t="n">
        <v>1397.37</v>
      </c>
      <c r="R1165" t="n">
        <v>128.87</v>
      </c>
      <c r="S1165" t="n">
        <v>66.97</v>
      </c>
      <c r="T1165" t="n">
        <v>28129.45</v>
      </c>
      <c r="U1165" t="n">
        <v>0.52</v>
      </c>
      <c r="V1165" t="n">
        <v>0.8100000000000001</v>
      </c>
      <c r="W1165" t="n">
        <v>5.4</v>
      </c>
      <c r="X1165" t="n">
        <v>1.73</v>
      </c>
      <c r="Y1165" t="n">
        <v>1</v>
      </c>
      <c r="Z1165" t="n">
        <v>10</v>
      </c>
    </row>
    <row r="1166">
      <c r="A1166" t="n">
        <v>17</v>
      </c>
      <c r="B1166" t="n">
        <v>130</v>
      </c>
      <c r="C1166" t="inlineStr">
        <is>
          <t xml:space="preserve">CONCLUIDO	</t>
        </is>
      </c>
      <c r="D1166" t="n">
        <v>3.1876</v>
      </c>
      <c r="E1166" t="n">
        <v>31.37</v>
      </c>
      <c r="F1166" t="n">
        <v>25.78</v>
      </c>
      <c r="G1166" t="n">
        <v>27.14</v>
      </c>
      <c r="H1166" t="n">
        <v>0.36</v>
      </c>
      <c r="I1166" t="n">
        <v>57</v>
      </c>
      <c r="J1166" t="n">
        <v>260.63</v>
      </c>
      <c r="K1166" t="n">
        <v>59.19</v>
      </c>
      <c r="L1166" t="n">
        <v>5.25</v>
      </c>
      <c r="M1166" t="n">
        <v>55</v>
      </c>
      <c r="N1166" t="n">
        <v>66.19</v>
      </c>
      <c r="O1166" t="n">
        <v>32378.93</v>
      </c>
      <c r="P1166" t="n">
        <v>410.01</v>
      </c>
      <c r="Q1166" t="n">
        <v>1397.18</v>
      </c>
      <c r="R1166" t="n">
        <v>125.05</v>
      </c>
      <c r="S1166" t="n">
        <v>66.97</v>
      </c>
      <c r="T1166" t="n">
        <v>26240.69</v>
      </c>
      <c r="U1166" t="n">
        <v>0.54</v>
      </c>
      <c r="V1166" t="n">
        <v>0.82</v>
      </c>
      <c r="W1166" t="n">
        <v>5.39</v>
      </c>
      <c r="X1166" t="n">
        <v>1.61</v>
      </c>
      <c r="Y1166" t="n">
        <v>1</v>
      </c>
      <c r="Z1166" t="n">
        <v>10</v>
      </c>
    </row>
    <row r="1167">
      <c r="A1167" t="n">
        <v>18</v>
      </c>
      <c r="B1167" t="n">
        <v>130</v>
      </c>
      <c r="C1167" t="inlineStr">
        <is>
          <t xml:space="preserve">CONCLUIDO	</t>
        </is>
      </c>
      <c r="D1167" t="n">
        <v>3.2049</v>
      </c>
      <c r="E1167" t="n">
        <v>31.2</v>
      </c>
      <c r="F1167" t="n">
        <v>25.71</v>
      </c>
      <c r="G1167" t="n">
        <v>28.05</v>
      </c>
      <c r="H1167" t="n">
        <v>0.37</v>
      </c>
      <c r="I1167" t="n">
        <v>55</v>
      </c>
      <c r="J1167" t="n">
        <v>261.1</v>
      </c>
      <c r="K1167" t="n">
        <v>59.19</v>
      </c>
      <c r="L1167" t="n">
        <v>5.5</v>
      </c>
      <c r="M1167" t="n">
        <v>53</v>
      </c>
      <c r="N1167" t="n">
        <v>66.40000000000001</v>
      </c>
      <c r="O1167" t="n">
        <v>32436.11</v>
      </c>
      <c r="P1167" t="n">
        <v>408.39</v>
      </c>
      <c r="Q1167" t="n">
        <v>1397.33</v>
      </c>
      <c r="R1167" t="n">
        <v>122.94</v>
      </c>
      <c r="S1167" t="n">
        <v>66.97</v>
      </c>
      <c r="T1167" t="n">
        <v>25197.84</v>
      </c>
      <c r="U1167" t="n">
        <v>0.54</v>
      </c>
      <c r="V1167" t="n">
        <v>0.82</v>
      </c>
      <c r="W1167" t="n">
        <v>5.38</v>
      </c>
      <c r="X1167" t="n">
        <v>1.54</v>
      </c>
      <c r="Y1167" t="n">
        <v>1</v>
      </c>
      <c r="Z1167" t="n">
        <v>10</v>
      </c>
    </row>
    <row r="1168">
      <c r="A1168" t="n">
        <v>19</v>
      </c>
      <c r="B1168" t="n">
        <v>130</v>
      </c>
      <c r="C1168" t="inlineStr">
        <is>
          <t xml:space="preserve">CONCLUIDO	</t>
        </is>
      </c>
      <c r="D1168" t="n">
        <v>3.2264</v>
      </c>
      <c r="E1168" t="n">
        <v>30.99</v>
      </c>
      <c r="F1168" t="n">
        <v>25.65</v>
      </c>
      <c r="G1168" t="n">
        <v>29.59</v>
      </c>
      <c r="H1168" t="n">
        <v>0.39</v>
      </c>
      <c r="I1168" t="n">
        <v>52</v>
      </c>
      <c r="J1168" t="n">
        <v>261.56</v>
      </c>
      <c r="K1168" t="n">
        <v>59.19</v>
      </c>
      <c r="L1168" t="n">
        <v>5.75</v>
      </c>
      <c r="M1168" t="n">
        <v>50</v>
      </c>
      <c r="N1168" t="n">
        <v>66.62</v>
      </c>
      <c r="O1168" t="n">
        <v>32493.38</v>
      </c>
      <c r="P1168" t="n">
        <v>406.58</v>
      </c>
      <c r="Q1168" t="n">
        <v>1397.37</v>
      </c>
      <c r="R1168" t="n">
        <v>120.76</v>
      </c>
      <c r="S1168" t="n">
        <v>66.97</v>
      </c>
      <c r="T1168" t="n">
        <v>24123.25</v>
      </c>
      <c r="U1168" t="n">
        <v>0.55</v>
      </c>
      <c r="V1168" t="n">
        <v>0.82</v>
      </c>
      <c r="W1168" t="n">
        <v>5.38</v>
      </c>
      <c r="X1168" t="n">
        <v>1.48</v>
      </c>
      <c r="Y1168" t="n">
        <v>1</v>
      </c>
      <c r="Z1168" t="n">
        <v>10</v>
      </c>
    </row>
    <row r="1169">
      <c r="A1169" t="n">
        <v>20</v>
      </c>
      <c r="B1169" t="n">
        <v>130</v>
      </c>
      <c r="C1169" t="inlineStr">
        <is>
          <t xml:space="preserve">CONCLUIDO	</t>
        </is>
      </c>
      <c r="D1169" t="n">
        <v>3.243</v>
      </c>
      <c r="E1169" t="n">
        <v>30.84</v>
      </c>
      <c r="F1169" t="n">
        <v>25.59</v>
      </c>
      <c r="G1169" t="n">
        <v>30.7</v>
      </c>
      <c r="H1169" t="n">
        <v>0.41</v>
      </c>
      <c r="I1169" t="n">
        <v>50</v>
      </c>
      <c r="J1169" t="n">
        <v>262.03</v>
      </c>
      <c r="K1169" t="n">
        <v>59.19</v>
      </c>
      <c r="L1169" t="n">
        <v>6</v>
      </c>
      <c r="M1169" t="n">
        <v>48</v>
      </c>
      <c r="N1169" t="n">
        <v>66.83</v>
      </c>
      <c r="O1169" t="n">
        <v>32550.72</v>
      </c>
      <c r="P1169" t="n">
        <v>404.81</v>
      </c>
      <c r="Q1169" t="n">
        <v>1397.44</v>
      </c>
      <c r="R1169" t="n">
        <v>118.58</v>
      </c>
      <c r="S1169" t="n">
        <v>66.97</v>
      </c>
      <c r="T1169" t="n">
        <v>23043.59</v>
      </c>
      <c r="U1169" t="n">
        <v>0.5600000000000001</v>
      </c>
      <c r="V1169" t="n">
        <v>0.82</v>
      </c>
      <c r="W1169" t="n">
        <v>5.38</v>
      </c>
      <c r="X1169" t="n">
        <v>1.42</v>
      </c>
      <c r="Y1169" t="n">
        <v>1</v>
      </c>
      <c r="Z1169" t="n">
        <v>10</v>
      </c>
    </row>
    <row r="1170">
      <c r="A1170" t="n">
        <v>21</v>
      </c>
      <c r="B1170" t="n">
        <v>130</v>
      </c>
      <c r="C1170" t="inlineStr">
        <is>
          <t xml:space="preserve">CONCLUIDO	</t>
        </is>
      </c>
      <c r="D1170" t="n">
        <v>3.259</v>
      </c>
      <c r="E1170" t="n">
        <v>30.68</v>
      </c>
      <c r="F1170" t="n">
        <v>25.53</v>
      </c>
      <c r="G1170" t="n">
        <v>31.92</v>
      </c>
      <c r="H1170" t="n">
        <v>0.42</v>
      </c>
      <c r="I1170" t="n">
        <v>48</v>
      </c>
      <c r="J1170" t="n">
        <v>262.49</v>
      </c>
      <c r="K1170" t="n">
        <v>59.19</v>
      </c>
      <c r="L1170" t="n">
        <v>6.25</v>
      </c>
      <c r="M1170" t="n">
        <v>46</v>
      </c>
      <c r="N1170" t="n">
        <v>67.05</v>
      </c>
      <c r="O1170" t="n">
        <v>32608.15</v>
      </c>
      <c r="P1170" t="n">
        <v>402.79</v>
      </c>
      <c r="Q1170" t="n">
        <v>1397.3</v>
      </c>
      <c r="R1170" t="n">
        <v>117.01</v>
      </c>
      <c r="S1170" t="n">
        <v>66.97</v>
      </c>
      <c r="T1170" t="n">
        <v>22268.46</v>
      </c>
      <c r="U1170" t="n">
        <v>0.57</v>
      </c>
      <c r="V1170" t="n">
        <v>0.82</v>
      </c>
      <c r="W1170" t="n">
        <v>5.37</v>
      </c>
      <c r="X1170" t="n">
        <v>1.37</v>
      </c>
      <c r="Y1170" t="n">
        <v>1</v>
      </c>
      <c r="Z1170" t="n">
        <v>10</v>
      </c>
    </row>
    <row r="1171">
      <c r="A1171" t="n">
        <v>22</v>
      </c>
      <c r="B1171" t="n">
        <v>130</v>
      </c>
      <c r="C1171" t="inlineStr">
        <is>
          <t xml:space="preserve">CONCLUIDO	</t>
        </is>
      </c>
      <c r="D1171" t="n">
        <v>3.2776</v>
      </c>
      <c r="E1171" t="n">
        <v>30.51</v>
      </c>
      <c r="F1171" t="n">
        <v>25.46</v>
      </c>
      <c r="G1171" t="n">
        <v>33.2</v>
      </c>
      <c r="H1171" t="n">
        <v>0.44</v>
      </c>
      <c r="I1171" t="n">
        <v>46</v>
      </c>
      <c r="J1171" t="n">
        <v>262.96</v>
      </c>
      <c r="K1171" t="n">
        <v>59.19</v>
      </c>
      <c r="L1171" t="n">
        <v>6.5</v>
      </c>
      <c r="M1171" t="n">
        <v>44</v>
      </c>
      <c r="N1171" t="n">
        <v>67.26000000000001</v>
      </c>
      <c r="O1171" t="n">
        <v>32665.66</v>
      </c>
      <c r="P1171" t="n">
        <v>400.76</v>
      </c>
      <c r="Q1171" t="n">
        <v>1397.2</v>
      </c>
      <c r="R1171" t="n">
        <v>114.46</v>
      </c>
      <c r="S1171" t="n">
        <v>66.97</v>
      </c>
      <c r="T1171" t="n">
        <v>21001.84</v>
      </c>
      <c r="U1171" t="n">
        <v>0.59</v>
      </c>
      <c r="V1171" t="n">
        <v>0.83</v>
      </c>
      <c r="W1171" t="n">
        <v>5.37</v>
      </c>
      <c r="X1171" t="n">
        <v>1.29</v>
      </c>
      <c r="Y1171" t="n">
        <v>1</v>
      </c>
      <c r="Z1171" t="n">
        <v>10</v>
      </c>
    </row>
    <row r="1172">
      <c r="A1172" t="n">
        <v>23</v>
      </c>
      <c r="B1172" t="n">
        <v>130</v>
      </c>
      <c r="C1172" t="inlineStr">
        <is>
          <t xml:space="preserve">CONCLUIDO	</t>
        </is>
      </c>
      <c r="D1172" t="n">
        <v>3.2943</v>
      </c>
      <c r="E1172" t="n">
        <v>30.36</v>
      </c>
      <c r="F1172" t="n">
        <v>25.4</v>
      </c>
      <c r="G1172" t="n">
        <v>34.64</v>
      </c>
      <c r="H1172" t="n">
        <v>0.46</v>
      </c>
      <c r="I1172" t="n">
        <v>44</v>
      </c>
      <c r="J1172" t="n">
        <v>263.42</v>
      </c>
      <c r="K1172" t="n">
        <v>59.19</v>
      </c>
      <c r="L1172" t="n">
        <v>6.75</v>
      </c>
      <c r="M1172" t="n">
        <v>42</v>
      </c>
      <c r="N1172" t="n">
        <v>67.48</v>
      </c>
      <c r="O1172" t="n">
        <v>32723.25</v>
      </c>
      <c r="P1172" t="n">
        <v>399.17</v>
      </c>
      <c r="Q1172" t="n">
        <v>1397.24</v>
      </c>
      <c r="R1172" t="n">
        <v>112.86</v>
      </c>
      <c r="S1172" t="n">
        <v>66.97</v>
      </c>
      <c r="T1172" t="n">
        <v>20214.2</v>
      </c>
      <c r="U1172" t="n">
        <v>0.59</v>
      </c>
      <c r="V1172" t="n">
        <v>0.83</v>
      </c>
      <c r="W1172" t="n">
        <v>5.36</v>
      </c>
      <c r="X1172" t="n">
        <v>1.23</v>
      </c>
      <c r="Y1172" t="n">
        <v>1</v>
      </c>
      <c r="Z1172" t="n">
        <v>10</v>
      </c>
    </row>
    <row r="1173">
      <c r="A1173" t="n">
        <v>24</v>
      </c>
      <c r="B1173" t="n">
        <v>130</v>
      </c>
      <c r="C1173" t="inlineStr">
        <is>
          <t xml:space="preserve">CONCLUIDO	</t>
        </is>
      </c>
      <c r="D1173" t="n">
        <v>3.3092</v>
      </c>
      <c r="E1173" t="n">
        <v>30.22</v>
      </c>
      <c r="F1173" t="n">
        <v>25.36</v>
      </c>
      <c r="G1173" t="n">
        <v>36.23</v>
      </c>
      <c r="H1173" t="n">
        <v>0.47</v>
      </c>
      <c r="I1173" t="n">
        <v>42</v>
      </c>
      <c r="J1173" t="n">
        <v>263.89</v>
      </c>
      <c r="K1173" t="n">
        <v>59.19</v>
      </c>
      <c r="L1173" t="n">
        <v>7</v>
      </c>
      <c r="M1173" t="n">
        <v>40</v>
      </c>
      <c r="N1173" t="n">
        <v>67.7</v>
      </c>
      <c r="O1173" t="n">
        <v>32780.92</v>
      </c>
      <c r="P1173" t="n">
        <v>397.61</v>
      </c>
      <c r="Q1173" t="n">
        <v>1397.22</v>
      </c>
      <c r="R1173" t="n">
        <v>111.16</v>
      </c>
      <c r="S1173" t="n">
        <v>66.97</v>
      </c>
      <c r="T1173" t="n">
        <v>19372.23</v>
      </c>
      <c r="U1173" t="n">
        <v>0.6</v>
      </c>
      <c r="V1173" t="n">
        <v>0.83</v>
      </c>
      <c r="W1173" t="n">
        <v>5.37</v>
      </c>
      <c r="X1173" t="n">
        <v>1.19</v>
      </c>
      <c r="Y1173" t="n">
        <v>1</v>
      </c>
      <c r="Z1173" t="n">
        <v>10</v>
      </c>
    </row>
    <row r="1174">
      <c r="A1174" t="n">
        <v>25</v>
      </c>
      <c r="B1174" t="n">
        <v>130</v>
      </c>
      <c r="C1174" t="inlineStr">
        <is>
          <t xml:space="preserve">CONCLUIDO	</t>
        </is>
      </c>
      <c r="D1174" t="n">
        <v>3.3167</v>
      </c>
      <c r="E1174" t="n">
        <v>30.15</v>
      </c>
      <c r="F1174" t="n">
        <v>25.34</v>
      </c>
      <c r="G1174" t="n">
        <v>37.08</v>
      </c>
      <c r="H1174" t="n">
        <v>0.49</v>
      </c>
      <c r="I1174" t="n">
        <v>41</v>
      </c>
      <c r="J1174" t="n">
        <v>264.36</v>
      </c>
      <c r="K1174" t="n">
        <v>59.19</v>
      </c>
      <c r="L1174" t="n">
        <v>7.25</v>
      </c>
      <c r="M1174" t="n">
        <v>39</v>
      </c>
      <c r="N1174" t="n">
        <v>67.92</v>
      </c>
      <c r="O1174" t="n">
        <v>32838.68</v>
      </c>
      <c r="P1174" t="n">
        <v>396.11</v>
      </c>
      <c r="Q1174" t="n">
        <v>1397.33</v>
      </c>
      <c r="R1174" t="n">
        <v>110.61</v>
      </c>
      <c r="S1174" t="n">
        <v>66.97</v>
      </c>
      <c r="T1174" t="n">
        <v>19100.81</v>
      </c>
      <c r="U1174" t="n">
        <v>0.61</v>
      </c>
      <c r="V1174" t="n">
        <v>0.83</v>
      </c>
      <c r="W1174" t="n">
        <v>5.37</v>
      </c>
      <c r="X1174" t="n">
        <v>1.17</v>
      </c>
      <c r="Y1174" t="n">
        <v>1</v>
      </c>
      <c r="Z1174" t="n">
        <v>10</v>
      </c>
    </row>
    <row r="1175">
      <c r="A1175" t="n">
        <v>26</v>
      </c>
      <c r="B1175" t="n">
        <v>130</v>
      </c>
      <c r="C1175" t="inlineStr">
        <is>
          <t xml:space="preserve">CONCLUIDO	</t>
        </is>
      </c>
      <c r="D1175" t="n">
        <v>3.3349</v>
      </c>
      <c r="E1175" t="n">
        <v>29.99</v>
      </c>
      <c r="F1175" t="n">
        <v>25.27</v>
      </c>
      <c r="G1175" t="n">
        <v>38.88</v>
      </c>
      <c r="H1175" t="n">
        <v>0.5</v>
      </c>
      <c r="I1175" t="n">
        <v>39</v>
      </c>
      <c r="J1175" t="n">
        <v>264.83</v>
      </c>
      <c r="K1175" t="n">
        <v>59.19</v>
      </c>
      <c r="L1175" t="n">
        <v>7.5</v>
      </c>
      <c r="M1175" t="n">
        <v>37</v>
      </c>
      <c r="N1175" t="n">
        <v>68.14</v>
      </c>
      <c r="O1175" t="n">
        <v>32896.51</v>
      </c>
      <c r="P1175" t="n">
        <v>393.93</v>
      </c>
      <c r="Q1175" t="n">
        <v>1397.23</v>
      </c>
      <c r="R1175" t="n">
        <v>108.53</v>
      </c>
      <c r="S1175" t="n">
        <v>66.97</v>
      </c>
      <c r="T1175" t="n">
        <v>18072.27</v>
      </c>
      <c r="U1175" t="n">
        <v>0.62</v>
      </c>
      <c r="V1175" t="n">
        <v>0.83</v>
      </c>
      <c r="W1175" t="n">
        <v>5.36</v>
      </c>
      <c r="X1175" t="n">
        <v>1.11</v>
      </c>
      <c r="Y1175" t="n">
        <v>1</v>
      </c>
      <c r="Z1175" t="n">
        <v>10</v>
      </c>
    </row>
    <row r="1176">
      <c r="A1176" t="n">
        <v>27</v>
      </c>
      <c r="B1176" t="n">
        <v>130</v>
      </c>
      <c r="C1176" t="inlineStr">
        <is>
          <t xml:space="preserve">CONCLUIDO	</t>
        </is>
      </c>
      <c r="D1176" t="n">
        <v>3.3434</v>
      </c>
      <c r="E1176" t="n">
        <v>29.91</v>
      </c>
      <c r="F1176" t="n">
        <v>25.25</v>
      </c>
      <c r="G1176" t="n">
        <v>39.86</v>
      </c>
      <c r="H1176" t="n">
        <v>0.52</v>
      </c>
      <c r="I1176" t="n">
        <v>38</v>
      </c>
      <c r="J1176" t="n">
        <v>265.3</v>
      </c>
      <c r="K1176" t="n">
        <v>59.19</v>
      </c>
      <c r="L1176" t="n">
        <v>7.75</v>
      </c>
      <c r="M1176" t="n">
        <v>36</v>
      </c>
      <c r="N1176" t="n">
        <v>68.36</v>
      </c>
      <c r="O1176" t="n">
        <v>32954.43</v>
      </c>
      <c r="P1176" t="n">
        <v>392.34</v>
      </c>
      <c r="Q1176" t="n">
        <v>1397.41</v>
      </c>
      <c r="R1176" t="n">
        <v>107.46</v>
      </c>
      <c r="S1176" t="n">
        <v>66.97</v>
      </c>
      <c r="T1176" t="n">
        <v>17541.42</v>
      </c>
      <c r="U1176" t="n">
        <v>0.62</v>
      </c>
      <c r="V1176" t="n">
        <v>0.83</v>
      </c>
      <c r="W1176" t="n">
        <v>5.37</v>
      </c>
      <c r="X1176" t="n">
        <v>1.08</v>
      </c>
      <c r="Y1176" t="n">
        <v>1</v>
      </c>
      <c r="Z1176" t="n">
        <v>10</v>
      </c>
    </row>
    <row r="1177">
      <c r="A1177" t="n">
        <v>28</v>
      </c>
      <c r="B1177" t="n">
        <v>130</v>
      </c>
      <c r="C1177" t="inlineStr">
        <is>
          <t xml:space="preserve">CONCLUIDO	</t>
        </is>
      </c>
      <c r="D1177" t="n">
        <v>3.3626</v>
      </c>
      <c r="E1177" t="n">
        <v>29.74</v>
      </c>
      <c r="F1177" t="n">
        <v>25.17</v>
      </c>
      <c r="G1177" t="n">
        <v>41.96</v>
      </c>
      <c r="H1177" t="n">
        <v>0.54</v>
      </c>
      <c r="I1177" t="n">
        <v>36</v>
      </c>
      <c r="J1177" t="n">
        <v>265.77</v>
      </c>
      <c r="K1177" t="n">
        <v>59.19</v>
      </c>
      <c r="L1177" t="n">
        <v>8</v>
      </c>
      <c r="M1177" t="n">
        <v>34</v>
      </c>
      <c r="N1177" t="n">
        <v>68.58</v>
      </c>
      <c r="O1177" t="n">
        <v>33012.44</v>
      </c>
      <c r="P1177" t="n">
        <v>390.78</v>
      </c>
      <c r="Q1177" t="n">
        <v>1397.34</v>
      </c>
      <c r="R1177" t="n">
        <v>105.21</v>
      </c>
      <c r="S1177" t="n">
        <v>66.97</v>
      </c>
      <c r="T1177" t="n">
        <v>16426.54</v>
      </c>
      <c r="U1177" t="n">
        <v>0.64</v>
      </c>
      <c r="V1177" t="n">
        <v>0.84</v>
      </c>
      <c r="W1177" t="n">
        <v>5.36</v>
      </c>
      <c r="X1177" t="n">
        <v>1.01</v>
      </c>
      <c r="Y1177" t="n">
        <v>1</v>
      </c>
      <c r="Z1177" t="n">
        <v>10</v>
      </c>
    </row>
    <row r="1178">
      <c r="A1178" t="n">
        <v>29</v>
      </c>
      <c r="B1178" t="n">
        <v>130</v>
      </c>
      <c r="C1178" t="inlineStr">
        <is>
          <t xml:space="preserve">CONCLUIDO	</t>
        </is>
      </c>
      <c r="D1178" t="n">
        <v>3.3714</v>
      </c>
      <c r="E1178" t="n">
        <v>29.66</v>
      </c>
      <c r="F1178" t="n">
        <v>25.15</v>
      </c>
      <c r="G1178" t="n">
        <v>43.11</v>
      </c>
      <c r="H1178" t="n">
        <v>0.55</v>
      </c>
      <c r="I1178" t="n">
        <v>35</v>
      </c>
      <c r="J1178" t="n">
        <v>266.24</v>
      </c>
      <c r="K1178" t="n">
        <v>59.19</v>
      </c>
      <c r="L1178" t="n">
        <v>8.25</v>
      </c>
      <c r="M1178" t="n">
        <v>33</v>
      </c>
      <c r="N1178" t="n">
        <v>68.8</v>
      </c>
      <c r="O1178" t="n">
        <v>33070.52</v>
      </c>
      <c r="P1178" t="n">
        <v>388.96</v>
      </c>
      <c r="Q1178" t="n">
        <v>1397.36</v>
      </c>
      <c r="R1178" t="n">
        <v>104.38</v>
      </c>
      <c r="S1178" t="n">
        <v>66.97</v>
      </c>
      <c r="T1178" t="n">
        <v>16014.95</v>
      </c>
      <c r="U1178" t="n">
        <v>0.64</v>
      </c>
      <c r="V1178" t="n">
        <v>0.84</v>
      </c>
      <c r="W1178" t="n">
        <v>5.35</v>
      </c>
      <c r="X1178" t="n">
        <v>0.98</v>
      </c>
      <c r="Y1178" t="n">
        <v>1</v>
      </c>
      <c r="Z1178" t="n">
        <v>10</v>
      </c>
    </row>
    <row r="1179">
      <c r="A1179" t="n">
        <v>30</v>
      </c>
      <c r="B1179" t="n">
        <v>130</v>
      </c>
      <c r="C1179" t="inlineStr">
        <is>
          <t xml:space="preserve">CONCLUIDO	</t>
        </is>
      </c>
      <c r="D1179" t="n">
        <v>3.3824</v>
      </c>
      <c r="E1179" t="n">
        <v>29.56</v>
      </c>
      <c r="F1179" t="n">
        <v>25.1</v>
      </c>
      <c r="G1179" t="n">
        <v>44.29</v>
      </c>
      <c r="H1179" t="n">
        <v>0.57</v>
      </c>
      <c r="I1179" t="n">
        <v>34</v>
      </c>
      <c r="J1179" t="n">
        <v>266.71</v>
      </c>
      <c r="K1179" t="n">
        <v>59.19</v>
      </c>
      <c r="L1179" t="n">
        <v>8.5</v>
      </c>
      <c r="M1179" t="n">
        <v>32</v>
      </c>
      <c r="N1179" t="n">
        <v>69.02</v>
      </c>
      <c r="O1179" t="n">
        <v>33128.7</v>
      </c>
      <c r="P1179" t="n">
        <v>387.87</v>
      </c>
      <c r="Q1179" t="n">
        <v>1397.3</v>
      </c>
      <c r="R1179" t="n">
        <v>102.76</v>
      </c>
      <c r="S1179" t="n">
        <v>66.97</v>
      </c>
      <c r="T1179" t="n">
        <v>15212.42</v>
      </c>
      <c r="U1179" t="n">
        <v>0.65</v>
      </c>
      <c r="V1179" t="n">
        <v>0.84</v>
      </c>
      <c r="W1179" t="n">
        <v>5.35</v>
      </c>
      <c r="X1179" t="n">
        <v>0.93</v>
      </c>
      <c r="Y1179" t="n">
        <v>1</v>
      </c>
      <c r="Z1179" t="n">
        <v>10</v>
      </c>
    </row>
    <row r="1180">
      <c r="A1180" t="n">
        <v>31</v>
      </c>
      <c r="B1180" t="n">
        <v>130</v>
      </c>
      <c r="C1180" t="inlineStr">
        <is>
          <t xml:space="preserve">CONCLUIDO	</t>
        </is>
      </c>
      <c r="D1180" t="n">
        <v>3.393</v>
      </c>
      <c r="E1180" t="n">
        <v>29.47</v>
      </c>
      <c r="F1180" t="n">
        <v>25.05</v>
      </c>
      <c r="G1180" t="n">
        <v>45.55</v>
      </c>
      <c r="H1180" t="n">
        <v>0.58</v>
      </c>
      <c r="I1180" t="n">
        <v>33</v>
      </c>
      <c r="J1180" t="n">
        <v>267.18</v>
      </c>
      <c r="K1180" t="n">
        <v>59.19</v>
      </c>
      <c r="L1180" t="n">
        <v>8.75</v>
      </c>
      <c r="M1180" t="n">
        <v>31</v>
      </c>
      <c r="N1180" t="n">
        <v>69.23999999999999</v>
      </c>
      <c r="O1180" t="n">
        <v>33186.95</v>
      </c>
      <c r="P1180" t="n">
        <v>386.23</v>
      </c>
      <c r="Q1180" t="n">
        <v>1397.27</v>
      </c>
      <c r="R1180" t="n">
        <v>101.33</v>
      </c>
      <c r="S1180" t="n">
        <v>66.97</v>
      </c>
      <c r="T1180" t="n">
        <v>14502.12</v>
      </c>
      <c r="U1180" t="n">
        <v>0.66</v>
      </c>
      <c r="V1180" t="n">
        <v>0.84</v>
      </c>
      <c r="W1180" t="n">
        <v>5.35</v>
      </c>
      <c r="X1180" t="n">
        <v>0.89</v>
      </c>
      <c r="Y1180" t="n">
        <v>1</v>
      </c>
      <c r="Z1180" t="n">
        <v>10</v>
      </c>
    </row>
    <row r="1181">
      <c r="A1181" t="n">
        <v>32</v>
      </c>
      <c r="B1181" t="n">
        <v>130</v>
      </c>
      <c r="C1181" t="inlineStr">
        <is>
          <t xml:space="preserve">CONCLUIDO	</t>
        </is>
      </c>
      <c r="D1181" t="n">
        <v>3.399</v>
      </c>
      <c r="E1181" t="n">
        <v>29.42</v>
      </c>
      <c r="F1181" t="n">
        <v>25.05</v>
      </c>
      <c r="G1181" t="n">
        <v>46.97</v>
      </c>
      <c r="H1181" t="n">
        <v>0.6</v>
      </c>
      <c r="I1181" t="n">
        <v>32</v>
      </c>
      <c r="J1181" t="n">
        <v>267.66</v>
      </c>
      <c r="K1181" t="n">
        <v>59.19</v>
      </c>
      <c r="L1181" t="n">
        <v>9</v>
      </c>
      <c r="M1181" t="n">
        <v>30</v>
      </c>
      <c r="N1181" t="n">
        <v>69.45999999999999</v>
      </c>
      <c r="O1181" t="n">
        <v>33245.29</v>
      </c>
      <c r="P1181" t="n">
        <v>385.04</v>
      </c>
      <c r="Q1181" t="n">
        <v>1397.21</v>
      </c>
      <c r="R1181" t="n">
        <v>101.33</v>
      </c>
      <c r="S1181" t="n">
        <v>66.97</v>
      </c>
      <c r="T1181" t="n">
        <v>14507.07</v>
      </c>
      <c r="U1181" t="n">
        <v>0.66</v>
      </c>
      <c r="V1181" t="n">
        <v>0.84</v>
      </c>
      <c r="W1181" t="n">
        <v>5.35</v>
      </c>
      <c r="X1181" t="n">
        <v>0.89</v>
      </c>
      <c r="Y1181" t="n">
        <v>1</v>
      </c>
      <c r="Z1181" t="n">
        <v>10</v>
      </c>
    </row>
    <row r="1182">
      <c r="A1182" t="n">
        <v>33</v>
      </c>
      <c r="B1182" t="n">
        <v>130</v>
      </c>
      <c r="C1182" t="inlineStr">
        <is>
          <t xml:space="preserve">CONCLUIDO	</t>
        </is>
      </c>
      <c r="D1182" t="n">
        <v>3.406</v>
      </c>
      <c r="E1182" t="n">
        <v>29.36</v>
      </c>
      <c r="F1182" t="n">
        <v>25.04</v>
      </c>
      <c r="G1182" t="n">
        <v>48.46</v>
      </c>
      <c r="H1182" t="n">
        <v>0.61</v>
      </c>
      <c r="I1182" t="n">
        <v>31</v>
      </c>
      <c r="J1182" t="n">
        <v>268.13</v>
      </c>
      <c r="K1182" t="n">
        <v>59.19</v>
      </c>
      <c r="L1182" t="n">
        <v>9.25</v>
      </c>
      <c r="M1182" t="n">
        <v>29</v>
      </c>
      <c r="N1182" t="n">
        <v>69.69</v>
      </c>
      <c r="O1182" t="n">
        <v>33303.72</v>
      </c>
      <c r="P1182" t="n">
        <v>384.38</v>
      </c>
      <c r="Q1182" t="n">
        <v>1397.2</v>
      </c>
      <c r="R1182" t="n">
        <v>101.09</v>
      </c>
      <c r="S1182" t="n">
        <v>66.97</v>
      </c>
      <c r="T1182" t="n">
        <v>14393.7</v>
      </c>
      <c r="U1182" t="n">
        <v>0.66</v>
      </c>
      <c r="V1182" t="n">
        <v>0.84</v>
      </c>
      <c r="W1182" t="n">
        <v>5.34</v>
      </c>
      <c r="X1182" t="n">
        <v>0.87</v>
      </c>
      <c r="Y1182" t="n">
        <v>1</v>
      </c>
      <c r="Z1182" t="n">
        <v>10</v>
      </c>
    </row>
    <row r="1183">
      <c r="A1183" t="n">
        <v>34</v>
      </c>
      <c r="B1183" t="n">
        <v>130</v>
      </c>
      <c r="C1183" t="inlineStr">
        <is>
          <t xml:space="preserve">CONCLUIDO	</t>
        </is>
      </c>
      <c r="D1183" t="n">
        <v>3.4164</v>
      </c>
      <c r="E1183" t="n">
        <v>29.27</v>
      </c>
      <c r="F1183" t="n">
        <v>25</v>
      </c>
      <c r="G1183" t="n">
        <v>50</v>
      </c>
      <c r="H1183" t="n">
        <v>0.63</v>
      </c>
      <c r="I1183" t="n">
        <v>30</v>
      </c>
      <c r="J1183" t="n">
        <v>268.61</v>
      </c>
      <c r="K1183" t="n">
        <v>59.19</v>
      </c>
      <c r="L1183" t="n">
        <v>9.5</v>
      </c>
      <c r="M1183" t="n">
        <v>28</v>
      </c>
      <c r="N1183" t="n">
        <v>69.91</v>
      </c>
      <c r="O1183" t="n">
        <v>33362.23</v>
      </c>
      <c r="P1183" t="n">
        <v>382.94</v>
      </c>
      <c r="Q1183" t="n">
        <v>1397.23</v>
      </c>
      <c r="R1183" t="n">
        <v>99.77</v>
      </c>
      <c r="S1183" t="n">
        <v>66.97</v>
      </c>
      <c r="T1183" t="n">
        <v>13736.05</v>
      </c>
      <c r="U1183" t="n">
        <v>0.67</v>
      </c>
      <c r="V1183" t="n">
        <v>0.84</v>
      </c>
      <c r="W1183" t="n">
        <v>5.34</v>
      </c>
      <c r="X1183" t="n">
        <v>0.83</v>
      </c>
      <c r="Y1183" t="n">
        <v>1</v>
      </c>
      <c r="Z1183" t="n">
        <v>10</v>
      </c>
    </row>
    <row r="1184">
      <c r="A1184" t="n">
        <v>35</v>
      </c>
      <c r="B1184" t="n">
        <v>130</v>
      </c>
      <c r="C1184" t="inlineStr">
        <is>
          <t xml:space="preserve">CONCLUIDO	</t>
        </is>
      </c>
      <c r="D1184" t="n">
        <v>3.4278</v>
      </c>
      <c r="E1184" t="n">
        <v>29.17</v>
      </c>
      <c r="F1184" t="n">
        <v>24.95</v>
      </c>
      <c r="G1184" t="n">
        <v>51.62</v>
      </c>
      <c r="H1184" t="n">
        <v>0.64</v>
      </c>
      <c r="I1184" t="n">
        <v>29</v>
      </c>
      <c r="J1184" t="n">
        <v>269.08</v>
      </c>
      <c r="K1184" t="n">
        <v>59.19</v>
      </c>
      <c r="L1184" t="n">
        <v>9.75</v>
      </c>
      <c r="M1184" t="n">
        <v>27</v>
      </c>
      <c r="N1184" t="n">
        <v>70.14</v>
      </c>
      <c r="O1184" t="n">
        <v>33420.83</v>
      </c>
      <c r="P1184" t="n">
        <v>380.89</v>
      </c>
      <c r="Q1184" t="n">
        <v>1397.26</v>
      </c>
      <c r="R1184" t="n">
        <v>98.23999999999999</v>
      </c>
      <c r="S1184" t="n">
        <v>66.97</v>
      </c>
      <c r="T1184" t="n">
        <v>12977.01</v>
      </c>
      <c r="U1184" t="n">
        <v>0.68</v>
      </c>
      <c r="V1184" t="n">
        <v>0.84</v>
      </c>
      <c r="W1184" t="n">
        <v>5.34</v>
      </c>
      <c r="X1184" t="n">
        <v>0.78</v>
      </c>
      <c r="Y1184" t="n">
        <v>1</v>
      </c>
      <c r="Z1184" t="n">
        <v>10</v>
      </c>
    </row>
    <row r="1185">
      <c r="A1185" t="n">
        <v>36</v>
      </c>
      <c r="B1185" t="n">
        <v>130</v>
      </c>
      <c r="C1185" t="inlineStr">
        <is>
          <t xml:space="preserve">CONCLUIDO	</t>
        </is>
      </c>
      <c r="D1185" t="n">
        <v>3.4251</v>
      </c>
      <c r="E1185" t="n">
        <v>29.2</v>
      </c>
      <c r="F1185" t="n">
        <v>24.97</v>
      </c>
      <c r="G1185" t="n">
        <v>51.67</v>
      </c>
      <c r="H1185" t="n">
        <v>0.66</v>
      </c>
      <c r="I1185" t="n">
        <v>29</v>
      </c>
      <c r="J1185" t="n">
        <v>269.56</v>
      </c>
      <c r="K1185" t="n">
        <v>59.19</v>
      </c>
      <c r="L1185" t="n">
        <v>10</v>
      </c>
      <c r="M1185" t="n">
        <v>27</v>
      </c>
      <c r="N1185" t="n">
        <v>70.36</v>
      </c>
      <c r="O1185" t="n">
        <v>33479.51</v>
      </c>
      <c r="P1185" t="n">
        <v>380.19</v>
      </c>
      <c r="Q1185" t="n">
        <v>1397.3</v>
      </c>
      <c r="R1185" t="n">
        <v>98.89</v>
      </c>
      <c r="S1185" t="n">
        <v>66.97</v>
      </c>
      <c r="T1185" t="n">
        <v>13303.36</v>
      </c>
      <c r="U1185" t="n">
        <v>0.68</v>
      </c>
      <c r="V1185" t="n">
        <v>0.84</v>
      </c>
      <c r="W1185" t="n">
        <v>5.34</v>
      </c>
      <c r="X1185" t="n">
        <v>0.8100000000000001</v>
      </c>
      <c r="Y1185" t="n">
        <v>1</v>
      </c>
      <c r="Z1185" t="n">
        <v>10</v>
      </c>
    </row>
    <row r="1186">
      <c r="A1186" t="n">
        <v>37</v>
      </c>
      <c r="B1186" t="n">
        <v>130</v>
      </c>
      <c r="C1186" t="inlineStr">
        <is>
          <t xml:space="preserve">CONCLUIDO	</t>
        </is>
      </c>
      <c r="D1186" t="n">
        <v>3.4354</v>
      </c>
      <c r="E1186" t="n">
        <v>29.11</v>
      </c>
      <c r="F1186" t="n">
        <v>24.93</v>
      </c>
      <c r="G1186" t="n">
        <v>53.43</v>
      </c>
      <c r="H1186" t="n">
        <v>0.68</v>
      </c>
      <c r="I1186" t="n">
        <v>28</v>
      </c>
      <c r="J1186" t="n">
        <v>270.03</v>
      </c>
      <c r="K1186" t="n">
        <v>59.19</v>
      </c>
      <c r="L1186" t="n">
        <v>10.25</v>
      </c>
      <c r="M1186" t="n">
        <v>26</v>
      </c>
      <c r="N1186" t="n">
        <v>70.59</v>
      </c>
      <c r="O1186" t="n">
        <v>33538.28</v>
      </c>
      <c r="P1186" t="n">
        <v>379.35</v>
      </c>
      <c r="Q1186" t="n">
        <v>1397.19</v>
      </c>
      <c r="R1186" t="n">
        <v>97.73</v>
      </c>
      <c r="S1186" t="n">
        <v>66.97</v>
      </c>
      <c r="T1186" t="n">
        <v>12729.11</v>
      </c>
      <c r="U1186" t="n">
        <v>0.6899999999999999</v>
      </c>
      <c r="V1186" t="n">
        <v>0.84</v>
      </c>
      <c r="W1186" t="n">
        <v>5.33</v>
      </c>
      <c r="X1186" t="n">
        <v>0.77</v>
      </c>
      <c r="Y1186" t="n">
        <v>1</v>
      </c>
      <c r="Z1186" t="n">
        <v>10</v>
      </c>
    </row>
    <row r="1187">
      <c r="A1187" t="n">
        <v>38</v>
      </c>
      <c r="B1187" t="n">
        <v>130</v>
      </c>
      <c r="C1187" t="inlineStr">
        <is>
          <t xml:space="preserve">CONCLUIDO	</t>
        </is>
      </c>
      <c r="D1187" t="n">
        <v>3.4438</v>
      </c>
      <c r="E1187" t="n">
        <v>29.04</v>
      </c>
      <c r="F1187" t="n">
        <v>24.91</v>
      </c>
      <c r="G1187" t="n">
        <v>55.36</v>
      </c>
      <c r="H1187" t="n">
        <v>0.6899999999999999</v>
      </c>
      <c r="I1187" t="n">
        <v>27</v>
      </c>
      <c r="J1187" t="n">
        <v>270.51</v>
      </c>
      <c r="K1187" t="n">
        <v>59.19</v>
      </c>
      <c r="L1187" t="n">
        <v>10.5</v>
      </c>
      <c r="M1187" t="n">
        <v>25</v>
      </c>
      <c r="N1187" t="n">
        <v>70.81999999999999</v>
      </c>
      <c r="O1187" t="n">
        <v>33597.14</v>
      </c>
      <c r="P1187" t="n">
        <v>377.49</v>
      </c>
      <c r="Q1187" t="n">
        <v>1397.23</v>
      </c>
      <c r="R1187" t="n">
        <v>96.84999999999999</v>
      </c>
      <c r="S1187" t="n">
        <v>66.97</v>
      </c>
      <c r="T1187" t="n">
        <v>12292.2</v>
      </c>
      <c r="U1187" t="n">
        <v>0.6899999999999999</v>
      </c>
      <c r="V1187" t="n">
        <v>0.84</v>
      </c>
      <c r="W1187" t="n">
        <v>5.34</v>
      </c>
      <c r="X1187" t="n">
        <v>0.75</v>
      </c>
      <c r="Y1187" t="n">
        <v>1</v>
      </c>
      <c r="Z1187" t="n">
        <v>10</v>
      </c>
    </row>
    <row r="1188">
      <c r="A1188" t="n">
        <v>39</v>
      </c>
      <c r="B1188" t="n">
        <v>130</v>
      </c>
      <c r="C1188" t="inlineStr">
        <is>
          <t xml:space="preserve">CONCLUIDO	</t>
        </is>
      </c>
      <c r="D1188" t="n">
        <v>3.4527</v>
      </c>
      <c r="E1188" t="n">
        <v>28.96</v>
      </c>
      <c r="F1188" t="n">
        <v>24.89</v>
      </c>
      <c r="G1188" t="n">
        <v>57.43</v>
      </c>
      <c r="H1188" t="n">
        <v>0.71</v>
      </c>
      <c r="I1188" t="n">
        <v>26</v>
      </c>
      <c r="J1188" t="n">
        <v>270.99</v>
      </c>
      <c r="K1188" t="n">
        <v>59.19</v>
      </c>
      <c r="L1188" t="n">
        <v>10.75</v>
      </c>
      <c r="M1188" t="n">
        <v>24</v>
      </c>
      <c r="N1188" t="n">
        <v>71.04000000000001</v>
      </c>
      <c r="O1188" t="n">
        <v>33656.08</v>
      </c>
      <c r="P1188" t="n">
        <v>375.24</v>
      </c>
      <c r="Q1188" t="n">
        <v>1397.21</v>
      </c>
      <c r="R1188" t="n">
        <v>96.06</v>
      </c>
      <c r="S1188" t="n">
        <v>66.97</v>
      </c>
      <c r="T1188" t="n">
        <v>11901.6</v>
      </c>
      <c r="U1188" t="n">
        <v>0.7</v>
      </c>
      <c r="V1188" t="n">
        <v>0.85</v>
      </c>
      <c r="W1188" t="n">
        <v>5.34</v>
      </c>
      <c r="X1188" t="n">
        <v>0.72</v>
      </c>
      <c r="Y1188" t="n">
        <v>1</v>
      </c>
      <c r="Z1188" t="n">
        <v>10</v>
      </c>
    </row>
    <row r="1189">
      <c r="A1189" t="n">
        <v>40</v>
      </c>
      <c r="B1189" t="n">
        <v>130</v>
      </c>
      <c r="C1189" t="inlineStr">
        <is>
          <t xml:space="preserve">CONCLUIDO	</t>
        </is>
      </c>
      <c r="D1189" t="n">
        <v>3.4528</v>
      </c>
      <c r="E1189" t="n">
        <v>28.96</v>
      </c>
      <c r="F1189" t="n">
        <v>24.89</v>
      </c>
      <c r="G1189" t="n">
        <v>57.43</v>
      </c>
      <c r="H1189" t="n">
        <v>0.72</v>
      </c>
      <c r="I1189" t="n">
        <v>26</v>
      </c>
      <c r="J1189" t="n">
        <v>271.47</v>
      </c>
      <c r="K1189" t="n">
        <v>59.19</v>
      </c>
      <c r="L1189" t="n">
        <v>11</v>
      </c>
      <c r="M1189" t="n">
        <v>24</v>
      </c>
      <c r="N1189" t="n">
        <v>71.27</v>
      </c>
      <c r="O1189" t="n">
        <v>33715.11</v>
      </c>
      <c r="P1189" t="n">
        <v>375.07</v>
      </c>
      <c r="Q1189" t="n">
        <v>1397.23</v>
      </c>
      <c r="R1189" t="n">
        <v>95.86</v>
      </c>
      <c r="S1189" t="n">
        <v>66.97</v>
      </c>
      <c r="T1189" t="n">
        <v>11803.57</v>
      </c>
      <c r="U1189" t="n">
        <v>0.7</v>
      </c>
      <c r="V1189" t="n">
        <v>0.85</v>
      </c>
      <c r="W1189" t="n">
        <v>5.34</v>
      </c>
      <c r="X1189" t="n">
        <v>0.72</v>
      </c>
      <c r="Y1189" t="n">
        <v>1</v>
      </c>
      <c r="Z1189" t="n">
        <v>10</v>
      </c>
    </row>
    <row r="1190">
      <c r="A1190" t="n">
        <v>41</v>
      </c>
      <c r="B1190" t="n">
        <v>130</v>
      </c>
      <c r="C1190" t="inlineStr">
        <is>
          <t xml:space="preserve">CONCLUIDO	</t>
        </is>
      </c>
      <c r="D1190" t="n">
        <v>3.4621</v>
      </c>
      <c r="E1190" t="n">
        <v>28.88</v>
      </c>
      <c r="F1190" t="n">
        <v>24.86</v>
      </c>
      <c r="G1190" t="n">
        <v>59.66</v>
      </c>
      <c r="H1190" t="n">
        <v>0.74</v>
      </c>
      <c r="I1190" t="n">
        <v>25</v>
      </c>
      <c r="J1190" t="n">
        <v>271.95</v>
      </c>
      <c r="K1190" t="n">
        <v>59.19</v>
      </c>
      <c r="L1190" t="n">
        <v>11.25</v>
      </c>
      <c r="M1190" t="n">
        <v>23</v>
      </c>
      <c r="N1190" t="n">
        <v>71.5</v>
      </c>
      <c r="O1190" t="n">
        <v>33774.23</v>
      </c>
      <c r="P1190" t="n">
        <v>374.38</v>
      </c>
      <c r="Q1190" t="n">
        <v>1397.21</v>
      </c>
      <c r="R1190" t="n">
        <v>95.18000000000001</v>
      </c>
      <c r="S1190" t="n">
        <v>66.97</v>
      </c>
      <c r="T1190" t="n">
        <v>11467.93</v>
      </c>
      <c r="U1190" t="n">
        <v>0.7</v>
      </c>
      <c r="V1190" t="n">
        <v>0.85</v>
      </c>
      <c r="W1190" t="n">
        <v>5.33</v>
      </c>
      <c r="X1190" t="n">
        <v>0.6899999999999999</v>
      </c>
      <c r="Y1190" t="n">
        <v>1</v>
      </c>
      <c r="Z1190" t="n">
        <v>10</v>
      </c>
    </row>
    <row r="1191">
      <c r="A1191" t="n">
        <v>42</v>
      </c>
      <c r="B1191" t="n">
        <v>130</v>
      </c>
      <c r="C1191" t="inlineStr">
        <is>
          <t xml:space="preserve">CONCLUIDO	</t>
        </is>
      </c>
      <c r="D1191" t="n">
        <v>3.4607</v>
      </c>
      <c r="E1191" t="n">
        <v>28.9</v>
      </c>
      <c r="F1191" t="n">
        <v>24.87</v>
      </c>
      <c r="G1191" t="n">
        <v>59.68</v>
      </c>
      <c r="H1191" t="n">
        <v>0.75</v>
      </c>
      <c r="I1191" t="n">
        <v>25</v>
      </c>
      <c r="J1191" t="n">
        <v>272.43</v>
      </c>
      <c r="K1191" t="n">
        <v>59.19</v>
      </c>
      <c r="L1191" t="n">
        <v>11.5</v>
      </c>
      <c r="M1191" t="n">
        <v>23</v>
      </c>
      <c r="N1191" t="n">
        <v>71.73</v>
      </c>
      <c r="O1191" t="n">
        <v>33833.57</v>
      </c>
      <c r="P1191" t="n">
        <v>373.19</v>
      </c>
      <c r="Q1191" t="n">
        <v>1397.31</v>
      </c>
      <c r="R1191" t="n">
        <v>95.25</v>
      </c>
      <c r="S1191" t="n">
        <v>66.97</v>
      </c>
      <c r="T1191" t="n">
        <v>11503.88</v>
      </c>
      <c r="U1191" t="n">
        <v>0.7</v>
      </c>
      <c r="V1191" t="n">
        <v>0.85</v>
      </c>
      <c r="W1191" t="n">
        <v>5.34</v>
      </c>
      <c r="X1191" t="n">
        <v>0.7</v>
      </c>
      <c r="Y1191" t="n">
        <v>1</v>
      </c>
      <c r="Z1191" t="n">
        <v>10</v>
      </c>
    </row>
    <row r="1192">
      <c r="A1192" t="n">
        <v>43</v>
      </c>
      <c r="B1192" t="n">
        <v>130</v>
      </c>
      <c r="C1192" t="inlineStr">
        <is>
          <t xml:space="preserve">CONCLUIDO	</t>
        </is>
      </c>
      <c r="D1192" t="n">
        <v>3.473</v>
      </c>
      <c r="E1192" t="n">
        <v>28.79</v>
      </c>
      <c r="F1192" t="n">
        <v>24.82</v>
      </c>
      <c r="G1192" t="n">
        <v>62.04</v>
      </c>
      <c r="H1192" t="n">
        <v>0.77</v>
      </c>
      <c r="I1192" t="n">
        <v>24</v>
      </c>
      <c r="J1192" t="n">
        <v>272.91</v>
      </c>
      <c r="K1192" t="n">
        <v>59.19</v>
      </c>
      <c r="L1192" t="n">
        <v>11.75</v>
      </c>
      <c r="M1192" t="n">
        <v>22</v>
      </c>
      <c r="N1192" t="n">
        <v>71.95999999999999</v>
      </c>
      <c r="O1192" t="n">
        <v>33892.87</v>
      </c>
      <c r="P1192" t="n">
        <v>371.59</v>
      </c>
      <c r="Q1192" t="n">
        <v>1397.18</v>
      </c>
      <c r="R1192" t="n">
        <v>93.89</v>
      </c>
      <c r="S1192" t="n">
        <v>66.97</v>
      </c>
      <c r="T1192" t="n">
        <v>10827.13</v>
      </c>
      <c r="U1192" t="n">
        <v>0.71</v>
      </c>
      <c r="V1192" t="n">
        <v>0.85</v>
      </c>
      <c r="W1192" t="n">
        <v>5.33</v>
      </c>
      <c r="X1192" t="n">
        <v>0.65</v>
      </c>
      <c r="Y1192" t="n">
        <v>1</v>
      </c>
      <c r="Z1192" t="n">
        <v>10</v>
      </c>
    </row>
    <row r="1193">
      <c r="A1193" t="n">
        <v>44</v>
      </c>
      <c r="B1193" t="n">
        <v>130</v>
      </c>
      <c r="C1193" t="inlineStr">
        <is>
          <t xml:space="preserve">CONCLUIDO	</t>
        </is>
      </c>
      <c r="D1193" t="n">
        <v>3.472</v>
      </c>
      <c r="E1193" t="n">
        <v>28.8</v>
      </c>
      <c r="F1193" t="n">
        <v>24.82</v>
      </c>
      <c r="G1193" t="n">
        <v>62.06</v>
      </c>
      <c r="H1193" t="n">
        <v>0.78</v>
      </c>
      <c r="I1193" t="n">
        <v>24</v>
      </c>
      <c r="J1193" t="n">
        <v>273.39</v>
      </c>
      <c r="K1193" t="n">
        <v>59.19</v>
      </c>
      <c r="L1193" t="n">
        <v>12</v>
      </c>
      <c r="M1193" t="n">
        <v>22</v>
      </c>
      <c r="N1193" t="n">
        <v>72.2</v>
      </c>
      <c r="O1193" t="n">
        <v>33952.26</v>
      </c>
      <c r="P1193" t="n">
        <v>370.48</v>
      </c>
      <c r="Q1193" t="n">
        <v>1397.2</v>
      </c>
      <c r="R1193" t="n">
        <v>94.28</v>
      </c>
      <c r="S1193" t="n">
        <v>66.97</v>
      </c>
      <c r="T1193" t="n">
        <v>11021.65</v>
      </c>
      <c r="U1193" t="n">
        <v>0.71</v>
      </c>
      <c r="V1193" t="n">
        <v>0.85</v>
      </c>
      <c r="W1193" t="n">
        <v>5.32</v>
      </c>
      <c r="X1193" t="n">
        <v>0.66</v>
      </c>
      <c r="Y1193" t="n">
        <v>1</v>
      </c>
      <c r="Z1193" t="n">
        <v>10</v>
      </c>
    </row>
    <row r="1194">
      <c r="A1194" t="n">
        <v>45</v>
      </c>
      <c r="B1194" t="n">
        <v>130</v>
      </c>
      <c r="C1194" t="inlineStr">
        <is>
          <t xml:space="preserve">CONCLUIDO	</t>
        </is>
      </c>
      <c r="D1194" t="n">
        <v>3.4821</v>
      </c>
      <c r="E1194" t="n">
        <v>28.72</v>
      </c>
      <c r="F1194" t="n">
        <v>24.79</v>
      </c>
      <c r="G1194" t="n">
        <v>64.67</v>
      </c>
      <c r="H1194" t="n">
        <v>0.8</v>
      </c>
      <c r="I1194" t="n">
        <v>23</v>
      </c>
      <c r="J1194" t="n">
        <v>273.87</v>
      </c>
      <c r="K1194" t="n">
        <v>59.19</v>
      </c>
      <c r="L1194" t="n">
        <v>12.25</v>
      </c>
      <c r="M1194" t="n">
        <v>21</v>
      </c>
      <c r="N1194" t="n">
        <v>72.43000000000001</v>
      </c>
      <c r="O1194" t="n">
        <v>34011.74</v>
      </c>
      <c r="P1194" t="n">
        <v>369.23</v>
      </c>
      <c r="Q1194" t="n">
        <v>1397.2</v>
      </c>
      <c r="R1194" t="n">
        <v>92.95</v>
      </c>
      <c r="S1194" t="n">
        <v>66.97</v>
      </c>
      <c r="T1194" t="n">
        <v>10360.57</v>
      </c>
      <c r="U1194" t="n">
        <v>0.72</v>
      </c>
      <c r="V1194" t="n">
        <v>0.85</v>
      </c>
      <c r="W1194" t="n">
        <v>5.33</v>
      </c>
      <c r="X1194" t="n">
        <v>0.62</v>
      </c>
      <c r="Y1194" t="n">
        <v>1</v>
      </c>
      <c r="Z1194" t="n">
        <v>10</v>
      </c>
    </row>
    <row r="1195">
      <c r="A1195" t="n">
        <v>46</v>
      </c>
      <c r="B1195" t="n">
        <v>130</v>
      </c>
      <c r="C1195" t="inlineStr">
        <is>
          <t xml:space="preserve">CONCLUIDO	</t>
        </is>
      </c>
      <c r="D1195" t="n">
        <v>3.482</v>
      </c>
      <c r="E1195" t="n">
        <v>28.72</v>
      </c>
      <c r="F1195" t="n">
        <v>24.79</v>
      </c>
      <c r="G1195" t="n">
        <v>64.67</v>
      </c>
      <c r="H1195" t="n">
        <v>0.8100000000000001</v>
      </c>
      <c r="I1195" t="n">
        <v>23</v>
      </c>
      <c r="J1195" t="n">
        <v>274.35</v>
      </c>
      <c r="K1195" t="n">
        <v>59.19</v>
      </c>
      <c r="L1195" t="n">
        <v>12.5</v>
      </c>
      <c r="M1195" t="n">
        <v>21</v>
      </c>
      <c r="N1195" t="n">
        <v>72.66</v>
      </c>
      <c r="O1195" t="n">
        <v>34071.31</v>
      </c>
      <c r="P1195" t="n">
        <v>368.07</v>
      </c>
      <c r="Q1195" t="n">
        <v>1397.2</v>
      </c>
      <c r="R1195" t="n">
        <v>92.77</v>
      </c>
      <c r="S1195" t="n">
        <v>66.97</v>
      </c>
      <c r="T1195" t="n">
        <v>10270.75</v>
      </c>
      <c r="U1195" t="n">
        <v>0.72</v>
      </c>
      <c r="V1195" t="n">
        <v>0.85</v>
      </c>
      <c r="W1195" t="n">
        <v>5.33</v>
      </c>
      <c r="X1195" t="n">
        <v>0.62</v>
      </c>
      <c r="Y1195" t="n">
        <v>1</v>
      </c>
      <c r="Z1195" t="n">
        <v>10</v>
      </c>
    </row>
    <row r="1196">
      <c r="A1196" t="n">
        <v>47</v>
      </c>
      <c r="B1196" t="n">
        <v>130</v>
      </c>
      <c r="C1196" t="inlineStr">
        <is>
          <t xml:space="preserve">CONCLUIDO	</t>
        </is>
      </c>
      <c r="D1196" t="n">
        <v>3.4887</v>
      </c>
      <c r="E1196" t="n">
        <v>28.66</v>
      </c>
      <c r="F1196" t="n">
        <v>24.78</v>
      </c>
      <c r="G1196" t="n">
        <v>67.59</v>
      </c>
      <c r="H1196" t="n">
        <v>0.83</v>
      </c>
      <c r="I1196" t="n">
        <v>22</v>
      </c>
      <c r="J1196" t="n">
        <v>274.84</v>
      </c>
      <c r="K1196" t="n">
        <v>59.19</v>
      </c>
      <c r="L1196" t="n">
        <v>12.75</v>
      </c>
      <c r="M1196" t="n">
        <v>20</v>
      </c>
      <c r="N1196" t="n">
        <v>72.89</v>
      </c>
      <c r="O1196" t="n">
        <v>34130.98</v>
      </c>
      <c r="P1196" t="n">
        <v>368.2</v>
      </c>
      <c r="Q1196" t="n">
        <v>1397.23</v>
      </c>
      <c r="R1196" t="n">
        <v>92.55</v>
      </c>
      <c r="S1196" t="n">
        <v>66.97</v>
      </c>
      <c r="T1196" t="n">
        <v>10168.56</v>
      </c>
      <c r="U1196" t="n">
        <v>0.72</v>
      </c>
      <c r="V1196" t="n">
        <v>0.85</v>
      </c>
      <c r="W1196" t="n">
        <v>5.33</v>
      </c>
      <c r="X1196" t="n">
        <v>0.62</v>
      </c>
      <c r="Y1196" t="n">
        <v>1</v>
      </c>
      <c r="Z1196" t="n">
        <v>10</v>
      </c>
    </row>
    <row r="1197">
      <c r="A1197" t="n">
        <v>48</v>
      </c>
      <c r="B1197" t="n">
        <v>130</v>
      </c>
      <c r="C1197" t="inlineStr">
        <is>
          <t xml:space="preserve">CONCLUIDO	</t>
        </is>
      </c>
      <c r="D1197" t="n">
        <v>3.4903</v>
      </c>
      <c r="E1197" t="n">
        <v>28.65</v>
      </c>
      <c r="F1197" t="n">
        <v>24.77</v>
      </c>
      <c r="G1197" t="n">
        <v>67.56</v>
      </c>
      <c r="H1197" t="n">
        <v>0.84</v>
      </c>
      <c r="I1197" t="n">
        <v>22</v>
      </c>
      <c r="J1197" t="n">
        <v>275.32</v>
      </c>
      <c r="K1197" t="n">
        <v>59.19</v>
      </c>
      <c r="L1197" t="n">
        <v>13</v>
      </c>
      <c r="M1197" t="n">
        <v>20</v>
      </c>
      <c r="N1197" t="n">
        <v>73.13</v>
      </c>
      <c r="O1197" t="n">
        <v>34190.73</v>
      </c>
      <c r="P1197" t="n">
        <v>365.55</v>
      </c>
      <c r="Q1197" t="n">
        <v>1397.28</v>
      </c>
      <c r="R1197" t="n">
        <v>92.47</v>
      </c>
      <c r="S1197" t="n">
        <v>66.97</v>
      </c>
      <c r="T1197" t="n">
        <v>10126.57</v>
      </c>
      <c r="U1197" t="n">
        <v>0.72</v>
      </c>
      <c r="V1197" t="n">
        <v>0.85</v>
      </c>
      <c r="W1197" t="n">
        <v>5.32</v>
      </c>
      <c r="X1197" t="n">
        <v>0.6</v>
      </c>
      <c r="Y1197" t="n">
        <v>1</v>
      </c>
      <c r="Z1197" t="n">
        <v>10</v>
      </c>
    </row>
    <row r="1198">
      <c r="A1198" t="n">
        <v>49</v>
      </c>
      <c r="B1198" t="n">
        <v>130</v>
      </c>
      <c r="C1198" t="inlineStr">
        <is>
          <t xml:space="preserve">CONCLUIDO	</t>
        </is>
      </c>
      <c r="D1198" t="n">
        <v>3.5004</v>
      </c>
      <c r="E1198" t="n">
        <v>28.57</v>
      </c>
      <c r="F1198" t="n">
        <v>24.74</v>
      </c>
      <c r="G1198" t="n">
        <v>70.68000000000001</v>
      </c>
      <c r="H1198" t="n">
        <v>0.86</v>
      </c>
      <c r="I1198" t="n">
        <v>21</v>
      </c>
      <c r="J1198" t="n">
        <v>275.81</v>
      </c>
      <c r="K1198" t="n">
        <v>59.19</v>
      </c>
      <c r="L1198" t="n">
        <v>13.25</v>
      </c>
      <c r="M1198" t="n">
        <v>19</v>
      </c>
      <c r="N1198" t="n">
        <v>73.36</v>
      </c>
      <c r="O1198" t="n">
        <v>34250.57</v>
      </c>
      <c r="P1198" t="n">
        <v>364.43</v>
      </c>
      <c r="Q1198" t="n">
        <v>1397.19</v>
      </c>
      <c r="R1198" t="n">
        <v>91.15000000000001</v>
      </c>
      <c r="S1198" t="n">
        <v>66.97</v>
      </c>
      <c r="T1198" t="n">
        <v>9473.360000000001</v>
      </c>
      <c r="U1198" t="n">
        <v>0.73</v>
      </c>
      <c r="V1198" t="n">
        <v>0.85</v>
      </c>
      <c r="W1198" t="n">
        <v>5.33</v>
      </c>
      <c r="X1198" t="n">
        <v>0.57</v>
      </c>
      <c r="Y1198" t="n">
        <v>1</v>
      </c>
      <c r="Z1198" t="n">
        <v>10</v>
      </c>
    </row>
    <row r="1199">
      <c r="A1199" t="n">
        <v>50</v>
      </c>
      <c r="B1199" t="n">
        <v>130</v>
      </c>
      <c r="C1199" t="inlineStr">
        <is>
          <t xml:space="preserve">CONCLUIDO	</t>
        </is>
      </c>
      <c r="D1199" t="n">
        <v>3.5006</v>
      </c>
      <c r="E1199" t="n">
        <v>28.57</v>
      </c>
      <c r="F1199" t="n">
        <v>24.73</v>
      </c>
      <c r="G1199" t="n">
        <v>70.67</v>
      </c>
      <c r="H1199" t="n">
        <v>0.87</v>
      </c>
      <c r="I1199" t="n">
        <v>21</v>
      </c>
      <c r="J1199" t="n">
        <v>276.29</v>
      </c>
      <c r="K1199" t="n">
        <v>59.19</v>
      </c>
      <c r="L1199" t="n">
        <v>13.5</v>
      </c>
      <c r="M1199" t="n">
        <v>19</v>
      </c>
      <c r="N1199" t="n">
        <v>73.59999999999999</v>
      </c>
      <c r="O1199" t="n">
        <v>34310.51</v>
      </c>
      <c r="P1199" t="n">
        <v>363.2</v>
      </c>
      <c r="Q1199" t="n">
        <v>1397.21</v>
      </c>
      <c r="R1199" t="n">
        <v>90.91</v>
      </c>
      <c r="S1199" t="n">
        <v>66.97</v>
      </c>
      <c r="T1199" t="n">
        <v>9351.68</v>
      </c>
      <c r="U1199" t="n">
        <v>0.74</v>
      </c>
      <c r="V1199" t="n">
        <v>0.85</v>
      </c>
      <c r="W1199" t="n">
        <v>5.33</v>
      </c>
      <c r="X1199" t="n">
        <v>0.57</v>
      </c>
      <c r="Y1199" t="n">
        <v>1</v>
      </c>
      <c r="Z1199" t="n">
        <v>10</v>
      </c>
    </row>
    <row r="1200">
      <c r="A1200" t="n">
        <v>51</v>
      </c>
      <c r="B1200" t="n">
        <v>130</v>
      </c>
      <c r="C1200" t="inlineStr">
        <is>
          <t xml:space="preserve">CONCLUIDO	</t>
        </is>
      </c>
      <c r="D1200" t="n">
        <v>3.5094</v>
      </c>
      <c r="E1200" t="n">
        <v>28.5</v>
      </c>
      <c r="F1200" t="n">
        <v>24.71</v>
      </c>
      <c r="G1200" t="n">
        <v>74.14</v>
      </c>
      <c r="H1200" t="n">
        <v>0.88</v>
      </c>
      <c r="I1200" t="n">
        <v>20</v>
      </c>
      <c r="J1200" t="n">
        <v>276.78</v>
      </c>
      <c r="K1200" t="n">
        <v>59.19</v>
      </c>
      <c r="L1200" t="n">
        <v>13.75</v>
      </c>
      <c r="M1200" t="n">
        <v>18</v>
      </c>
      <c r="N1200" t="n">
        <v>73.84</v>
      </c>
      <c r="O1200" t="n">
        <v>34370.54</v>
      </c>
      <c r="P1200" t="n">
        <v>362.56</v>
      </c>
      <c r="Q1200" t="n">
        <v>1397.27</v>
      </c>
      <c r="R1200" t="n">
        <v>90.14</v>
      </c>
      <c r="S1200" t="n">
        <v>66.97</v>
      </c>
      <c r="T1200" t="n">
        <v>8973.16</v>
      </c>
      <c r="U1200" t="n">
        <v>0.74</v>
      </c>
      <c r="V1200" t="n">
        <v>0.85</v>
      </c>
      <c r="W1200" t="n">
        <v>5.33</v>
      </c>
      <c r="X1200" t="n">
        <v>0.55</v>
      </c>
      <c r="Y1200" t="n">
        <v>1</v>
      </c>
      <c r="Z1200" t="n">
        <v>10</v>
      </c>
    </row>
    <row r="1201">
      <c r="A1201" t="n">
        <v>52</v>
      </c>
      <c r="B1201" t="n">
        <v>130</v>
      </c>
      <c r="C1201" t="inlineStr">
        <is>
          <t xml:space="preserve">CONCLUIDO	</t>
        </is>
      </c>
      <c r="D1201" t="n">
        <v>3.51</v>
      </c>
      <c r="E1201" t="n">
        <v>28.49</v>
      </c>
      <c r="F1201" t="n">
        <v>24.71</v>
      </c>
      <c r="G1201" t="n">
        <v>74.12</v>
      </c>
      <c r="H1201" t="n">
        <v>0.9</v>
      </c>
      <c r="I1201" t="n">
        <v>20</v>
      </c>
      <c r="J1201" t="n">
        <v>277.27</v>
      </c>
      <c r="K1201" t="n">
        <v>59.19</v>
      </c>
      <c r="L1201" t="n">
        <v>14</v>
      </c>
      <c r="M1201" t="n">
        <v>18</v>
      </c>
      <c r="N1201" t="n">
        <v>74.06999999999999</v>
      </c>
      <c r="O1201" t="n">
        <v>34430.66</v>
      </c>
      <c r="P1201" t="n">
        <v>361.69</v>
      </c>
      <c r="Q1201" t="n">
        <v>1397.18</v>
      </c>
      <c r="R1201" t="n">
        <v>89.98</v>
      </c>
      <c r="S1201" t="n">
        <v>66.97</v>
      </c>
      <c r="T1201" t="n">
        <v>8890.32</v>
      </c>
      <c r="U1201" t="n">
        <v>0.74</v>
      </c>
      <c r="V1201" t="n">
        <v>0.85</v>
      </c>
      <c r="W1201" t="n">
        <v>5.33</v>
      </c>
      <c r="X1201" t="n">
        <v>0.54</v>
      </c>
      <c r="Y1201" t="n">
        <v>1</v>
      </c>
      <c r="Z1201" t="n">
        <v>10</v>
      </c>
    </row>
    <row r="1202">
      <c r="A1202" t="n">
        <v>53</v>
      </c>
      <c r="B1202" t="n">
        <v>130</v>
      </c>
      <c r="C1202" t="inlineStr">
        <is>
          <t xml:space="preserve">CONCLUIDO	</t>
        </is>
      </c>
      <c r="D1202" t="n">
        <v>3.5194</v>
      </c>
      <c r="E1202" t="n">
        <v>28.41</v>
      </c>
      <c r="F1202" t="n">
        <v>24.68</v>
      </c>
      <c r="G1202" t="n">
        <v>77.94</v>
      </c>
      <c r="H1202" t="n">
        <v>0.91</v>
      </c>
      <c r="I1202" t="n">
        <v>19</v>
      </c>
      <c r="J1202" t="n">
        <v>277.76</v>
      </c>
      <c r="K1202" t="n">
        <v>59.19</v>
      </c>
      <c r="L1202" t="n">
        <v>14.25</v>
      </c>
      <c r="M1202" t="n">
        <v>17</v>
      </c>
      <c r="N1202" t="n">
        <v>74.31</v>
      </c>
      <c r="O1202" t="n">
        <v>34490.87</v>
      </c>
      <c r="P1202" t="n">
        <v>358.11</v>
      </c>
      <c r="Q1202" t="n">
        <v>1397.19</v>
      </c>
      <c r="R1202" t="n">
        <v>89.31999999999999</v>
      </c>
      <c r="S1202" t="n">
        <v>66.97</v>
      </c>
      <c r="T1202" t="n">
        <v>8566.969999999999</v>
      </c>
      <c r="U1202" t="n">
        <v>0.75</v>
      </c>
      <c r="V1202" t="n">
        <v>0.85</v>
      </c>
      <c r="W1202" t="n">
        <v>5.33</v>
      </c>
      <c r="X1202" t="n">
        <v>0.51</v>
      </c>
      <c r="Y1202" t="n">
        <v>1</v>
      </c>
      <c r="Z1202" t="n">
        <v>10</v>
      </c>
    </row>
    <row r="1203">
      <c r="A1203" t="n">
        <v>54</v>
      </c>
      <c r="B1203" t="n">
        <v>130</v>
      </c>
      <c r="C1203" t="inlineStr">
        <is>
          <t xml:space="preserve">CONCLUIDO	</t>
        </is>
      </c>
      <c r="D1203" t="n">
        <v>3.5189</v>
      </c>
      <c r="E1203" t="n">
        <v>28.42</v>
      </c>
      <c r="F1203" t="n">
        <v>24.68</v>
      </c>
      <c r="G1203" t="n">
        <v>77.95</v>
      </c>
      <c r="H1203" t="n">
        <v>0.93</v>
      </c>
      <c r="I1203" t="n">
        <v>19</v>
      </c>
      <c r="J1203" t="n">
        <v>278.25</v>
      </c>
      <c r="K1203" t="n">
        <v>59.19</v>
      </c>
      <c r="L1203" t="n">
        <v>14.5</v>
      </c>
      <c r="M1203" t="n">
        <v>17</v>
      </c>
      <c r="N1203" t="n">
        <v>74.55</v>
      </c>
      <c r="O1203" t="n">
        <v>34551.18</v>
      </c>
      <c r="P1203" t="n">
        <v>359.51</v>
      </c>
      <c r="Q1203" t="n">
        <v>1397.31</v>
      </c>
      <c r="R1203" t="n">
        <v>89.5</v>
      </c>
      <c r="S1203" t="n">
        <v>66.97</v>
      </c>
      <c r="T1203" t="n">
        <v>8656.719999999999</v>
      </c>
      <c r="U1203" t="n">
        <v>0.75</v>
      </c>
      <c r="V1203" t="n">
        <v>0.85</v>
      </c>
      <c r="W1203" t="n">
        <v>5.32</v>
      </c>
      <c r="X1203" t="n">
        <v>0.52</v>
      </c>
      <c r="Y1203" t="n">
        <v>1</v>
      </c>
      <c r="Z1203" t="n">
        <v>10</v>
      </c>
    </row>
    <row r="1204">
      <c r="A1204" t="n">
        <v>55</v>
      </c>
      <c r="B1204" t="n">
        <v>130</v>
      </c>
      <c r="C1204" t="inlineStr">
        <is>
          <t xml:space="preserve">CONCLUIDO	</t>
        </is>
      </c>
      <c r="D1204" t="n">
        <v>3.5202</v>
      </c>
      <c r="E1204" t="n">
        <v>28.41</v>
      </c>
      <c r="F1204" t="n">
        <v>24.67</v>
      </c>
      <c r="G1204" t="n">
        <v>77.92</v>
      </c>
      <c r="H1204" t="n">
        <v>0.9399999999999999</v>
      </c>
      <c r="I1204" t="n">
        <v>19</v>
      </c>
      <c r="J1204" t="n">
        <v>278.74</v>
      </c>
      <c r="K1204" t="n">
        <v>59.19</v>
      </c>
      <c r="L1204" t="n">
        <v>14.75</v>
      </c>
      <c r="M1204" t="n">
        <v>17</v>
      </c>
      <c r="N1204" t="n">
        <v>74.79000000000001</v>
      </c>
      <c r="O1204" t="n">
        <v>34611.59</v>
      </c>
      <c r="P1204" t="n">
        <v>358.23</v>
      </c>
      <c r="Q1204" t="n">
        <v>1397.17</v>
      </c>
      <c r="R1204" t="n">
        <v>89.22</v>
      </c>
      <c r="S1204" t="n">
        <v>66.97</v>
      </c>
      <c r="T1204" t="n">
        <v>8515.74</v>
      </c>
      <c r="U1204" t="n">
        <v>0.75</v>
      </c>
      <c r="V1204" t="n">
        <v>0.85</v>
      </c>
      <c r="W1204" t="n">
        <v>5.32</v>
      </c>
      <c r="X1204" t="n">
        <v>0.51</v>
      </c>
      <c r="Y1204" t="n">
        <v>1</v>
      </c>
      <c r="Z1204" t="n">
        <v>10</v>
      </c>
    </row>
    <row r="1205">
      <c r="A1205" t="n">
        <v>56</v>
      </c>
      <c r="B1205" t="n">
        <v>130</v>
      </c>
      <c r="C1205" t="inlineStr">
        <is>
          <t xml:space="preserve">CONCLUIDO	</t>
        </is>
      </c>
      <c r="D1205" t="n">
        <v>3.5287</v>
      </c>
      <c r="E1205" t="n">
        <v>28.34</v>
      </c>
      <c r="F1205" t="n">
        <v>24.65</v>
      </c>
      <c r="G1205" t="n">
        <v>82.18000000000001</v>
      </c>
      <c r="H1205" t="n">
        <v>0.96</v>
      </c>
      <c r="I1205" t="n">
        <v>18</v>
      </c>
      <c r="J1205" t="n">
        <v>279.23</v>
      </c>
      <c r="K1205" t="n">
        <v>59.19</v>
      </c>
      <c r="L1205" t="n">
        <v>15</v>
      </c>
      <c r="M1205" t="n">
        <v>16</v>
      </c>
      <c r="N1205" t="n">
        <v>75.03</v>
      </c>
      <c r="O1205" t="n">
        <v>34672.08</v>
      </c>
      <c r="P1205" t="n">
        <v>355.01</v>
      </c>
      <c r="Q1205" t="n">
        <v>1397.23</v>
      </c>
      <c r="R1205" t="n">
        <v>88.54000000000001</v>
      </c>
      <c r="S1205" t="n">
        <v>66.97</v>
      </c>
      <c r="T1205" t="n">
        <v>8180.04</v>
      </c>
      <c r="U1205" t="n">
        <v>0.76</v>
      </c>
      <c r="V1205" t="n">
        <v>0.85</v>
      </c>
      <c r="W1205" t="n">
        <v>5.32</v>
      </c>
      <c r="X1205" t="n">
        <v>0.49</v>
      </c>
      <c r="Y1205" t="n">
        <v>1</v>
      </c>
      <c r="Z1205" t="n">
        <v>10</v>
      </c>
    </row>
    <row r="1206">
      <c r="A1206" t="n">
        <v>57</v>
      </c>
      <c r="B1206" t="n">
        <v>130</v>
      </c>
      <c r="C1206" t="inlineStr">
        <is>
          <t xml:space="preserve">CONCLUIDO	</t>
        </is>
      </c>
      <c r="D1206" t="n">
        <v>3.5261</v>
      </c>
      <c r="E1206" t="n">
        <v>28.36</v>
      </c>
      <c r="F1206" t="n">
        <v>24.67</v>
      </c>
      <c r="G1206" t="n">
        <v>82.25</v>
      </c>
      <c r="H1206" t="n">
        <v>0.97</v>
      </c>
      <c r="I1206" t="n">
        <v>18</v>
      </c>
      <c r="J1206" t="n">
        <v>279.72</v>
      </c>
      <c r="K1206" t="n">
        <v>59.19</v>
      </c>
      <c r="L1206" t="n">
        <v>15.25</v>
      </c>
      <c r="M1206" t="n">
        <v>16</v>
      </c>
      <c r="N1206" t="n">
        <v>75.27</v>
      </c>
      <c r="O1206" t="n">
        <v>34732.68</v>
      </c>
      <c r="P1206" t="n">
        <v>356.15</v>
      </c>
      <c r="Q1206" t="n">
        <v>1397.29</v>
      </c>
      <c r="R1206" t="n">
        <v>89.22</v>
      </c>
      <c r="S1206" t="n">
        <v>66.97</v>
      </c>
      <c r="T1206" t="n">
        <v>8521.620000000001</v>
      </c>
      <c r="U1206" t="n">
        <v>0.75</v>
      </c>
      <c r="V1206" t="n">
        <v>0.85</v>
      </c>
      <c r="W1206" t="n">
        <v>5.32</v>
      </c>
      <c r="X1206" t="n">
        <v>0.51</v>
      </c>
      <c r="Y1206" t="n">
        <v>1</v>
      </c>
      <c r="Z1206" t="n">
        <v>10</v>
      </c>
    </row>
    <row r="1207">
      <c r="A1207" t="n">
        <v>58</v>
      </c>
      <c r="B1207" t="n">
        <v>130</v>
      </c>
      <c r="C1207" t="inlineStr">
        <is>
          <t xml:space="preserve">CONCLUIDO	</t>
        </is>
      </c>
      <c r="D1207" t="n">
        <v>3.5295</v>
      </c>
      <c r="E1207" t="n">
        <v>28.33</v>
      </c>
      <c r="F1207" t="n">
        <v>24.65</v>
      </c>
      <c r="G1207" t="n">
        <v>82.16</v>
      </c>
      <c r="H1207" t="n">
        <v>0.98</v>
      </c>
      <c r="I1207" t="n">
        <v>18</v>
      </c>
      <c r="J1207" t="n">
        <v>280.21</v>
      </c>
      <c r="K1207" t="n">
        <v>59.19</v>
      </c>
      <c r="L1207" t="n">
        <v>15.5</v>
      </c>
      <c r="M1207" t="n">
        <v>16</v>
      </c>
      <c r="N1207" t="n">
        <v>75.52</v>
      </c>
      <c r="O1207" t="n">
        <v>34793.36</v>
      </c>
      <c r="P1207" t="n">
        <v>354.33</v>
      </c>
      <c r="Q1207" t="n">
        <v>1397.21</v>
      </c>
      <c r="R1207" t="n">
        <v>88.40000000000001</v>
      </c>
      <c r="S1207" t="n">
        <v>66.97</v>
      </c>
      <c r="T1207" t="n">
        <v>8112.12</v>
      </c>
      <c r="U1207" t="n">
        <v>0.76</v>
      </c>
      <c r="V1207" t="n">
        <v>0.85</v>
      </c>
      <c r="W1207" t="n">
        <v>5.32</v>
      </c>
      <c r="X1207" t="n">
        <v>0.48</v>
      </c>
      <c r="Y1207" t="n">
        <v>1</v>
      </c>
      <c r="Z1207" t="n">
        <v>10</v>
      </c>
    </row>
    <row r="1208">
      <c r="A1208" t="n">
        <v>59</v>
      </c>
      <c r="B1208" t="n">
        <v>130</v>
      </c>
      <c r="C1208" t="inlineStr">
        <is>
          <t xml:space="preserve">CONCLUIDO	</t>
        </is>
      </c>
      <c r="D1208" t="n">
        <v>3.5402</v>
      </c>
      <c r="E1208" t="n">
        <v>28.25</v>
      </c>
      <c r="F1208" t="n">
        <v>24.61</v>
      </c>
      <c r="G1208" t="n">
        <v>86.86</v>
      </c>
      <c r="H1208" t="n">
        <v>1</v>
      </c>
      <c r="I1208" t="n">
        <v>17</v>
      </c>
      <c r="J1208" t="n">
        <v>280.7</v>
      </c>
      <c r="K1208" t="n">
        <v>59.19</v>
      </c>
      <c r="L1208" t="n">
        <v>15.75</v>
      </c>
      <c r="M1208" t="n">
        <v>15</v>
      </c>
      <c r="N1208" t="n">
        <v>75.76000000000001</v>
      </c>
      <c r="O1208" t="n">
        <v>34854.15</v>
      </c>
      <c r="P1208" t="n">
        <v>351.76</v>
      </c>
      <c r="Q1208" t="n">
        <v>1397.21</v>
      </c>
      <c r="R1208" t="n">
        <v>86.98999999999999</v>
      </c>
      <c r="S1208" t="n">
        <v>66.97</v>
      </c>
      <c r="T1208" t="n">
        <v>7410.26</v>
      </c>
      <c r="U1208" t="n">
        <v>0.77</v>
      </c>
      <c r="V1208" t="n">
        <v>0.86</v>
      </c>
      <c r="W1208" t="n">
        <v>5.32</v>
      </c>
      <c r="X1208" t="n">
        <v>0.45</v>
      </c>
      <c r="Y1208" t="n">
        <v>1</v>
      </c>
      <c r="Z1208" t="n">
        <v>10</v>
      </c>
    </row>
    <row r="1209">
      <c r="A1209" t="n">
        <v>60</v>
      </c>
      <c r="B1209" t="n">
        <v>130</v>
      </c>
      <c r="C1209" t="inlineStr">
        <is>
          <t xml:space="preserve">CONCLUIDO	</t>
        </is>
      </c>
      <c r="D1209" t="n">
        <v>3.5411</v>
      </c>
      <c r="E1209" t="n">
        <v>28.24</v>
      </c>
      <c r="F1209" t="n">
        <v>24.6</v>
      </c>
      <c r="G1209" t="n">
        <v>86.84</v>
      </c>
      <c r="H1209" t="n">
        <v>1.01</v>
      </c>
      <c r="I1209" t="n">
        <v>17</v>
      </c>
      <c r="J1209" t="n">
        <v>281.2</v>
      </c>
      <c r="K1209" t="n">
        <v>59.19</v>
      </c>
      <c r="L1209" t="n">
        <v>16</v>
      </c>
      <c r="M1209" t="n">
        <v>15</v>
      </c>
      <c r="N1209" t="n">
        <v>76</v>
      </c>
      <c r="O1209" t="n">
        <v>34915.03</v>
      </c>
      <c r="P1209" t="n">
        <v>351.04</v>
      </c>
      <c r="Q1209" t="n">
        <v>1397.25</v>
      </c>
      <c r="R1209" t="n">
        <v>86.91</v>
      </c>
      <c r="S1209" t="n">
        <v>66.97</v>
      </c>
      <c r="T1209" t="n">
        <v>7372.63</v>
      </c>
      <c r="U1209" t="n">
        <v>0.77</v>
      </c>
      <c r="V1209" t="n">
        <v>0.86</v>
      </c>
      <c r="W1209" t="n">
        <v>5.32</v>
      </c>
      <c r="X1209" t="n">
        <v>0.44</v>
      </c>
      <c r="Y1209" t="n">
        <v>1</v>
      </c>
      <c r="Z1209" t="n">
        <v>10</v>
      </c>
    </row>
    <row r="1210">
      <c r="A1210" t="n">
        <v>61</v>
      </c>
      <c r="B1210" t="n">
        <v>130</v>
      </c>
      <c r="C1210" t="inlineStr">
        <is>
          <t xml:space="preserve">CONCLUIDO	</t>
        </is>
      </c>
      <c r="D1210" t="n">
        <v>3.5393</v>
      </c>
      <c r="E1210" t="n">
        <v>28.25</v>
      </c>
      <c r="F1210" t="n">
        <v>24.62</v>
      </c>
      <c r="G1210" t="n">
        <v>86.89</v>
      </c>
      <c r="H1210" t="n">
        <v>1.03</v>
      </c>
      <c r="I1210" t="n">
        <v>17</v>
      </c>
      <c r="J1210" t="n">
        <v>281.69</v>
      </c>
      <c r="K1210" t="n">
        <v>59.19</v>
      </c>
      <c r="L1210" t="n">
        <v>16.25</v>
      </c>
      <c r="M1210" t="n">
        <v>15</v>
      </c>
      <c r="N1210" t="n">
        <v>76.25</v>
      </c>
      <c r="O1210" t="n">
        <v>34976</v>
      </c>
      <c r="P1210" t="n">
        <v>350.76</v>
      </c>
      <c r="Q1210" t="n">
        <v>1397.17</v>
      </c>
      <c r="R1210" t="n">
        <v>87.37</v>
      </c>
      <c r="S1210" t="n">
        <v>66.97</v>
      </c>
      <c r="T1210" t="n">
        <v>7600.92</v>
      </c>
      <c r="U1210" t="n">
        <v>0.77</v>
      </c>
      <c r="V1210" t="n">
        <v>0.85</v>
      </c>
      <c r="W1210" t="n">
        <v>5.32</v>
      </c>
      <c r="X1210" t="n">
        <v>0.45</v>
      </c>
      <c r="Y1210" t="n">
        <v>1</v>
      </c>
      <c r="Z1210" t="n">
        <v>10</v>
      </c>
    </row>
    <row r="1211">
      <c r="A1211" t="n">
        <v>62</v>
      </c>
      <c r="B1211" t="n">
        <v>130</v>
      </c>
      <c r="C1211" t="inlineStr">
        <is>
          <t xml:space="preserve">CONCLUIDO	</t>
        </is>
      </c>
      <c r="D1211" t="n">
        <v>3.5377</v>
      </c>
      <c r="E1211" t="n">
        <v>28.27</v>
      </c>
      <c r="F1211" t="n">
        <v>24.63</v>
      </c>
      <c r="G1211" t="n">
        <v>86.93000000000001</v>
      </c>
      <c r="H1211" t="n">
        <v>1.04</v>
      </c>
      <c r="I1211" t="n">
        <v>17</v>
      </c>
      <c r="J1211" t="n">
        <v>282.19</v>
      </c>
      <c r="K1211" t="n">
        <v>59.19</v>
      </c>
      <c r="L1211" t="n">
        <v>16.5</v>
      </c>
      <c r="M1211" t="n">
        <v>15</v>
      </c>
      <c r="N1211" t="n">
        <v>76.48999999999999</v>
      </c>
      <c r="O1211" t="n">
        <v>35037.08</v>
      </c>
      <c r="P1211" t="n">
        <v>348.86</v>
      </c>
      <c r="Q1211" t="n">
        <v>1397.24</v>
      </c>
      <c r="R1211" t="n">
        <v>87.55</v>
      </c>
      <c r="S1211" t="n">
        <v>66.97</v>
      </c>
      <c r="T1211" t="n">
        <v>7693</v>
      </c>
      <c r="U1211" t="n">
        <v>0.76</v>
      </c>
      <c r="V1211" t="n">
        <v>0.85</v>
      </c>
      <c r="W1211" t="n">
        <v>5.33</v>
      </c>
      <c r="X1211" t="n">
        <v>0.47</v>
      </c>
      <c r="Y1211" t="n">
        <v>1</v>
      </c>
      <c r="Z1211" t="n">
        <v>10</v>
      </c>
    </row>
    <row r="1212">
      <c r="A1212" t="n">
        <v>63</v>
      </c>
      <c r="B1212" t="n">
        <v>130</v>
      </c>
      <c r="C1212" t="inlineStr">
        <is>
          <t xml:space="preserve">CONCLUIDO	</t>
        </is>
      </c>
      <c r="D1212" t="n">
        <v>3.5481</v>
      </c>
      <c r="E1212" t="n">
        <v>28.18</v>
      </c>
      <c r="F1212" t="n">
        <v>24.6</v>
      </c>
      <c r="G1212" t="n">
        <v>92.23999999999999</v>
      </c>
      <c r="H1212" t="n">
        <v>1.06</v>
      </c>
      <c r="I1212" t="n">
        <v>16</v>
      </c>
      <c r="J1212" t="n">
        <v>282.68</v>
      </c>
      <c r="K1212" t="n">
        <v>59.19</v>
      </c>
      <c r="L1212" t="n">
        <v>16.75</v>
      </c>
      <c r="M1212" t="n">
        <v>14</v>
      </c>
      <c r="N1212" t="n">
        <v>76.73999999999999</v>
      </c>
      <c r="O1212" t="n">
        <v>35098.25</v>
      </c>
      <c r="P1212" t="n">
        <v>348.32</v>
      </c>
      <c r="Q1212" t="n">
        <v>1397.21</v>
      </c>
      <c r="R1212" t="n">
        <v>86.62</v>
      </c>
      <c r="S1212" t="n">
        <v>66.97</v>
      </c>
      <c r="T1212" t="n">
        <v>7232.81</v>
      </c>
      <c r="U1212" t="n">
        <v>0.77</v>
      </c>
      <c r="V1212" t="n">
        <v>0.86</v>
      </c>
      <c r="W1212" t="n">
        <v>5.32</v>
      </c>
      <c r="X1212" t="n">
        <v>0.43</v>
      </c>
      <c r="Y1212" t="n">
        <v>1</v>
      </c>
      <c r="Z1212" t="n">
        <v>10</v>
      </c>
    </row>
    <row r="1213">
      <c r="A1213" t="n">
        <v>64</v>
      </c>
      <c r="B1213" t="n">
        <v>130</v>
      </c>
      <c r="C1213" t="inlineStr">
        <is>
          <t xml:space="preserve">CONCLUIDO	</t>
        </is>
      </c>
      <c r="D1213" t="n">
        <v>3.5477</v>
      </c>
      <c r="E1213" t="n">
        <v>28.19</v>
      </c>
      <c r="F1213" t="n">
        <v>24.6</v>
      </c>
      <c r="G1213" t="n">
        <v>92.25</v>
      </c>
      <c r="H1213" t="n">
        <v>1.07</v>
      </c>
      <c r="I1213" t="n">
        <v>16</v>
      </c>
      <c r="J1213" t="n">
        <v>283.18</v>
      </c>
      <c r="K1213" t="n">
        <v>59.19</v>
      </c>
      <c r="L1213" t="n">
        <v>17</v>
      </c>
      <c r="M1213" t="n">
        <v>14</v>
      </c>
      <c r="N1213" t="n">
        <v>76.98</v>
      </c>
      <c r="O1213" t="n">
        <v>35159.52</v>
      </c>
      <c r="P1213" t="n">
        <v>347.81</v>
      </c>
      <c r="Q1213" t="n">
        <v>1397.26</v>
      </c>
      <c r="R1213" t="n">
        <v>86.84</v>
      </c>
      <c r="S1213" t="n">
        <v>66.97</v>
      </c>
      <c r="T1213" t="n">
        <v>7343.46</v>
      </c>
      <c r="U1213" t="n">
        <v>0.77</v>
      </c>
      <c r="V1213" t="n">
        <v>0.86</v>
      </c>
      <c r="W1213" t="n">
        <v>5.32</v>
      </c>
      <c r="X1213" t="n">
        <v>0.43</v>
      </c>
      <c r="Y1213" t="n">
        <v>1</v>
      </c>
      <c r="Z1213" t="n">
        <v>10</v>
      </c>
    </row>
    <row r="1214">
      <c r="A1214" t="n">
        <v>65</v>
      </c>
      <c r="B1214" t="n">
        <v>130</v>
      </c>
      <c r="C1214" t="inlineStr">
        <is>
          <t xml:space="preserve">CONCLUIDO	</t>
        </is>
      </c>
      <c r="D1214" t="n">
        <v>3.5467</v>
      </c>
      <c r="E1214" t="n">
        <v>28.2</v>
      </c>
      <c r="F1214" t="n">
        <v>24.61</v>
      </c>
      <c r="G1214" t="n">
        <v>92.28</v>
      </c>
      <c r="H1214" t="n">
        <v>1.08</v>
      </c>
      <c r="I1214" t="n">
        <v>16</v>
      </c>
      <c r="J1214" t="n">
        <v>283.68</v>
      </c>
      <c r="K1214" t="n">
        <v>59.19</v>
      </c>
      <c r="L1214" t="n">
        <v>17.25</v>
      </c>
      <c r="M1214" t="n">
        <v>14</v>
      </c>
      <c r="N1214" t="n">
        <v>77.23</v>
      </c>
      <c r="O1214" t="n">
        <v>35220.89</v>
      </c>
      <c r="P1214" t="n">
        <v>347.3</v>
      </c>
      <c r="Q1214" t="n">
        <v>1397.21</v>
      </c>
      <c r="R1214" t="n">
        <v>87.11</v>
      </c>
      <c r="S1214" t="n">
        <v>66.97</v>
      </c>
      <c r="T1214" t="n">
        <v>7476.1</v>
      </c>
      <c r="U1214" t="n">
        <v>0.77</v>
      </c>
      <c r="V1214" t="n">
        <v>0.86</v>
      </c>
      <c r="W1214" t="n">
        <v>5.32</v>
      </c>
      <c r="X1214" t="n">
        <v>0.44</v>
      </c>
      <c r="Y1214" t="n">
        <v>1</v>
      </c>
      <c r="Z1214" t="n">
        <v>10</v>
      </c>
    </row>
    <row r="1215">
      <c r="A1215" t="n">
        <v>66</v>
      </c>
      <c r="B1215" t="n">
        <v>130</v>
      </c>
      <c r="C1215" t="inlineStr">
        <is>
          <t xml:space="preserve">CONCLUIDO	</t>
        </is>
      </c>
      <c r="D1215" t="n">
        <v>3.5484</v>
      </c>
      <c r="E1215" t="n">
        <v>28.18</v>
      </c>
      <c r="F1215" t="n">
        <v>24.59</v>
      </c>
      <c r="G1215" t="n">
        <v>92.23</v>
      </c>
      <c r="H1215" t="n">
        <v>1.1</v>
      </c>
      <c r="I1215" t="n">
        <v>16</v>
      </c>
      <c r="J1215" t="n">
        <v>284.17</v>
      </c>
      <c r="K1215" t="n">
        <v>59.19</v>
      </c>
      <c r="L1215" t="n">
        <v>17.5</v>
      </c>
      <c r="M1215" t="n">
        <v>14</v>
      </c>
      <c r="N1215" t="n">
        <v>77.48</v>
      </c>
      <c r="O1215" t="n">
        <v>35282.36</v>
      </c>
      <c r="P1215" t="n">
        <v>345.73</v>
      </c>
      <c r="Q1215" t="n">
        <v>1397.29</v>
      </c>
      <c r="R1215" t="n">
        <v>86.58</v>
      </c>
      <c r="S1215" t="n">
        <v>66.97</v>
      </c>
      <c r="T1215" t="n">
        <v>7212.06</v>
      </c>
      <c r="U1215" t="n">
        <v>0.77</v>
      </c>
      <c r="V1215" t="n">
        <v>0.86</v>
      </c>
      <c r="W1215" t="n">
        <v>5.32</v>
      </c>
      <c r="X1215" t="n">
        <v>0.43</v>
      </c>
      <c r="Y1215" t="n">
        <v>1</v>
      </c>
      <c r="Z1215" t="n">
        <v>10</v>
      </c>
    </row>
    <row r="1216">
      <c r="A1216" t="n">
        <v>67</v>
      </c>
      <c r="B1216" t="n">
        <v>130</v>
      </c>
      <c r="C1216" t="inlineStr">
        <is>
          <t xml:space="preserve">CONCLUIDO	</t>
        </is>
      </c>
      <c r="D1216" t="n">
        <v>3.5592</v>
      </c>
      <c r="E1216" t="n">
        <v>28.1</v>
      </c>
      <c r="F1216" t="n">
        <v>24.56</v>
      </c>
      <c r="G1216" t="n">
        <v>98.23</v>
      </c>
      <c r="H1216" t="n">
        <v>1.11</v>
      </c>
      <c r="I1216" t="n">
        <v>15</v>
      </c>
      <c r="J1216" t="n">
        <v>284.67</v>
      </c>
      <c r="K1216" t="n">
        <v>59.19</v>
      </c>
      <c r="L1216" t="n">
        <v>17.75</v>
      </c>
      <c r="M1216" t="n">
        <v>13</v>
      </c>
      <c r="N1216" t="n">
        <v>77.73</v>
      </c>
      <c r="O1216" t="n">
        <v>35343.92</v>
      </c>
      <c r="P1216" t="n">
        <v>344.24</v>
      </c>
      <c r="Q1216" t="n">
        <v>1397.19</v>
      </c>
      <c r="R1216" t="n">
        <v>85.41</v>
      </c>
      <c r="S1216" t="n">
        <v>66.97</v>
      </c>
      <c r="T1216" t="n">
        <v>6633.01</v>
      </c>
      <c r="U1216" t="n">
        <v>0.78</v>
      </c>
      <c r="V1216" t="n">
        <v>0.86</v>
      </c>
      <c r="W1216" t="n">
        <v>5.32</v>
      </c>
      <c r="X1216" t="n">
        <v>0.39</v>
      </c>
      <c r="Y1216" t="n">
        <v>1</v>
      </c>
      <c r="Z1216" t="n">
        <v>10</v>
      </c>
    </row>
    <row r="1217">
      <c r="A1217" t="n">
        <v>68</v>
      </c>
      <c r="B1217" t="n">
        <v>130</v>
      </c>
      <c r="C1217" t="inlineStr">
        <is>
          <t xml:space="preserve">CONCLUIDO	</t>
        </is>
      </c>
      <c r="D1217" t="n">
        <v>3.5588</v>
      </c>
      <c r="E1217" t="n">
        <v>28.1</v>
      </c>
      <c r="F1217" t="n">
        <v>24.56</v>
      </c>
      <c r="G1217" t="n">
        <v>98.23999999999999</v>
      </c>
      <c r="H1217" t="n">
        <v>1.12</v>
      </c>
      <c r="I1217" t="n">
        <v>15</v>
      </c>
      <c r="J1217" t="n">
        <v>285.17</v>
      </c>
      <c r="K1217" t="n">
        <v>59.19</v>
      </c>
      <c r="L1217" t="n">
        <v>18</v>
      </c>
      <c r="M1217" t="n">
        <v>13</v>
      </c>
      <c r="N1217" t="n">
        <v>77.98</v>
      </c>
      <c r="O1217" t="n">
        <v>35405.59</v>
      </c>
      <c r="P1217" t="n">
        <v>343.24</v>
      </c>
      <c r="Q1217" t="n">
        <v>1397.23</v>
      </c>
      <c r="R1217" t="n">
        <v>85.36</v>
      </c>
      <c r="S1217" t="n">
        <v>66.97</v>
      </c>
      <c r="T1217" t="n">
        <v>6608.38</v>
      </c>
      <c r="U1217" t="n">
        <v>0.78</v>
      </c>
      <c r="V1217" t="n">
        <v>0.86</v>
      </c>
      <c r="W1217" t="n">
        <v>5.32</v>
      </c>
      <c r="X1217" t="n">
        <v>0.4</v>
      </c>
      <c r="Y1217" t="n">
        <v>1</v>
      </c>
      <c r="Z1217" t="n">
        <v>10</v>
      </c>
    </row>
    <row r="1218">
      <c r="A1218" t="n">
        <v>69</v>
      </c>
      <c r="B1218" t="n">
        <v>130</v>
      </c>
      <c r="C1218" t="inlineStr">
        <is>
          <t xml:space="preserve">CONCLUIDO	</t>
        </is>
      </c>
      <c r="D1218" t="n">
        <v>3.5568</v>
      </c>
      <c r="E1218" t="n">
        <v>28.12</v>
      </c>
      <c r="F1218" t="n">
        <v>24.58</v>
      </c>
      <c r="G1218" t="n">
        <v>98.31</v>
      </c>
      <c r="H1218" t="n">
        <v>1.14</v>
      </c>
      <c r="I1218" t="n">
        <v>15</v>
      </c>
      <c r="J1218" t="n">
        <v>285.67</v>
      </c>
      <c r="K1218" t="n">
        <v>59.19</v>
      </c>
      <c r="L1218" t="n">
        <v>18.25</v>
      </c>
      <c r="M1218" t="n">
        <v>13</v>
      </c>
      <c r="N1218" t="n">
        <v>78.23</v>
      </c>
      <c r="O1218" t="n">
        <v>35467.36</v>
      </c>
      <c r="P1218" t="n">
        <v>342.26</v>
      </c>
      <c r="Q1218" t="n">
        <v>1397.18</v>
      </c>
      <c r="R1218" t="n">
        <v>85.97</v>
      </c>
      <c r="S1218" t="n">
        <v>66.97</v>
      </c>
      <c r="T1218" t="n">
        <v>6911.24</v>
      </c>
      <c r="U1218" t="n">
        <v>0.78</v>
      </c>
      <c r="V1218" t="n">
        <v>0.86</v>
      </c>
      <c r="W1218" t="n">
        <v>5.32</v>
      </c>
      <c r="X1218" t="n">
        <v>0.41</v>
      </c>
      <c r="Y1218" t="n">
        <v>1</v>
      </c>
      <c r="Z1218" t="n">
        <v>10</v>
      </c>
    </row>
    <row r="1219">
      <c r="A1219" t="n">
        <v>70</v>
      </c>
      <c r="B1219" t="n">
        <v>130</v>
      </c>
      <c r="C1219" t="inlineStr">
        <is>
          <t xml:space="preserve">CONCLUIDO	</t>
        </is>
      </c>
      <c r="D1219" t="n">
        <v>3.5582</v>
      </c>
      <c r="E1219" t="n">
        <v>28.1</v>
      </c>
      <c r="F1219" t="n">
        <v>24.57</v>
      </c>
      <c r="G1219" t="n">
        <v>98.26000000000001</v>
      </c>
      <c r="H1219" t="n">
        <v>1.15</v>
      </c>
      <c r="I1219" t="n">
        <v>15</v>
      </c>
      <c r="J1219" t="n">
        <v>286.18</v>
      </c>
      <c r="K1219" t="n">
        <v>59.19</v>
      </c>
      <c r="L1219" t="n">
        <v>18.5</v>
      </c>
      <c r="M1219" t="n">
        <v>13</v>
      </c>
      <c r="N1219" t="n">
        <v>78.48</v>
      </c>
      <c r="O1219" t="n">
        <v>35529.23</v>
      </c>
      <c r="P1219" t="n">
        <v>339.45</v>
      </c>
      <c r="Q1219" t="n">
        <v>1397.17</v>
      </c>
      <c r="R1219" t="n">
        <v>85.53</v>
      </c>
      <c r="S1219" t="n">
        <v>66.97</v>
      </c>
      <c r="T1219" t="n">
        <v>6691.55</v>
      </c>
      <c r="U1219" t="n">
        <v>0.78</v>
      </c>
      <c r="V1219" t="n">
        <v>0.86</v>
      </c>
      <c r="W1219" t="n">
        <v>5.32</v>
      </c>
      <c r="X1219" t="n">
        <v>0.4</v>
      </c>
      <c r="Y1219" t="n">
        <v>1</v>
      </c>
      <c r="Z1219" t="n">
        <v>10</v>
      </c>
    </row>
    <row r="1220">
      <c r="A1220" t="n">
        <v>71</v>
      </c>
      <c r="B1220" t="n">
        <v>130</v>
      </c>
      <c r="C1220" t="inlineStr">
        <is>
          <t xml:space="preserve">CONCLUIDO	</t>
        </is>
      </c>
      <c r="D1220" t="n">
        <v>3.5691</v>
      </c>
      <c r="E1220" t="n">
        <v>28.02</v>
      </c>
      <c r="F1220" t="n">
        <v>24.53</v>
      </c>
      <c r="G1220" t="n">
        <v>105.12</v>
      </c>
      <c r="H1220" t="n">
        <v>1.16</v>
      </c>
      <c r="I1220" t="n">
        <v>14</v>
      </c>
      <c r="J1220" t="n">
        <v>286.68</v>
      </c>
      <c r="K1220" t="n">
        <v>59.19</v>
      </c>
      <c r="L1220" t="n">
        <v>18.75</v>
      </c>
      <c r="M1220" t="n">
        <v>12</v>
      </c>
      <c r="N1220" t="n">
        <v>78.73999999999999</v>
      </c>
      <c r="O1220" t="n">
        <v>35591.33</v>
      </c>
      <c r="P1220" t="n">
        <v>337.81</v>
      </c>
      <c r="Q1220" t="n">
        <v>1397.24</v>
      </c>
      <c r="R1220" t="n">
        <v>84.54000000000001</v>
      </c>
      <c r="S1220" t="n">
        <v>66.97</v>
      </c>
      <c r="T1220" t="n">
        <v>6200.75</v>
      </c>
      <c r="U1220" t="n">
        <v>0.79</v>
      </c>
      <c r="V1220" t="n">
        <v>0.86</v>
      </c>
      <c r="W1220" t="n">
        <v>5.31</v>
      </c>
      <c r="X1220" t="n">
        <v>0.36</v>
      </c>
      <c r="Y1220" t="n">
        <v>1</v>
      </c>
      <c r="Z1220" t="n">
        <v>10</v>
      </c>
    </row>
    <row r="1221">
      <c r="A1221" t="n">
        <v>72</v>
      </c>
      <c r="B1221" t="n">
        <v>130</v>
      </c>
      <c r="C1221" t="inlineStr">
        <is>
          <t xml:space="preserve">CONCLUIDO	</t>
        </is>
      </c>
      <c r="D1221" t="n">
        <v>3.5698</v>
      </c>
      <c r="E1221" t="n">
        <v>28.01</v>
      </c>
      <c r="F1221" t="n">
        <v>24.52</v>
      </c>
      <c r="G1221" t="n">
        <v>105.1</v>
      </c>
      <c r="H1221" t="n">
        <v>1.18</v>
      </c>
      <c r="I1221" t="n">
        <v>14</v>
      </c>
      <c r="J1221" t="n">
        <v>287.18</v>
      </c>
      <c r="K1221" t="n">
        <v>59.19</v>
      </c>
      <c r="L1221" t="n">
        <v>19</v>
      </c>
      <c r="M1221" t="n">
        <v>12</v>
      </c>
      <c r="N1221" t="n">
        <v>78.98999999999999</v>
      </c>
      <c r="O1221" t="n">
        <v>35653.4</v>
      </c>
      <c r="P1221" t="n">
        <v>337.65</v>
      </c>
      <c r="Q1221" t="n">
        <v>1397.17</v>
      </c>
      <c r="R1221" t="n">
        <v>84.28</v>
      </c>
      <c r="S1221" t="n">
        <v>66.97</v>
      </c>
      <c r="T1221" t="n">
        <v>6069.3</v>
      </c>
      <c r="U1221" t="n">
        <v>0.79</v>
      </c>
      <c r="V1221" t="n">
        <v>0.86</v>
      </c>
      <c r="W1221" t="n">
        <v>5.31</v>
      </c>
      <c r="X1221" t="n">
        <v>0.36</v>
      </c>
      <c r="Y1221" t="n">
        <v>1</v>
      </c>
      <c r="Z1221" t="n">
        <v>10</v>
      </c>
    </row>
    <row r="1222">
      <c r="A1222" t="n">
        <v>73</v>
      </c>
      <c r="B1222" t="n">
        <v>130</v>
      </c>
      <c r="C1222" t="inlineStr">
        <is>
          <t xml:space="preserve">CONCLUIDO	</t>
        </is>
      </c>
      <c r="D1222" t="n">
        <v>3.5679</v>
      </c>
      <c r="E1222" t="n">
        <v>28.03</v>
      </c>
      <c r="F1222" t="n">
        <v>24.54</v>
      </c>
      <c r="G1222" t="n">
        <v>105.16</v>
      </c>
      <c r="H1222" t="n">
        <v>1.19</v>
      </c>
      <c r="I1222" t="n">
        <v>14</v>
      </c>
      <c r="J1222" t="n">
        <v>287.69</v>
      </c>
      <c r="K1222" t="n">
        <v>59.19</v>
      </c>
      <c r="L1222" t="n">
        <v>19.25</v>
      </c>
      <c r="M1222" t="n">
        <v>12</v>
      </c>
      <c r="N1222" t="n">
        <v>79.23999999999999</v>
      </c>
      <c r="O1222" t="n">
        <v>35715.58</v>
      </c>
      <c r="P1222" t="n">
        <v>336.37</v>
      </c>
      <c r="Q1222" t="n">
        <v>1397.18</v>
      </c>
      <c r="R1222" t="n">
        <v>84.73</v>
      </c>
      <c r="S1222" t="n">
        <v>66.97</v>
      </c>
      <c r="T1222" t="n">
        <v>6296.09</v>
      </c>
      <c r="U1222" t="n">
        <v>0.79</v>
      </c>
      <c r="V1222" t="n">
        <v>0.86</v>
      </c>
      <c r="W1222" t="n">
        <v>5.32</v>
      </c>
      <c r="X1222" t="n">
        <v>0.37</v>
      </c>
      <c r="Y1222" t="n">
        <v>1</v>
      </c>
      <c r="Z1222" t="n">
        <v>10</v>
      </c>
    </row>
    <row r="1223">
      <c r="A1223" t="n">
        <v>74</v>
      </c>
      <c r="B1223" t="n">
        <v>130</v>
      </c>
      <c r="C1223" t="inlineStr">
        <is>
          <t xml:space="preserve">CONCLUIDO	</t>
        </is>
      </c>
      <c r="D1223" t="n">
        <v>3.568</v>
      </c>
      <c r="E1223" t="n">
        <v>28.03</v>
      </c>
      <c r="F1223" t="n">
        <v>24.54</v>
      </c>
      <c r="G1223" t="n">
        <v>105.16</v>
      </c>
      <c r="H1223" t="n">
        <v>1.2</v>
      </c>
      <c r="I1223" t="n">
        <v>14</v>
      </c>
      <c r="J1223" t="n">
        <v>288.19</v>
      </c>
      <c r="K1223" t="n">
        <v>59.19</v>
      </c>
      <c r="L1223" t="n">
        <v>19.5</v>
      </c>
      <c r="M1223" t="n">
        <v>12</v>
      </c>
      <c r="N1223" t="n">
        <v>79.5</v>
      </c>
      <c r="O1223" t="n">
        <v>35777.86</v>
      </c>
      <c r="P1223" t="n">
        <v>332.53</v>
      </c>
      <c r="Q1223" t="n">
        <v>1397.23</v>
      </c>
      <c r="R1223" t="n">
        <v>84.56999999999999</v>
      </c>
      <c r="S1223" t="n">
        <v>66.97</v>
      </c>
      <c r="T1223" t="n">
        <v>6218.95</v>
      </c>
      <c r="U1223" t="n">
        <v>0.79</v>
      </c>
      <c r="V1223" t="n">
        <v>0.86</v>
      </c>
      <c r="W1223" t="n">
        <v>5.32</v>
      </c>
      <c r="X1223" t="n">
        <v>0.37</v>
      </c>
      <c r="Y1223" t="n">
        <v>1</v>
      </c>
      <c r="Z1223" t="n">
        <v>10</v>
      </c>
    </row>
    <row r="1224">
      <c r="A1224" t="n">
        <v>75</v>
      </c>
      <c r="B1224" t="n">
        <v>130</v>
      </c>
      <c r="C1224" t="inlineStr">
        <is>
          <t xml:space="preserve">CONCLUIDO	</t>
        </is>
      </c>
      <c r="D1224" t="n">
        <v>3.5786</v>
      </c>
      <c r="E1224" t="n">
        <v>27.94</v>
      </c>
      <c r="F1224" t="n">
        <v>24.5</v>
      </c>
      <c r="G1224" t="n">
        <v>113.09</v>
      </c>
      <c r="H1224" t="n">
        <v>1.22</v>
      </c>
      <c r="I1224" t="n">
        <v>13</v>
      </c>
      <c r="J1224" t="n">
        <v>288.7</v>
      </c>
      <c r="K1224" t="n">
        <v>59.19</v>
      </c>
      <c r="L1224" t="n">
        <v>19.75</v>
      </c>
      <c r="M1224" t="n">
        <v>11</v>
      </c>
      <c r="N1224" t="n">
        <v>79.75</v>
      </c>
      <c r="O1224" t="n">
        <v>35840.25</v>
      </c>
      <c r="P1224" t="n">
        <v>330.97</v>
      </c>
      <c r="Q1224" t="n">
        <v>1397.18</v>
      </c>
      <c r="R1224" t="n">
        <v>83.59999999999999</v>
      </c>
      <c r="S1224" t="n">
        <v>66.97</v>
      </c>
      <c r="T1224" t="n">
        <v>5737.84</v>
      </c>
      <c r="U1224" t="n">
        <v>0.8</v>
      </c>
      <c r="V1224" t="n">
        <v>0.86</v>
      </c>
      <c r="W1224" t="n">
        <v>5.31</v>
      </c>
      <c r="X1224" t="n">
        <v>0.34</v>
      </c>
      <c r="Y1224" t="n">
        <v>1</v>
      </c>
      <c r="Z1224" t="n">
        <v>10</v>
      </c>
    </row>
    <row r="1225">
      <c r="A1225" t="n">
        <v>76</v>
      </c>
      <c r="B1225" t="n">
        <v>130</v>
      </c>
      <c r="C1225" t="inlineStr">
        <is>
          <t xml:space="preserve">CONCLUIDO	</t>
        </is>
      </c>
      <c r="D1225" t="n">
        <v>3.5766</v>
      </c>
      <c r="E1225" t="n">
        <v>27.96</v>
      </c>
      <c r="F1225" t="n">
        <v>24.52</v>
      </c>
      <c r="G1225" t="n">
        <v>113.16</v>
      </c>
      <c r="H1225" t="n">
        <v>1.23</v>
      </c>
      <c r="I1225" t="n">
        <v>13</v>
      </c>
      <c r="J1225" t="n">
        <v>289.2</v>
      </c>
      <c r="K1225" t="n">
        <v>59.19</v>
      </c>
      <c r="L1225" t="n">
        <v>20</v>
      </c>
      <c r="M1225" t="n">
        <v>11</v>
      </c>
      <c r="N1225" t="n">
        <v>80.01000000000001</v>
      </c>
      <c r="O1225" t="n">
        <v>35902.74</v>
      </c>
      <c r="P1225" t="n">
        <v>332.35</v>
      </c>
      <c r="Q1225" t="n">
        <v>1397.18</v>
      </c>
      <c r="R1225" t="n">
        <v>83.98999999999999</v>
      </c>
      <c r="S1225" t="n">
        <v>66.97</v>
      </c>
      <c r="T1225" t="n">
        <v>5932.13</v>
      </c>
      <c r="U1225" t="n">
        <v>0.8</v>
      </c>
      <c r="V1225" t="n">
        <v>0.86</v>
      </c>
      <c r="W1225" t="n">
        <v>5.32</v>
      </c>
      <c r="X1225" t="n">
        <v>0.35</v>
      </c>
      <c r="Y1225" t="n">
        <v>1</v>
      </c>
      <c r="Z1225" t="n">
        <v>10</v>
      </c>
    </row>
    <row r="1226">
      <c r="A1226" t="n">
        <v>77</v>
      </c>
      <c r="B1226" t="n">
        <v>130</v>
      </c>
      <c r="C1226" t="inlineStr">
        <is>
          <t xml:space="preserve">CONCLUIDO	</t>
        </is>
      </c>
      <c r="D1226" t="n">
        <v>3.5764</v>
      </c>
      <c r="E1226" t="n">
        <v>27.96</v>
      </c>
      <c r="F1226" t="n">
        <v>24.52</v>
      </c>
      <c r="G1226" t="n">
        <v>113.17</v>
      </c>
      <c r="H1226" t="n">
        <v>1.24</v>
      </c>
      <c r="I1226" t="n">
        <v>13</v>
      </c>
      <c r="J1226" t="n">
        <v>289.71</v>
      </c>
      <c r="K1226" t="n">
        <v>59.19</v>
      </c>
      <c r="L1226" t="n">
        <v>20.25</v>
      </c>
      <c r="M1226" t="n">
        <v>10</v>
      </c>
      <c r="N1226" t="n">
        <v>80.27</v>
      </c>
      <c r="O1226" t="n">
        <v>35965.33</v>
      </c>
      <c r="P1226" t="n">
        <v>332.17</v>
      </c>
      <c r="Q1226" t="n">
        <v>1397.22</v>
      </c>
      <c r="R1226" t="n">
        <v>84.16</v>
      </c>
      <c r="S1226" t="n">
        <v>66.97</v>
      </c>
      <c r="T1226" t="n">
        <v>6015.56</v>
      </c>
      <c r="U1226" t="n">
        <v>0.8</v>
      </c>
      <c r="V1226" t="n">
        <v>0.86</v>
      </c>
      <c r="W1226" t="n">
        <v>5.32</v>
      </c>
      <c r="X1226" t="n">
        <v>0.35</v>
      </c>
      <c r="Y1226" t="n">
        <v>1</v>
      </c>
      <c r="Z1226" t="n">
        <v>10</v>
      </c>
    </row>
    <row r="1227">
      <c r="A1227" t="n">
        <v>78</v>
      </c>
      <c r="B1227" t="n">
        <v>130</v>
      </c>
      <c r="C1227" t="inlineStr">
        <is>
          <t xml:space="preserve">CONCLUIDO	</t>
        </is>
      </c>
      <c r="D1227" t="n">
        <v>3.5768</v>
      </c>
      <c r="E1227" t="n">
        <v>27.96</v>
      </c>
      <c r="F1227" t="n">
        <v>24.52</v>
      </c>
      <c r="G1227" t="n">
        <v>113.16</v>
      </c>
      <c r="H1227" t="n">
        <v>1.26</v>
      </c>
      <c r="I1227" t="n">
        <v>13</v>
      </c>
      <c r="J1227" t="n">
        <v>290.22</v>
      </c>
      <c r="K1227" t="n">
        <v>59.19</v>
      </c>
      <c r="L1227" t="n">
        <v>20.5</v>
      </c>
      <c r="M1227" t="n">
        <v>9</v>
      </c>
      <c r="N1227" t="n">
        <v>80.53</v>
      </c>
      <c r="O1227" t="n">
        <v>36028.03</v>
      </c>
      <c r="P1227" t="n">
        <v>332.41</v>
      </c>
      <c r="Q1227" t="n">
        <v>1397.19</v>
      </c>
      <c r="R1227" t="n">
        <v>84.06999999999999</v>
      </c>
      <c r="S1227" t="n">
        <v>66.97</v>
      </c>
      <c r="T1227" t="n">
        <v>5973.51</v>
      </c>
      <c r="U1227" t="n">
        <v>0.8</v>
      </c>
      <c r="V1227" t="n">
        <v>0.86</v>
      </c>
      <c r="W1227" t="n">
        <v>5.32</v>
      </c>
      <c r="X1227" t="n">
        <v>0.35</v>
      </c>
      <c r="Y1227" t="n">
        <v>1</v>
      </c>
      <c r="Z1227" t="n">
        <v>10</v>
      </c>
    </row>
    <row r="1228">
      <c r="A1228" t="n">
        <v>79</v>
      </c>
      <c r="B1228" t="n">
        <v>130</v>
      </c>
      <c r="C1228" t="inlineStr">
        <is>
          <t xml:space="preserve">CONCLUIDO	</t>
        </is>
      </c>
      <c r="D1228" t="n">
        <v>3.5771</v>
      </c>
      <c r="E1228" t="n">
        <v>27.96</v>
      </c>
      <c r="F1228" t="n">
        <v>24.52</v>
      </c>
      <c r="G1228" t="n">
        <v>113.15</v>
      </c>
      <c r="H1228" t="n">
        <v>1.27</v>
      </c>
      <c r="I1228" t="n">
        <v>13</v>
      </c>
      <c r="J1228" t="n">
        <v>290.73</v>
      </c>
      <c r="K1228" t="n">
        <v>59.19</v>
      </c>
      <c r="L1228" t="n">
        <v>20.75</v>
      </c>
      <c r="M1228" t="n">
        <v>8</v>
      </c>
      <c r="N1228" t="n">
        <v>80.79000000000001</v>
      </c>
      <c r="O1228" t="n">
        <v>36090.84</v>
      </c>
      <c r="P1228" t="n">
        <v>329.98</v>
      </c>
      <c r="Q1228" t="n">
        <v>1397.18</v>
      </c>
      <c r="R1228" t="n">
        <v>83.90000000000001</v>
      </c>
      <c r="S1228" t="n">
        <v>66.97</v>
      </c>
      <c r="T1228" t="n">
        <v>5886.97</v>
      </c>
      <c r="U1228" t="n">
        <v>0.8</v>
      </c>
      <c r="V1228" t="n">
        <v>0.86</v>
      </c>
      <c r="W1228" t="n">
        <v>5.32</v>
      </c>
      <c r="X1228" t="n">
        <v>0.35</v>
      </c>
      <c r="Y1228" t="n">
        <v>1</v>
      </c>
      <c r="Z1228" t="n">
        <v>10</v>
      </c>
    </row>
    <row r="1229">
      <c r="A1229" t="n">
        <v>80</v>
      </c>
      <c r="B1229" t="n">
        <v>130</v>
      </c>
      <c r="C1229" t="inlineStr">
        <is>
          <t xml:space="preserve">CONCLUIDO	</t>
        </is>
      </c>
      <c r="D1229" t="n">
        <v>3.5771</v>
      </c>
      <c r="E1229" t="n">
        <v>27.96</v>
      </c>
      <c r="F1229" t="n">
        <v>24.51</v>
      </c>
      <c r="G1229" t="n">
        <v>113.14</v>
      </c>
      <c r="H1229" t="n">
        <v>1.28</v>
      </c>
      <c r="I1229" t="n">
        <v>13</v>
      </c>
      <c r="J1229" t="n">
        <v>291.24</v>
      </c>
      <c r="K1229" t="n">
        <v>59.19</v>
      </c>
      <c r="L1229" t="n">
        <v>21</v>
      </c>
      <c r="M1229" t="n">
        <v>8</v>
      </c>
      <c r="N1229" t="n">
        <v>81.05</v>
      </c>
      <c r="O1229" t="n">
        <v>36153.75</v>
      </c>
      <c r="P1229" t="n">
        <v>328.79</v>
      </c>
      <c r="Q1229" t="n">
        <v>1397.17</v>
      </c>
      <c r="R1229" t="n">
        <v>83.88</v>
      </c>
      <c r="S1229" t="n">
        <v>66.97</v>
      </c>
      <c r="T1229" t="n">
        <v>5875.34</v>
      </c>
      <c r="U1229" t="n">
        <v>0.8</v>
      </c>
      <c r="V1229" t="n">
        <v>0.86</v>
      </c>
      <c r="W1229" t="n">
        <v>5.32</v>
      </c>
      <c r="X1229" t="n">
        <v>0.35</v>
      </c>
      <c r="Y1229" t="n">
        <v>1</v>
      </c>
      <c r="Z1229" t="n">
        <v>10</v>
      </c>
    </row>
    <row r="1230">
      <c r="A1230" t="n">
        <v>81</v>
      </c>
      <c r="B1230" t="n">
        <v>130</v>
      </c>
      <c r="C1230" t="inlineStr">
        <is>
          <t xml:space="preserve">CONCLUIDO	</t>
        </is>
      </c>
      <c r="D1230" t="n">
        <v>3.5766</v>
      </c>
      <c r="E1230" t="n">
        <v>27.96</v>
      </c>
      <c r="F1230" t="n">
        <v>24.52</v>
      </c>
      <c r="G1230" t="n">
        <v>113.17</v>
      </c>
      <c r="H1230" t="n">
        <v>1.3</v>
      </c>
      <c r="I1230" t="n">
        <v>13</v>
      </c>
      <c r="J1230" t="n">
        <v>291.75</v>
      </c>
      <c r="K1230" t="n">
        <v>59.19</v>
      </c>
      <c r="L1230" t="n">
        <v>21.25</v>
      </c>
      <c r="M1230" t="n">
        <v>5</v>
      </c>
      <c r="N1230" t="n">
        <v>81.31</v>
      </c>
      <c r="O1230" t="n">
        <v>36216.77</v>
      </c>
      <c r="P1230" t="n">
        <v>328.59</v>
      </c>
      <c r="Q1230" t="n">
        <v>1397.26</v>
      </c>
      <c r="R1230" t="n">
        <v>83.97</v>
      </c>
      <c r="S1230" t="n">
        <v>66.97</v>
      </c>
      <c r="T1230" t="n">
        <v>5924.04</v>
      </c>
      <c r="U1230" t="n">
        <v>0.8</v>
      </c>
      <c r="V1230" t="n">
        <v>0.86</v>
      </c>
      <c r="W1230" t="n">
        <v>5.32</v>
      </c>
      <c r="X1230" t="n">
        <v>0.35</v>
      </c>
      <c r="Y1230" t="n">
        <v>1</v>
      </c>
      <c r="Z1230" t="n">
        <v>10</v>
      </c>
    </row>
    <row r="1231">
      <c r="A1231" t="n">
        <v>82</v>
      </c>
      <c r="B1231" t="n">
        <v>130</v>
      </c>
      <c r="C1231" t="inlineStr">
        <is>
          <t xml:space="preserve">CONCLUIDO	</t>
        </is>
      </c>
      <c r="D1231" t="n">
        <v>3.5865</v>
      </c>
      <c r="E1231" t="n">
        <v>27.88</v>
      </c>
      <c r="F1231" t="n">
        <v>24.49</v>
      </c>
      <c r="G1231" t="n">
        <v>122.45</v>
      </c>
      <c r="H1231" t="n">
        <v>1.31</v>
      </c>
      <c r="I1231" t="n">
        <v>12</v>
      </c>
      <c r="J1231" t="n">
        <v>292.26</v>
      </c>
      <c r="K1231" t="n">
        <v>59.19</v>
      </c>
      <c r="L1231" t="n">
        <v>21.5</v>
      </c>
      <c r="M1231" t="n">
        <v>4</v>
      </c>
      <c r="N1231" t="n">
        <v>81.56999999999999</v>
      </c>
      <c r="O1231" t="n">
        <v>36279.9</v>
      </c>
      <c r="P1231" t="n">
        <v>325.92</v>
      </c>
      <c r="Q1231" t="n">
        <v>1397.22</v>
      </c>
      <c r="R1231" t="n">
        <v>83.03</v>
      </c>
      <c r="S1231" t="n">
        <v>66.97</v>
      </c>
      <c r="T1231" t="n">
        <v>5455.05</v>
      </c>
      <c r="U1231" t="n">
        <v>0.8100000000000001</v>
      </c>
      <c r="V1231" t="n">
        <v>0.86</v>
      </c>
      <c r="W1231" t="n">
        <v>5.32</v>
      </c>
      <c r="X1231" t="n">
        <v>0.33</v>
      </c>
      <c r="Y1231" t="n">
        <v>1</v>
      </c>
      <c r="Z1231" t="n">
        <v>10</v>
      </c>
    </row>
    <row r="1232">
      <c r="A1232" t="n">
        <v>83</v>
      </c>
      <c r="B1232" t="n">
        <v>130</v>
      </c>
      <c r="C1232" t="inlineStr">
        <is>
          <t xml:space="preserve">CONCLUIDO	</t>
        </is>
      </c>
      <c r="D1232" t="n">
        <v>3.5871</v>
      </c>
      <c r="E1232" t="n">
        <v>27.88</v>
      </c>
      <c r="F1232" t="n">
        <v>24.49</v>
      </c>
      <c r="G1232" t="n">
        <v>122.43</v>
      </c>
      <c r="H1232" t="n">
        <v>1.32</v>
      </c>
      <c r="I1232" t="n">
        <v>12</v>
      </c>
      <c r="J1232" t="n">
        <v>292.77</v>
      </c>
      <c r="K1232" t="n">
        <v>59.19</v>
      </c>
      <c r="L1232" t="n">
        <v>21.75</v>
      </c>
      <c r="M1232" t="n">
        <v>4</v>
      </c>
      <c r="N1232" t="n">
        <v>81.83</v>
      </c>
      <c r="O1232" t="n">
        <v>36343.13</v>
      </c>
      <c r="P1232" t="n">
        <v>326.27</v>
      </c>
      <c r="Q1232" t="n">
        <v>1397.21</v>
      </c>
      <c r="R1232" t="n">
        <v>82.70999999999999</v>
      </c>
      <c r="S1232" t="n">
        <v>66.97</v>
      </c>
      <c r="T1232" t="n">
        <v>5295.82</v>
      </c>
      <c r="U1232" t="n">
        <v>0.8100000000000001</v>
      </c>
      <c r="V1232" t="n">
        <v>0.86</v>
      </c>
      <c r="W1232" t="n">
        <v>5.32</v>
      </c>
      <c r="X1232" t="n">
        <v>0.32</v>
      </c>
      <c r="Y1232" t="n">
        <v>1</v>
      </c>
      <c r="Z1232" t="n">
        <v>10</v>
      </c>
    </row>
    <row r="1233">
      <c r="A1233" t="n">
        <v>84</v>
      </c>
      <c r="B1233" t="n">
        <v>130</v>
      </c>
      <c r="C1233" t="inlineStr">
        <is>
          <t xml:space="preserve">CONCLUIDO	</t>
        </is>
      </c>
      <c r="D1233" t="n">
        <v>3.5864</v>
      </c>
      <c r="E1233" t="n">
        <v>27.88</v>
      </c>
      <c r="F1233" t="n">
        <v>24.49</v>
      </c>
      <c r="G1233" t="n">
        <v>122.46</v>
      </c>
      <c r="H1233" t="n">
        <v>1.34</v>
      </c>
      <c r="I1233" t="n">
        <v>12</v>
      </c>
      <c r="J1233" t="n">
        <v>293.29</v>
      </c>
      <c r="K1233" t="n">
        <v>59.19</v>
      </c>
      <c r="L1233" t="n">
        <v>22</v>
      </c>
      <c r="M1233" t="n">
        <v>3</v>
      </c>
      <c r="N1233" t="n">
        <v>82.09</v>
      </c>
      <c r="O1233" t="n">
        <v>36406.47</v>
      </c>
      <c r="P1233" t="n">
        <v>326.73</v>
      </c>
      <c r="Q1233" t="n">
        <v>1397.26</v>
      </c>
      <c r="R1233" t="n">
        <v>82.84999999999999</v>
      </c>
      <c r="S1233" t="n">
        <v>66.97</v>
      </c>
      <c r="T1233" t="n">
        <v>5366.54</v>
      </c>
      <c r="U1233" t="n">
        <v>0.8100000000000001</v>
      </c>
      <c r="V1233" t="n">
        <v>0.86</v>
      </c>
      <c r="W1233" t="n">
        <v>5.32</v>
      </c>
      <c r="X1233" t="n">
        <v>0.33</v>
      </c>
      <c r="Y1233" t="n">
        <v>1</v>
      </c>
      <c r="Z1233" t="n">
        <v>10</v>
      </c>
    </row>
    <row r="1234">
      <c r="A1234" t="n">
        <v>85</v>
      </c>
      <c r="B1234" t="n">
        <v>130</v>
      </c>
      <c r="C1234" t="inlineStr">
        <is>
          <t xml:space="preserve">CONCLUIDO	</t>
        </is>
      </c>
      <c r="D1234" t="n">
        <v>3.5854</v>
      </c>
      <c r="E1234" t="n">
        <v>27.89</v>
      </c>
      <c r="F1234" t="n">
        <v>24.5</v>
      </c>
      <c r="G1234" t="n">
        <v>122.49</v>
      </c>
      <c r="H1234" t="n">
        <v>1.35</v>
      </c>
      <c r="I1234" t="n">
        <v>12</v>
      </c>
      <c r="J1234" t="n">
        <v>293.8</v>
      </c>
      <c r="K1234" t="n">
        <v>59.19</v>
      </c>
      <c r="L1234" t="n">
        <v>22.25</v>
      </c>
      <c r="M1234" t="n">
        <v>1</v>
      </c>
      <c r="N1234" t="n">
        <v>82.36</v>
      </c>
      <c r="O1234" t="n">
        <v>36469.92</v>
      </c>
      <c r="P1234" t="n">
        <v>327.28</v>
      </c>
      <c r="Q1234" t="n">
        <v>1397.17</v>
      </c>
      <c r="R1234" t="n">
        <v>82.97</v>
      </c>
      <c r="S1234" t="n">
        <v>66.97</v>
      </c>
      <c r="T1234" t="n">
        <v>5425.64</v>
      </c>
      <c r="U1234" t="n">
        <v>0.8100000000000001</v>
      </c>
      <c r="V1234" t="n">
        <v>0.86</v>
      </c>
      <c r="W1234" t="n">
        <v>5.33</v>
      </c>
      <c r="X1234" t="n">
        <v>0.33</v>
      </c>
      <c r="Y1234" t="n">
        <v>1</v>
      </c>
      <c r="Z1234" t="n">
        <v>10</v>
      </c>
    </row>
    <row r="1235">
      <c r="A1235" t="n">
        <v>86</v>
      </c>
      <c r="B1235" t="n">
        <v>130</v>
      </c>
      <c r="C1235" t="inlineStr">
        <is>
          <t xml:space="preserve">CONCLUIDO	</t>
        </is>
      </c>
      <c r="D1235" t="n">
        <v>3.5858</v>
      </c>
      <c r="E1235" t="n">
        <v>27.89</v>
      </c>
      <c r="F1235" t="n">
        <v>24.5</v>
      </c>
      <c r="G1235" t="n">
        <v>122.48</v>
      </c>
      <c r="H1235" t="n">
        <v>1.36</v>
      </c>
      <c r="I1235" t="n">
        <v>12</v>
      </c>
      <c r="J1235" t="n">
        <v>294.32</v>
      </c>
      <c r="K1235" t="n">
        <v>59.19</v>
      </c>
      <c r="L1235" t="n">
        <v>22.5</v>
      </c>
      <c r="M1235" t="n">
        <v>1</v>
      </c>
      <c r="N1235" t="n">
        <v>82.62</v>
      </c>
      <c r="O1235" t="n">
        <v>36533.49</v>
      </c>
      <c r="P1235" t="n">
        <v>327.78</v>
      </c>
      <c r="Q1235" t="n">
        <v>1397.17</v>
      </c>
      <c r="R1235" t="n">
        <v>83.03</v>
      </c>
      <c r="S1235" t="n">
        <v>66.97</v>
      </c>
      <c r="T1235" t="n">
        <v>5458.53</v>
      </c>
      <c r="U1235" t="n">
        <v>0.8100000000000001</v>
      </c>
      <c r="V1235" t="n">
        <v>0.86</v>
      </c>
      <c r="W1235" t="n">
        <v>5.32</v>
      </c>
      <c r="X1235" t="n">
        <v>0.33</v>
      </c>
      <c r="Y1235" t="n">
        <v>1</v>
      </c>
      <c r="Z1235" t="n">
        <v>10</v>
      </c>
    </row>
    <row r="1236">
      <c r="A1236" t="n">
        <v>87</v>
      </c>
      <c r="B1236" t="n">
        <v>130</v>
      </c>
      <c r="C1236" t="inlineStr">
        <is>
          <t xml:space="preserve">CONCLUIDO	</t>
        </is>
      </c>
      <c r="D1236" t="n">
        <v>3.5861</v>
      </c>
      <c r="E1236" t="n">
        <v>27.89</v>
      </c>
      <c r="F1236" t="n">
        <v>24.49</v>
      </c>
      <c r="G1236" t="n">
        <v>122.47</v>
      </c>
      <c r="H1236" t="n">
        <v>1.37</v>
      </c>
      <c r="I1236" t="n">
        <v>12</v>
      </c>
      <c r="J1236" t="n">
        <v>294.83</v>
      </c>
      <c r="K1236" t="n">
        <v>59.19</v>
      </c>
      <c r="L1236" t="n">
        <v>22.75</v>
      </c>
      <c r="M1236" t="n">
        <v>1</v>
      </c>
      <c r="N1236" t="n">
        <v>82.89</v>
      </c>
      <c r="O1236" t="n">
        <v>36597.16</v>
      </c>
      <c r="P1236" t="n">
        <v>328.03</v>
      </c>
      <c r="Q1236" t="n">
        <v>1397.17</v>
      </c>
      <c r="R1236" t="n">
        <v>82.94</v>
      </c>
      <c r="S1236" t="n">
        <v>66.97</v>
      </c>
      <c r="T1236" t="n">
        <v>5412.26</v>
      </c>
      <c r="U1236" t="n">
        <v>0.8100000000000001</v>
      </c>
      <c r="V1236" t="n">
        <v>0.86</v>
      </c>
      <c r="W1236" t="n">
        <v>5.32</v>
      </c>
      <c r="X1236" t="n">
        <v>0.33</v>
      </c>
      <c r="Y1236" t="n">
        <v>1</v>
      </c>
      <c r="Z1236" t="n">
        <v>10</v>
      </c>
    </row>
    <row r="1237">
      <c r="A1237" t="n">
        <v>88</v>
      </c>
      <c r="B1237" t="n">
        <v>130</v>
      </c>
      <c r="C1237" t="inlineStr">
        <is>
          <t xml:space="preserve">CONCLUIDO	</t>
        </is>
      </c>
      <c r="D1237" t="n">
        <v>3.5862</v>
      </c>
      <c r="E1237" t="n">
        <v>27.88</v>
      </c>
      <c r="F1237" t="n">
        <v>24.49</v>
      </c>
      <c r="G1237" t="n">
        <v>122.47</v>
      </c>
      <c r="H1237" t="n">
        <v>1.39</v>
      </c>
      <c r="I1237" t="n">
        <v>12</v>
      </c>
      <c r="J1237" t="n">
        <v>295.35</v>
      </c>
      <c r="K1237" t="n">
        <v>59.19</v>
      </c>
      <c r="L1237" t="n">
        <v>23</v>
      </c>
      <c r="M1237" t="n">
        <v>1</v>
      </c>
      <c r="N1237" t="n">
        <v>83.16</v>
      </c>
      <c r="O1237" t="n">
        <v>36660.94</v>
      </c>
      <c r="P1237" t="n">
        <v>328.42</v>
      </c>
      <c r="Q1237" t="n">
        <v>1397.17</v>
      </c>
      <c r="R1237" t="n">
        <v>82.90000000000001</v>
      </c>
      <c r="S1237" t="n">
        <v>66.97</v>
      </c>
      <c r="T1237" t="n">
        <v>5392.32</v>
      </c>
      <c r="U1237" t="n">
        <v>0.8100000000000001</v>
      </c>
      <c r="V1237" t="n">
        <v>0.86</v>
      </c>
      <c r="W1237" t="n">
        <v>5.32</v>
      </c>
      <c r="X1237" t="n">
        <v>0.33</v>
      </c>
      <c r="Y1237" t="n">
        <v>1</v>
      </c>
      <c r="Z1237" t="n">
        <v>10</v>
      </c>
    </row>
    <row r="1238">
      <c r="A1238" t="n">
        <v>89</v>
      </c>
      <c r="B1238" t="n">
        <v>130</v>
      </c>
      <c r="C1238" t="inlineStr">
        <is>
          <t xml:space="preserve">CONCLUIDO	</t>
        </is>
      </c>
      <c r="D1238" t="n">
        <v>3.5861</v>
      </c>
      <c r="E1238" t="n">
        <v>27.89</v>
      </c>
      <c r="F1238" t="n">
        <v>24.49</v>
      </c>
      <c r="G1238" t="n">
        <v>122.47</v>
      </c>
      <c r="H1238" t="n">
        <v>1.4</v>
      </c>
      <c r="I1238" t="n">
        <v>12</v>
      </c>
      <c r="J1238" t="n">
        <v>295.87</v>
      </c>
      <c r="K1238" t="n">
        <v>59.19</v>
      </c>
      <c r="L1238" t="n">
        <v>23.25</v>
      </c>
      <c r="M1238" t="n">
        <v>0</v>
      </c>
      <c r="N1238" t="n">
        <v>83.43000000000001</v>
      </c>
      <c r="O1238" t="n">
        <v>36724.83</v>
      </c>
      <c r="P1238" t="n">
        <v>328.94</v>
      </c>
      <c r="Q1238" t="n">
        <v>1397.18</v>
      </c>
      <c r="R1238" t="n">
        <v>82.89</v>
      </c>
      <c r="S1238" t="n">
        <v>66.97</v>
      </c>
      <c r="T1238" t="n">
        <v>5387.94</v>
      </c>
      <c r="U1238" t="n">
        <v>0.8100000000000001</v>
      </c>
      <c r="V1238" t="n">
        <v>0.86</v>
      </c>
      <c r="W1238" t="n">
        <v>5.33</v>
      </c>
      <c r="X1238" t="n">
        <v>0.33</v>
      </c>
      <c r="Y1238" t="n">
        <v>1</v>
      </c>
      <c r="Z1238" t="n">
        <v>10</v>
      </c>
    </row>
    <row r="1239">
      <c r="A1239" t="n">
        <v>0</v>
      </c>
      <c r="B1239" t="n">
        <v>75</v>
      </c>
      <c r="C1239" t="inlineStr">
        <is>
          <t xml:space="preserve">CONCLUIDO	</t>
        </is>
      </c>
      <c r="D1239" t="n">
        <v>2.3269</v>
      </c>
      <c r="E1239" t="n">
        <v>42.97</v>
      </c>
      <c r="F1239" t="n">
        <v>32.3</v>
      </c>
      <c r="G1239" t="n">
        <v>7.05</v>
      </c>
      <c r="H1239" t="n">
        <v>0.12</v>
      </c>
      <c r="I1239" t="n">
        <v>275</v>
      </c>
      <c r="J1239" t="n">
        <v>150.44</v>
      </c>
      <c r="K1239" t="n">
        <v>49.1</v>
      </c>
      <c r="L1239" t="n">
        <v>1</v>
      </c>
      <c r="M1239" t="n">
        <v>273</v>
      </c>
      <c r="N1239" t="n">
        <v>25.34</v>
      </c>
      <c r="O1239" t="n">
        <v>18787.76</v>
      </c>
      <c r="P1239" t="n">
        <v>379.57</v>
      </c>
      <c r="Q1239" t="n">
        <v>1397.77</v>
      </c>
      <c r="R1239" t="n">
        <v>337.05</v>
      </c>
      <c r="S1239" t="n">
        <v>66.97</v>
      </c>
      <c r="T1239" t="n">
        <v>131152.32</v>
      </c>
      <c r="U1239" t="n">
        <v>0.2</v>
      </c>
      <c r="V1239" t="n">
        <v>0.65</v>
      </c>
      <c r="W1239" t="n">
        <v>5.76</v>
      </c>
      <c r="X1239" t="n">
        <v>8.119999999999999</v>
      </c>
      <c r="Y1239" t="n">
        <v>1</v>
      </c>
      <c r="Z1239" t="n">
        <v>10</v>
      </c>
    </row>
    <row r="1240">
      <c r="A1240" t="n">
        <v>1</v>
      </c>
      <c r="B1240" t="n">
        <v>75</v>
      </c>
      <c r="C1240" t="inlineStr">
        <is>
          <t xml:space="preserve">CONCLUIDO	</t>
        </is>
      </c>
      <c r="D1240" t="n">
        <v>2.588</v>
      </c>
      <c r="E1240" t="n">
        <v>38.64</v>
      </c>
      <c r="F1240" t="n">
        <v>30.13</v>
      </c>
      <c r="G1240" t="n">
        <v>8.859999999999999</v>
      </c>
      <c r="H1240" t="n">
        <v>0.15</v>
      </c>
      <c r="I1240" t="n">
        <v>204</v>
      </c>
      <c r="J1240" t="n">
        <v>150.78</v>
      </c>
      <c r="K1240" t="n">
        <v>49.1</v>
      </c>
      <c r="L1240" t="n">
        <v>1.25</v>
      </c>
      <c r="M1240" t="n">
        <v>202</v>
      </c>
      <c r="N1240" t="n">
        <v>25.44</v>
      </c>
      <c r="O1240" t="n">
        <v>18830.65</v>
      </c>
      <c r="P1240" t="n">
        <v>352.19</v>
      </c>
      <c r="Q1240" t="n">
        <v>1397.42</v>
      </c>
      <c r="R1240" t="n">
        <v>266.88</v>
      </c>
      <c r="S1240" t="n">
        <v>66.97</v>
      </c>
      <c r="T1240" t="n">
        <v>96421.59</v>
      </c>
      <c r="U1240" t="n">
        <v>0.25</v>
      </c>
      <c r="V1240" t="n">
        <v>0.7</v>
      </c>
      <c r="W1240" t="n">
        <v>5.63</v>
      </c>
      <c r="X1240" t="n">
        <v>5.96</v>
      </c>
      <c r="Y1240" t="n">
        <v>1</v>
      </c>
      <c r="Z1240" t="n">
        <v>10</v>
      </c>
    </row>
    <row r="1241">
      <c r="A1241" t="n">
        <v>2</v>
      </c>
      <c r="B1241" t="n">
        <v>75</v>
      </c>
      <c r="C1241" t="inlineStr">
        <is>
          <t xml:space="preserve">CONCLUIDO	</t>
        </is>
      </c>
      <c r="D1241" t="n">
        <v>2.7688</v>
      </c>
      <c r="E1241" t="n">
        <v>36.12</v>
      </c>
      <c r="F1241" t="n">
        <v>28.89</v>
      </c>
      <c r="G1241" t="n">
        <v>10.7</v>
      </c>
      <c r="H1241" t="n">
        <v>0.18</v>
      </c>
      <c r="I1241" t="n">
        <v>162</v>
      </c>
      <c r="J1241" t="n">
        <v>151.13</v>
      </c>
      <c r="K1241" t="n">
        <v>49.1</v>
      </c>
      <c r="L1241" t="n">
        <v>1.5</v>
      </c>
      <c r="M1241" t="n">
        <v>160</v>
      </c>
      <c r="N1241" t="n">
        <v>25.54</v>
      </c>
      <c r="O1241" t="n">
        <v>18873.58</v>
      </c>
      <c r="P1241" t="n">
        <v>335.81</v>
      </c>
      <c r="Q1241" t="n">
        <v>1397.81</v>
      </c>
      <c r="R1241" t="n">
        <v>226.03</v>
      </c>
      <c r="S1241" t="n">
        <v>66.97</v>
      </c>
      <c r="T1241" t="n">
        <v>76205.75999999999</v>
      </c>
      <c r="U1241" t="n">
        <v>0.3</v>
      </c>
      <c r="V1241" t="n">
        <v>0.73</v>
      </c>
      <c r="W1241" t="n">
        <v>5.57</v>
      </c>
      <c r="X1241" t="n">
        <v>4.72</v>
      </c>
      <c r="Y1241" t="n">
        <v>1</v>
      </c>
      <c r="Z1241" t="n">
        <v>10</v>
      </c>
    </row>
    <row r="1242">
      <c r="A1242" t="n">
        <v>3</v>
      </c>
      <c r="B1242" t="n">
        <v>75</v>
      </c>
      <c r="C1242" t="inlineStr">
        <is>
          <t xml:space="preserve">CONCLUIDO	</t>
        </is>
      </c>
      <c r="D1242" t="n">
        <v>2.9068</v>
      </c>
      <c r="E1242" t="n">
        <v>34.4</v>
      </c>
      <c r="F1242" t="n">
        <v>28.03</v>
      </c>
      <c r="G1242" t="n">
        <v>12.55</v>
      </c>
      <c r="H1242" t="n">
        <v>0.2</v>
      </c>
      <c r="I1242" t="n">
        <v>134</v>
      </c>
      <c r="J1242" t="n">
        <v>151.48</v>
      </c>
      <c r="K1242" t="n">
        <v>49.1</v>
      </c>
      <c r="L1242" t="n">
        <v>1.75</v>
      </c>
      <c r="M1242" t="n">
        <v>132</v>
      </c>
      <c r="N1242" t="n">
        <v>25.64</v>
      </c>
      <c r="O1242" t="n">
        <v>18916.54</v>
      </c>
      <c r="P1242" t="n">
        <v>323.93</v>
      </c>
      <c r="Q1242" t="n">
        <v>1397.29</v>
      </c>
      <c r="R1242" t="n">
        <v>198.7</v>
      </c>
      <c r="S1242" t="n">
        <v>66.97</v>
      </c>
      <c r="T1242" t="n">
        <v>62679.81</v>
      </c>
      <c r="U1242" t="n">
        <v>0.34</v>
      </c>
      <c r="V1242" t="n">
        <v>0.75</v>
      </c>
      <c r="W1242" t="n">
        <v>5.51</v>
      </c>
      <c r="X1242" t="n">
        <v>3.86</v>
      </c>
      <c r="Y1242" t="n">
        <v>1</v>
      </c>
      <c r="Z1242" t="n">
        <v>10</v>
      </c>
    </row>
    <row r="1243">
      <c r="A1243" t="n">
        <v>4</v>
      </c>
      <c r="B1243" t="n">
        <v>75</v>
      </c>
      <c r="C1243" t="inlineStr">
        <is>
          <t xml:space="preserve">CONCLUIDO	</t>
        </is>
      </c>
      <c r="D1243" t="n">
        <v>3.0066</v>
      </c>
      <c r="E1243" t="n">
        <v>33.26</v>
      </c>
      <c r="F1243" t="n">
        <v>27.47</v>
      </c>
      <c r="G1243" t="n">
        <v>14.33</v>
      </c>
      <c r="H1243" t="n">
        <v>0.23</v>
      </c>
      <c r="I1243" t="n">
        <v>115</v>
      </c>
      <c r="J1243" t="n">
        <v>151.83</v>
      </c>
      <c r="K1243" t="n">
        <v>49.1</v>
      </c>
      <c r="L1243" t="n">
        <v>2</v>
      </c>
      <c r="M1243" t="n">
        <v>113</v>
      </c>
      <c r="N1243" t="n">
        <v>25.73</v>
      </c>
      <c r="O1243" t="n">
        <v>18959.54</v>
      </c>
      <c r="P1243" t="n">
        <v>315.78</v>
      </c>
      <c r="Q1243" t="n">
        <v>1397.4</v>
      </c>
      <c r="R1243" t="n">
        <v>180.23</v>
      </c>
      <c r="S1243" t="n">
        <v>66.97</v>
      </c>
      <c r="T1243" t="n">
        <v>53541.15</v>
      </c>
      <c r="U1243" t="n">
        <v>0.37</v>
      </c>
      <c r="V1243" t="n">
        <v>0.77</v>
      </c>
      <c r="W1243" t="n">
        <v>5.48</v>
      </c>
      <c r="X1243" t="n">
        <v>3.3</v>
      </c>
      <c r="Y1243" t="n">
        <v>1</v>
      </c>
      <c r="Z1243" t="n">
        <v>10</v>
      </c>
    </row>
    <row r="1244">
      <c r="A1244" t="n">
        <v>5</v>
      </c>
      <c r="B1244" t="n">
        <v>75</v>
      </c>
      <c r="C1244" t="inlineStr">
        <is>
          <t xml:space="preserve">CONCLUIDO	</t>
        </is>
      </c>
      <c r="D1244" t="n">
        <v>3.0878</v>
      </c>
      <c r="E1244" t="n">
        <v>32.39</v>
      </c>
      <c r="F1244" t="n">
        <v>27.05</v>
      </c>
      <c r="G1244" t="n">
        <v>16.23</v>
      </c>
      <c r="H1244" t="n">
        <v>0.26</v>
      </c>
      <c r="I1244" t="n">
        <v>100</v>
      </c>
      <c r="J1244" t="n">
        <v>152.18</v>
      </c>
      <c r="K1244" t="n">
        <v>49.1</v>
      </c>
      <c r="L1244" t="n">
        <v>2.25</v>
      </c>
      <c r="M1244" t="n">
        <v>98</v>
      </c>
      <c r="N1244" t="n">
        <v>25.83</v>
      </c>
      <c r="O1244" t="n">
        <v>19002.56</v>
      </c>
      <c r="P1244" t="n">
        <v>308.85</v>
      </c>
      <c r="Q1244" t="n">
        <v>1397.45</v>
      </c>
      <c r="R1244" t="n">
        <v>166.05</v>
      </c>
      <c r="S1244" t="n">
        <v>66.97</v>
      </c>
      <c r="T1244" t="n">
        <v>46528.14</v>
      </c>
      <c r="U1244" t="n">
        <v>0.4</v>
      </c>
      <c r="V1244" t="n">
        <v>0.78</v>
      </c>
      <c r="W1244" t="n">
        <v>5.48</v>
      </c>
      <c r="X1244" t="n">
        <v>2.89</v>
      </c>
      <c r="Y1244" t="n">
        <v>1</v>
      </c>
      <c r="Z1244" t="n">
        <v>10</v>
      </c>
    </row>
    <row r="1245">
      <c r="A1245" t="n">
        <v>6</v>
      </c>
      <c r="B1245" t="n">
        <v>75</v>
      </c>
      <c r="C1245" t="inlineStr">
        <is>
          <t xml:space="preserve">CONCLUIDO	</t>
        </is>
      </c>
      <c r="D1245" t="n">
        <v>3.1582</v>
      </c>
      <c r="E1245" t="n">
        <v>31.66</v>
      </c>
      <c r="F1245" t="n">
        <v>26.7</v>
      </c>
      <c r="G1245" t="n">
        <v>18.2</v>
      </c>
      <c r="H1245" t="n">
        <v>0.29</v>
      </c>
      <c r="I1245" t="n">
        <v>88</v>
      </c>
      <c r="J1245" t="n">
        <v>152.53</v>
      </c>
      <c r="K1245" t="n">
        <v>49.1</v>
      </c>
      <c r="L1245" t="n">
        <v>2.5</v>
      </c>
      <c r="M1245" t="n">
        <v>86</v>
      </c>
      <c r="N1245" t="n">
        <v>25.93</v>
      </c>
      <c r="O1245" t="n">
        <v>19045.63</v>
      </c>
      <c r="P1245" t="n">
        <v>302.81</v>
      </c>
      <c r="Q1245" t="n">
        <v>1397.47</v>
      </c>
      <c r="R1245" t="n">
        <v>155.11</v>
      </c>
      <c r="S1245" t="n">
        <v>66.97</v>
      </c>
      <c r="T1245" t="n">
        <v>41117.66</v>
      </c>
      <c r="U1245" t="n">
        <v>0.43</v>
      </c>
      <c r="V1245" t="n">
        <v>0.79</v>
      </c>
      <c r="W1245" t="n">
        <v>5.44</v>
      </c>
      <c r="X1245" t="n">
        <v>2.53</v>
      </c>
      <c r="Y1245" t="n">
        <v>1</v>
      </c>
      <c r="Z1245" t="n">
        <v>10</v>
      </c>
    </row>
    <row r="1246">
      <c r="A1246" t="n">
        <v>7</v>
      </c>
      <c r="B1246" t="n">
        <v>75</v>
      </c>
      <c r="C1246" t="inlineStr">
        <is>
          <t xml:space="preserve">CONCLUIDO	</t>
        </is>
      </c>
      <c r="D1246" t="n">
        <v>3.2174</v>
      </c>
      <c r="E1246" t="n">
        <v>31.08</v>
      </c>
      <c r="F1246" t="n">
        <v>26.39</v>
      </c>
      <c r="G1246" t="n">
        <v>20.04</v>
      </c>
      <c r="H1246" t="n">
        <v>0.32</v>
      </c>
      <c r="I1246" t="n">
        <v>79</v>
      </c>
      <c r="J1246" t="n">
        <v>152.88</v>
      </c>
      <c r="K1246" t="n">
        <v>49.1</v>
      </c>
      <c r="L1246" t="n">
        <v>2.75</v>
      </c>
      <c r="M1246" t="n">
        <v>77</v>
      </c>
      <c r="N1246" t="n">
        <v>26.03</v>
      </c>
      <c r="O1246" t="n">
        <v>19088.72</v>
      </c>
      <c r="P1246" t="n">
        <v>297.63</v>
      </c>
      <c r="Q1246" t="n">
        <v>1397.45</v>
      </c>
      <c r="R1246" t="n">
        <v>145.21</v>
      </c>
      <c r="S1246" t="n">
        <v>66.97</v>
      </c>
      <c r="T1246" t="n">
        <v>36211.15</v>
      </c>
      <c r="U1246" t="n">
        <v>0.46</v>
      </c>
      <c r="V1246" t="n">
        <v>0.8</v>
      </c>
      <c r="W1246" t="n">
        <v>5.41</v>
      </c>
      <c r="X1246" t="n">
        <v>2.22</v>
      </c>
      <c r="Y1246" t="n">
        <v>1</v>
      </c>
      <c r="Z1246" t="n">
        <v>10</v>
      </c>
    </row>
    <row r="1247">
      <c r="A1247" t="n">
        <v>8</v>
      </c>
      <c r="B1247" t="n">
        <v>75</v>
      </c>
      <c r="C1247" t="inlineStr">
        <is>
          <t xml:space="preserve">CONCLUIDO	</t>
        </is>
      </c>
      <c r="D1247" t="n">
        <v>3.2693</v>
      </c>
      <c r="E1247" t="n">
        <v>30.59</v>
      </c>
      <c r="F1247" t="n">
        <v>26.14</v>
      </c>
      <c r="G1247" t="n">
        <v>22.09</v>
      </c>
      <c r="H1247" t="n">
        <v>0.35</v>
      </c>
      <c r="I1247" t="n">
        <v>71</v>
      </c>
      <c r="J1247" t="n">
        <v>153.23</v>
      </c>
      <c r="K1247" t="n">
        <v>49.1</v>
      </c>
      <c r="L1247" t="n">
        <v>3</v>
      </c>
      <c r="M1247" t="n">
        <v>69</v>
      </c>
      <c r="N1247" t="n">
        <v>26.13</v>
      </c>
      <c r="O1247" t="n">
        <v>19131.85</v>
      </c>
      <c r="P1247" t="n">
        <v>292.8</v>
      </c>
      <c r="Q1247" t="n">
        <v>1397.36</v>
      </c>
      <c r="R1247" t="n">
        <v>137.08</v>
      </c>
      <c r="S1247" t="n">
        <v>66.97</v>
      </c>
      <c r="T1247" t="n">
        <v>32184.92</v>
      </c>
      <c r="U1247" t="n">
        <v>0.49</v>
      </c>
      <c r="V1247" t="n">
        <v>0.8100000000000001</v>
      </c>
      <c r="W1247" t="n">
        <v>5.4</v>
      </c>
      <c r="X1247" t="n">
        <v>1.97</v>
      </c>
      <c r="Y1247" t="n">
        <v>1</v>
      </c>
      <c r="Z1247" t="n">
        <v>10</v>
      </c>
    </row>
    <row r="1248">
      <c r="A1248" t="n">
        <v>9</v>
      </c>
      <c r="B1248" t="n">
        <v>75</v>
      </c>
      <c r="C1248" t="inlineStr">
        <is>
          <t xml:space="preserve">CONCLUIDO	</t>
        </is>
      </c>
      <c r="D1248" t="n">
        <v>3.3058</v>
      </c>
      <c r="E1248" t="n">
        <v>30.25</v>
      </c>
      <c r="F1248" t="n">
        <v>25.99</v>
      </c>
      <c r="G1248" t="n">
        <v>23.99</v>
      </c>
      <c r="H1248" t="n">
        <v>0.37</v>
      </c>
      <c r="I1248" t="n">
        <v>65</v>
      </c>
      <c r="J1248" t="n">
        <v>153.58</v>
      </c>
      <c r="K1248" t="n">
        <v>49.1</v>
      </c>
      <c r="L1248" t="n">
        <v>3.25</v>
      </c>
      <c r="M1248" t="n">
        <v>63</v>
      </c>
      <c r="N1248" t="n">
        <v>26.23</v>
      </c>
      <c r="O1248" t="n">
        <v>19175.02</v>
      </c>
      <c r="P1248" t="n">
        <v>289.29</v>
      </c>
      <c r="Q1248" t="n">
        <v>1397.32</v>
      </c>
      <c r="R1248" t="n">
        <v>131.95</v>
      </c>
      <c r="S1248" t="n">
        <v>66.97</v>
      </c>
      <c r="T1248" t="n">
        <v>29651.07</v>
      </c>
      <c r="U1248" t="n">
        <v>0.51</v>
      </c>
      <c r="V1248" t="n">
        <v>0.8100000000000001</v>
      </c>
      <c r="W1248" t="n">
        <v>5.39</v>
      </c>
      <c r="X1248" t="n">
        <v>1.82</v>
      </c>
      <c r="Y1248" t="n">
        <v>1</v>
      </c>
      <c r="Z1248" t="n">
        <v>10</v>
      </c>
    </row>
    <row r="1249">
      <c r="A1249" t="n">
        <v>10</v>
      </c>
      <c r="B1249" t="n">
        <v>75</v>
      </c>
      <c r="C1249" t="inlineStr">
        <is>
          <t xml:space="preserve">CONCLUIDO	</t>
        </is>
      </c>
      <c r="D1249" t="n">
        <v>3.3377</v>
      </c>
      <c r="E1249" t="n">
        <v>29.96</v>
      </c>
      <c r="F1249" t="n">
        <v>25.85</v>
      </c>
      <c r="G1249" t="n">
        <v>25.85</v>
      </c>
      <c r="H1249" t="n">
        <v>0.4</v>
      </c>
      <c r="I1249" t="n">
        <v>60</v>
      </c>
      <c r="J1249" t="n">
        <v>153.93</v>
      </c>
      <c r="K1249" t="n">
        <v>49.1</v>
      </c>
      <c r="L1249" t="n">
        <v>3.5</v>
      </c>
      <c r="M1249" t="n">
        <v>58</v>
      </c>
      <c r="N1249" t="n">
        <v>26.33</v>
      </c>
      <c r="O1249" t="n">
        <v>19218.22</v>
      </c>
      <c r="P1249" t="n">
        <v>285.97</v>
      </c>
      <c r="Q1249" t="n">
        <v>1397.4</v>
      </c>
      <c r="R1249" t="n">
        <v>127.46</v>
      </c>
      <c r="S1249" t="n">
        <v>66.97</v>
      </c>
      <c r="T1249" t="n">
        <v>27431.4</v>
      </c>
      <c r="U1249" t="n">
        <v>0.53</v>
      </c>
      <c r="V1249" t="n">
        <v>0.8100000000000001</v>
      </c>
      <c r="W1249" t="n">
        <v>5.39</v>
      </c>
      <c r="X1249" t="n">
        <v>1.68</v>
      </c>
      <c r="Y1249" t="n">
        <v>1</v>
      </c>
      <c r="Z1249" t="n">
        <v>10</v>
      </c>
    </row>
    <row r="1250">
      <c r="A1250" t="n">
        <v>11</v>
      </c>
      <c r="B1250" t="n">
        <v>75</v>
      </c>
      <c r="C1250" t="inlineStr">
        <is>
          <t xml:space="preserve">CONCLUIDO	</t>
        </is>
      </c>
      <c r="D1250" t="n">
        <v>3.3704</v>
      </c>
      <c r="E1250" t="n">
        <v>29.67</v>
      </c>
      <c r="F1250" t="n">
        <v>25.71</v>
      </c>
      <c r="G1250" t="n">
        <v>28.05</v>
      </c>
      <c r="H1250" t="n">
        <v>0.43</v>
      </c>
      <c r="I1250" t="n">
        <v>55</v>
      </c>
      <c r="J1250" t="n">
        <v>154.28</v>
      </c>
      <c r="K1250" t="n">
        <v>49.1</v>
      </c>
      <c r="L1250" t="n">
        <v>3.75</v>
      </c>
      <c r="M1250" t="n">
        <v>53</v>
      </c>
      <c r="N1250" t="n">
        <v>26.43</v>
      </c>
      <c r="O1250" t="n">
        <v>19261.45</v>
      </c>
      <c r="P1250" t="n">
        <v>282.48</v>
      </c>
      <c r="Q1250" t="n">
        <v>1397.27</v>
      </c>
      <c r="R1250" t="n">
        <v>123.33</v>
      </c>
      <c r="S1250" t="n">
        <v>66.97</v>
      </c>
      <c r="T1250" t="n">
        <v>25389.79</v>
      </c>
      <c r="U1250" t="n">
        <v>0.54</v>
      </c>
      <c r="V1250" t="n">
        <v>0.82</v>
      </c>
      <c r="W1250" t="n">
        <v>5.37</v>
      </c>
      <c r="X1250" t="n">
        <v>1.55</v>
      </c>
      <c r="Y1250" t="n">
        <v>1</v>
      </c>
      <c r="Z1250" t="n">
        <v>10</v>
      </c>
    </row>
    <row r="1251">
      <c r="A1251" t="n">
        <v>12</v>
      </c>
      <c r="B1251" t="n">
        <v>75</v>
      </c>
      <c r="C1251" t="inlineStr">
        <is>
          <t xml:space="preserve">CONCLUIDO	</t>
        </is>
      </c>
      <c r="D1251" t="n">
        <v>3.3882</v>
      </c>
      <c r="E1251" t="n">
        <v>29.51</v>
      </c>
      <c r="F1251" t="n">
        <v>25.65</v>
      </c>
      <c r="G1251" t="n">
        <v>29.59</v>
      </c>
      <c r="H1251" t="n">
        <v>0.46</v>
      </c>
      <c r="I1251" t="n">
        <v>52</v>
      </c>
      <c r="J1251" t="n">
        <v>154.63</v>
      </c>
      <c r="K1251" t="n">
        <v>49.1</v>
      </c>
      <c r="L1251" t="n">
        <v>4</v>
      </c>
      <c r="M1251" t="n">
        <v>50</v>
      </c>
      <c r="N1251" t="n">
        <v>26.53</v>
      </c>
      <c r="O1251" t="n">
        <v>19304.72</v>
      </c>
      <c r="P1251" t="n">
        <v>279.84</v>
      </c>
      <c r="Q1251" t="n">
        <v>1397.46</v>
      </c>
      <c r="R1251" t="n">
        <v>120.71</v>
      </c>
      <c r="S1251" t="n">
        <v>66.97</v>
      </c>
      <c r="T1251" t="n">
        <v>24094.21</v>
      </c>
      <c r="U1251" t="n">
        <v>0.55</v>
      </c>
      <c r="V1251" t="n">
        <v>0.82</v>
      </c>
      <c r="W1251" t="n">
        <v>5.38</v>
      </c>
      <c r="X1251" t="n">
        <v>1.48</v>
      </c>
      <c r="Y1251" t="n">
        <v>1</v>
      </c>
      <c r="Z1251" t="n">
        <v>10</v>
      </c>
    </row>
    <row r="1252">
      <c r="A1252" t="n">
        <v>13</v>
      </c>
      <c r="B1252" t="n">
        <v>75</v>
      </c>
      <c r="C1252" t="inlineStr">
        <is>
          <t xml:space="preserve">CONCLUIDO	</t>
        </is>
      </c>
      <c r="D1252" t="n">
        <v>3.4158</v>
      </c>
      <c r="E1252" t="n">
        <v>29.28</v>
      </c>
      <c r="F1252" t="n">
        <v>25.53</v>
      </c>
      <c r="G1252" t="n">
        <v>31.92</v>
      </c>
      <c r="H1252" t="n">
        <v>0.49</v>
      </c>
      <c r="I1252" t="n">
        <v>48</v>
      </c>
      <c r="J1252" t="n">
        <v>154.98</v>
      </c>
      <c r="K1252" t="n">
        <v>49.1</v>
      </c>
      <c r="L1252" t="n">
        <v>4.25</v>
      </c>
      <c r="M1252" t="n">
        <v>46</v>
      </c>
      <c r="N1252" t="n">
        <v>26.63</v>
      </c>
      <c r="O1252" t="n">
        <v>19348.03</v>
      </c>
      <c r="P1252" t="n">
        <v>276.78</v>
      </c>
      <c r="Q1252" t="n">
        <v>1397.32</v>
      </c>
      <c r="R1252" t="n">
        <v>116.85</v>
      </c>
      <c r="S1252" t="n">
        <v>66.97</v>
      </c>
      <c r="T1252" t="n">
        <v>22185.05</v>
      </c>
      <c r="U1252" t="n">
        <v>0.57</v>
      </c>
      <c r="V1252" t="n">
        <v>0.82</v>
      </c>
      <c r="W1252" t="n">
        <v>5.38</v>
      </c>
      <c r="X1252" t="n">
        <v>1.37</v>
      </c>
      <c r="Y1252" t="n">
        <v>1</v>
      </c>
      <c r="Z1252" t="n">
        <v>10</v>
      </c>
    </row>
    <row r="1253">
      <c r="A1253" t="n">
        <v>14</v>
      </c>
      <c r="B1253" t="n">
        <v>75</v>
      </c>
      <c r="C1253" t="inlineStr">
        <is>
          <t xml:space="preserve">CONCLUIDO	</t>
        </is>
      </c>
      <c r="D1253" t="n">
        <v>3.4391</v>
      </c>
      <c r="E1253" t="n">
        <v>29.08</v>
      </c>
      <c r="F1253" t="n">
        <v>25.43</v>
      </c>
      <c r="G1253" t="n">
        <v>33.9</v>
      </c>
      <c r="H1253" t="n">
        <v>0.51</v>
      </c>
      <c r="I1253" t="n">
        <v>45</v>
      </c>
      <c r="J1253" t="n">
        <v>155.33</v>
      </c>
      <c r="K1253" t="n">
        <v>49.1</v>
      </c>
      <c r="L1253" t="n">
        <v>4.5</v>
      </c>
      <c r="M1253" t="n">
        <v>43</v>
      </c>
      <c r="N1253" t="n">
        <v>26.74</v>
      </c>
      <c r="O1253" t="n">
        <v>19391.36</v>
      </c>
      <c r="P1253" t="n">
        <v>273.88</v>
      </c>
      <c r="Q1253" t="n">
        <v>1397.26</v>
      </c>
      <c r="R1253" t="n">
        <v>113.56</v>
      </c>
      <c r="S1253" t="n">
        <v>66.97</v>
      </c>
      <c r="T1253" t="n">
        <v>20555</v>
      </c>
      <c r="U1253" t="n">
        <v>0.59</v>
      </c>
      <c r="V1253" t="n">
        <v>0.83</v>
      </c>
      <c r="W1253" t="n">
        <v>5.37</v>
      </c>
      <c r="X1253" t="n">
        <v>1.26</v>
      </c>
      <c r="Y1253" t="n">
        <v>1</v>
      </c>
      <c r="Z1253" t="n">
        <v>10</v>
      </c>
    </row>
    <row r="1254">
      <c r="A1254" t="n">
        <v>15</v>
      </c>
      <c r="B1254" t="n">
        <v>75</v>
      </c>
      <c r="C1254" t="inlineStr">
        <is>
          <t xml:space="preserve">CONCLUIDO	</t>
        </is>
      </c>
      <c r="D1254" t="n">
        <v>3.4607</v>
      </c>
      <c r="E1254" t="n">
        <v>28.9</v>
      </c>
      <c r="F1254" t="n">
        <v>25.34</v>
      </c>
      <c r="G1254" t="n">
        <v>36.19</v>
      </c>
      <c r="H1254" t="n">
        <v>0.54</v>
      </c>
      <c r="I1254" t="n">
        <v>42</v>
      </c>
      <c r="J1254" t="n">
        <v>155.68</v>
      </c>
      <c r="K1254" t="n">
        <v>49.1</v>
      </c>
      <c r="L1254" t="n">
        <v>4.75</v>
      </c>
      <c r="M1254" t="n">
        <v>40</v>
      </c>
      <c r="N1254" t="n">
        <v>26.84</v>
      </c>
      <c r="O1254" t="n">
        <v>19434.74</v>
      </c>
      <c r="P1254" t="n">
        <v>270.67</v>
      </c>
      <c r="Q1254" t="n">
        <v>1397.21</v>
      </c>
      <c r="R1254" t="n">
        <v>110.8</v>
      </c>
      <c r="S1254" t="n">
        <v>66.97</v>
      </c>
      <c r="T1254" t="n">
        <v>19191.5</v>
      </c>
      <c r="U1254" t="n">
        <v>0.6</v>
      </c>
      <c r="V1254" t="n">
        <v>0.83</v>
      </c>
      <c r="W1254" t="n">
        <v>5.36</v>
      </c>
      <c r="X1254" t="n">
        <v>1.17</v>
      </c>
      <c r="Y1254" t="n">
        <v>1</v>
      </c>
      <c r="Z1254" t="n">
        <v>10</v>
      </c>
    </row>
    <row r="1255">
      <c r="A1255" t="n">
        <v>16</v>
      </c>
      <c r="B1255" t="n">
        <v>75</v>
      </c>
      <c r="C1255" t="inlineStr">
        <is>
          <t xml:space="preserve">CONCLUIDO	</t>
        </is>
      </c>
      <c r="D1255" t="n">
        <v>3.4721</v>
      </c>
      <c r="E1255" t="n">
        <v>28.8</v>
      </c>
      <c r="F1255" t="n">
        <v>25.3</v>
      </c>
      <c r="G1255" t="n">
        <v>37.95</v>
      </c>
      <c r="H1255" t="n">
        <v>0.57</v>
      </c>
      <c r="I1255" t="n">
        <v>40</v>
      </c>
      <c r="J1255" t="n">
        <v>156.03</v>
      </c>
      <c r="K1255" t="n">
        <v>49.1</v>
      </c>
      <c r="L1255" t="n">
        <v>5</v>
      </c>
      <c r="M1255" t="n">
        <v>38</v>
      </c>
      <c r="N1255" t="n">
        <v>26.94</v>
      </c>
      <c r="O1255" t="n">
        <v>19478.15</v>
      </c>
      <c r="P1255" t="n">
        <v>268.18</v>
      </c>
      <c r="Q1255" t="n">
        <v>1397.26</v>
      </c>
      <c r="R1255" t="n">
        <v>109.4</v>
      </c>
      <c r="S1255" t="n">
        <v>66.97</v>
      </c>
      <c r="T1255" t="n">
        <v>18501.71</v>
      </c>
      <c r="U1255" t="n">
        <v>0.61</v>
      </c>
      <c r="V1255" t="n">
        <v>0.83</v>
      </c>
      <c r="W1255" t="n">
        <v>5.37</v>
      </c>
      <c r="X1255" t="n">
        <v>1.14</v>
      </c>
      <c r="Y1255" t="n">
        <v>1</v>
      </c>
      <c r="Z1255" t="n">
        <v>10</v>
      </c>
    </row>
    <row r="1256">
      <c r="A1256" t="n">
        <v>17</v>
      </c>
      <c r="B1256" t="n">
        <v>75</v>
      </c>
      <c r="C1256" t="inlineStr">
        <is>
          <t xml:space="preserve">CONCLUIDO	</t>
        </is>
      </c>
      <c r="D1256" t="n">
        <v>3.4875</v>
      </c>
      <c r="E1256" t="n">
        <v>28.67</v>
      </c>
      <c r="F1256" t="n">
        <v>25.24</v>
      </c>
      <c r="G1256" t="n">
        <v>39.85</v>
      </c>
      <c r="H1256" t="n">
        <v>0.59</v>
      </c>
      <c r="I1256" t="n">
        <v>38</v>
      </c>
      <c r="J1256" t="n">
        <v>156.39</v>
      </c>
      <c r="K1256" t="n">
        <v>49.1</v>
      </c>
      <c r="L1256" t="n">
        <v>5.25</v>
      </c>
      <c r="M1256" t="n">
        <v>36</v>
      </c>
      <c r="N1256" t="n">
        <v>27.04</v>
      </c>
      <c r="O1256" t="n">
        <v>19521.59</v>
      </c>
      <c r="P1256" t="n">
        <v>264.92</v>
      </c>
      <c r="Q1256" t="n">
        <v>1397.41</v>
      </c>
      <c r="R1256" t="n">
        <v>107.34</v>
      </c>
      <c r="S1256" t="n">
        <v>66.97</v>
      </c>
      <c r="T1256" t="n">
        <v>17479.74</v>
      </c>
      <c r="U1256" t="n">
        <v>0.62</v>
      </c>
      <c r="V1256" t="n">
        <v>0.83</v>
      </c>
      <c r="W1256" t="n">
        <v>5.36</v>
      </c>
      <c r="X1256" t="n">
        <v>1.07</v>
      </c>
      <c r="Y1256" t="n">
        <v>1</v>
      </c>
      <c r="Z1256" t="n">
        <v>10</v>
      </c>
    </row>
    <row r="1257">
      <c r="A1257" t="n">
        <v>18</v>
      </c>
      <c r="B1257" t="n">
        <v>75</v>
      </c>
      <c r="C1257" t="inlineStr">
        <is>
          <t xml:space="preserve">CONCLUIDO	</t>
        </is>
      </c>
      <c r="D1257" t="n">
        <v>3.5008</v>
      </c>
      <c r="E1257" t="n">
        <v>28.56</v>
      </c>
      <c r="F1257" t="n">
        <v>25.19</v>
      </c>
      <c r="G1257" t="n">
        <v>41.98</v>
      </c>
      <c r="H1257" t="n">
        <v>0.62</v>
      </c>
      <c r="I1257" t="n">
        <v>36</v>
      </c>
      <c r="J1257" t="n">
        <v>156.74</v>
      </c>
      <c r="K1257" t="n">
        <v>49.1</v>
      </c>
      <c r="L1257" t="n">
        <v>5.5</v>
      </c>
      <c r="M1257" t="n">
        <v>34</v>
      </c>
      <c r="N1257" t="n">
        <v>27.14</v>
      </c>
      <c r="O1257" t="n">
        <v>19565.07</v>
      </c>
      <c r="P1257" t="n">
        <v>262.99</v>
      </c>
      <c r="Q1257" t="n">
        <v>1397.33</v>
      </c>
      <c r="R1257" t="n">
        <v>105.89</v>
      </c>
      <c r="S1257" t="n">
        <v>66.97</v>
      </c>
      <c r="T1257" t="n">
        <v>16767.12</v>
      </c>
      <c r="U1257" t="n">
        <v>0.63</v>
      </c>
      <c r="V1257" t="n">
        <v>0.84</v>
      </c>
      <c r="W1257" t="n">
        <v>5.35</v>
      </c>
      <c r="X1257" t="n">
        <v>1.02</v>
      </c>
      <c r="Y1257" t="n">
        <v>1</v>
      </c>
      <c r="Z1257" t="n">
        <v>10</v>
      </c>
    </row>
    <row r="1258">
      <c r="A1258" t="n">
        <v>19</v>
      </c>
      <c r="B1258" t="n">
        <v>75</v>
      </c>
      <c r="C1258" t="inlineStr">
        <is>
          <t xml:space="preserve">CONCLUIDO	</t>
        </is>
      </c>
      <c r="D1258" t="n">
        <v>3.5184</v>
      </c>
      <c r="E1258" t="n">
        <v>28.42</v>
      </c>
      <c r="F1258" t="n">
        <v>25.11</v>
      </c>
      <c r="G1258" t="n">
        <v>44.31</v>
      </c>
      <c r="H1258" t="n">
        <v>0.65</v>
      </c>
      <c r="I1258" t="n">
        <v>34</v>
      </c>
      <c r="J1258" t="n">
        <v>157.09</v>
      </c>
      <c r="K1258" t="n">
        <v>49.1</v>
      </c>
      <c r="L1258" t="n">
        <v>5.75</v>
      </c>
      <c r="M1258" t="n">
        <v>32</v>
      </c>
      <c r="N1258" t="n">
        <v>27.25</v>
      </c>
      <c r="O1258" t="n">
        <v>19608.58</v>
      </c>
      <c r="P1258" t="n">
        <v>259.96</v>
      </c>
      <c r="Q1258" t="n">
        <v>1397.2</v>
      </c>
      <c r="R1258" t="n">
        <v>103.18</v>
      </c>
      <c r="S1258" t="n">
        <v>66.97</v>
      </c>
      <c r="T1258" t="n">
        <v>15421.58</v>
      </c>
      <c r="U1258" t="n">
        <v>0.65</v>
      </c>
      <c r="V1258" t="n">
        <v>0.84</v>
      </c>
      <c r="W1258" t="n">
        <v>5.35</v>
      </c>
      <c r="X1258" t="n">
        <v>0.9399999999999999</v>
      </c>
      <c r="Y1258" t="n">
        <v>1</v>
      </c>
      <c r="Z1258" t="n">
        <v>10</v>
      </c>
    </row>
    <row r="1259">
      <c r="A1259" t="n">
        <v>20</v>
      </c>
      <c r="B1259" t="n">
        <v>75</v>
      </c>
      <c r="C1259" t="inlineStr">
        <is>
          <t xml:space="preserve">CONCLUIDO	</t>
        </is>
      </c>
      <c r="D1259" t="n">
        <v>3.5319</v>
      </c>
      <c r="E1259" t="n">
        <v>28.31</v>
      </c>
      <c r="F1259" t="n">
        <v>25.06</v>
      </c>
      <c r="G1259" t="n">
        <v>46.99</v>
      </c>
      <c r="H1259" t="n">
        <v>0.67</v>
      </c>
      <c r="I1259" t="n">
        <v>32</v>
      </c>
      <c r="J1259" t="n">
        <v>157.44</v>
      </c>
      <c r="K1259" t="n">
        <v>49.1</v>
      </c>
      <c r="L1259" t="n">
        <v>6</v>
      </c>
      <c r="M1259" t="n">
        <v>30</v>
      </c>
      <c r="N1259" t="n">
        <v>27.35</v>
      </c>
      <c r="O1259" t="n">
        <v>19652.13</v>
      </c>
      <c r="P1259" t="n">
        <v>257.07</v>
      </c>
      <c r="Q1259" t="n">
        <v>1397.36</v>
      </c>
      <c r="R1259" t="n">
        <v>101.24</v>
      </c>
      <c r="S1259" t="n">
        <v>66.97</v>
      </c>
      <c r="T1259" t="n">
        <v>14461.28</v>
      </c>
      <c r="U1259" t="n">
        <v>0.66</v>
      </c>
      <c r="V1259" t="n">
        <v>0.84</v>
      </c>
      <c r="W1259" t="n">
        <v>5.36</v>
      </c>
      <c r="X1259" t="n">
        <v>0.89</v>
      </c>
      <c r="Y1259" t="n">
        <v>1</v>
      </c>
      <c r="Z1259" t="n">
        <v>10</v>
      </c>
    </row>
    <row r="1260">
      <c r="A1260" t="n">
        <v>21</v>
      </c>
      <c r="B1260" t="n">
        <v>75</v>
      </c>
      <c r="C1260" t="inlineStr">
        <is>
          <t xml:space="preserve">CONCLUIDO	</t>
        </is>
      </c>
      <c r="D1260" t="n">
        <v>3.5393</v>
      </c>
      <c r="E1260" t="n">
        <v>28.25</v>
      </c>
      <c r="F1260" t="n">
        <v>25.03</v>
      </c>
      <c r="G1260" t="n">
        <v>48.45</v>
      </c>
      <c r="H1260" t="n">
        <v>0.7</v>
      </c>
      <c r="I1260" t="n">
        <v>31</v>
      </c>
      <c r="J1260" t="n">
        <v>157.8</v>
      </c>
      <c r="K1260" t="n">
        <v>49.1</v>
      </c>
      <c r="L1260" t="n">
        <v>6.25</v>
      </c>
      <c r="M1260" t="n">
        <v>29</v>
      </c>
      <c r="N1260" t="n">
        <v>27.45</v>
      </c>
      <c r="O1260" t="n">
        <v>19695.71</v>
      </c>
      <c r="P1260" t="n">
        <v>254.65</v>
      </c>
      <c r="Q1260" t="n">
        <v>1397.18</v>
      </c>
      <c r="R1260" t="n">
        <v>100.64</v>
      </c>
      <c r="S1260" t="n">
        <v>66.97</v>
      </c>
      <c r="T1260" t="n">
        <v>14164.41</v>
      </c>
      <c r="U1260" t="n">
        <v>0.67</v>
      </c>
      <c r="V1260" t="n">
        <v>0.84</v>
      </c>
      <c r="W1260" t="n">
        <v>5.35</v>
      </c>
      <c r="X1260" t="n">
        <v>0.86</v>
      </c>
      <c r="Y1260" t="n">
        <v>1</v>
      </c>
      <c r="Z1260" t="n">
        <v>10</v>
      </c>
    </row>
    <row r="1261">
      <c r="A1261" t="n">
        <v>22</v>
      </c>
      <c r="B1261" t="n">
        <v>75</v>
      </c>
      <c r="C1261" t="inlineStr">
        <is>
          <t xml:space="preserve">CONCLUIDO	</t>
        </is>
      </c>
      <c r="D1261" t="n">
        <v>3.5567</v>
      </c>
      <c r="E1261" t="n">
        <v>28.12</v>
      </c>
      <c r="F1261" t="n">
        <v>24.95</v>
      </c>
      <c r="G1261" t="n">
        <v>51.63</v>
      </c>
      <c r="H1261" t="n">
        <v>0.73</v>
      </c>
      <c r="I1261" t="n">
        <v>29</v>
      </c>
      <c r="J1261" t="n">
        <v>158.15</v>
      </c>
      <c r="K1261" t="n">
        <v>49.1</v>
      </c>
      <c r="L1261" t="n">
        <v>6.5</v>
      </c>
      <c r="M1261" t="n">
        <v>27</v>
      </c>
      <c r="N1261" t="n">
        <v>27.56</v>
      </c>
      <c r="O1261" t="n">
        <v>19739.33</v>
      </c>
      <c r="P1261" t="n">
        <v>251.79</v>
      </c>
      <c r="Q1261" t="n">
        <v>1397.24</v>
      </c>
      <c r="R1261" t="n">
        <v>98.44</v>
      </c>
      <c r="S1261" t="n">
        <v>66.97</v>
      </c>
      <c r="T1261" t="n">
        <v>13078.58</v>
      </c>
      <c r="U1261" t="n">
        <v>0.68</v>
      </c>
      <c r="V1261" t="n">
        <v>0.84</v>
      </c>
      <c r="W1261" t="n">
        <v>5.33</v>
      </c>
      <c r="X1261" t="n">
        <v>0.79</v>
      </c>
      <c r="Y1261" t="n">
        <v>1</v>
      </c>
      <c r="Z1261" t="n">
        <v>10</v>
      </c>
    </row>
    <row r="1262">
      <c r="A1262" t="n">
        <v>23</v>
      </c>
      <c r="B1262" t="n">
        <v>75</v>
      </c>
      <c r="C1262" t="inlineStr">
        <is>
          <t xml:space="preserve">CONCLUIDO	</t>
        </is>
      </c>
      <c r="D1262" t="n">
        <v>3.5625</v>
      </c>
      <c r="E1262" t="n">
        <v>28.07</v>
      </c>
      <c r="F1262" t="n">
        <v>24.94</v>
      </c>
      <c r="G1262" t="n">
        <v>53.44</v>
      </c>
      <c r="H1262" t="n">
        <v>0.75</v>
      </c>
      <c r="I1262" t="n">
        <v>28</v>
      </c>
      <c r="J1262" t="n">
        <v>158.51</v>
      </c>
      <c r="K1262" t="n">
        <v>49.1</v>
      </c>
      <c r="L1262" t="n">
        <v>6.75</v>
      </c>
      <c r="M1262" t="n">
        <v>26</v>
      </c>
      <c r="N1262" t="n">
        <v>27.66</v>
      </c>
      <c r="O1262" t="n">
        <v>19782.99</v>
      </c>
      <c r="P1262" t="n">
        <v>250.14</v>
      </c>
      <c r="Q1262" t="n">
        <v>1397.22</v>
      </c>
      <c r="R1262" t="n">
        <v>97.76000000000001</v>
      </c>
      <c r="S1262" t="n">
        <v>66.97</v>
      </c>
      <c r="T1262" t="n">
        <v>12739.27</v>
      </c>
      <c r="U1262" t="n">
        <v>0.6899999999999999</v>
      </c>
      <c r="V1262" t="n">
        <v>0.84</v>
      </c>
      <c r="W1262" t="n">
        <v>5.34</v>
      </c>
      <c r="X1262" t="n">
        <v>0.77</v>
      </c>
      <c r="Y1262" t="n">
        <v>1</v>
      </c>
      <c r="Z1262" t="n">
        <v>10</v>
      </c>
    </row>
    <row r="1263">
      <c r="A1263" t="n">
        <v>24</v>
      </c>
      <c r="B1263" t="n">
        <v>75</v>
      </c>
      <c r="C1263" t="inlineStr">
        <is>
          <t xml:space="preserve">CONCLUIDO	</t>
        </is>
      </c>
      <c r="D1263" t="n">
        <v>3.568</v>
      </c>
      <c r="E1263" t="n">
        <v>28.03</v>
      </c>
      <c r="F1263" t="n">
        <v>24.93</v>
      </c>
      <c r="G1263" t="n">
        <v>55.39</v>
      </c>
      <c r="H1263" t="n">
        <v>0.78</v>
      </c>
      <c r="I1263" t="n">
        <v>27</v>
      </c>
      <c r="J1263" t="n">
        <v>158.86</v>
      </c>
      <c r="K1263" t="n">
        <v>49.1</v>
      </c>
      <c r="L1263" t="n">
        <v>7</v>
      </c>
      <c r="M1263" t="n">
        <v>25</v>
      </c>
      <c r="N1263" t="n">
        <v>27.77</v>
      </c>
      <c r="O1263" t="n">
        <v>19826.68</v>
      </c>
      <c r="P1263" t="n">
        <v>245.36</v>
      </c>
      <c r="Q1263" t="n">
        <v>1397.2</v>
      </c>
      <c r="R1263" t="n">
        <v>97.25</v>
      </c>
      <c r="S1263" t="n">
        <v>66.97</v>
      </c>
      <c r="T1263" t="n">
        <v>12492.75</v>
      </c>
      <c r="U1263" t="n">
        <v>0.6899999999999999</v>
      </c>
      <c r="V1263" t="n">
        <v>0.84</v>
      </c>
      <c r="W1263" t="n">
        <v>5.34</v>
      </c>
      <c r="X1263" t="n">
        <v>0.76</v>
      </c>
      <c r="Y1263" t="n">
        <v>1</v>
      </c>
      <c r="Z1263" t="n">
        <v>10</v>
      </c>
    </row>
    <row r="1264">
      <c r="A1264" t="n">
        <v>25</v>
      </c>
      <c r="B1264" t="n">
        <v>75</v>
      </c>
      <c r="C1264" t="inlineStr">
        <is>
          <t xml:space="preserve">CONCLUIDO	</t>
        </is>
      </c>
      <c r="D1264" t="n">
        <v>3.5775</v>
      </c>
      <c r="E1264" t="n">
        <v>27.95</v>
      </c>
      <c r="F1264" t="n">
        <v>24.88</v>
      </c>
      <c r="G1264" t="n">
        <v>57.42</v>
      </c>
      <c r="H1264" t="n">
        <v>0.8100000000000001</v>
      </c>
      <c r="I1264" t="n">
        <v>26</v>
      </c>
      <c r="J1264" t="n">
        <v>159.22</v>
      </c>
      <c r="K1264" t="n">
        <v>49.1</v>
      </c>
      <c r="L1264" t="n">
        <v>7.25</v>
      </c>
      <c r="M1264" t="n">
        <v>24</v>
      </c>
      <c r="N1264" t="n">
        <v>27.87</v>
      </c>
      <c r="O1264" t="n">
        <v>19870.53</v>
      </c>
      <c r="P1264" t="n">
        <v>243.98</v>
      </c>
      <c r="Q1264" t="n">
        <v>1397.23</v>
      </c>
      <c r="R1264" t="n">
        <v>95.70999999999999</v>
      </c>
      <c r="S1264" t="n">
        <v>66.97</v>
      </c>
      <c r="T1264" t="n">
        <v>11725.03</v>
      </c>
      <c r="U1264" t="n">
        <v>0.7</v>
      </c>
      <c r="V1264" t="n">
        <v>0.85</v>
      </c>
      <c r="W1264" t="n">
        <v>5.34</v>
      </c>
      <c r="X1264" t="n">
        <v>0.72</v>
      </c>
      <c r="Y1264" t="n">
        <v>1</v>
      </c>
      <c r="Z1264" t="n">
        <v>10</v>
      </c>
    </row>
    <row r="1265">
      <c r="A1265" t="n">
        <v>26</v>
      </c>
      <c r="B1265" t="n">
        <v>75</v>
      </c>
      <c r="C1265" t="inlineStr">
        <is>
          <t xml:space="preserve">CONCLUIDO	</t>
        </is>
      </c>
      <c r="D1265" t="n">
        <v>3.5939</v>
      </c>
      <c r="E1265" t="n">
        <v>27.83</v>
      </c>
      <c r="F1265" t="n">
        <v>24.82</v>
      </c>
      <c r="G1265" t="n">
        <v>62.04</v>
      </c>
      <c r="H1265" t="n">
        <v>0.83</v>
      </c>
      <c r="I1265" t="n">
        <v>24</v>
      </c>
      <c r="J1265" t="n">
        <v>159.57</v>
      </c>
      <c r="K1265" t="n">
        <v>49.1</v>
      </c>
      <c r="L1265" t="n">
        <v>7.5</v>
      </c>
      <c r="M1265" t="n">
        <v>22</v>
      </c>
      <c r="N1265" t="n">
        <v>27.98</v>
      </c>
      <c r="O1265" t="n">
        <v>19914.3</v>
      </c>
      <c r="P1265" t="n">
        <v>240.63</v>
      </c>
      <c r="Q1265" t="n">
        <v>1397.18</v>
      </c>
      <c r="R1265" t="n">
        <v>93.81</v>
      </c>
      <c r="S1265" t="n">
        <v>66.97</v>
      </c>
      <c r="T1265" t="n">
        <v>10784.83</v>
      </c>
      <c r="U1265" t="n">
        <v>0.71</v>
      </c>
      <c r="V1265" t="n">
        <v>0.85</v>
      </c>
      <c r="W1265" t="n">
        <v>5.33</v>
      </c>
      <c r="X1265" t="n">
        <v>0.65</v>
      </c>
      <c r="Y1265" t="n">
        <v>1</v>
      </c>
      <c r="Z1265" t="n">
        <v>10</v>
      </c>
    </row>
    <row r="1266">
      <c r="A1266" t="n">
        <v>27</v>
      </c>
      <c r="B1266" t="n">
        <v>75</v>
      </c>
      <c r="C1266" t="inlineStr">
        <is>
          <t xml:space="preserve">CONCLUIDO	</t>
        </is>
      </c>
      <c r="D1266" t="n">
        <v>3.6</v>
      </c>
      <c r="E1266" t="n">
        <v>27.78</v>
      </c>
      <c r="F1266" t="n">
        <v>24.8</v>
      </c>
      <c r="G1266" t="n">
        <v>64.69</v>
      </c>
      <c r="H1266" t="n">
        <v>0.86</v>
      </c>
      <c r="I1266" t="n">
        <v>23</v>
      </c>
      <c r="J1266" t="n">
        <v>159.92</v>
      </c>
      <c r="K1266" t="n">
        <v>49.1</v>
      </c>
      <c r="L1266" t="n">
        <v>7.75</v>
      </c>
      <c r="M1266" t="n">
        <v>20</v>
      </c>
      <c r="N1266" t="n">
        <v>28.08</v>
      </c>
      <c r="O1266" t="n">
        <v>19958.1</v>
      </c>
      <c r="P1266" t="n">
        <v>238.12</v>
      </c>
      <c r="Q1266" t="n">
        <v>1397.22</v>
      </c>
      <c r="R1266" t="n">
        <v>93.22</v>
      </c>
      <c r="S1266" t="n">
        <v>66.97</v>
      </c>
      <c r="T1266" t="n">
        <v>10494.23</v>
      </c>
      <c r="U1266" t="n">
        <v>0.72</v>
      </c>
      <c r="V1266" t="n">
        <v>0.85</v>
      </c>
      <c r="W1266" t="n">
        <v>5.33</v>
      </c>
      <c r="X1266" t="n">
        <v>0.63</v>
      </c>
      <c r="Y1266" t="n">
        <v>1</v>
      </c>
      <c r="Z1266" t="n">
        <v>10</v>
      </c>
    </row>
    <row r="1267">
      <c r="A1267" t="n">
        <v>28</v>
      </c>
      <c r="B1267" t="n">
        <v>75</v>
      </c>
      <c r="C1267" t="inlineStr">
        <is>
          <t xml:space="preserve">CONCLUIDO	</t>
        </is>
      </c>
      <c r="D1267" t="n">
        <v>3.6014</v>
      </c>
      <c r="E1267" t="n">
        <v>27.77</v>
      </c>
      <c r="F1267" t="n">
        <v>24.79</v>
      </c>
      <c r="G1267" t="n">
        <v>64.66</v>
      </c>
      <c r="H1267" t="n">
        <v>0.88</v>
      </c>
      <c r="I1267" t="n">
        <v>23</v>
      </c>
      <c r="J1267" t="n">
        <v>160.28</v>
      </c>
      <c r="K1267" t="n">
        <v>49.1</v>
      </c>
      <c r="L1267" t="n">
        <v>8</v>
      </c>
      <c r="M1267" t="n">
        <v>20</v>
      </c>
      <c r="N1267" t="n">
        <v>28.19</v>
      </c>
      <c r="O1267" t="n">
        <v>20001.93</v>
      </c>
      <c r="P1267" t="n">
        <v>236.24</v>
      </c>
      <c r="Q1267" t="n">
        <v>1397.18</v>
      </c>
      <c r="R1267" t="n">
        <v>92.65000000000001</v>
      </c>
      <c r="S1267" t="n">
        <v>66.97</v>
      </c>
      <c r="T1267" t="n">
        <v>10212.3</v>
      </c>
      <c r="U1267" t="n">
        <v>0.72</v>
      </c>
      <c r="V1267" t="n">
        <v>0.85</v>
      </c>
      <c r="W1267" t="n">
        <v>5.33</v>
      </c>
      <c r="X1267" t="n">
        <v>0.62</v>
      </c>
      <c r="Y1267" t="n">
        <v>1</v>
      </c>
      <c r="Z1267" t="n">
        <v>10</v>
      </c>
    </row>
    <row r="1268">
      <c r="A1268" t="n">
        <v>29</v>
      </c>
      <c r="B1268" t="n">
        <v>75</v>
      </c>
      <c r="C1268" t="inlineStr">
        <is>
          <t xml:space="preserve">CONCLUIDO	</t>
        </is>
      </c>
      <c r="D1268" t="n">
        <v>3.607</v>
      </c>
      <c r="E1268" t="n">
        <v>27.72</v>
      </c>
      <c r="F1268" t="n">
        <v>24.78</v>
      </c>
      <c r="G1268" t="n">
        <v>67.56999999999999</v>
      </c>
      <c r="H1268" t="n">
        <v>0.91</v>
      </c>
      <c r="I1268" t="n">
        <v>22</v>
      </c>
      <c r="J1268" t="n">
        <v>160.64</v>
      </c>
      <c r="K1268" t="n">
        <v>49.1</v>
      </c>
      <c r="L1268" t="n">
        <v>8.25</v>
      </c>
      <c r="M1268" t="n">
        <v>18</v>
      </c>
      <c r="N1268" t="n">
        <v>28.29</v>
      </c>
      <c r="O1268" t="n">
        <v>20045.81</v>
      </c>
      <c r="P1268" t="n">
        <v>234.31</v>
      </c>
      <c r="Q1268" t="n">
        <v>1397.19</v>
      </c>
      <c r="R1268" t="n">
        <v>92.16</v>
      </c>
      <c r="S1268" t="n">
        <v>66.97</v>
      </c>
      <c r="T1268" t="n">
        <v>9970.940000000001</v>
      </c>
      <c r="U1268" t="n">
        <v>0.73</v>
      </c>
      <c r="V1268" t="n">
        <v>0.85</v>
      </c>
      <c r="W1268" t="n">
        <v>5.34</v>
      </c>
      <c r="X1268" t="n">
        <v>0.61</v>
      </c>
      <c r="Y1268" t="n">
        <v>1</v>
      </c>
      <c r="Z1268" t="n">
        <v>10</v>
      </c>
    </row>
    <row r="1269">
      <c r="A1269" t="n">
        <v>30</v>
      </c>
      <c r="B1269" t="n">
        <v>75</v>
      </c>
      <c r="C1269" t="inlineStr">
        <is>
          <t xml:space="preserve">CONCLUIDO	</t>
        </is>
      </c>
      <c r="D1269" t="n">
        <v>3.6136</v>
      </c>
      <c r="E1269" t="n">
        <v>27.67</v>
      </c>
      <c r="F1269" t="n">
        <v>24.76</v>
      </c>
      <c r="G1269" t="n">
        <v>70.73</v>
      </c>
      <c r="H1269" t="n">
        <v>0.9399999999999999</v>
      </c>
      <c r="I1269" t="n">
        <v>21</v>
      </c>
      <c r="J1269" t="n">
        <v>160.99</v>
      </c>
      <c r="K1269" t="n">
        <v>49.1</v>
      </c>
      <c r="L1269" t="n">
        <v>8.5</v>
      </c>
      <c r="M1269" t="n">
        <v>14</v>
      </c>
      <c r="N1269" t="n">
        <v>28.4</v>
      </c>
      <c r="O1269" t="n">
        <v>20089.72</v>
      </c>
      <c r="P1269" t="n">
        <v>231.32</v>
      </c>
      <c r="Q1269" t="n">
        <v>1397.24</v>
      </c>
      <c r="R1269" t="n">
        <v>91.51000000000001</v>
      </c>
      <c r="S1269" t="n">
        <v>66.97</v>
      </c>
      <c r="T1269" t="n">
        <v>9654.02</v>
      </c>
      <c r="U1269" t="n">
        <v>0.73</v>
      </c>
      <c r="V1269" t="n">
        <v>0.85</v>
      </c>
      <c r="W1269" t="n">
        <v>5.34</v>
      </c>
      <c r="X1269" t="n">
        <v>0.59</v>
      </c>
      <c r="Y1269" t="n">
        <v>1</v>
      </c>
      <c r="Z1269" t="n">
        <v>10</v>
      </c>
    </row>
    <row r="1270">
      <c r="A1270" t="n">
        <v>31</v>
      </c>
      <c r="B1270" t="n">
        <v>75</v>
      </c>
      <c r="C1270" t="inlineStr">
        <is>
          <t xml:space="preserve">CONCLUIDO	</t>
        </is>
      </c>
      <c r="D1270" t="n">
        <v>3.6236</v>
      </c>
      <c r="E1270" t="n">
        <v>27.6</v>
      </c>
      <c r="F1270" t="n">
        <v>24.71</v>
      </c>
      <c r="G1270" t="n">
        <v>74.13</v>
      </c>
      <c r="H1270" t="n">
        <v>0.96</v>
      </c>
      <c r="I1270" t="n">
        <v>20</v>
      </c>
      <c r="J1270" t="n">
        <v>161.35</v>
      </c>
      <c r="K1270" t="n">
        <v>49.1</v>
      </c>
      <c r="L1270" t="n">
        <v>8.75</v>
      </c>
      <c r="M1270" t="n">
        <v>9</v>
      </c>
      <c r="N1270" t="n">
        <v>28.5</v>
      </c>
      <c r="O1270" t="n">
        <v>20133.66</v>
      </c>
      <c r="P1270" t="n">
        <v>228.47</v>
      </c>
      <c r="Q1270" t="n">
        <v>1397.29</v>
      </c>
      <c r="R1270" t="n">
        <v>89.73</v>
      </c>
      <c r="S1270" t="n">
        <v>66.97</v>
      </c>
      <c r="T1270" t="n">
        <v>8769.17</v>
      </c>
      <c r="U1270" t="n">
        <v>0.75</v>
      </c>
      <c r="V1270" t="n">
        <v>0.85</v>
      </c>
      <c r="W1270" t="n">
        <v>5.34</v>
      </c>
      <c r="X1270" t="n">
        <v>0.54</v>
      </c>
      <c r="Y1270" t="n">
        <v>1</v>
      </c>
      <c r="Z1270" t="n">
        <v>10</v>
      </c>
    </row>
    <row r="1271">
      <c r="A1271" t="n">
        <v>32</v>
      </c>
      <c r="B1271" t="n">
        <v>75</v>
      </c>
      <c r="C1271" t="inlineStr">
        <is>
          <t xml:space="preserve">CONCLUIDO	</t>
        </is>
      </c>
      <c r="D1271" t="n">
        <v>3.6218</v>
      </c>
      <c r="E1271" t="n">
        <v>27.61</v>
      </c>
      <c r="F1271" t="n">
        <v>24.72</v>
      </c>
      <c r="G1271" t="n">
        <v>74.17</v>
      </c>
      <c r="H1271" t="n">
        <v>0.99</v>
      </c>
      <c r="I1271" t="n">
        <v>20</v>
      </c>
      <c r="J1271" t="n">
        <v>161.71</v>
      </c>
      <c r="K1271" t="n">
        <v>49.1</v>
      </c>
      <c r="L1271" t="n">
        <v>9</v>
      </c>
      <c r="M1271" t="n">
        <v>4</v>
      </c>
      <c r="N1271" t="n">
        <v>28.61</v>
      </c>
      <c r="O1271" t="n">
        <v>20177.64</v>
      </c>
      <c r="P1271" t="n">
        <v>229.23</v>
      </c>
      <c r="Q1271" t="n">
        <v>1397.39</v>
      </c>
      <c r="R1271" t="n">
        <v>90.01000000000001</v>
      </c>
      <c r="S1271" t="n">
        <v>66.97</v>
      </c>
      <c r="T1271" t="n">
        <v>8907.209999999999</v>
      </c>
      <c r="U1271" t="n">
        <v>0.74</v>
      </c>
      <c r="V1271" t="n">
        <v>0.85</v>
      </c>
      <c r="W1271" t="n">
        <v>5.34</v>
      </c>
      <c r="X1271" t="n">
        <v>0.5600000000000001</v>
      </c>
      <c r="Y1271" t="n">
        <v>1</v>
      </c>
      <c r="Z1271" t="n">
        <v>10</v>
      </c>
    </row>
    <row r="1272">
      <c r="A1272" t="n">
        <v>33</v>
      </c>
      <c r="B1272" t="n">
        <v>75</v>
      </c>
      <c r="C1272" t="inlineStr">
        <is>
          <t xml:space="preserve">CONCLUIDO	</t>
        </is>
      </c>
      <c r="D1272" t="n">
        <v>3.6207</v>
      </c>
      <c r="E1272" t="n">
        <v>27.62</v>
      </c>
      <c r="F1272" t="n">
        <v>24.73</v>
      </c>
      <c r="G1272" t="n">
        <v>74.19</v>
      </c>
      <c r="H1272" t="n">
        <v>1.01</v>
      </c>
      <c r="I1272" t="n">
        <v>20</v>
      </c>
      <c r="J1272" t="n">
        <v>162.06</v>
      </c>
      <c r="K1272" t="n">
        <v>49.1</v>
      </c>
      <c r="L1272" t="n">
        <v>9.25</v>
      </c>
      <c r="M1272" t="n">
        <v>2</v>
      </c>
      <c r="N1272" t="n">
        <v>28.72</v>
      </c>
      <c r="O1272" t="n">
        <v>20221.66</v>
      </c>
      <c r="P1272" t="n">
        <v>229.39</v>
      </c>
      <c r="Q1272" t="n">
        <v>1397.38</v>
      </c>
      <c r="R1272" t="n">
        <v>90.34</v>
      </c>
      <c r="S1272" t="n">
        <v>66.97</v>
      </c>
      <c r="T1272" t="n">
        <v>9073.18</v>
      </c>
      <c r="U1272" t="n">
        <v>0.74</v>
      </c>
      <c r="V1272" t="n">
        <v>0.85</v>
      </c>
      <c r="W1272" t="n">
        <v>5.34</v>
      </c>
      <c r="X1272" t="n">
        <v>0.5600000000000001</v>
      </c>
      <c r="Y1272" t="n">
        <v>1</v>
      </c>
      <c r="Z1272" t="n">
        <v>10</v>
      </c>
    </row>
    <row r="1273">
      <c r="A1273" t="n">
        <v>34</v>
      </c>
      <c r="B1273" t="n">
        <v>75</v>
      </c>
      <c r="C1273" t="inlineStr">
        <is>
          <t xml:space="preserve">CONCLUIDO	</t>
        </is>
      </c>
      <c r="D1273" t="n">
        <v>3.6201</v>
      </c>
      <c r="E1273" t="n">
        <v>27.62</v>
      </c>
      <c r="F1273" t="n">
        <v>24.74</v>
      </c>
      <c r="G1273" t="n">
        <v>74.20999999999999</v>
      </c>
      <c r="H1273" t="n">
        <v>1.04</v>
      </c>
      <c r="I1273" t="n">
        <v>20</v>
      </c>
      <c r="J1273" t="n">
        <v>162.42</v>
      </c>
      <c r="K1273" t="n">
        <v>49.1</v>
      </c>
      <c r="L1273" t="n">
        <v>9.5</v>
      </c>
      <c r="M1273" t="n">
        <v>0</v>
      </c>
      <c r="N1273" t="n">
        <v>28.82</v>
      </c>
      <c r="O1273" t="n">
        <v>20265.72</v>
      </c>
      <c r="P1273" t="n">
        <v>229.91</v>
      </c>
      <c r="Q1273" t="n">
        <v>1397.38</v>
      </c>
      <c r="R1273" t="n">
        <v>90.36</v>
      </c>
      <c r="S1273" t="n">
        <v>66.97</v>
      </c>
      <c r="T1273" t="n">
        <v>9083.09</v>
      </c>
      <c r="U1273" t="n">
        <v>0.74</v>
      </c>
      <c r="V1273" t="n">
        <v>0.85</v>
      </c>
      <c r="W1273" t="n">
        <v>5.35</v>
      </c>
      <c r="X1273" t="n">
        <v>0.57</v>
      </c>
      <c r="Y1273" t="n">
        <v>1</v>
      </c>
      <c r="Z1273" t="n">
        <v>10</v>
      </c>
    </row>
    <row r="1274">
      <c r="A1274" t="n">
        <v>0</v>
      </c>
      <c r="B1274" t="n">
        <v>95</v>
      </c>
      <c r="C1274" t="inlineStr">
        <is>
          <t xml:space="preserve">CONCLUIDO	</t>
        </is>
      </c>
      <c r="D1274" t="n">
        <v>2.0404</v>
      </c>
      <c r="E1274" t="n">
        <v>49.01</v>
      </c>
      <c r="F1274" t="n">
        <v>34.11</v>
      </c>
      <c r="G1274" t="n">
        <v>6.13</v>
      </c>
      <c r="H1274" t="n">
        <v>0.1</v>
      </c>
      <c r="I1274" t="n">
        <v>334</v>
      </c>
      <c r="J1274" t="n">
        <v>185.69</v>
      </c>
      <c r="K1274" t="n">
        <v>53.44</v>
      </c>
      <c r="L1274" t="n">
        <v>1</v>
      </c>
      <c r="M1274" t="n">
        <v>332</v>
      </c>
      <c r="N1274" t="n">
        <v>36.26</v>
      </c>
      <c r="O1274" t="n">
        <v>23136.14</v>
      </c>
      <c r="P1274" t="n">
        <v>460.95</v>
      </c>
      <c r="Q1274" t="n">
        <v>1398.12</v>
      </c>
      <c r="R1274" t="n">
        <v>397.19</v>
      </c>
      <c r="S1274" t="n">
        <v>66.97</v>
      </c>
      <c r="T1274" t="n">
        <v>160927.28</v>
      </c>
      <c r="U1274" t="n">
        <v>0.17</v>
      </c>
      <c r="V1274" t="n">
        <v>0.62</v>
      </c>
      <c r="W1274" t="n">
        <v>5.84</v>
      </c>
      <c r="X1274" t="n">
        <v>9.93</v>
      </c>
      <c r="Y1274" t="n">
        <v>1</v>
      </c>
      <c r="Z1274" t="n">
        <v>10</v>
      </c>
    </row>
    <row r="1275">
      <c r="A1275" t="n">
        <v>1</v>
      </c>
      <c r="B1275" t="n">
        <v>95</v>
      </c>
      <c r="C1275" t="inlineStr">
        <is>
          <t xml:space="preserve">CONCLUIDO	</t>
        </is>
      </c>
      <c r="D1275" t="n">
        <v>2.326</v>
      </c>
      <c r="E1275" t="n">
        <v>42.99</v>
      </c>
      <c r="F1275" t="n">
        <v>31.4</v>
      </c>
      <c r="G1275" t="n">
        <v>7.69</v>
      </c>
      <c r="H1275" t="n">
        <v>0.12</v>
      </c>
      <c r="I1275" t="n">
        <v>245</v>
      </c>
      <c r="J1275" t="n">
        <v>186.07</v>
      </c>
      <c r="K1275" t="n">
        <v>53.44</v>
      </c>
      <c r="L1275" t="n">
        <v>1.25</v>
      </c>
      <c r="M1275" t="n">
        <v>243</v>
      </c>
      <c r="N1275" t="n">
        <v>36.39</v>
      </c>
      <c r="O1275" t="n">
        <v>23182.76</v>
      </c>
      <c r="P1275" t="n">
        <v>422.94</v>
      </c>
      <c r="Q1275" t="n">
        <v>1397.68</v>
      </c>
      <c r="R1275" t="n">
        <v>307.64</v>
      </c>
      <c r="S1275" t="n">
        <v>66.97</v>
      </c>
      <c r="T1275" t="n">
        <v>116597.86</v>
      </c>
      <c r="U1275" t="n">
        <v>0.22</v>
      </c>
      <c r="V1275" t="n">
        <v>0.67</v>
      </c>
      <c r="W1275" t="n">
        <v>5.72</v>
      </c>
      <c r="X1275" t="n">
        <v>7.23</v>
      </c>
      <c r="Y1275" t="n">
        <v>1</v>
      </c>
      <c r="Z1275" t="n">
        <v>10</v>
      </c>
    </row>
    <row r="1276">
      <c r="A1276" t="n">
        <v>2</v>
      </c>
      <c r="B1276" t="n">
        <v>95</v>
      </c>
      <c r="C1276" t="inlineStr">
        <is>
          <t xml:space="preserve">CONCLUIDO	</t>
        </is>
      </c>
      <c r="D1276" t="n">
        <v>2.5325</v>
      </c>
      <c r="E1276" t="n">
        <v>39.49</v>
      </c>
      <c r="F1276" t="n">
        <v>29.83</v>
      </c>
      <c r="G1276" t="n">
        <v>9.279999999999999</v>
      </c>
      <c r="H1276" t="n">
        <v>0.14</v>
      </c>
      <c r="I1276" t="n">
        <v>193</v>
      </c>
      <c r="J1276" t="n">
        <v>186.45</v>
      </c>
      <c r="K1276" t="n">
        <v>53.44</v>
      </c>
      <c r="L1276" t="n">
        <v>1.5</v>
      </c>
      <c r="M1276" t="n">
        <v>191</v>
      </c>
      <c r="N1276" t="n">
        <v>36.51</v>
      </c>
      <c r="O1276" t="n">
        <v>23229.42</v>
      </c>
      <c r="P1276" t="n">
        <v>400.3</v>
      </c>
      <c r="Q1276" t="n">
        <v>1397.54</v>
      </c>
      <c r="R1276" t="n">
        <v>256.77</v>
      </c>
      <c r="S1276" t="n">
        <v>66.97</v>
      </c>
      <c r="T1276" t="n">
        <v>91423.7</v>
      </c>
      <c r="U1276" t="n">
        <v>0.26</v>
      </c>
      <c r="V1276" t="n">
        <v>0.71</v>
      </c>
      <c r="W1276" t="n">
        <v>5.63</v>
      </c>
      <c r="X1276" t="n">
        <v>5.66</v>
      </c>
      <c r="Y1276" t="n">
        <v>1</v>
      </c>
      <c r="Z1276" t="n">
        <v>10</v>
      </c>
    </row>
    <row r="1277">
      <c r="A1277" t="n">
        <v>3</v>
      </c>
      <c r="B1277" t="n">
        <v>95</v>
      </c>
      <c r="C1277" t="inlineStr">
        <is>
          <t xml:space="preserve">CONCLUIDO	</t>
        </is>
      </c>
      <c r="D1277" t="n">
        <v>2.6912</v>
      </c>
      <c r="E1277" t="n">
        <v>37.16</v>
      </c>
      <c r="F1277" t="n">
        <v>28.77</v>
      </c>
      <c r="G1277" t="n">
        <v>10.86</v>
      </c>
      <c r="H1277" t="n">
        <v>0.17</v>
      </c>
      <c r="I1277" t="n">
        <v>159</v>
      </c>
      <c r="J1277" t="n">
        <v>186.83</v>
      </c>
      <c r="K1277" t="n">
        <v>53.44</v>
      </c>
      <c r="L1277" t="n">
        <v>1.75</v>
      </c>
      <c r="M1277" t="n">
        <v>157</v>
      </c>
      <c r="N1277" t="n">
        <v>36.64</v>
      </c>
      <c r="O1277" t="n">
        <v>23276.13</v>
      </c>
      <c r="P1277" t="n">
        <v>384.54</v>
      </c>
      <c r="Q1277" t="n">
        <v>1397.56</v>
      </c>
      <c r="R1277" t="n">
        <v>222.6</v>
      </c>
      <c r="S1277" t="n">
        <v>66.97</v>
      </c>
      <c r="T1277" t="n">
        <v>74507.95</v>
      </c>
      <c r="U1277" t="n">
        <v>0.3</v>
      </c>
      <c r="V1277" t="n">
        <v>0.73</v>
      </c>
      <c r="W1277" t="n">
        <v>5.55</v>
      </c>
      <c r="X1277" t="n">
        <v>4.6</v>
      </c>
      <c r="Y1277" t="n">
        <v>1</v>
      </c>
      <c r="Z1277" t="n">
        <v>10</v>
      </c>
    </row>
    <row r="1278">
      <c r="A1278" t="n">
        <v>4</v>
      </c>
      <c r="B1278" t="n">
        <v>95</v>
      </c>
      <c r="C1278" t="inlineStr">
        <is>
          <t xml:space="preserve">CONCLUIDO	</t>
        </is>
      </c>
      <c r="D1278" t="n">
        <v>2.8063</v>
      </c>
      <c r="E1278" t="n">
        <v>35.63</v>
      </c>
      <c r="F1278" t="n">
        <v>28.1</v>
      </c>
      <c r="G1278" t="n">
        <v>12.4</v>
      </c>
      <c r="H1278" t="n">
        <v>0.19</v>
      </c>
      <c r="I1278" t="n">
        <v>136</v>
      </c>
      <c r="J1278" t="n">
        <v>187.21</v>
      </c>
      <c r="K1278" t="n">
        <v>53.44</v>
      </c>
      <c r="L1278" t="n">
        <v>2</v>
      </c>
      <c r="M1278" t="n">
        <v>134</v>
      </c>
      <c r="N1278" t="n">
        <v>36.77</v>
      </c>
      <c r="O1278" t="n">
        <v>23322.88</v>
      </c>
      <c r="P1278" t="n">
        <v>374.26</v>
      </c>
      <c r="Q1278" t="n">
        <v>1397.4</v>
      </c>
      <c r="R1278" t="n">
        <v>200.97</v>
      </c>
      <c r="S1278" t="n">
        <v>66.97</v>
      </c>
      <c r="T1278" t="n">
        <v>63806.77</v>
      </c>
      <c r="U1278" t="n">
        <v>0.33</v>
      </c>
      <c r="V1278" t="n">
        <v>0.75</v>
      </c>
      <c r="W1278" t="n">
        <v>5.51</v>
      </c>
      <c r="X1278" t="n">
        <v>3.93</v>
      </c>
      <c r="Y1278" t="n">
        <v>1</v>
      </c>
      <c r="Z1278" t="n">
        <v>10</v>
      </c>
    </row>
    <row r="1279">
      <c r="A1279" t="n">
        <v>5</v>
      </c>
      <c r="B1279" t="n">
        <v>95</v>
      </c>
      <c r="C1279" t="inlineStr">
        <is>
          <t xml:space="preserve">CONCLUIDO	</t>
        </is>
      </c>
      <c r="D1279" t="n">
        <v>2.9063</v>
      </c>
      <c r="E1279" t="n">
        <v>34.41</v>
      </c>
      <c r="F1279" t="n">
        <v>27.55</v>
      </c>
      <c r="G1279" t="n">
        <v>14.01</v>
      </c>
      <c r="H1279" t="n">
        <v>0.21</v>
      </c>
      <c r="I1279" t="n">
        <v>118</v>
      </c>
      <c r="J1279" t="n">
        <v>187.59</v>
      </c>
      <c r="K1279" t="n">
        <v>53.44</v>
      </c>
      <c r="L1279" t="n">
        <v>2.25</v>
      </c>
      <c r="M1279" t="n">
        <v>116</v>
      </c>
      <c r="N1279" t="n">
        <v>36.9</v>
      </c>
      <c r="O1279" t="n">
        <v>23369.68</v>
      </c>
      <c r="P1279" t="n">
        <v>365.38</v>
      </c>
      <c r="Q1279" t="n">
        <v>1397.49</v>
      </c>
      <c r="R1279" t="n">
        <v>182.45</v>
      </c>
      <c r="S1279" t="n">
        <v>66.97</v>
      </c>
      <c r="T1279" t="n">
        <v>54636.68</v>
      </c>
      <c r="U1279" t="n">
        <v>0.37</v>
      </c>
      <c r="V1279" t="n">
        <v>0.76</v>
      </c>
      <c r="W1279" t="n">
        <v>5.49</v>
      </c>
      <c r="X1279" t="n">
        <v>3.38</v>
      </c>
      <c r="Y1279" t="n">
        <v>1</v>
      </c>
      <c r="Z1279" t="n">
        <v>10</v>
      </c>
    </row>
    <row r="1280">
      <c r="A1280" t="n">
        <v>6</v>
      </c>
      <c r="B1280" t="n">
        <v>95</v>
      </c>
      <c r="C1280" t="inlineStr">
        <is>
          <t xml:space="preserve">CONCLUIDO	</t>
        </is>
      </c>
      <c r="D1280" t="n">
        <v>2.9866</v>
      </c>
      <c r="E1280" t="n">
        <v>33.48</v>
      </c>
      <c r="F1280" t="n">
        <v>27.14</v>
      </c>
      <c r="G1280" t="n">
        <v>15.66</v>
      </c>
      <c r="H1280" t="n">
        <v>0.24</v>
      </c>
      <c r="I1280" t="n">
        <v>104</v>
      </c>
      <c r="J1280" t="n">
        <v>187.97</v>
      </c>
      <c r="K1280" t="n">
        <v>53.44</v>
      </c>
      <c r="L1280" t="n">
        <v>2.5</v>
      </c>
      <c r="M1280" t="n">
        <v>102</v>
      </c>
      <c r="N1280" t="n">
        <v>37.03</v>
      </c>
      <c r="O1280" t="n">
        <v>23416.52</v>
      </c>
      <c r="P1280" t="n">
        <v>358.42</v>
      </c>
      <c r="Q1280" t="n">
        <v>1397.45</v>
      </c>
      <c r="R1280" t="n">
        <v>169.79</v>
      </c>
      <c r="S1280" t="n">
        <v>66.97</v>
      </c>
      <c r="T1280" t="n">
        <v>48376.91</v>
      </c>
      <c r="U1280" t="n">
        <v>0.39</v>
      </c>
      <c r="V1280" t="n">
        <v>0.78</v>
      </c>
      <c r="W1280" t="n">
        <v>5.46</v>
      </c>
      <c r="X1280" t="n">
        <v>2.97</v>
      </c>
      <c r="Y1280" t="n">
        <v>1</v>
      </c>
      <c r="Z1280" t="n">
        <v>10</v>
      </c>
    </row>
    <row r="1281">
      <c r="A1281" t="n">
        <v>7</v>
      </c>
      <c r="B1281" t="n">
        <v>95</v>
      </c>
      <c r="C1281" t="inlineStr">
        <is>
          <t xml:space="preserve">CONCLUIDO	</t>
        </is>
      </c>
      <c r="D1281" t="n">
        <v>3.0479</v>
      </c>
      <c r="E1281" t="n">
        <v>32.81</v>
      </c>
      <c r="F1281" t="n">
        <v>26.84</v>
      </c>
      <c r="G1281" t="n">
        <v>17.13</v>
      </c>
      <c r="H1281" t="n">
        <v>0.26</v>
      </c>
      <c r="I1281" t="n">
        <v>94</v>
      </c>
      <c r="J1281" t="n">
        <v>188.35</v>
      </c>
      <c r="K1281" t="n">
        <v>53.44</v>
      </c>
      <c r="L1281" t="n">
        <v>2.75</v>
      </c>
      <c r="M1281" t="n">
        <v>92</v>
      </c>
      <c r="N1281" t="n">
        <v>37.16</v>
      </c>
      <c r="O1281" t="n">
        <v>23463.4</v>
      </c>
      <c r="P1281" t="n">
        <v>353.21</v>
      </c>
      <c r="Q1281" t="n">
        <v>1397.28</v>
      </c>
      <c r="R1281" t="n">
        <v>160.28</v>
      </c>
      <c r="S1281" t="n">
        <v>66.97</v>
      </c>
      <c r="T1281" t="n">
        <v>43672.12</v>
      </c>
      <c r="U1281" t="n">
        <v>0.42</v>
      </c>
      <c r="V1281" t="n">
        <v>0.78</v>
      </c>
      <c r="W1281" t="n">
        <v>5.43</v>
      </c>
      <c r="X1281" t="n">
        <v>2.68</v>
      </c>
      <c r="Y1281" t="n">
        <v>1</v>
      </c>
      <c r="Z1281" t="n">
        <v>10</v>
      </c>
    </row>
    <row r="1282">
      <c r="A1282" t="n">
        <v>8</v>
      </c>
      <c r="B1282" t="n">
        <v>95</v>
      </c>
      <c r="C1282" t="inlineStr">
        <is>
          <t xml:space="preserve">CONCLUIDO	</t>
        </is>
      </c>
      <c r="D1282" t="n">
        <v>3.1029</v>
      </c>
      <c r="E1282" t="n">
        <v>32.23</v>
      </c>
      <c r="F1282" t="n">
        <v>26.59</v>
      </c>
      <c r="G1282" t="n">
        <v>18.77</v>
      </c>
      <c r="H1282" t="n">
        <v>0.28</v>
      </c>
      <c r="I1282" t="n">
        <v>85</v>
      </c>
      <c r="J1282" t="n">
        <v>188.73</v>
      </c>
      <c r="K1282" t="n">
        <v>53.44</v>
      </c>
      <c r="L1282" t="n">
        <v>3</v>
      </c>
      <c r="M1282" t="n">
        <v>83</v>
      </c>
      <c r="N1282" t="n">
        <v>37.29</v>
      </c>
      <c r="O1282" t="n">
        <v>23510.33</v>
      </c>
      <c r="P1282" t="n">
        <v>348.49</v>
      </c>
      <c r="Q1282" t="n">
        <v>1397.38</v>
      </c>
      <c r="R1282" t="n">
        <v>151.61</v>
      </c>
      <c r="S1282" t="n">
        <v>66.97</v>
      </c>
      <c r="T1282" t="n">
        <v>39381.38</v>
      </c>
      <c r="U1282" t="n">
        <v>0.44</v>
      </c>
      <c r="V1282" t="n">
        <v>0.79</v>
      </c>
      <c r="W1282" t="n">
        <v>5.43</v>
      </c>
      <c r="X1282" t="n">
        <v>2.43</v>
      </c>
      <c r="Y1282" t="n">
        <v>1</v>
      </c>
      <c r="Z1282" t="n">
        <v>10</v>
      </c>
    </row>
    <row r="1283">
      <c r="A1283" t="n">
        <v>9</v>
      </c>
      <c r="B1283" t="n">
        <v>95</v>
      </c>
      <c r="C1283" t="inlineStr">
        <is>
          <t xml:space="preserve">CONCLUIDO	</t>
        </is>
      </c>
      <c r="D1283" t="n">
        <v>3.1552</v>
      </c>
      <c r="E1283" t="n">
        <v>31.69</v>
      </c>
      <c r="F1283" t="n">
        <v>26.36</v>
      </c>
      <c r="G1283" t="n">
        <v>20.54</v>
      </c>
      <c r="H1283" t="n">
        <v>0.3</v>
      </c>
      <c r="I1283" t="n">
        <v>77</v>
      </c>
      <c r="J1283" t="n">
        <v>189.11</v>
      </c>
      <c r="K1283" t="n">
        <v>53.44</v>
      </c>
      <c r="L1283" t="n">
        <v>3.25</v>
      </c>
      <c r="M1283" t="n">
        <v>75</v>
      </c>
      <c r="N1283" t="n">
        <v>37.42</v>
      </c>
      <c r="O1283" t="n">
        <v>23557.3</v>
      </c>
      <c r="P1283" t="n">
        <v>343.82</v>
      </c>
      <c r="Q1283" t="n">
        <v>1397.23</v>
      </c>
      <c r="R1283" t="n">
        <v>144.17</v>
      </c>
      <c r="S1283" t="n">
        <v>66.97</v>
      </c>
      <c r="T1283" t="n">
        <v>35699.87</v>
      </c>
      <c r="U1283" t="n">
        <v>0.46</v>
      </c>
      <c r="V1283" t="n">
        <v>0.8</v>
      </c>
      <c r="W1283" t="n">
        <v>5.41</v>
      </c>
      <c r="X1283" t="n">
        <v>2.19</v>
      </c>
      <c r="Y1283" t="n">
        <v>1</v>
      </c>
      <c r="Z1283" t="n">
        <v>10</v>
      </c>
    </row>
    <row r="1284">
      <c r="A1284" t="n">
        <v>10</v>
      </c>
      <c r="B1284" t="n">
        <v>95</v>
      </c>
      <c r="C1284" t="inlineStr">
        <is>
          <t xml:space="preserve">CONCLUIDO	</t>
        </is>
      </c>
      <c r="D1284" t="n">
        <v>3.1968</v>
      </c>
      <c r="E1284" t="n">
        <v>31.28</v>
      </c>
      <c r="F1284" t="n">
        <v>26.17</v>
      </c>
      <c r="G1284" t="n">
        <v>22.12</v>
      </c>
      <c r="H1284" t="n">
        <v>0.33</v>
      </c>
      <c r="I1284" t="n">
        <v>71</v>
      </c>
      <c r="J1284" t="n">
        <v>189.49</v>
      </c>
      <c r="K1284" t="n">
        <v>53.44</v>
      </c>
      <c r="L1284" t="n">
        <v>3.5</v>
      </c>
      <c r="M1284" t="n">
        <v>69</v>
      </c>
      <c r="N1284" t="n">
        <v>37.55</v>
      </c>
      <c r="O1284" t="n">
        <v>23604.32</v>
      </c>
      <c r="P1284" t="n">
        <v>340.12</v>
      </c>
      <c r="Q1284" t="n">
        <v>1397.34</v>
      </c>
      <c r="R1284" t="n">
        <v>137.35</v>
      </c>
      <c r="S1284" t="n">
        <v>66.97</v>
      </c>
      <c r="T1284" t="n">
        <v>32320.37</v>
      </c>
      <c r="U1284" t="n">
        <v>0.49</v>
      </c>
      <c r="V1284" t="n">
        <v>0.8</v>
      </c>
      <c r="W1284" t="n">
        <v>5.42</v>
      </c>
      <c r="X1284" t="n">
        <v>2</v>
      </c>
      <c r="Y1284" t="n">
        <v>1</v>
      </c>
      <c r="Z1284" t="n">
        <v>10</v>
      </c>
    </row>
    <row r="1285">
      <c r="A1285" t="n">
        <v>11</v>
      </c>
      <c r="B1285" t="n">
        <v>95</v>
      </c>
      <c r="C1285" t="inlineStr">
        <is>
          <t xml:space="preserve">CONCLUIDO	</t>
        </is>
      </c>
      <c r="D1285" t="n">
        <v>3.2287</v>
      </c>
      <c r="E1285" t="n">
        <v>30.97</v>
      </c>
      <c r="F1285" t="n">
        <v>26.05</v>
      </c>
      <c r="G1285" t="n">
        <v>23.68</v>
      </c>
      <c r="H1285" t="n">
        <v>0.35</v>
      </c>
      <c r="I1285" t="n">
        <v>66</v>
      </c>
      <c r="J1285" t="n">
        <v>189.87</v>
      </c>
      <c r="K1285" t="n">
        <v>53.44</v>
      </c>
      <c r="L1285" t="n">
        <v>3.75</v>
      </c>
      <c r="M1285" t="n">
        <v>64</v>
      </c>
      <c r="N1285" t="n">
        <v>37.69</v>
      </c>
      <c r="O1285" t="n">
        <v>23651.38</v>
      </c>
      <c r="P1285" t="n">
        <v>337.01</v>
      </c>
      <c r="Q1285" t="n">
        <v>1397.39</v>
      </c>
      <c r="R1285" t="n">
        <v>133.84</v>
      </c>
      <c r="S1285" t="n">
        <v>66.97</v>
      </c>
      <c r="T1285" t="n">
        <v>30591.57</v>
      </c>
      <c r="U1285" t="n">
        <v>0.5</v>
      </c>
      <c r="V1285" t="n">
        <v>0.8100000000000001</v>
      </c>
      <c r="W1285" t="n">
        <v>5.4</v>
      </c>
      <c r="X1285" t="n">
        <v>1.88</v>
      </c>
      <c r="Y1285" t="n">
        <v>1</v>
      </c>
      <c r="Z1285" t="n">
        <v>10</v>
      </c>
    </row>
    <row r="1286">
      <c r="A1286" t="n">
        <v>12</v>
      </c>
      <c r="B1286" t="n">
        <v>95</v>
      </c>
      <c r="C1286" t="inlineStr">
        <is>
          <t xml:space="preserve">CONCLUIDO	</t>
        </is>
      </c>
      <c r="D1286" t="n">
        <v>3.2657</v>
      </c>
      <c r="E1286" t="n">
        <v>30.62</v>
      </c>
      <c r="F1286" t="n">
        <v>25.88</v>
      </c>
      <c r="G1286" t="n">
        <v>25.46</v>
      </c>
      <c r="H1286" t="n">
        <v>0.37</v>
      </c>
      <c r="I1286" t="n">
        <v>61</v>
      </c>
      <c r="J1286" t="n">
        <v>190.25</v>
      </c>
      <c r="K1286" t="n">
        <v>53.44</v>
      </c>
      <c r="L1286" t="n">
        <v>4</v>
      </c>
      <c r="M1286" t="n">
        <v>59</v>
      </c>
      <c r="N1286" t="n">
        <v>37.82</v>
      </c>
      <c r="O1286" t="n">
        <v>23698.48</v>
      </c>
      <c r="P1286" t="n">
        <v>333.58</v>
      </c>
      <c r="Q1286" t="n">
        <v>1397.29</v>
      </c>
      <c r="R1286" t="n">
        <v>128.29</v>
      </c>
      <c r="S1286" t="n">
        <v>66.97</v>
      </c>
      <c r="T1286" t="n">
        <v>27840.92</v>
      </c>
      <c r="U1286" t="n">
        <v>0.52</v>
      </c>
      <c r="V1286" t="n">
        <v>0.8100000000000001</v>
      </c>
      <c r="W1286" t="n">
        <v>5.4</v>
      </c>
      <c r="X1286" t="n">
        <v>1.72</v>
      </c>
      <c r="Y1286" t="n">
        <v>1</v>
      </c>
      <c r="Z1286" t="n">
        <v>10</v>
      </c>
    </row>
    <row r="1287">
      <c r="A1287" t="n">
        <v>13</v>
      </c>
      <c r="B1287" t="n">
        <v>95</v>
      </c>
      <c r="C1287" t="inlineStr">
        <is>
          <t xml:space="preserve">CONCLUIDO	</t>
        </is>
      </c>
      <c r="D1287" t="n">
        <v>3.2928</v>
      </c>
      <c r="E1287" t="n">
        <v>30.37</v>
      </c>
      <c r="F1287" t="n">
        <v>25.78</v>
      </c>
      <c r="G1287" t="n">
        <v>27.14</v>
      </c>
      <c r="H1287" t="n">
        <v>0.4</v>
      </c>
      <c r="I1287" t="n">
        <v>57</v>
      </c>
      <c r="J1287" t="n">
        <v>190.63</v>
      </c>
      <c r="K1287" t="n">
        <v>53.44</v>
      </c>
      <c r="L1287" t="n">
        <v>4.25</v>
      </c>
      <c r="M1287" t="n">
        <v>55</v>
      </c>
      <c r="N1287" t="n">
        <v>37.95</v>
      </c>
      <c r="O1287" t="n">
        <v>23745.63</v>
      </c>
      <c r="P1287" t="n">
        <v>330.34</v>
      </c>
      <c r="Q1287" t="n">
        <v>1397.21</v>
      </c>
      <c r="R1287" t="n">
        <v>125.16</v>
      </c>
      <c r="S1287" t="n">
        <v>66.97</v>
      </c>
      <c r="T1287" t="n">
        <v>26296.8</v>
      </c>
      <c r="U1287" t="n">
        <v>0.54</v>
      </c>
      <c r="V1287" t="n">
        <v>0.82</v>
      </c>
      <c r="W1287" t="n">
        <v>5.39</v>
      </c>
      <c r="X1287" t="n">
        <v>1.61</v>
      </c>
      <c r="Y1287" t="n">
        <v>1</v>
      </c>
      <c r="Z1287" t="n">
        <v>10</v>
      </c>
    </row>
    <row r="1288">
      <c r="A1288" t="n">
        <v>14</v>
      </c>
      <c r="B1288" t="n">
        <v>95</v>
      </c>
      <c r="C1288" t="inlineStr">
        <is>
          <t xml:space="preserve">CONCLUIDO	</t>
        </is>
      </c>
      <c r="D1288" t="n">
        <v>3.3163</v>
      </c>
      <c r="E1288" t="n">
        <v>30.15</v>
      </c>
      <c r="F1288" t="n">
        <v>25.68</v>
      </c>
      <c r="G1288" t="n">
        <v>28.53</v>
      </c>
      <c r="H1288" t="n">
        <v>0.42</v>
      </c>
      <c r="I1288" t="n">
        <v>54</v>
      </c>
      <c r="J1288" t="n">
        <v>191.02</v>
      </c>
      <c r="K1288" t="n">
        <v>53.44</v>
      </c>
      <c r="L1288" t="n">
        <v>4.5</v>
      </c>
      <c r="M1288" t="n">
        <v>52</v>
      </c>
      <c r="N1288" t="n">
        <v>38.08</v>
      </c>
      <c r="O1288" t="n">
        <v>23792.83</v>
      </c>
      <c r="P1288" t="n">
        <v>328.08</v>
      </c>
      <c r="Q1288" t="n">
        <v>1397.38</v>
      </c>
      <c r="R1288" t="n">
        <v>121.76</v>
      </c>
      <c r="S1288" t="n">
        <v>66.97</v>
      </c>
      <c r="T1288" t="n">
        <v>24609.32</v>
      </c>
      <c r="U1288" t="n">
        <v>0.55</v>
      </c>
      <c r="V1288" t="n">
        <v>0.82</v>
      </c>
      <c r="W1288" t="n">
        <v>5.38</v>
      </c>
      <c r="X1288" t="n">
        <v>1.51</v>
      </c>
      <c r="Y1288" t="n">
        <v>1</v>
      </c>
      <c r="Z1288" t="n">
        <v>10</v>
      </c>
    </row>
    <row r="1289">
      <c r="A1289" t="n">
        <v>15</v>
      </c>
      <c r="B1289" t="n">
        <v>95</v>
      </c>
      <c r="C1289" t="inlineStr">
        <is>
          <t xml:space="preserve">CONCLUIDO	</t>
        </is>
      </c>
      <c r="D1289" t="n">
        <v>3.3418</v>
      </c>
      <c r="E1289" t="n">
        <v>29.92</v>
      </c>
      <c r="F1289" t="n">
        <v>25.59</v>
      </c>
      <c r="G1289" t="n">
        <v>30.71</v>
      </c>
      <c r="H1289" t="n">
        <v>0.44</v>
      </c>
      <c r="I1289" t="n">
        <v>50</v>
      </c>
      <c r="J1289" t="n">
        <v>191.4</v>
      </c>
      <c r="K1289" t="n">
        <v>53.44</v>
      </c>
      <c r="L1289" t="n">
        <v>4.75</v>
      </c>
      <c r="M1289" t="n">
        <v>48</v>
      </c>
      <c r="N1289" t="n">
        <v>38.22</v>
      </c>
      <c r="O1289" t="n">
        <v>23840.07</v>
      </c>
      <c r="P1289" t="n">
        <v>325.07</v>
      </c>
      <c r="Q1289" t="n">
        <v>1397.21</v>
      </c>
      <c r="R1289" t="n">
        <v>118.72</v>
      </c>
      <c r="S1289" t="n">
        <v>66.97</v>
      </c>
      <c r="T1289" t="n">
        <v>23112.89</v>
      </c>
      <c r="U1289" t="n">
        <v>0.5600000000000001</v>
      </c>
      <c r="V1289" t="n">
        <v>0.82</v>
      </c>
      <c r="W1289" t="n">
        <v>5.38</v>
      </c>
      <c r="X1289" t="n">
        <v>1.43</v>
      </c>
      <c r="Y1289" t="n">
        <v>1</v>
      </c>
      <c r="Z1289" t="n">
        <v>10</v>
      </c>
    </row>
    <row r="1290">
      <c r="A1290" t="n">
        <v>16</v>
      </c>
      <c r="B1290" t="n">
        <v>95</v>
      </c>
      <c r="C1290" t="inlineStr">
        <is>
          <t xml:space="preserve">CONCLUIDO	</t>
        </is>
      </c>
      <c r="D1290" t="n">
        <v>3.3577</v>
      </c>
      <c r="E1290" t="n">
        <v>29.78</v>
      </c>
      <c r="F1290" t="n">
        <v>25.53</v>
      </c>
      <c r="G1290" t="n">
        <v>31.91</v>
      </c>
      <c r="H1290" t="n">
        <v>0.46</v>
      </c>
      <c r="I1290" t="n">
        <v>48</v>
      </c>
      <c r="J1290" t="n">
        <v>191.78</v>
      </c>
      <c r="K1290" t="n">
        <v>53.44</v>
      </c>
      <c r="L1290" t="n">
        <v>5</v>
      </c>
      <c r="M1290" t="n">
        <v>46</v>
      </c>
      <c r="N1290" t="n">
        <v>38.35</v>
      </c>
      <c r="O1290" t="n">
        <v>23887.36</v>
      </c>
      <c r="P1290" t="n">
        <v>323.08</v>
      </c>
      <c r="Q1290" t="n">
        <v>1397.38</v>
      </c>
      <c r="R1290" t="n">
        <v>116.6</v>
      </c>
      <c r="S1290" t="n">
        <v>66.97</v>
      </c>
      <c r="T1290" t="n">
        <v>22063.36</v>
      </c>
      <c r="U1290" t="n">
        <v>0.57</v>
      </c>
      <c r="V1290" t="n">
        <v>0.82</v>
      </c>
      <c r="W1290" t="n">
        <v>5.38</v>
      </c>
      <c r="X1290" t="n">
        <v>1.36</v>
      </c>
      <c r="Y1290" t="n">
        <v>1</v>
      </c>
      <c r="Z1290" t="n">
        <v>10</v>
      </c>
    </row>
    <row r="1291">
      <c r="A1291" t="n">
        <v>17</v>
      </c>
      <c r="B1291" t="n">
        <v>95</v>
      </c>
      <c r="C1291" t="inlineStr">
        <is>
          <t xml:space="preserve">CONCLUIDO	</t>
        </is>
      </c>
      <c r="D1291" t="n">
        <v>3.3811</v>
      </c>
      <c r="E1291" t="n">
        <v>29.58</v>
      </c>
      <c r="F1291" t="n">
        <v>25.43</v>
      </c>
      <c r="G1291" t="n">
        <v>33.91</v>
      </c>
      <c r="H1291" t="n">
        <v>0.48</v>
      </c>
      <c r="I1291" t="n">
        <v>45</v>
      </c>
      <c r="J1291" t="n">
        <v>192.17</v>
      </c>
      <c r="K1291" t="n">
        <v>53.44</v>
      </c>
      <c r="L1291" t="n">
        <v>5.25</v>
      </c>
      <c r="M1291" t="n">
        <v>43</v>
      </c>
      <c r="N1291" t="n">
        <v>38.48</v>
      </c>
      <c r="O1291" t="n">
        <v>23934.69</v>
      </c>
      <c r="P1291" t="n">
        <v>320.62</v>
      </c>
      <c r="Q1291" t="n">
        <v>1397.35</v>
      </c>
      <c r="R1291" t="n">
        <v>113.67</v>
      </c>
      <c r="S1291" t="n">
        <v>66.97</v>
      </c>
      <c r="T1291" t="n">
        <v>20611.47</v>
      </c>
      <c r="U1291" t="n">
        <v>0.59</v>
      </c>
      <c r="V1291" t="n">
        <v>0.83</v>
      </c>
      <c r="W1291" t="n">
        <v>5.37</v>
      </c>
      <c r="X1291" t="n">
        <v>1.27</v>
      </c>
      <c r="Y1291" t="n">
        <v>1</v>
      </c>
      <c r="Z1291" t="n">
        <v>10</v>
      </c>
    </row>
    <row r="1292">
      <c r="A1292" t="n">
        <v>18</v>
      </c>
      <c r="B1292" t="n">
        <v>95</v>
      </c>
      <c r="C1292" t="inlineStr">
        <is>
          <t xml:space="preserve">CONCLUIDO	</t>
        </is>
      </c>
      <c r="D1292" t="n">
        <v>3.3965</v>
      </c>
      <c r="E1292" t="n">
        <v>29.44</v>
      </c>
      <c r="F1292" t="n">
        <v>25.37</v>
      </c>
      <c r="G1292" t="n">
        <v>35.4</v>
      </c>
      <c r="H1292" t="n">
        <v>0.51</v>
      </c>
      <c r="I1292" t="n">
        <v>43</v>
      </c>
      <c r="J1292" t="n">
        <v>192.55</v>
      </c>
      <c r="K1292" t="n">
        <v>53.44</v>
      </c>
      <c r="L1292" t="n">
        <v>5.5</v>
      </c>
      <c r="M1292" t="n">
        <v>41</v>
      </c>
      <c r="N1292" t="n">
        <v>38.62</v>
      </c>
      <c r="O1292" t="n">
        <v>23982.06</v>
      </c>
      <c r="P1292" t="n">
        <v>318.44</v>
      </c>
      <c r="Q1292" t="n">
        <v>1397.37</v>
      </c>
      <c r="R1292" t="n">
        <v>111.7</v>
      </c>
      <c r="S1292" t="n">
        <v>66.97</v>
      </c>
      <c r="T1292" t="n">
        <v>19637.97</v>
      </c>
      <c r="U1292" t="n">
        <v>0.6</v>
      </c>
      <c r="V1292" t="n">
        <v>0.83</v>
      </c>
      <c r="W1292" t="n">
        <v>5.37</v>
      </c>
      <c r="X1292" t="n">
        <v>1.2</v>
      </c>
      <c r="Y1292" t="n">
        <v>1</v>
      </c>
      <c r="Z1292" t="n">
        <v>10</v>
      </c>
    </row>
    <row r="1293">
      <c r="A1293" t="n">
        <v>19</v>
      </c>
      <c r="B1293" t="n">
        <v>95</v>
      </c>
      <c r="C1293" t="inlineStr">
        <is>
          <t xml:space="preserve">CONCLUIDO	</t>
        </is>
      </c>
      <c r="D1293" t="n">
        <v>3.4113</v>
      </c>
      <c r="E1293" t="n">
        <v>29.31</v>
      </c>
      <c r="F1293" t="n">
        <v>25.32</v>
      </c>
      <c r="G1293" t="n">
        <v>37.05</v>
      </c>
      <c r="H1293" t="n">
        <v>0.53</v>
      </c>
      <c r="I1293" t="n">
        <v>41</v>
      </c>
      <c r="J1293" t="n">
        <v>192.94</v>
      </c>
      <c r="K1293" t="n">
        <v>53.44</v>
      </c>
      <c r="L1293" t="n">
        <v>5.75</v>
      </c>
      <c r="M1293" t="n">
        <v>39</v>
      </c>
      <c r="N1293" t="n">
        <v>38.75</v>
      </c>
      <c r="O1293" t="n">
        <v>24029.48</v>
      </c>
      <c r="P1293" t="n">
        <v>316.1</v>
      </c>
      <c r="Q1293" t="n">
        <v>1397.35</v>
      </c>
      <c r="R1293" t="n">
        <v>109.9</v>
      </c>
      <c r="S1293" t="n">
        <v>66.97</v>
      </c>
      <c r="T1293" t="n">
        <v>18746.41</v>
      </c>
      <c r="U1293" t="n">
        <v>0.61</v>
      </c>
      <c r="V1293" t="n">
        <v>0.83</v>
      </c>
      <c r="W1293" t="n">
        <v>5.37</v>
      </c>
      <c r="X1293" t="n">
        <v>1.15</v>
      </c>
      <c r="Y1293" t="n">
        <v>1</v>
      </c>
      <c r="Z1293" t="n">
        <v>10</v>
      </c>
    </row>
    <row r="1294">
      <c r="A1294" t="n">
        <v>20</v>
      </c>
      <c r="B1294" t="n">
        <v>95</v>
      </c>
      <c r="C1294" t="inlineStr">
        <is>
          <t xml:space="preserve">CONCLUIDO	</t>
        </is>
      </c>
      <c r="D1294" t="n">
        <v>3.4259</v>
      </c>
      <c r="E1294" t="n">
        <v>29.19</v>
      </c>
      <c r="F1294" t="n">
        <v>25.27</v>
      </c>
      <c r="G1294" t="n">
        <v>38.88</v>
      </c>
      <c r="H1294" t="n">
        <v>0.55</v>
      </c>
      <c r="I1294" t="n">
        <v>39</v>
      </c>
      <c r="J1294" t="n">
        <v>193.32</v>
      </c>
      <c r="K1294" t="n">
        <v>53.44</v>
      </c>
      <c r="L1294" t="n">
        <v>6</v>
      </c>
      <c r="M1294" t="n">
        <v>37</v>
      </c>
      <c r="N1294" t="n">
        <v>38.89</v>
      </c>
      <c r="O1294" t="n">
        <v>24076.95</v>
      </c>
      <c r="P1294" t="n">
        <v>313.85</v>
      </c>
      <c r="Q1294" t="n">
        <v>1397.25</v>
      </c>
      <c r="R1294" t="n">
        <v>108.68</v>
      </c>
      <c r="S1294" t="n">
        <v>66.97</v>
      </c>
      <c r="T1294" t="n">
        <v>18144.86</v>
      </c>
      <c r="U1294" t="n">
        <v>0.62</v>
      </c>
      <c r="V1294" t="n">
        <v>0.83</v>
      </c>
      <c r="W1294" t="n">
        <v>5.35</v>
      </c>
      <c r="X1294" t="n">
        <v>1.1</v>
      </c>
      <c r="Y1294" t="n">
        <v>1</v>
      </c>
      <c r="Z1294" t="n">
        <v>10</v>
      </c>
    </row>
    <row r="1295">
      <c r="A1295" t="n">
        <v>21</v>
      </c>
      <c r="B1295" t="n">
        <v>95</v>
      </c>
      <c r="C1295" t="inlineStr">
        <is>
          <t xml:space="preserve">CONCLUIDO	</t>
        </is>
      </c>
      <c r="D1295" t="n">
        <v>3.443</v>
      </c>
      <c r="E1295" t="n">
        <v>29.04</v>
      </c>
      <c r="F1295" t="n">
        <v>25.2</v>
      </c>
      <c r="G1295" t="n">
        <v>40.86</v>
      </c>
      <c r="H1295" t="n">
        <v>0.57</v>
      </c>
      <c r="I1295" t="n">
        <v>37</v>
      </c>
      <c r="J1295" t="n">
        <v>193.71</v>
      </c>
      <c r="K1295" t="n">
        <v>53.44</v>
      </c>
      <c r="L1295" t="n">
        <v>6.25</v>
      </c>
      <c r="M1295" t="n">
        <v>35</v>
      </c>
      <c r="N1295" t="n">
        <v>39.02</v>
      </c>
      <c r="O1295" t="n">
        <v>24124.47</v>
      </c>
      <c r="P1295" t="n">
        <v>312.01</v>
      </c>
      <c r="Q1295" t="n">
        <v>1397.24</v>
      </c>
      <c r="R1295" t="n">
        <v>106.32</v>
      </c>
      <c r="S1295" t="n">
        <v>66.97</v>
      </c>
      <c r="T1295" t="n">
        <v>16977.14</v>
      </c>
      <c r="U1295" t="n">
        <v>0.63</v>
      </c>
      <c r="V1295" t="n">
        <v>0.84</v>
      </c>
      <c r="W1295" t="n">
        <v>5.35</v>
      </c>
      <c r="X1295" t="n">
        <v>1.03</v>
      </c>
      <c r="Y1295" t="n">
        <v>1</v>
      </c>
      <c r="Z1295" t="n">
        <v>10</v>
      </c>
    </row>
    <row r="1296">
      <c r="A1296" t="n">
        <v>22</v>
      </c>
      <c r="B1296" t="n">
        <v>95</v>
      </c>
      <c r="C1296" t="inlineStr">
        <is>
          <t xml:space="preserve">CONCLUIDO	</t>
        </is>
      </c>
      <c r="D1296" t="n">
        <v>3.4477</v>
      </c>
      <c r="E1296" t="n">
        <v>29</v>
      </c>
      <c r="F1296" t="n">
        <v>25.2</v>
      </c>
      <c r="G1296" t="n">
        <v>41.99</v>
      </c>
      <c r="H1296" t="n">
        <v>0.59</v>
      </c>
      <c r="I1296" t="n">
        <v>36</v>
      </c>
      <c r="J1296" t="n">
        <v>194.09</v>
      </c>
      <c r="K1296" t="n">
        <v>53.44</v>
      </c>
      <c r="L1296" t="n">
        <v>6.5</v>
      </c>
      <c r="M1296" t="n">
        <v>34</v>
      </c>
      <c r="N1296" t="n">
        <v>39.16</v>
      </c>
      <c r="O1296" t="n">
        <v>24172.03</v>
      </c>
      <c r="P1296" t="n">
        <v>309.95</v>
      </c>
      <c r="Q1296" t="n">
        <v>1397.25</v>
      </c>
      <c r="R1296" t="n">
        <v>106.09</v>
      </c>
      <c r="S1296" t="n">
        <v>66.97</v>
      </c>
      <c r="T1296" t="n">
        <v>16864.34</v>
      </c>
      <c r="U1296" t="n">
        <v>0.63</v>
      </c>
      <c r="V1296" t="n">
        <v>0.84</v>
      </c>
      <c r="W1296" t="n">
        <v>5.36</v>
      </c>
      <c r="X1296" t="n">
        <v>1.03</v>
      </c>
      <c r="Y1296" t="n">
        <v>1</v>
      </c>
      <c r="Z1296" t="n">
        <v>10</v>
      </c>
    </row>
    <row r="1297">
      <c r="A1297" t="n">
        <v>23</v>
      </c>
      <c r="B1297" t="n">
        <v>95</v>
      </c>
      <c r="C1297" t="inlineStr">
        <is>
          <t xml:space="preserve">CONCLUIDO	</t>
        </is>
      </c>
      <c r="D1297" t="n">
        <v>3.4681</v>
      </c>
      <c r="E1297" t="n">
        <v>28.83</v>
      </c>
      <c r="F1297" t="n">
        <v>25.1</v>
      </c>
      <c r="G1297" t="n">
        <v>44.29</v>
      </c>
      <c r="H1297" t="n">
        <v>0.62</v>
      </c>
      <c r="I1297" t="n">
        <v>34</v>
      </c>
      <c r="J1297" t="n">
        <v>194.48</v>
      </c>
      <c r="K1297" t="n">
        <v>53.44</v>
      </c>
      <c r="L1297" t="n">
        <v>6.75</v>
      </c>
      <c r="M1297" t="n">
        <v>32</v>
      </c>
      <c r="N1297" t="n">
        <v>39.29</v>
      </c>
      <c r="O1297" t="n">
        <v>24219.63</v>
      </c>
      <c r="P1297" t="n">
        <v>307.22</v>
      </c>
      <c r="Q1297" t="n">
        <v>1397.3</v>
      </c>
      <c r="R1297" t="n">
        <v>102.87</v>
      </c>
      <c r="S1297" t="n">
        <v>66.97</v>
      </c>
      <c r="T1297" t="n">
        <v>15266.42</v>
      </c>
      <c r="U1297" t="n">
        <v>0.65</v>
      </c>
      <c r="V1297" t="n">
        <v>0.84</v>
      </c>
      <c r="W1297" t="n">
        <v>5.35</v>
      </c>
      <c r="X1297" t="n">
        <v>0.93</v>
      </c>
      <c r="Y1297" t="n">
        <v>1</v>
      </c>
      <c r="Z1297" t="n">
        <v>10</v>
      </c>
    </row>
    <row r="1298">
      <c r="A1298" t="n">
        <v>24</v>
      </c>
      <c r="B1298" t="n">
        <v>95</v>
      </c>
      <c r="C1298" t="inlineStr">
        <is>
          <t xml:space="preserve">CONCLUIDO	</t>
        </is>
      </c>
      <c r="D1298" t="n">
        <v>3.4749</v>
      </c>
      <c r="E1298" t="n">
        <v>28.78</v>
      </c>
      <c r="F1298" t="n">
        <v>25.08</v>
      </c>
      <c r="G1298" t="n">
        <v>45.6</v>
      </c>
      <c r="H1298" t="n">
        <v>0.64</v>
      </c>
      <c r="I1298" t="n">
        <v>33</v>
      </c>
      <c r="J1298" t="n">
        <v>194.86</v>
      </c>
      <c r="K1298" t="n">
        <v>53.44</v>
      </c>
      <c r="L1298" t="n">
        <v>7</v>
      </c>
      <c r="M1298" t="n">
        <v>31</v>
      </c>
      <c r="N1298" t="n">
        <v>39.43</v>
      </c>
      <c r="O1298" t="n">
        <v>24267.28</v>
      </c>
      <c r="P1298" t="n">
        <v>305.83</v>
      </c>
      <c r="Q1298" t="n">
        <v>1397.19</v>
      </c>
      <c r="R1298" t="n">
        <v>102.24</v>
      </c>
      <c r="S1298" t="n">
        <v>66.97</v>
      </c>
      <c r="T1298" t="n">
        <v>14955.88</v>
      </c>
      <c r="U1298" t="n">
        <v>0.66</v>
      </c>
      <c r="V1298" t="n">
        <v>0.84</v>
      </c>
      <c r="W1298" t="n">
        <v>5.35</v>
      </c>
      <c r="X1298" t="n">
        <v>0.92</v>
      </c>
      <c r="Y1298" t="n">
        <v>1</v>
      </c>
      <c r="Z1298" t="n">
        <v>10</v>
      </c>
    </row>
    <row r="1299">
      <c r="A1299" t="n">
        <v>25</v>
      </c>
      <c r="B1299" t="n">
        <v>95</v>
      </c>
      <c r="C1299" t="inlineStr">
        <is>
          <t xml:space="preserve">CONCLUIDO	</t>
        </is>
      </c>
      <c r="D1299" t="n">
        <v>3.4894</v>
      </c>
      <c r="E1299" t="n">
        <v>28.66</v>
      </c>
      <c r="F1299" t="n">
        <v>25.04</v>
      </c>
      <c r="G1299" t="n">
        <v>48.46</v>
      </c>
      <c r="H1299" t="n">
        <v>0.66</v>
      </c>
      <c r="I1299" t="n">
        <v>31</v>
      </c>
      <c r="J1299" t="n">
        <v>195.25</v>
      </c>
      <c r="K1299" t="n">
        <v>53.44</v>
      </c>
      <c r="L1299" t="n">
        <v>7.25</v>
      </c>
      <c r="M1299" t="n">
        <v>29</v>
      </c>
      <c r="N1299" t="n">
        <v>39.57</v>
      </c>
      <c r="O1299" t="n">
        <v>24314.98</v>
      </c>
      <c r="P1299" t="n">
        <v>303.43</v>
      </c>
      <c r="Q1299" t="n">
        <v>1397.28</v>
      </c>
      <c r="R1299" t="n">
        <v>100.99</v>
      </c>
      <c r="S1299" t="n">
        <v>66.97</v>
      </c>
      <c r="T1299" t="n">
        <v>14342.41</v>
      </c>
      <c r="U1299" t="n">
        <v>0.66</v>
      </c>
      <c r="V1299" t="n">
        <v>0.84</v>
      </c>
      <c r="W1299" t="n">
        <v>5.34</v>
      </c>
      <c r="X1299" t="n">
        <v>0.87</v>
      </c>
      <c r="Y1299" t="n">
        <v>1</v>
      </c>
      <c r="Z1299" t="n">
        <v>10</v>
      </c>
    </row>
    <row r="1300">
      <c r="A1300" t="n">
        <v>26</v>
      </c>
      <c r="B1300" t="n">
        <v>95</v>
      </c>
      <c r="C1300" t="inlineStr">
        <is>
          <t xml:space="preserve">CONCLUIDO	</t>
        </is>
      </c>
      <c r="D1300" t="n">
        <v>3.4989</v>
      </c>
      <c r="E1300" t="n">
        <v>28.58</v>
      </c>
      <c r="F1300" t="n">
        <v>25</v>
      </c>
      <c r="G1300" t="n">
        <v>49.99</v>
      </c>
      <c r="H1300" t="n">
        <v>0.68</v>
      </c>
      <c r="I1300" t="n">
        <v>30</v>
      </c>
      <c r="J1300" t="n">
        <v>195.64</v>
      </c>
      <c r="K1300" t="n">
        <v>53.44</v>
      </c>
      <c r="L1300" t="n">
        <v>7.5</v>
      </c>
      <c r="M1300" t="n">
        <v>28</v>
      </c>
      <c r="N1300" t="n">
        <v>39.7</v>
      </c>
      <c r="O1300" t="n">
        <v>24362.73</v>
      </c>
      <c r="P1300" t="n">
        <v>301.82</v>
      </c>
      <c r="Q1300" t="n">
        <v>1397.21</v>
      </c>
      <c r="R1300" t="n">
        <v>99.73999999999999</v>
      </c>
      <c r="S1300" t="n">
        <v>66.97</v>
      </c>
      <c r="T1300" t="n">
        <v>13719.58</v>
      </c>
      <c r="U1300" t="n">
        <v>0.67</v>
      </c>
      <c r="V1300" t="n">
        <v>0.84</v>
      </c>
      <c r="W1300" t="n">
        <v>5.34</v>
      </c>
      <c r="X1300" t="n">
        <v>0.83</v>
      </c>
      <c r="Y1300" t="n">
        <v>1</v>
      </c>
      <c r="Z1300" t="n">
        <v>10</v>
      </c>
    </row>
    <row r="1301">
      <c r="A1301" t="n">
        <v>27</v>
      </c>
      <c r="B1301" t="n">
        <v>95</v>
      </c>
      <c r="C1301" t="inlineStr">
        <is>
          <t xml:space="preserve">CONCLUIDO	</t>
        </is>
      </c>
      <c r="D1301" t="n">
        <v>3.5073</v>
      </c>
      <c r="E1301" t="n">
        <v>28.51</v>
      </c>
      <c r="F1301" t="n">
        <v>24.96</v>
      </c>
      <c r="G1301" t="n">
        <v>51.65</v>
      </c>
      <c r="H1301" t="n">
        <v>0.7</v>
      </c>
      <c r="I1301" t="n">
        <v>29</v>
      </c>
      <c r="J1301" t="n">
        <v>196.03</v>
      </c>
      <c r="K1301" t="n">
        <v>53.44</v>
      </c>
      <c r="L1301" t="n">
        <v>7.75</v>
      </c>
      <c r="M1301" t="n">
        <v>27</v>
      </c>
      <c r="N1301" t="n">
        <v>39.84</v>
      </c>
      <c r="O1301" t="n">
        <v>24410.52</v>
      </c>
      <c r="P1301" t="n">
        <v>299.73</v>
      </c>
      <c r="Q1301" t="n">
        <v>1397.2</v>
      </c>
      <c r="R1301" t="n">
        <v>98.55</v>
      </c>
      <c r="S1301" t="n">
        <v>66.97</v>
      </c>
      <c r="T1301" t="n">
        <v>13129.54</v>
      </c>
      <c r="U1301" t="n">
        <v>0.68</v>
      </c>
      <c r="V1301" t="n">
        <v>0.84</v>
      </c>
      <c r="W1301" t="n">
        <v>5.34</v>
      </c>
      <c r="X1301" t="n">
        <v>0.8</v>
      </c>
      <c r="Y1301" t="n">
        <v>1</v>
      </c>
      <c r="Z1301" t="n">
        <v>10</v>
      </c>
    </row>
    <row r="1302">
      <c r="A1302" t="n">
        <v>28</v>
      </c>
      <c r="B1302" t="n">
        <v>95</v>
      </c>
      <c r="C1302" t="inlineStr">
        <is>
          <t xml:space="preserve">CONCLUIDO	</t>
        </is>
      </c>
      <c r="D1302" t="n">
        <v>3.5158</v>
      </c>
      <c r="E1302" t="n">
        <v>28.44</v>
      </c>
      <c r="F1302" t="n">
        <v>24.93</v>
      </c>
      <c r="G1302" t="n">
        <v>53.43</v>
      </c>
      <c r="H1302" t="n">
        <v>0.72</v>
      </c>
      <c r="I1302" t="n">
        <v>28</v>
      </c>
      <c r="J1302" t="n">
        <v>196.41</v>
      </c>
      <c r="K1302" t="n">
        <v>53.44</v>
      </c>
      <c r="L1302" t="n">
        <v>8</v>
      </c>
      <c r="M1302" t="n">
        <v>26</v>
      </c>
      <c r="N1302" t="n">
        <v>39.98</v>
      </c>
      <c r="O1302" t="n">
        <v>24458.36</v>
      </c>
      <c r="P1302" t="n">
        <v>298.07</v>
      </c>
      <c r="Q1302" t="n">
        <v>1397.23</v>
      </c>
      <c r="R1302" t="n">
        <v>97.34999999999999</v>
      </c>
      <c r="S1302" t="n">
        <v>66.97</v>
      </c>
      <c r="T1302" t="n">
        <v>12535.67</v>
      </c>
      <c r="U1302" t="n">
        <v>0.6899999999999999</v>
      </c>
      <c r="V1302" t="n">
        <v>0.84</v>
      </c>
      <c r="W1302" t="n">
        <v>5.34</v>
      </c>
      <c r="X1302" t="n">
        <v>0.77</v>
      </c>
      <c r="Y1302" t="n">
        <v>1</v>
      </c>
      <c r="Z1302" t="n">
        <v>10</v>
      </c>
    </row>
    <row r="1303">
      <c r="A1303" t="n">
        <v>29</v>
      </c>
      <c r="B1303" t="n">
        <v>95</v>
      </c>
      <c r="C1303" t="inlineStr">
        <is>
          <t xml:space="preserve">CONCLUIDO	</t>
        </is>
      </c>
      <c r="D1303" t="n">
        <v>3.5231</v>
      </c>
      <c r="E1303" t="n">
        <v>28.38</v>
      </c>
      <c r="F1303" t="n">
        <v>24.91</v>
      </c>
      <c r="G1303" t="n">
        <v>55.36</v>
      </c>
      <c r="H1303" t="n">
        <v>0.74</v>
      </c>
      <c r="I1303" t="n">
        <v>27</v>
      </c>
      <c r="J1303" t="n">
        <v>196.8</v>
      </c>
      <c r="K1303" t="n">
        <v>53.44</v>
      </c>
      <c r="L1303" t="n">
        <v>8.25</v>
      </c>
      <c r="M1303" t="n">
        <v>25</v>
      </c>
      <c r="N1303" t="n">
        <v>40.12</v>
      </c>
      <c r="O1303" t="n">
        <v>24506.24</v>
      </c>
      <c r="P1303" t="n">
        <v>295.51</v>
      </c>
      <c r="Q1303" t="n">
        <v>1397.25</v>
      </c>
      <c r="R1303" t="n">
        <v>96.59</v>
      </c>
      <c r="S1303" t="n">
        <v>66.97</v>
      </c>
      <c r="T1303" t="n">
        <v>12160.77</v>
      </c>
      <c r="U1303" t="n">
        <v>0.6899999999999999</v>
      </c>
      <c r="V1303" t="n">
        <v>0.84</v>
      </c>
      <c r="W1303" t="n">
        <v>5.34</v>
      </c>
      <c r="X1303" t="n">
        <v>0.74</v>
      </c>
      <c r="Y1303" t="n">
        <v>1</v>
      </c>
      <c r="Z1303" t="n">
        <v>10</v>
      </c>
    </row>
    <row r="1304">
      <c r="A1304" t="n">
        <v>30</v>
      </c>
      <c r="B1304" t="n">
        <v>95</v>
      </c>
      <c r="C1304" t="inlineStr">
        <is>
          <t xml:space="preserve">CONCLUIDO	</t>
        </is>
      </c>
      <c r="D1304" t="n">
        <v>3.5325</v>
      </c>
      <c r="E1304" t="n">
        <v>28.31</v>
      </c>
      <c r="F1304" t="n">
        <v>24.87</v>
      </c>
      <c r="G1304" t="n">
        <v>57.4</v>
      </c>
      <c r="H1304" t="n">
        <v>0.77</v>
      </c>
      <c r="I1304" t="n">
        <v>26</v>
      </c>
      <c r="J1304" t="n">
        <v>197.19</v>
      </c>
      <c r="K1304" t="n">
        <v>53.44</v>
      </c>
      <c r="L1304" t="n">
        <v>8.5</v>
      </c>
      <c r="M1304" t="n">
        <v>24</v>
      </c>
      <c r="N1304" t="n">
        <v>40.26</v>
      </c>
      <c r="O1304" t="n">
        <v>24554.18</v>
      </c>
      <c r="P1304" t="n">
        <v>292.81</v>
      </c>
      <c r="Q1304" t="n">
        <v>1397.28</v>
      </c>
      <c r="R1304" t="n">
        <v>95.66</v>
      </c>
      <c r="S1304" t="n">
        <v>66.97</v>
      </c>
      <c r="T1304" t="n">
        <v>11701.69</v>
      </c>
      <c r="U1304" t="n">
        <v>0.7</v>
      </c>
      <c r="V1304" t="n">
        <v>0.85</v>
      </c>
      <c r="W1304" t="n">
        <v>5.33</v>
      </c>
      <c r="X1304" t="n">
        <v>0.71</v>
      </c>
      <c r="Y1304" t="n">
        <v>1</v>
      </c>
      <c r="Z1304" t="n">
        <v>10</v>
      </c>
    </row>
    <row r="1305">
      <c r="A1305" t="n">
        <v>31</v>
      </c>
      <c r="B1305" t="n">
        <v>95</v>
      </c>
      <c r="C1305" t="inlineStr">
        <is>
          <t xml:space="preserve">CONCLUIDO	</t>
        </is>
      </c>
      <c r="D1305" t="n">
        <v>3.539</v>
      </c>
      <c r="E1305" t="n">
        <v>28.26</v>
      </c>
      <c r="F1305" t="n">
        <v>24.86</v>
      </c>
      <c r="G1305" t="n">
        <v>59.66</v>
      </c>
      <c r="H1305" t="n">
        <v>0.79</v>
      </c>
      <c r="I1305" t="n">
        <v>25</v>
      </c>
      <c r="J1305" t="n">
        <v>197.58</v>
      </c>
      <c r="K1305" t="n">
        <v>53.44</v>
      </c>
      <c r="L1305" t="n">
        <v>8.75</v>
      </c>
      <c r="M1305" t="n">
        <v>23</v>
      </c>
      <c r="N1305" t="n">
        <v>40.39</v>
      </c>
      <c r="O1305" t="n">
        <v>24602.15</v>
      </c>
      <c r="P1305" t="n">
        <v>292.15</v>
      </c>
      <c r="Q1305" t="n">
        <v>1397.22</v>
      </c>
      <c r="R1305" t="n">
        <v>95.16</v>
      </c>
      <c r="S1305" t="n">
        <v>66.97</v>
      </c>
      <c r="T1305" t="n">
        <v>11458.69</v>
      </c>
      <c r="U1305" t="n">
        <v>0.7</v>
      </c>
      <c r="V1305" t="n">
        <v>0.85</v>
      </c>
      <c r="W1305" t="n">
        <v>5.33</v>
      </c>
      <c r="X1305" t="n">
        <v>0.6899999999999999</v>
      </c>
      <c r="Y1305" t="n">
        <v>1</v>
      </c>
      <c r="Z1305" t="n">
        <v>10</v>
      </c>
    </row>
    <row r="1306">
      <c r="A1306" t="n">
        <v>32</v>
      </c>
      <c r="B1306" t="n">
        <v>95</v>
      </c>
      <c r="C1306" t="inlineStr">
        <is>
          <t xml:space="preserve">CONCLUIDO	</t>
        </is>
      </c>
      <c r="D1306" t="n">
        <v>3.5476</v>
      </c>
      <c r="E1306" t="n">
        <v>28.19</v>
      </c>
      <c r="F1306" t="n">
        <v>24.83</v>
      </c>
      <c r="G1306" t="n">
        <v>62.06</v>
      </c>
      <c r="H1306" t="n">
        <v>0.8100000000000001</v>
      </c>
      <c r="I1306" t="n">
        <v>24</v>
      </c>
      <c r="J1306" t="n">
        <v>197.97</v>
      </c>
      <c r="K1306" t="n">
        <v>53.44</v>
      </c>
      <c r="L1306" t="n">
        <v>9</v>
      </c>
      <c r="M1306" t="n">
        <v>22</v>
      </c>
      <c r="N1306" t="n">
        <v>40.53</v>
      </c>
      <c r="O1306" t="n">
        <v>24650.18</v>
      </c>
      <c r="P1306" t="n">
        <v>289.24</v>
      </c>
      <c r="Q1306" t="n">
        <v>1397.26</v>
      </c>
      <c r="R1306" t="n">
        <v>94.04000000000001</v>
      </c>
      <c r="S1306" t="n">
        <v>66.97</v>
      </c>
      <c r="T1306" t="n">
        <v>10903.51</v>
      </c>
      <c r="U1306" t="n">
        <v>0.71</v>
      </c>
      <c r="V1306" t="n">
        <v>0.85</v>
      </c>
      <c r="W1306" t="n">
        <v>5.33</v>
      </c>
      <c r="X1306" t="n">
        <v>0.66</v>
      </c>
      <c r="Y1306" t="n">
        <v>1</v>
      </c>
      <c r="Z1306" t="n">
        <v>10</v>
      </c>
    </row>
    <row r="1307">
      <c r="A1307" t="n">
        <v>33</v>
      </c>
      <c r="B1307" t="n">
        <v>95</v>
      </c>
      <c r="C1307" t="inlineStr">
        <is>
          <t xml:space="preserve">CONCLUIDO	</t>
        </is>
      </c>
      <c r="D1307" t="n">
        <v>3.5473</v>
      </c>
      <c r="E1307" t="n">
        <v>28.19</v>
      </c>
      <c r="F1307" t="n">
        <v>24.83</v>
      </c>
      <c r="G1307" t="n">
        <v>62.07</v>
      </c>
      <c r="H1307" t="n">
        <v>0.83</v>
      </c>
      <c r="I1307" t="n">
        <v>24</v>
      </c>
      <c r="J1307" t="n">
        <v>198.36</v>
      </c>
      <c r="K1307" t="n">
        <v>53.44</v>
      </c>
      <c r="L1307" t="n">
        <v>9.25</v>
      </c>
      <c r="M1307" t="n">
        <v>22</v>
      </c>
      <c r="N1307" t="n">
        <v>40.67</v>
      </c>
      <c r="O1307" t="n">
        <v>24698.26</v>
      </c>
      <c r="P1307" t="n">
        <v>288.25</v>
      </c>
      <c r="Q1307" t="n">
        <v>1397.28</v>
      </c>
      <c r="R1307" t="n">
        <v>94.09999999999999</v>
      </c>
      <c r="S1307" t="n">
        <v>66.97</v>
      </c>
      <c r="T1307" t="n">
        <v>10929.89</v>
      </c>
      <c r="U1307" t="n">
        <v>0.71</v>
      </c>
      <c r="V1307" t="n">
        <v>0.85</v>
      </c>
      <c r="W1307" t="n">
        <v>5.33</v>
      </c>
      <c r="X1307" t="n">
        <v>0.66</v>
      </c>
      <c r="Y1307" t="n">
        <v>1</v>
      </c>
      <c r="Z1307" t="n">
        <v>10</v>
      </c>
    </row>
    <row r="1308">
      <c r="A1308" t="n">
        <v>34</v>
      </c>
      <c r="B1308" t="n">
        <v>95</v>
      </c>
      <c r="C1308" t="inlineStr">
        <is>
          <t xml:space="preserve">CONCLUIDO	</t>
        </is>
      </c>
      <c r="D1308" t="n">
        <v>3.5575</v>
      </c>
      <c r="E1308" t="n">
        <v>28.11</v>
      </c>
      <c r="F1308" t="n">
        <v>24.79</v>
      </c>
      <c r="G1308" t="n">
        <v>64.66</v>
      </c>
      <c r="H1308" t="n">
        <v>0.85</v>
      </c>
      <c r="I1308" t="n">
        <v>23</v>
      </c>
      <c r="J1308" t="n">
        <v>198.75</v>
      </c>
      <c r="K1308" t="n">
        <v>53.44</v>
      </c>
      <c r="L1308" t="n">
        <v>9.5</v>
      </c>
      <c r="M1308" t="n">
        <v>21</v>
      </c>
      <c r="N1308" t="n">
        <v>40.81</v>
      </c>
      <c r="O1308" t="n">
        <v>24746.38</v>
      </c>
      <c r="P1308" t="n">
        <v>286.12</v>
      </c>
      <c r="Q1308" t="n">
        <v>1397.22</v>
      </c>
      <c r="R1308" t="n">
        <v>92.81</v>
      </c>
      <c r="S1308" t="n">
        <v>66.97</v>
      </c>
      <c r="T1308" t="n">
        <v>10289.5</v>
      </c>
      <c r="U1308" t="n">
        <v>0.72</v>
      </c>
      <c r="V1308" t="n">
        <v>0.85</v>
      </c>
      <c r="W1308" t="n">
        <v>5.33</v>
      </c>
      <c r="X1308" t="n">
        <v>0.62</v>
      </c>
      <c r="Y1308" t="n">
        <v>1</v>
      </c>
      <c r="Z1308" t="n">
        <v>10</v>
      </c>
    </row>
    <row r="1309">
      <c r="A1309" t="n">
        <v>35</v>
      </c>
      <c r="B1309" t="n">
        <v>95</v>
      </c>
      <c r="C1309" t="inlineStr">
        <is>
          <t xml:space="preserve">CONCLUIDO	</t>
        </is>
      </c>
      <c r="D1309" t="n">
        <v>3.5644</v>
      </c>
      <c r="E1309" t="n">
        <v>28.06</v>
      </c>
      <c r="F1309" t="n">
        <v>24.77</v>
      </c>
      <c r="G1309" t="n">
        <v>67.55</v>
      </c>
      <c r="H1309" t="n">
        <v>0.87</v>
      </c>
      <c r="I1309" t="n">
        <v>22</v>
      </c>
      <c r="J1309" t="n">
        <v>199.14</v>
      </c>
      <c r="K1309" t="n">
        <v>53.44</v>
      </c>
      <c r="L1309" t="n">
        <v>9.75</v>
      </c>
      <c r="M1309" t="n">
        <v>20</v>
      </c>
      <c r="N1309" t="n">
        <v>40.95</v>
      </c>
      <c r="O1309" t="n">
        <v>24794.55</v>
      </c>
      <c r="P1309" t="n">
        <v>284.32</v>
      </c>
      <c r="Q1309" t="n">
        <v>1397.22</v>
      </c>
      <c r="R1309" t="n">
        <v>92.25</v>
      </c>
      <c r="S1309" t="n">
        <v>66.97</v>
      </c>
      <c r="T1309" t="n">
        <v>10018.65</v>
      </c>
      <c r="U1309" t="n">
        <v>0.73</v>
      </c>
      <c r="V1309" t="n">
        <v>0.85</v>
      </c>
      <c r="W1309" t="n">
        <v>5.33</v>
      </c>
      <c r="X1309" t="n">
        <v>0.6</v>
      </c>
      <c r="Y1309" t="n">
        <v>1</v>
      </c>
      <c r="Z1309" t="n">
        <v>10</v>
      </c>
    </row>
    <row r="1310">
      <c r="A1310" t="n">
        <v>36</v>
      </c>
      <c r="B1310" t="n">
        <v>95</v>
      </c>
      <c r="C1310" t="inlineStr">
        <is>
          <t xml:space="preserve">CONCLUIDO	</t>
        </is>
      </c>
      <c r="D1310" t="n">
        <v>3.5643</v>
      </c>
      <c r="E1310" t="n">
        <v>28.06</v>
      </c>
      <c r="F1310" t="n">
        <v>24.77</v>
      </c>
      <c r="G1310" t="n">
        <v>67.55</v>
      </c>
      <c r="H1310" t="n">
        <v>0.89</v>
      </c>
      <c r="I1310" t="n">
        <v>22</v>
      </c>
      <c r="J1310" t="n">
        <v>199.53</v>
      </c>
      <c r="K1310" t="n">
        <v>53.44</v>
      </c>
      <c r="L1310" t="n">
        <v>10</v>
      </c>
      <c r="M1310" t="n">
        <v>20</v>
      </c>
      <c r="N1310" t="n">
        <v>41.1</v>
      </c>
      <c r="O1310" t="n">
        <v>24842.77</v>
      </c>
      <c r="P1310" t="n">
        <v>281.49</v>
      </c>
      <c r="Q1310" t="n">
        <v>1397.22</v>
      </c>
      <c r="R1310" t="n">
        <v>92.31999999999999</v>
      </c>
      <c r="S1310" t="n">
        <v>66.97</v>
      </c>
      <c r="T1310" t="n">
        <v>10050.48</v>
      </c>
      <c r="U1310" t="n">
        <v>0.73</v>
      </c>
      <c r="V1310" t="n">
        <v>0.85</v>
      </c>
      <c r="W1310" t="n">
        <v>5.33</v>
      </c>
      <c r="X1310" t="n">
        <v>0.6</v>
      </c>
      <c r="Y1310" t="n">
        <v>1</v>
      </c>
      <c r="Z1310" t="n">
        <v>10</v>
      </c>
    </row>
    <row r="1311">
      <c r="A1311" t="n">
        <v>37</v>
      </c>
      <c r="B1311" t="n">
        <v>95</v>
      </c>
      <c r="C1311" t="inlineStr">
        <is>
          <t xml:space="preserve">CONCLUIDO	</t>
        </is>
      </c>
      <c r="D1311" t="n">
        <v>3.5721</v>
      </c>
      <c r="E1311" t="n">
        <v>28</v>
      </c>
      <c r="F1311" t="n">
        <v>24.74</v>
      </c>
      <c r="G1311" t="n">
        <v>70.7</v>
      </c>
      <c r="H1311" t="n">
        <v>0.91</v>
      </c>
      <c r="I1311" t="n">
        <v>21</v>
      </c>
      <c r="J1311" t="n">
        <v>199.92</v>
      </c>
      <c r="K1311" t="n">
        <v>53.44</v>
      </c>
      <c r="L1311" t="n">
        <v>10.25</v>
      </c>
      <c r="M1311" t="n">
        <v>19</v>
      </c>
      <c r="N1311" t="n">
        <v>41.24</v>
      </c>
      <c r="O1311" t="n">
        <v>24891.03</v>
      </c>
      <c r="P1311" t="n">
        <v>279.45</v>
      </c>
      <c r="Q1311" t="n">
        <v>1397.17</v>
      </c>
      <c r="R1311" t="n">
        <v>91.55</v>
      </c>
      <c r="S1311" t="n">
        <v>66.97</v>
      </c>
      <c r="T1311" t="n">
        <v>9672.540000000001</v>
      </c>
      <c r="U1311" t="n">
        <v>0.73</v>
      </c>
      <c r="V1311" t="n">
        <v>0.85</v>
      </c>
      <c r="W1311" t="n">
        <v>5.33</v>
      </c>
      <c r="X1311" t="n">
        <v>0.58</v>
      </c>
      <c r="Y1311" t="n">
        <v>1</v>
      </c>
      <c r="Z1311" t="n">
        <v>10</v>
      </c>
    </row>
    <row r="1312">
      <c r="A1312" t="n">
        <v>38</v>
      </c>
      <c r="B1312" t="n">
        <v>95</v>
      </c>
      <c r="C1312" t="inlineStr">
        <is>
          <t xml:space="preserve">CONCLUIDO	</t>
        </is>
      </c>
      <c r="D1312" t="n">
        <v>3.5818</v>
      </c>
      <c r="E1312" t="n">
        <v>27.92</v>
      </c>
      <c r="F1312" t="n">
        <v>24.71</v>
      </c>
      <c r="G1312" t="n">
        <v>74.12</v>
      </c>
      <c r="H1312" t="n">
        <v>0.93</v>
      </c>
      <c r="I1312" t="n">
        <v>20</v>
      </c>
      <c r="J1312" t="n">
        <v>200.31</v>
      </c>
      <c r="K1312" t="n">
        <v>53.44</v>
      </c>
      <c r="L1312" t="n">
        <v>10.5</v>
      </c>
      <c r="M1312" t="n">
        <v>18</v>
      </c>
      <c r="N1312" t="n">
        <v>41.38</v>
      </c>
      <c r="O1312" t="n">
        <v>24939.35</v>
      </c>
      <c r="P1312" t="n">
        <v>277.55</v>
      </c>
      <c r="Q1312" t="n">
        <v>1397.28</v>
      </c>
      <c r="R1312" t="n">
        <v>90.06999999999999</v>
      </c>
      <c r="S1312" t="n">
        <v>66.97</v>
      </c>
      <c r="T1312" t="n">
        <v>8937.360000000001</v>
      </c>
      <c r="U1312" t="n">
        <v>0.74</v>
      </c>
      <c r="V1312" t="n">
        <v>0.85</v>
      </c>
      <c r="W1312" t="n">
        <v>5.33</v>
      </c>
      <c r="X1312" t="n">
        <v>0.54</v>
      </c>
      <c r="Y1312" t="n">
        <v>1</v>
      </c>
      <c r="Z1312" t="n">
        <v>10</v>
      </c>
    </row>
    <row r="1313">
      <c r="A1313" t="n">
        <v>39</v>
      </c>
      <c r="B1313" t="n">
        <v>95</v>
      </c>
      <c r="C1313" t="inlineStr">
        <is>
          <t xml:space="preserve">CONCLUIDO	</t>
        </is>
      </c>
      <c r="D1313" t="n">
        <v>3.5837</v>
      </c>
      <c r="E1313" t="n">
        <v>27.9</v>
      </c>
      <c r="F1313" t="n">
        <v>24.69</v>
      </c>
      <c r="G1313" t="n">
        <v>74.06999999999999</v>
      </c>
      <c r="H1313" t="n">
        <v>0.95</v>
      </c>
      <c r="I1313" t="n">
        <v>20</v>
      </c>
      <c r="J1313" t="n">
        <v>200.71</v>
      </c>
      <c r="K1313" t="n">
        <v>53.44</v>
      </c>
      <c r="L1313" t="n">
        <v>10.75</v>
      </c>
      <c r="M1313" t="n">
        <v>18</v>
      </c>
      <c r="N1313" t="n">
        <v>41.52</v>
      </c>
      <c r="O1313" t="n">
        <v>24987.71</v>
      </c>
      <c r="P1313" t="n">
        <v>275.39</v>
      </c>
      <c r="Q1313" t="n">
        <v>1397.23</v>
      </c>
      <c r="R1313" t="n">
        <v>89.73</v>
      </c>
      <c r="S1313" t="n">
        <v>66.97</v>
      </c>
      <c r="T1313" t="n">
        <v>8768.76</v>
      </c>
      <c r="U1313" t="n">
        <v>0.75</v>
      </c>
      <c r="V1313" t="n">
        <v>0.85</v>
      </c>
      <c r="W1313" t="n">
        <v>5.32</v>
      </c>
      <c r="X1313" t="n">
        <v>0.53</v>
      </c>
      <c r="Y1313" t="n">
        <v>1</v>
      </c>
      <c r="Z1313" t="n">
        <v>10</v>
      </c>
    </row>
    <row r="1314">
      <c r="A1314" t="n">
        <v>40</v>
      </c>
      <c r="B1314" t="n">
        <v>95</v>
      </c>
      <c r="C1314" t="inlineStr">
        <is>
          <t xml:space="preserve">CONCLUIDO	</t>
        </is>
      </c>
      <c r="D1314" t="n">
        <v>3.5882</v>
      </c>
      <c r="E1314" t="n">
        <v>27.87</v>
      </c>
      <c r="F1314" t="n">
        <v>24.69</v>
      </c>
      <c r="G1314" t="n">
        <v>77.98</v>
      </c>
      <c r="H1314" t="n">
        <v>0.97</v>
      </c>
      <c r="I1314" t="n">
        <v>19</v>
      </c>
      <c r="J1314" t="n">
        <v>201.1</v>
      </c>
      <c r="K1314" t="n">
        <v>53.44</v>
      </c>
      <c r="L1314" t="n">
        <v>11</v>
      </c>
      <c r="M1314" t="n">
        <v>17</v>
      </c>
      <c r="N1314" t="n">
        <v>41.66</v>
      </c>
      <c r="O1314" t="n">
        <v>25036.12</v>
      </c>
      <c r="P1314" t="n">
        <v>274.19</v>
      </c>
      <c r="Q1314" t="n">
        <v>1397.18</v>
      </c>
      <c r="R1314" t="n">
        <v>89.61</v>
      </c>
      <c r="S1314" t="n">
        <v>66.97</v>
      </c>
      <c r="T1314" t="n">
        <v>8712.790000000001</v>
      </c>
      <c r="U1314" t="n">
        <v>0.75</v>
      </c>
      <c r="V1314" t="n">
        <v>0.85</v>
      </c>
      <c r="W1314" t="n">
        <v>5.33</v>
      </c>
      <c r="X1314" t="n">
        <v>0.53</v>
      </c>
      <c r="Y1314" t="n">
        <v>1</v>
      </c>
      <c r="Z1314" t="n">
        <v>10</v>
      </c>
    </row>
    <row r="1315">
      <c r="A1315" t="n">
        <v>41</v>
      </c>
      <c r="B1315" t="n">
        <v>95</v>
      </c>
      <c r="C1315" t="inlineStr">
        <is>
          <t xml:space="preserve">CONCLUIDO	</t>
        </is>
      </c>
      <c r="D1315" t="n">
        <v>3.5891</v>
      </c>
      <c r="E1315" t="n">
        <v>27.86</v>
      </c>
      <c r="F1315" t="n">
        <v>24.69</v>
      </c>
      <c r="G1315" t="n">
        <v>77.95999999999999</v>
      </c>
      <c r="H1315" t="n">
        <v>0.99</v>
      </c>
      <c r="I1315" t="n">
        <v>19</v>
      </c>
      <c r="J1315" t="n">
        <v>201.49</v>
      </c>
      <c r="K1315" t="n">
        <v>53.44</v>
      </c>
      <c r="L1315" t="n">
        <v>11.25</v>
      </c>
      <c r="M1315" t="n">
        <v>17</v>
      </c>
      <c r="N1315" t="n">
        <v>41.81</v>
      </c>
      <c r="O1315" t="n">
        <v>25084.58</v>
      </c>
      <c r="P1315" t="n">
        <v>271.88</v>
      </c>
      <c r="Q1315" t="n">
        <v>1397.19</v>
      </c>
      <c r="R1315" t="n">
        <v>89.43000000000001</v>
      </c>
      <c r="S1315" t="n">
        <v>66.97</v>
      </c>
      <c r="T1315" t="n">
        <v>8620.24</v>
      </c>
      <c r="U1315" t="n">
        <v>0.75</v>
      </c>
      <c r="V1315" t="n">
        <v>0.85</v>
      </c>
      <c r="W1315" t="n">
        <v>5.33</v>
      </c>
      <c r="X1315" t="n">
        <v>0.52</v>
      </c>
      <c r="Y1315" t="n">
        <v>1</v>
      </c>
      <c r="Z1315" t="n">
        <v>10</v>
      </c>
    </row>
    <row r="1316">
      <c r="A1316" t="n">
        <v>42</v>
      </c>
      <c r="B1316" t="n">
        <v>95</v>
      </c>
      <c r="C1316" t="inlineStr">
        <is>
          <t xml:space="preserve">CONCLUIDO	</t>
        </is>
      </c>
      <c r="D1316" t="n">
        <v>3.5961</v>
      </c>
      <c r="E1316" t="n">
        <v>27.81</v>
      </c>
      <c r="F1316" t="n">
        <v>24.67</v>
      </c>
      <c r="G1316" t="n">
        <v>82.23</v>
      </c>
      <c r="H1316" t="n">
        <v>1.01</v>
      </c>
      <c r="I1316" t="n">
        <v>18</v>
      </c>
      <c r="J1316" t="n">
        <v>201.88</v>
      </c>
      <c r="K1316" t="n">
        <v>53.44</v>
      </c>
      <c r="L1316" t="n">
        <v>11.5</v>
      </c>
      <c r="M1316" t="n">
        <v>16</v>
      </c>
      <c r="N1316" t="n">
        <v>41.95</v>
      </c>
      <c r="O1316" t="n">
        <v>25133.09</v>
      </c>
      <c r="P1316" t="n">
        <v>270.22</v>
      </c>
      <c r="Q1316" t="n">
        <v>1397.24</v>
      </c>
      <c r="R1316" t="n">
        <v>88.98</v>
      </c>
      <c r="S1316" t="n">
        <v>66.97</v>
      </c>
      <c r="T1316" t="n">
        <v>8399.73</v>
      </c>
      <c r="U1316" t="n">
        <v>0.75</v>
      </c>
      <c r="V1316" t="n">
        <v>0.85</v>
      </c>
      <c r="W1316" t="n">
        <v>5.32</v>
      </c>
      <c r="X1316" t="n">
        <v>0.5</v>
      </c>
      <c r="Y1316" t="n">
        <v>1</v>
      </c>
      <c r="Z1316" t="n">
        <v>10</v>
      </c>
    </row>
    <row r="1317">
      <c r="A1317" t="n">
        <v>43</v>
      </c>
      <c r="B1317" t="n">
        <v>95</v>
      </c>
      <c r="C1317" t="inlineStr">
        <is>
          <t xml:space="preserve">CONCLUIDO	</t>
        </is>
      </c>
      <c r="D1317" t="n">
        <v>3.5965</v>
      </c>
      <c r="E1317" t="n">
        <v>27.8</v>
      </c>
      <c r="F1317" t="n">
        <v>24.67</v>
      </c>
      <c r="G1317" t="n">
        <v>82.22</v>
      </c>
      <c r="H1317" t="n">
        <v>1.03</v>
      </c>
      <c r="I1317" t="n">
        <v>18</v>
      </c>
      <c r="J1317" t="n">
        <v>202.28</v>
      </c>
      <c r="K1317" t="n">
        <v>53.44</v>
      </c>
      <c r="L1317" t="n">
        <v>11.75</v>
      </c>
      <c r="M1317" t="n">
        <v>14</v>
      </c>
      <c r="N1317" t="n">
        <v>42.09</v>
      </c>
      <c r="O1317" t="n">
        <v>25181.64</v>
      </c>
      <c r="P1317" t="n">
        <v>267.74</v>
      </c>
      <c r="Q1317" t="n">
        <v>1397.22</v>
      </c>
      <c r="R1317" t="n">
        <v>88.61</v>
      </c>
      <c r="S1317" t="n">
        <v>66.97</v>
      </c>
      <c r="T1317" t="n">
        <v>8218.68</v>
      </c>
      <c r="U1317" t="n">
        <v>0.76</v>
      </c>
      <c r="V1317" t="n">
        <v>0.85</v>
      </c>
      <c r="W1317" t="n">
        <v>5.33</v>
      </c>
      <c r="X1317" t="n">
        <v>0.5</v>
      </c>
      <c r="Y1317" t="n">
        <v>1</v>
      </c>
      <c r="Z1317" t="n">
        <v>10</v>
      </c>
    </row>
    <row r="1318">
      <c r="A1318" t="n">
        <v>44</v>
      </c>
      <c r="B1318" t="n">
        <v>95</v>
      </c>
      <c r="C1318" t="inlineStr">
        <is>
          <t xml:space="preserve">CONCLUIDO	</t>
        </is>
      </c>
      <c r="D1318" t="n">
        <v>3.61</v>
      </c>
      <c r="E1318" t="n">
        <v>27.7</v>
      </c>
      <c r="F1318" t="n">
        <v>24.6</v>
      </c>
      <c r="G1318" t="n">
        <v>86.81999999999999</v>
      </c>
      <c r="H1318" t="n">
        <v>1.05</v>
      </c>
      <c r="I1318" t="n">
        <v>17</v>
      </c>
      <c r="J1318" t="n">
        <v>202.67</v>
      </c>
      <c r="K1318" t="n">
        <v>53.44</v>
      </c>
      <c r="L1318" t="n">
        <v>12</v>
      </c>
      <c r="M1318" t="n">
        <v>11</v>
      </c>
      <c r="N1318" t="n">
        <v>42.24</v>
      </c>
      <c r="O1318" t="n">
        <v>25230.25</v>
      </c>
      <c r="P1318" t="n">
        <v>263.98</v>
      </c>
      <c r="Q1318" t="n">
        <v>1397.27</v>
      </c>
      <c r="R1318" t="n">
        <v>86.61</v>
      </c>
      <c r="S1318" t="n">
        <v>66.97</v>
      </c>
      <c r="T1318" t="n">
        <v>7223.85</v>
      </c>
      <c r="U1318" t="n">
        <v>0.77</v>
      </c>
      <c r="V1318" t="n">
        <v>0.86</v>
      </c>
      <c r="W1318" t="n">
        <v>5.32</v>
      </c>
      <c r="X1318" t="n">
        <v>0.43</v>
      </c>
      <c r="Y1318" t="n">
        <v>1</v>
      </c>
      <c r="Z1318" t="n">
        <v>10</v>
      </c>
    </row>
    <row r="1319">
      <c r="A1319" t="n">
        <v>45</v>
      </c>
      <c r="B1319" t="n">
        <v>95</v>
      </c>
      <c r="C1319" t="inlineStr">
        <is>
          <t xml:space="preserve">CONCLUIDO	</t>
        </is>
      </c>
      <c r="D1319" t="n">
        <v>3.608</v>
      </c>
      <c r="E1319" t="n">
        <v>27.72</v>
      </c>
      <c r="F1319" t="n">
        <v>24.61</v>
      </c>
      <c r="G1319" t="n">
        <v>86.88</v>
      </c>
      <c r="H1319" t="n">
        <v>1.07</v>
      </c>
      <c r="I1319" t="n">
        <v>17</v>
      </c>
      <c r="J1319" t="n">
        <v>203.07</v>
      </c>
      <c r="K1319" t="n">
        <v>53.44</v>
      </c>
      <c r="L1319" t="n">
        <v>12.25</v>
      </c>
      <c r="M1319" t="n">
        <v>12</v>
      </c>
      <c r="N1319" t="n">
        <v>42.38</v>
      </c>
      <c r="O1319" t="n">
        <v>25279.03</v>
      </c>
      <c r="P1319" t="n">
        <v>265.17</v>
      </c>
      <c r="Q1319" t="n">
        <v>1397.23</v>
      </c>
      <c r="R1319" t="n">
        <v>87.12</v>
      </c>
      <c r="S1319" t="n">
        <v>66.97</v>
      </c>
      <c r="T1319" t="n">
        <v>7474.45</v>
      </c>
      <c r="U1319" t="n">
        <v>0.77</v>
      </c>
      <c r="V1319" t="n">
        <v>0.86</v>
      </c>
      <c r="W1319" t="n">
        <v>5.32</v>
      </c>
      <c r="X1319" t="n">
        <v>0.45</v>
      </c>
      <c r="Y1319" t="n">
        <v>1</v>
      </c>
      <c r="Z1319" t="n">
        <v>10</v>
      </c>
    </row>
    <row r="1320">
      <c r="A1320" t="n">
        <v>46</v>
      </c>
      <c r="B1320" t="n">
        <v>95</v>
      </c>
      <c r="C1320" t="inlineStr">
        <is>
          <t xml:space="preserve">CONCLUIDO	</t>
        </is>
      </c>
      <c r="D1320" t="n">
        <v>3.6063</v>
      </c>
      <c r="E1320" t="n">
        <v>27.73</v>
      </c>
      <c r="F1320" t="n">
        <v>24.63</v>
      </c>
      <c r="G1320" t="n">
        <v>86.92</v>
      </c>
      <c r="H1320" t="n">
        <v>1.09</v>
      </c>
      <c r="I1320" t="n">
        <v>17</v>
      </c>
      <c r="J1320" t="n">
        <v>203.46</v>
      </c>
      <c r="K1320" t="n">
        <v>53.44</v>
      </c>
      <c r="L1320" t="n">
        <v>12.5</v>
      </c>
      <c r="M1320" t="n">
        <v>9</v>
      </c>
      <c r="N1320" t="n">
        <v>42.53</v>
      </c>
      <c r="O1320" t="n">
        <v>25327.74</v>
      </c>
      <c r="P1320" t="n">
        <v>262.2</v>
      </c>
      <c r="Q1320" t="n">
        <v>1397.25</v>
      </c>
      <c r="R1320" t="n">
        <v>87.3</v>
      </c>
      <c r="S1320" t="n">
        <v>66.97</v>
      </c>
      <c r="T1320" t="n">
        <v>7564.28</v>
      </c>
      <c r="U1320" t="n">
        <v>0.77</v>
      </c>
      <c r="V1320" t="n">
        <v>0.85</v>
      </c>
      <c r="W1320" t="n">
        <v>5.33</v>
      </c>
      <c r="X1320" t="n">
        <v>0.46</v>
      </c>
      <c r="Y1320" t="n">
        <v>1</v>
      </c>
      <c r="Z1320" t="n">
        <v>10</v>
      </c>
    </row>
    <row r="1321">
      <c r="A1321" t="n">
        <v>47</v>
      </c>
      <c r="B1321" t="n">
        <v>95</v>
      </c>
      <c r="C1321" t="inlineStr">
        <is>
          <t xml:space="preserve">CONCLUIDO	</t>
        </is>
      </c>
      <c r="D1321" t="n">
        <v>3.6045</v>
      </c>
      <c r="E1321" t="n">
        <v>27.74</v>
      </c>
      <c r="F1321" t="n">
        <v>24.64</v>
      </c>
      <c r="G1321" t="n">
        <v>86.97</v>
      </c>
      <c r="H1321" t="n">
        <v>1.11</v>
      </c>
      <c r="I1321" t="n">
        <v>17</v>
      </c>
      <c r="J1321" t="n">
        <v>203.86</v>
      </c>
      <c r="K1321" t="n">
        <v>53.44</v>
      </c>
      <c r="L1321" t="n">
        <v>12.75</v>
      </c>
      <c r="M1321" t="n">
        <v>6</v>
      </c>
      <c r="N1321" t="n">
        <v>42.67</v>
      </c>
      <c r="O1321" t="n">
        <v>25376.49</v>
      </c>
      <c r="P1321" t="n">
        <v>261.68</v>
      </c>
      <c r="Q1321" t="n">
        <v>1397.25</v>
      </c>
      <c r="R1321" t="n">
        <v>87.68000000000001</v>
      </c>
      <c r="S1321" t="n">
        <v>66.97</v>
      </c>
      <c r="T1321" t="n">
        <v>7758.12</v>
      </c>
      <c r="U1321" t="n">
        <v>0.76</v>
      </c>
      <c r="V1321" t="n">
        <v>0.85</v>
      </c>
      <c r="W1321" t="n">
        <v>5.33</v>
      </c>
      <c r="X1321" t="n">
        <v>0.48</v>
      </c>
      <c r="Y1321" t="n">
        <v>1</v>
      </c>
      <c r="Z1321" t="n">
        <v>10</v>
      </c>
    </row>
    <row r="1322">
      <c r="A1322" t="n">
        <v>48</v>
      </c>
      <c r="B1322" t="n">
        <v>95</v>
      </c>
      <c r="C1322" t="inlineStr">
        <is>
          <t xml:space="preserve">CONCLUIDO	</t>
        </is>
      </c>
      <c r="D1322" t="n">
        <v>3.6134</v>
      </c>
      <c r="E1322" t="n">
        <v>27.67</v>
      </c>
      <c r="F1322" t="n">
        <v>24.61</v>
      </c>
      <c r="G1322" t="n">
        <v>92.29000000000001</v>
      </c>
      <c r="H1322" t="n">
        <v>1.13</v>
      </c>
      <c r="I1322" t="n">
        <v>16</v>
      </c>
      <c r="J1322" t="n">
        <v>204.25</v>
      </c>
      <c r="K1322" t="n">
        <v>53.44</v>
      </c>
      <c r="L1322" t="n">
        <v>13</v>
      </c>
      <c r="M1322" t="n">
        <v>2</v>
      </c>
      <c r="N1322" t="n">
        <v>42.82</v>
      </c>
      <c r="O1322" t="n">
        <v>25425.3</v>
      </c>
      <c r="P1322" t="n">
        <v>261.96</v>
      </c>
      <c r="Q1322" t="n">
        <v>1397.4</v>
      </c>
      <c r="R1322" t="n">
        <v>86.5</v>
      </c>
      <c r="S1322" t="n">
        <v>66.97</v>
      </c>
      <c r="T1322" t="n">
        <v>7169.49</v>
      </c>
      <c r="U1322" t="n">
        <v>0.77</v>
      </c>
      <c r="V1322" t="n">
        <v>0.86</v>
      </c>
      <c r="W1322" t="n">
        <v>5.34</v>
      </c>
      <c r="X1322" t="n">
        <v>0.44</v>
      </c>
      <c r="Y1322" t="n">
        <v>1</v>
      </c>
      <c r="Z1322" t="n">
        <v>10</v>
      </c>
    </row>
    <row r="1323">
      <c r="A1323" t="n">
        <v>49</v>
      </c>
      <c r="B1323" t="n">
        <v>95</v>
      </c>
      <c r="C1323" t="inlineStr">
        <is>
          <t xml:space="preserve">CONCLUIDO	</t>
        </is>
      </c>
      <c r="D1323" t="n">
        <v>3.6135</v>
      </c>
      <c r="E1323" t="n">
        <v>27.67</v>
      </c>
      <c r="F1323" t="n">
        <v>24.61</v>
      </c>
      <c r="G1323" t="n">
        <v>92.29000000000001</v>
      </c>
      <c r="H1323" t="n">
        <v>1.15</v>
      </c>
      <c r="I1323" t="n">
        <v>16</v>
      </c>
      <c r="J1323" t="n">
        <v>204.65</v>
      </c>
      <c r="K1323" t="n">
        <v>53.44</v>
      </c>
      <c r="L1323" t="n">
        <v>13.25</v>
      </c>
      <c r="M1323" t="n">
        <v>2</v>
      </c>
      <c r="N1323" t="n">
        <v>42.96</v>
      </c>
      <c r="O1323" t="n">
        <v>25474.16</v>
      </c>
      <c r="P1323" t="n">
        <v>262.48</v>
      </c>
      <c r="Q1323" t="n">
        <v>1397.35</v>
      </c>
      <c r="R1323" t="n">
        <v>86.45999999999999</v>
      </c>
      <c r="S1323" t="n">
        <v>66.97</v>
      </c>
      <c r="T1323" t="n">
        <v>7154.01</v>
      </c>
      <c r="U1323" t="n">
        <v>0.77</v>
      </c>
      <c r="V1323" t="n">
        <v>0.86</v>
      </c>
      <c r="W1323" t="n">
        <v>5.34</v>
      </c>
      <c r="X1323" t="n">
        <v>0.44</v>
      </c>
      <c r="Y1323" t="n">
        <v>1</v>
      </c>
      <c r="Z1323" t="n">
        <v>10</v>
      </c>
    </row>
    <row r="1324">
      <c r="A1324" t="n">
        <v>50</v>
      </c>
      <c r="B1324" t="n">
        <v>95</v>
      </c>
      <c r="C1324" t="inlineStr">
        <is>
          <t xml:space="preserve">CONCLUIDO	</t>
        </is>
      </c>
      <c r="D1324" t="n">
        <v>3.6142</v>
      </c>
      <c r="E1324" t="n">
        <v>27.67</v>
      </c>
      <c r="F1324" t="n">
        <v>24.6</v>
      </c>
      <c r="G1324" t="n">
        <v>92.27</v>
      </c>
      <c r="H1324" t="n">
        <v>1.17</v>
      </c>
      <c r="I1324" t="n">
        <v>16</v>
      </c>
      <c r="J1324" t="n">
        <v>205.05</v>
      </c>
      <c r="K1324" t="n">
        <v>53.44</v>
      </c>
      <c r="L1324" t="n">
        <v>13.5</v>
      </c>
      <c r="M1324" t="n">
        <v>2</v>
      </c>
      <c r="N1324" t="n">
        <v>43.11</v>
      </c>
      <c r="O1324" t="n">
        <v>25523.06</v>
      </c>
      <c r="P1324" t="n">
        <v>262.71</v>
      </c>
      <c r="Q1324" t="n">
        <v>1397.32</v>
      </c>
      <c r="R1324" t="n">
        <v>86.45</v>
      </c>
      <c r="S1324" t="n">
        <v>66.97</v>
      </c>
      <c r="T1324" t="n">
        <v>7148.14</v>
      </c>
      <c r="U1324" t="n">
        <v>0.77</v>
      </c>
      <c r="V1324" t="n">
        <v>0.86</v>
      </c>
      <c r="W1324" t="n">
        <v>5.33</v>
      </c>
      <c r="X1324" t="n">
        <v>0.44</v>
      </c>
      <c r="Y1324" t="n">
        <v>1</v>
      </c>
      <c r="Z1324" t="n">
        <v>10</v>
      </c>
    </row>
    <row r="1325">
      <c r="A1325" t="n">
        <v>51</v>
      </c>
      <c r="B1325" t="n">
        <v>95</v>
      </c>
      <c r="C1325" t="inlineStr">
        <is>
          <t xml:space="preserve">CONCLUIDO	</t>
        </is>
      </c>
      <c r="D1325" t="n">
        <v>3.6132</v>
      </c>
      <c r="E1325" t="n">
        <v>27.68</v>
      </c>
      <c r="F1325" t="n">
        <v>24.61</v>
      </c>
      <c r="G1325" t="n">
        <v>92.29000000000001</v>
      </c>
      <c r="H1325" t="n">
        <v>1.19</v>
      </c>
      <c r="I1325" t="n">
        <v>16</v>
      </c>
      <c r="J1325" t="n">
        <v>205.44</v>
      </c>
      <c r="K1325" t="n">
        <v>53.44</v>
      </c>
      <c r="L1325" t="n">
        <v>13.75</v>
      </c>
      <c r="M1325" t="n">
        <v>1</v>
      </c>
      <c r="N1325" t="n">
        <v>43.26</v>
      </c>
      <c r="O1325" t="n">
        <v>25572.02</v>
      </c>
      <c r="P1325" t="n">
        <v>263.28</v>
      </c>
      <c r="Q1325" t="n">
        <v>1397.36</v>
      </c>
      <c r="R1325" t="n">
        <v>86.45999999999999</v>
      </c>
      <c r="S1325" t="n">
        <v>66.97</v>
      </c>
      <c r="T1325" t="n">
        <v>7149.62</v>
      </c>
      <c r="U1325" t="n">
        <v>0.77</v>
      </c>
      <c r="V1325" t="n">
        <v>0.86</v>
      </c>
      <c r="W1325" t="n">
        <v>5.34</v>
      </c>
      <c r="X1325" t="n">
        <v>0.45</v>
      </c>
      <c r="Y1325" t="n">
        <v>1</v>
      </c>
      <c r="Z1325" t="n">
        <v>10</v>
      </c>
    </row>
    <row r="1326">
      <c r="A1326" t="n">
        <v>52</v>
      </c>
      <c r="B1326" t="n">
        <v>95</v>
      </c>
      <c r="C1326" t="inlineStr">
        <is>
          <t xml:space="preserve">CONCLUIDO	</t>
        </is>
      </c>
      <c r="D1326" t="n">
        <v>3.6131</v>
      </c>
      <c r="E1326" t="n">
        <v>27.68</v>
      </c>
      <c r="F1326" t="n">
        <v>24.61</v>
      </c>
      <c r="G1326" t="n">
        <v>92.3</v>
      </c>
      <c r="H1326" t="n">
        <v>1.21</v>
      </c>
      <c r="I1326" t="n">
        <v>16</v>
      </c>
      <c r="J1326" t="n">
        <v>205.84</v>
      </c>
      <c r="K1326" t="n">
        <v>53.44</v>
      </c>
      <c r="L1326" t="n">
        <v>14</v>
      </c>
      <c r="M1326" t="n">
        <v>1</v>
      </c>
      <c r="N1326" t="n">
        <v>43.4</v>
      </c>
      <c r="O1326" t="n">
        <v>25621.03</v>
      </c>
      <c r="P1326" t="n">
        <v>263.69</v>
      </c>
      <c r="Q1326" t="n">
        <v>1397.37</v>
      </c>
      <c r="R1326" t="n">
        <v>86.51000000000001</v>
      </c>
      <c r="S1326" t="n">
        <v>66.97</v>
      </c>
      <c r="T1326" t="n">
        <v>7177.23</v>
      </c>
      <c r="U1326" t="n">
        <v>0.77</v>
      </c>
      <c r="V1326" t="n">
        <v>0.86</v>
      </c>
      <c r="W1326" t="n">
        <v>5.34</v>
      </c>
      <c r="X1326" t="n">
        <v>0.45</v>
      </c>
      <c r="Y1326" t="n">
        <v>1</v>
      </c>
      <c r="Z1326" t="n">
        <v>10</v>
      </c>
    </row>
    <row r="1327">
      <c r="A1327" t="n">
        <v>53</v>
      </c>
      <c r="B1327" t="n">
        <v>95</v>
      </c>
      <c r="C1327" t="inlineStr">
        <is>
          <t xml:space="preserve">CONCLUIDO	</t>
        </is>
      </c>
      <c r="D1327" t="n">
        <v>3.6132</v>
      </c>
      <c r="E1327" t="n">
        <v>27.68</v>
      </c>
      <c r="F1327" t="n">
        <v>24.61</v>
      </c>
      <c r="G1327" t="n">
        <v>92.29000000000001</v>
      </c>
      <c r="H1327" t="n">
        <v>1.23</v>
      </c>
      <c r="I1327" t="n">
        <v>16</v>
      </c>
      <c r="J1327" t="n">
        <v>206.24</v>
      </c>
      <c r="K1327" t="n">
        <v>53.44</v>
      </c>
      <c r="L1327" t="n">
        <v>14.25</v>
      </c>
      <c r="M1327" t="n">
        <v>1</v>
      </c>
      <c r="N1327" t="n">
        <v>43.55</v>
      </c>
      <c r="O1327" t="n">
        <v>25670.09</v>
      </c>
      <c r="P1327" t="n">
        <v>264.08</v>
      </c>
      <c r="Q1327" t="n">
        <v>1397.38</v>
      </c>
      <c r="R1327" t="n">
        <v>86.47</v>
      </c>
      <c r="S1327" t="n">
        <v>66.97</v>
      </c>
      <c r="T1327" t="n">
        <v>7157.09</v>
      </c>
      <c r="U1327" t="n">
        <v>0.77</v>
      </c>
      <c r="V1327" t="n">
        <v>0.86</v>
      </c>
      <c r="W1327" t="n">
        <v>5.34</v>
      </c>
      <c r="X1327" t="n">
        <v>0.45</v>
      </c>
      <c r="Y1327" t="n">
        <v>1</v>
      </c>
      <c r="Z1327" t="n">
        <v>10</v>
      </c>
    </row>
    <row r="1328">
      <c r="A1328" t="n">
        <v>54</v>
      </c>
      <c r="B1328" t="n">
        <v>95</v>
      </c>
      <c r="C1328" t="inlineStr">
        <is>
          <t xml:space="preserve">CONCLUIDO	</t>
        </is>
      </c>
      <c r="D1328" t="n">
        <v>3.6134</v>
      </c>
      <c r="E1328" t="n">
        <v>27.67</v>
      </c>
      <c r="F1328" t="n">
        <v>24.61</v>
      </c>
      <c r="G1328" t="n">
        <v>92.29000000000001</v>
      </c>
      <c r="H1328" t="n">
        <v>1.25</v>
      </c>
      <c r="I1328" t="n">
        <v>16</v>
      </c>
      <c r="J1328" t="n">
        <v>206.64</v>
      </c>
      <c r="K1328" t="n">
        <v>53.44</v>
      </c>
      <c r="L1328" t="n">
        <v>14.5</v>
      </c>
      <c r="M1328" t="n">
        <v>1</v>
      </c>
      <c r="N1328" t="n">
        <v>43.7</v>
      </c>
      <c r="O1328" t="n">
        <v>25719.19</v>
      </c>
      <c r="P1328" t="n">
        <v>264.43</v>
      </c>
      <c r="Q1328" t="n">
        <v>1397.36</v>
      </c>
      <c r="R1328" t="n">
        <v>86.45</v>
      </c>
      <c r="S1328" t="n">
        <v>66.97</v>
      </c>
      <c r="T1328" t="n">
        <v>7144.58</v>
      </c>
      <c r="U1328" t="n">
        <v>0.77</v>
      </c>
      <c r="V1328" t="n">
        <v>0.86</v>
      </c>
      <c r="W1328" t="n">
        <v>5.34</v>
      </c>
      <c r="X1328" t="n">
        <v>0.44</v>
      </c>
      <c r="Y1328" t="n">
        <v>1</v>
      </c>
      <c r="Z1328" t="n">
        <v>10</v>
      </c>
    </row>
    <row r="1329">
      <c r="A1329" t="n">
        <v>55</v>
      </c>
      <c r="B1329" t="n">
        <v>95</v>
      </c>
      <c r="C1329" t="inlineStr">
        <is>
          <t xml:space="preserve">CONCLUIDO	</t>
        </is>
      </c>
      <c r="D1329" t="n">
        <v>3.6131</v>
      </c>
      <c r="E1329" t="n">
        <v>27.68</v>
      </c>
      <c r="F1329" t="n">
        <v>24.61</v>
      </c>
      <c r="G1329" t="n">
        <v>92.3</v>
      </c>
      <c r="H1329" t="n">
        <v>1.27</v>
      </c>
      <c r="I1329" t="n">
        <v>16</v>
      </c>
      <c r="J1329" t="n">
        <v>207.03</v>
      </c>
      <c r="K1329" t="n">
        <v>53.44</v>
      </c>
      <c r="L1329" t="n">
        <v>14.75</v>
      </c>
      <c r="M1329" t="n">
        <v>0</v>
      </c>
      <c r="N1329" t="n">
        <v>43.85</v>
      </c>
      <c r="O1329" t="n">
        <v>25768.35</v>
      </c>
      <c r="P1329" t="n">
        <v>264.83</v>
      </c>
      <c r="Q1329" t="n">
        <v>1397.37</v>
      </c>
      <c r="R1329" t="n">
        <v>86.47</v>
      </c>
      <c r="S1329" t="n">
        <v>66.97</v>
      </c>
      <c r="T1329" t="n">
        <v>7157.03</v>
      </c>
      <c r="U1329" t="n">
        <v>0.77</v>
      </c>
      <c r="V1329" t="n">
        <v>0.86</v>
      </c>
      <c r="W1329" t="n">
        <v>5.34</v>
      </c>
      <c r="X1329" t="n">
        <v>0.45</v>
      </c>
      <c r="Y1329" t="n">
        <v>1</v>
      </c>
      <c r="Z1329" t="n">
        <v>10</v>
      </c>
    </row>
    <row r="1330">
      <c r="A1330" t="n">
        <v>0</v>
      </c>
      <c r="B1330" t="n">
        <v>55</v>
      </c>
      <c r="C1330" t="inlineStr">
        <is>
          <t xml:space="preserve">CONCLUIDO	</t>
        </is>
      </c>
      <c r="D1330" t="n">
        <v>2.6461</v>
      </c>
      <c r="E1330" t="n">
        <v>37.79</v>
      </c>
      <c r="F1330" t="n">
        <v>30.52</v>
      </c>
      <c r="G1330" t="n">
        <v>8.44</v>
      </c>
      <c r="H1330" t="n">
        <v>0.15</v>
      </c>
      <c r="I1330" t="n">
        <v>217</v>
      </c>
      <c r="J1330" t="n">
        <v>116.05</v>
      </c>
      <c r="K1330" t="n">
        <v>43.4</v>
      </c>
      <c r="L1330" t="n">
        <v>1</v>
      </c>
      <c r="M1330" t="n">
        <v>215</v>
      </c>
      <c r="N1330" t="n">
        <v>16.65</v>
      </c>
      <c r="O1330" t="n">
        <v>14546.17</v>
      </c>
      <c r="P1330" t="n">
        <v>299.82</v>
      </c>
      <c r="Q1330" t="n">
        <v>1397.62</v>
      </c>
      <c r="R1330" t="n">
        <v>279.69</v>
      </c>
      <c r="S1330" t="n">
        <v>66.97</v>
      </c>
      <c r="T1330" t="n">
        <v>102763.48</v>
      </c>
      <c r="U1330" t="n">
        <v>0.24</v>
      </c>
      <c r="V1330" t="n">
        <v>0.6899999999999999</v>
      </c>
      <c r="W1330" t="n">
        <v>5.65</v>
      </c>
      <c r="X1330" t="n">
        <v>6.35</v>
      </c>
      <c r="Y1330" t="n">
        <v>1</v>
      </c>
      <c r="Z1330" t="n">
        <v>10</v>
      </c>
    </row>
    <row r="1331">
      <c r="A1331" t="n">
        <v>1</v>
      </c>
      <c r="B1331" t="n">
        <v>55</v>
      </c>
      <c r="C1331" t="inlineStr">
        <is>
          <t xml:space="preserve">CONCLUIDO	</t>
        </is>
      </c>
      <c r="D1331" t="n">
        <v>2.8657</v>
      </c>
      <c r="E1331" t="n">
        <v>34.9</v>
      </c>
      <c r="F1331" t="n">
        <v>28.92</v>
      </c>
      <c r="G1331" t="n">
        <v>10.64</v>
      </c>
      <c r="H1331" t="n">
        <v>0.19</v>
      </c>
      <c r="I1331" t="n">
        <v>163</v>
      </c>
      <c r="J1331" t="n">
        <v>116.37</v>
      </c>
      <c r="K1331" t="n">
        <v>43.4</v>
      </c>
      <c r="L1331" t="n">
        <v>1.25</v>
      </c>
      <c r="M1331" t="n">
        <v>161</v>
      </c>
      <c r="N1331" t="n">
        <v>16.72</v>
      </c>
      <c r="O1331" t="n">
        <v>14585.96</v>
      </c>
      <c r="P1331" t="n">
        <v>281.43</v>
      </c>
      <c r="Q1331" t="n">
        <v>1397.6</v>
      </c>
      <c r="R1331" t="n">
        <v>226.76</v>
      </c>
      <c r="S1331" t="n">
        <v>66.97</v>
      </c>
      <c r="T1331" t="n">
        <v>76568.21000000001</v>
      </c>
      <c r="U1331" t="n">
        <v>0.3</v>
      </c>
      <c r="V1331" t="n">
        <v>0.73</v>
      </c>
      <c r="W1331" t="n">
        <v>5.58</v>
      </c>
      <c r="X1331" t="n">
        <v>4.75</v>
      </c>
      <c r="Y1331" t="n">
        <v>1</v>
      </c>
      <c r="Z1331" t="n">
        <v>10</v>
      </c>
    </row>
    <row r="1332">
      <c r="A1332" t="n">
        <v>2</v>
      </c>
      <c r="B1332" t="n">
        <v>55</v>
      </c>
      <c r="C1332" t="inlineStr">
        <is>
          <t xml:space="preserve">CONCLUIDO	</t>
        </is>
      </c>
      <c r="D1332" t="n">
        <v>3.0126</v>
      </c>
      <c r="E1332" t="n">
        <v>33.19</v>
      </c>
      <c r="F1332" t="n">
        <v>27.98</v>
      </c>
      <c r="G1332" t="n">
        <v>12.82</v>
      </c>
      <c r="H1332" t="n">
        <v>0.23</v>
      </c>
      <c r="I1332" t="n">
        <v>131</v>
      </c>
      <c r="J1332" t="n">
        <v>116.69</v>
      </c>
      <c r="K1332" t="n">
        <v>43.4</v>
      </c>
      <c r="L1332" t="n">
        <v>1.5</v>
      </c>
      <c r="M1332" t="n">
        <v>129</v>
      </c>
      <c r="N1332" t="n">
        <v>16.79</v>
      </c>
      <c r="O1332" t="n">
        <v>14625.77</v>
      </c>
      <c r="P1332" t="n">
        <v>270.03</v>
      </c>
      <c r="Q1332" t="n">
        <v>1397.38</v>
      </c>
      <c r="R1332" t="n">
        <v>196.31</v>
      </c>
      <c r="S1332" t="n">
        <v>66.97</v>
      </c>
      <c r="T1332" t="n">
        <v>61501.05</v>
      </c>
      <c r="U1332" t="n">
        <v>0.34</v>
      </c>
      <c r="V1332" t="n">
        <v>0.75</v>
      </c>
      <c r="W1332" t="n">
        <v>5.52</v>
      </c>
      <c r="X1332" t="n">
        <v>3.81</v>
      </c>
      <c r="Y1332" t="n">
        <v>1</v>
      </c>
      <c r="Z1332" t="n">
        <v>10</v>
      </c>
    </row>
    <row r="1333">
      <c r="A1333" t="n">
        <v>3</v>
      </c>
      <c r="B1333" t="n">
        <v>55</v>
      </c>
      <c r="C1333" t="inlineStr">
        <is>
          <t xml:space="preserve">CONCLUIDO	</t>
        </is>
      </c>
      <c r="D1333" t="n">
        <v>3.1322</v>
      </c>
      <c r="E1333" t="n">
        <v>31.93</v>
      </c>
      <c r="F1333" t="n">
        <v>27.26</v>
      </c>
      <c r="G1333" t="n">
        <v>15.15</v>
      </c>
      <c r="H1333" t="n">
        <v>0.26</v>
      </c>
      <c r="I1333" t="n">
        <v>108</v>
      </c>
      <c r="J1333" t="n">
        <v>117.01</v>
      </c>
      <c r="K1333" t="n">
        <v>43.4</v>
      </c>
      <c r="L1333" t="n">
        <v>1.75</v>
      </c>
      <c r="M1333" t="n">
        <v>106</v>
      </c>
      <c r="N1333" t="n">
        <v>16.86</v>
      </c>
      <c r="O1333" t="n">
        <v>14665.62</v>
      </c>
      <c r="P1333" t="n">
        <v>260.5</v>
      </c>
      <c r="Q1333" t="n">
        <v>1397.34</v>
      </c>
      <c r="R1333" t="n">
        <v>173.48</v>
      </c>
      <c r="S1333" t="n">
        <v>66.97</v>
      </c>
      <c r="T1333" t="n">
        <v>50199.84</v>
      </c>
      <c r="U1333" t="n">
        <v>0.39</v>
      </c>
      <c r="V1333" t="n">
        <v>0.77</v>
      </c>
      <c r="W1333" t="n">
        <v>5.47</v>
      </c>
      <c r="X1333" t="n">
        <v>3.09</v>
      </c>
      <c r="Y1333" t="n">
        <v>1</v>
      </c>
      <c r="Z1333" t="n">
        <v>10</v>
      </c>
    </row>
    <row r="1334">
      <c r="A1334" t="n">
        <v>4</v>
      </c>
      <c r="B1334" t="n">
        <v>55</v>
      </c>
      <c r="C1334" t="inlineStr">
        <is>
          <t xml:space="preserve">CONCLUIDO	</t>
        </is>
      </c>
      <c r="D1334" t="n">
        <v>3.2187</v>
      </c>
      <c r="E1334" t="n">
        <v>31.07</v>
      </c>
      <c r="F1334" t="n">
        <v>26.79</v>
      </c>
      <c r="G1334" t="n">
        <v>17.47</v>
      </c>
      <c r="H1334" t="n">
        <v>0.3</v>
      </c>
      <c r="I1334" t="n">
        <v>92</v>
      </c>
      <c r="J1334" t="n">
        <v>117.34</v>
      </c>
      <c r="K1334" t="n">
        <v>43.4</v>
      </c>
      <c r="L1334" t="n">
        <v>2</v>
      </c>
      <c r="M1334" t="n">
        <v>90</v>
      </c>
      <c r="N1334" t="n">
        <v>16.94</v>
      </c>
      <c r="O1334" t="n">
        <v>14705.49</v>
      </c>
      <c r="P1334" t="n">
        <v>253.05</v>
      </c>
      <c r="Q1334" t="n">
        <v>1397.31</v>
      </c>
      <c r="R1334" t="n">
        <v>157.87</v>
      </c>
      <c r="S1334" t="n">
        <v>66.97</v>
      </c>
      <c r="T1334" t="n">
        <v>42474.86</v>
      </c>
      <c r="U1334" t="n">
        <v>0.42</v>
      </c>
      <c r="V1334" t="n">
        <v>0.79</v>
      </c>
      <c r="W1334" t="n">
        <v>5.44</v>
      </c>
      <c r="X1334" t="n">
        <v>2.62</v>
      </c>
      <c r="Y1334" t="n">
        <v>1</v>
      </c>
      <c r="Z1334" t="n">
        <v>10</v>
      </c>
    </row>
    <row r="1335">
      <c r="A1335" t="n">
        <v>5</v>
      </c>
      <c r="B1335" t="n">
        <v>55</v>
      </c>
      <c r="C1335" t="inlineStr">
        <is>
          <t xml:space="preserve">CONCLUIDO	</t>
        </is>
      </c>
      <c r="D1335" t="n">
        <v>3.287</v>
      </c>
      <c r="E1335" t="n">
        <v>30.42</v>
      </c>
      <c r="F1335" t="n">
        <v>26.43</v>
      </c>
      <c r="G1335" t="n">
        <v>19.82</v>
      </c>
      <c r="H1335" t="n">
        <v>0.34</v>
      </c>
      <c r="I1335" t="n">
        <v>80</v>
      </c>
      <c r="J1335" t="n">
        <v>117.66</v>
      </c>
      <c r="K1335" t="n">
        <v>43.4</v>
      </c>
      <c r="L1335" t="n">
        <v>2.25</v>
      </c>
      <c r="M1335" t="n">
        <v>78</v>
      </c>
      <c r="N1335" t="n">
        <v>17.01</v>
      </c>
      <c r="O1335" t="n">
        <v>14745.39</v>
      </c>
      <c r="P1335" t="n">
        <v>247.3</v>
      </c>
      <c r="Q1335" t="n">
        <v>1397.24</v>
      </c>
      <c r="R1335" t="n">
        <v>145.91</v>
      </c>
      <c r="S1335" t="n">
        <v>66.97</v>
      </c>
      <c r="T1335" t="n">
        <v>36558.87</v>
      </c>
      <c r="U1335" t="n">
        <v>0.46</v>
      </c>
      <c r="V1335" t="n">
        <v>0.8</v>
      </c>
      <c r="W1335" t="n">
        <v>5.43</v>
      </c>
      <c r="X1335" t="n">
        <v>2.26</v>
      </c>
      <c r="Y1335" t="n">
        <v>1</v>
      </c>
      <c r="Z1335" t="n">
        <v>10</v>
      </c>
    </row>
    <row r="1336">
      <c r="A1336" t="n">
        <v>6</v>
      </c>
      <c r="B1336" t="n">
        <v>55</v>
      </c>
      <c r="C1336" t="inlineStr">
        <is>
          <t xml:space="preserve">CONCLUIDO	</t>
        </is>
      </c>
      <c r="D1336" t="n">
        <v>3.3391</v>
      </c>
      <c r="E1336" t="n">
        <v>29.95</v>
      </c>
      <c r="F1336" t="n">
        <v>26.17</v>
      </c>
      <c r="G1336" t="n">
        <v>22.11</v>
      </c>
      <c r="H1336" t="n">
        <v>0.37</v>
      </c>
      <c r="I1336" t="n">
        <v>71</v>
      </c>
      <c r="J1336" t="n">
        <v>117.98</v>
      </c>
      <c r="K1336" t="n">
        <v>43.4</v>
      </c>
      <c r="L1336" t="n">
        <v>2.5</v>
      </c>
      <c r="M1336" t="n">
        <v>69</v>
      </c>
      <c r="N1336" t="n">
        <v>17.08</v>
      </c>
      <c r="O1336" t="n">
        <v>14785.31</v>
      </c>
      <c r="P1336" t="n">
        <v>242.17</v>
      </c>
      <c r="Q1336" t="n">
        <v>1397.49</v>
      </c>
      <c r="R1336" t="n">
        <v>137.64</v>
      </c>
      <c r="S1336" t="n">
        <v>66.97</v>
      </c>
      <c r="T1336" t="n">
        <v>32468.25</v>
      </c>
      <c r="U1336" t="n">
        <v>0.49</v>
      </c>
      <c r="V1336" t="n">
        <v>0.8</v>
      </c>
      <c r="W1336" t="n">
        <v>5.41</v>
      </c>
      <c r="X1336" t="n">
        <v>2</v>
      </c>
      <c r="Y1336" t="n">
        <v>1</v>
      </c>
      <c r="Z1336" t="n">
        <v>10</v>
      </c>
    </row>
    <row r="1337">
      <c r="A1337" t="n">
        <v>7</v>
      </c>
      <c r="B1337" t="n">
        <v>55</v>
      </c>
      <c r="C1337" t="inlineStr">
        <is>
          <t xml:space="preserve">CONCLUIDO	</t>
        </is>
      </c>
      <c r="D1337" t="n">
        <v>3.3847</v>
      </c>
      <c r="E1337" t="n">
        <v>29.54</v>
      </c>
      <c r="F1337" t="n">
        <v>25.96</v>
      </c>
      <c r="G1337" t="n">
        <v>24.72</v>
      </c>
      <c r="H1337" t="n">
        <v>0.41</v>
      </c>
      <c r="I1337" t="n">
        <v>63</v>
      </c>
      <c r="J1337" t="n">
        <v>118.31</v>
      </c>
      <c r="K1337" t="n">
        <v>43.4</v>
      </c>
      <c r="L1337" t="n">
        <v>2.75</v>
      </c>
      <c r="M1337" t="n">
        <v>61</v>
      </c>
      <c r="N1337" t="n">
        <v>17.16</v>
      </c>
      <c r="O1337" t="n">
        <v>14825.26</v>
      </c>
      <c r="P1337" t="n">
        <v>237.5</v>
      </c>
      <c r="Q1337" t="n">
        <v>1397.29</v>
      </c>
      <c r="R1337" t="n">
        <v>130.83</v>
      </c>
      <c r="S1337" t="n">
        <v>66.97</v>
      </c>
      <c r="T1337" t="n">
        <v>29099.49</v>
      </c>
      <c r="U1337" t="n">
        <v>0.51</v>
      </c>
      <c r="V1337" t="n">
        <v>0.8100000000000001</v>
      </c>
      <c r="W1337" t="n">
        <v>5.4</v>
      </c>
      <c r="X1337" t="n">
        <v>1.79</v>
      </c>
      <c r="Y1337" t="n">
        <v>1</v>
      </c>
      <c r="Z1337" t="n">
        <v>10</v>
      </c>
    </row>
    <row r="1338">
      <c r="A1338" t="n">
        <v>8</v>
      </c>
      <c r="B1338" t="n">
        <v>55</v>
      </c>
      <c r="C1338" t="inlineStr">
        <is>
          <t xml:space="preserve">CONCLUIDO	</t>
        </is>
      </c>
      <c r="D1338" t="n">
        <v>3.4235</v>
      </c>
      <c r="E1338" t="n">
        <v>29.21</v>
      </c>
      <c r="F1338" t="n">
        <v>25.76</v>
      </c>
      <c r="G1338" t="n">
        <v>27.12</v>
      </c>
      <c r="H1338" t="n">
        <v>0.45</v>
      </c>
      <c r="I1338" t="n">
        <v>57</v>
      </c>
      <c r="J1338" t="n">
        <v>118.63</v>
      </c>
      <c r="K1338" t="n">
        <v>43.4</v>
      </c>
      <c r="L1338" t="n">
        <v>3</v>
      </c>
      <c r="M1338" t="n">
        <v>55</v>
      </c>
      <c r="N1338" t="n">
        <v>17.23</v>
      </c>
      <c r="O1338" t="n">
        <v>14865.24</v>
      </c>
      <c r="P1338" t="n">
        <v>232.89</v>
      </c>
      <c r="Q1338" t="n">
        <v>1397.34</v>
      </c>
      <c r="R1338" t="n">
        <v>124.28</v>
      </c>
      <c r="S1338" t="n">
        <v>66.97</v>
      </c>
      <c r="T1338" t="n">
        <v>25858.27</v>
      </c>
      <c r="U1338" t="n">
        <v>0.54</v>
      </c>
      <c r="V1338" t="n">
        <v>0.82</v>
      </c>
      <c r="W1338" t="n">
        <v>5.39</v>
      </c>
      <c r="X1338" t="n">
        <v>1.6</v>
      </c>
      <c r="Y1338" t="n">
        <v>1</v>
      </c>
      <c r="Z1338" t="n">
        <v>10</v>
      </c>
    </row>
    <row r="1339">
      <c r="A1339" t="n">
        <v>9</v>
      </c>
      <c r="B1339" t="n">
        <v>55</v>
      </c>
      <c r="C1339" t="inlineStr">
        <is>
          <t xml:space="preserve">CONCLUIDO	</t>
        </is>
      </c>
      <c r="D1339" t="n">
        <v>3.4526</v>
      </c>
      <c r="E1339" t="n">
        <v>28.96</v>
      </c>
      <c r="F1339" t="n">
        <v>25.64</v>
      </c>
      <c r="G1339" t="n">
        <v>29.58</v>
      </c>
      <c r="H1339" t="n">
        <v>0.48</v>
      </c>
      <c r="I1339" t="n">
        <v>52</v>
      </c>
      <c r="J1339" t="n">
        <v>118.96</v>
      </c>
      <c r="K1339" t="n">
        <v>43.4</v>
      </c>
      <c r="L1339" t="n">
        <v>3.25</v>
      </c>
      <c r="M1339" t="n">
        <v>50</v>
      </c>
      <c r="N1339" t="n">
        <v>17.31</v>
      </c>
      <c r="O1339" t="n">
        <v>14905.25</v>
      </c>
      <c r="P1339" t="n">
        <v>229.68</v>
      </c>
      <c r="Q1339" t="n">
        <v>1397.27</v>
      </c>
      <c r="R1339" t="n">
        <v>120.69</v>
      </c>
      <c r="S1339" t="n">
        <v>66.97</v>
      </c>
      <c r="T1339" t="n">
        <v>24088.16</v>
      </c>
      <c r="U1339" t="n">
        <v>0.55</v>
      </c>
      <c r="V1339" t="n">
        <v>0.82</v>
      </c>
      <c r="W1339" t="n">
        <v>5.37</v>
      </c>
      <c r="X1339" t="n">
        <v>1.47</v>
      </c>
      <c r="Y1339" t="n">
        <v>1</v>
      </c>
      <c r="Z1339" t="n">
        <v>10</v>
      </c>
    </row>
    <row r="1340">
      <c r="A1340" t="n">
        <v>10</v>
      </c>
      <c r="B1340" t="n">
        <v>55</v>
      </c>
      <c r="C1340" t="inlineStr">
        <is>
          <t xml:space="preserve">CONCLUIDO	</t>
        </is>
      </c>
      <c r="D1340" t="n">
        <v>3.4759</v>
      </c>
      <c r="E1340" t="n">
        <v>28.77</v>
      </c>
      <c r="F1340" t="n">
        <v>25.54</v>
      </c>
      <c r="G1340" t="n">
        <v>31.92</v>
      </c>
      <c r="H1340" t="n">
        <v>0.52</v>
      </c>
      <c r="I1340" t="n">
        <v>48</v>
      </c>
      <c r="J1340" t="n">
        <v>119.28</v>
      </c>
      <c r="K1340" t="n">
        <v>43.4</v>
      </c>
      <c r="L1340" t="n">
        <v>3.5</v>
      </c>
      <c r="M1340" t="n">
        <v>46</v>
      </c>
      <c r="N1340" t="n">
        <v>17.38</v>
      </c>
      <c r="O1340" t="n">
        <v>14945.29</v>
      </c>
      <c r="P1340" t="n">
        <v>225.56</v>
      </c>
      <c r="Q1340" t="n">
        <v>1397.23</v>
      </c>
      <c r="R1340" t="n">
        <v>117.18</v>
      </c>
      <c r="S1340" t="n">
        <v>66.97</v>
      </c>
      <c r="T1340" t="n">
        <v>22350.04</v>
      </c>
      <c r="U1340" t="n">
        <v>0.57</v>
      </c>
      <c r="V1340" t="n">
        <v>0.82</v>
      </c>
      <c r="W1340" t="n">
        <v>5.38</v>
      </c>
      <c r="X1340" t="n">
        <v>1.37</v>
      </c>
      <c r="Y1340" t="n">
        <v>1</v>
      </c>
      <c r="Z1340" t="n">
        <v>10</v>
      </c>
    </row>
    <row r="1341">
      <c r="A1341" t="n">
        <v>11</v>
      </c>
      <c r="B1341" t="n">
        <v>55</v>
      </c>
      <c r="C1341" t="inlineStr">
        <is>
          <t xml:space="preserve">CONCLUIDO	</t>
        </is>
      </c>
      <c r="D1341" t="n">
        <v>3.5031</v>
      </c>
      <c r="E1341" t="n">
        <v>28.55</v>
      </c>
      <c r="F1341" t="n">
        <v>25.41</v>
      </c>
      <c r="G1341" t="n">
        <v>34.65</v>
      </c>
      <c r="H1341" t="n">
        <v>0.55</v>
      </c>
      <c r="I1341" t="n">
        <v>44</v>
      </c>
      <c r="J1341" t="n">
        <v>119.61</v>
      </c>
      <c r="K1341" t="n">
        <v>43.4</v>
      </c>
      <c r="L1341" t="n">
        <v>3.75</v>
      </c>
      <c r="M1341" t="n">
        <v>42</v>
      </c>
      <c r="N1341" t="n">
        <v>17.46</v>
      </c>
      <c r="O1341" t="n">
        <v>14985.35</v>
      </c>
      <c r="P1341" t="n">
        <v>222.07</v>
      </c>
      <c r="Q1341" t="n">
        <v>1397.38</v>
      </c>
      <c r="R1341" t="n">
        <v>112.93</v>
      </c>
      <c r="S1341" t="n">
        <v>66.97</v>
      </c>
      <c r="T1341" t="n">
        <v>20249.14</v>
      </c>
      <c r="U1341" t="n">
        <v>0.59</v>
      </c>
      <c r="V1341" t="n">
        <v>0.83</v>
      </c>
      <c r="W1341" t="n">
        <v>5.37</v>
      </c>
      <c r="X1341" t="n">
        <v>1.24</v>
      </c>
      <c r="Y1341" t="n">
        <v>1</v>
      </c>
      <c r="Z1341" t="n">
        <v>10</v>
      </c>
    </row>
    <row r="1342">
      <c r="A1342" t="n">
        <v>12</v>
      </c>
      <c r="B1342" t="n">
        <v>55</v>
      </c>
      <c r="C1342" t="inlineStr">
        <is>
          <t xml:space="preserve">CONCLUIDO	</t>
        </is>
      </c>
      <c r="D1342" t="n">
        <v>3.5283</v>
      </c>
      <c r="E1342" t="n">
        <v>28.34</v>
      </c>
      <c r="F1342" t="n">
        <v>25.3</v>
      </c>
      <c r="G1342" t="n">
        <v>37.95</v>
      </c>
      <c r="H1342" t="n">
        <v>0.59</v>
      </c>
      <c r="I1342" t="n">
        <v>40</v>
      </c>
      <c r="J1342" t="n">
        <v>119.93</v>
      </c>
      <c r="K1342" t="n">
        <v>43.4</v>
      </c>
      <c r="L1342" t="n">
        <v>4</v>
      </c>
      <c r="M1342" t="n">
        <v>38</v>
      </c>
      <c r="N1342" t="n">
        <v>17.53</v>
      </c>
      <c r="O1342" t="n">
        <v>15025.44</v>
      </c>
      <c r="P1342" t="n">
        <v>217.44</v>
      </c>
      <c r="Q1342" t="n">
        <v>1397.3</v>
      </c>
      <c r="R1342" t="n">
        <v>109.39</v>
      </c>
      <c r="S1342" t="n">
        <v>66.97</v>
      </c>
      <c r="T1342" t="n">
        <v>18496.68</v>
      </c>
      <c r="U1342" t="n">
        <v>0.61</v>
      </c>
      <c r="V1342" t="n">
        <v>0.83</v>
      </c>
      <c r="W1342" t="n">
        <v>5.37</v>
      </c>
      <c r="X1342" t="n">
        <v>1.14</v>
      </c>
      <c r="Y1342" t="n">
        <v>1</v>
      </c>
      <c r="Z1342" t="n">
        <v>10</v>
      </c>
    </row>
    <row r="1343">
      <c r="A1343" t="n">
        <v>13</v>
      </c>
      <c r="B1343" t="n">
        <v>55</v>
      </c>
      <c r="C1343" t="inlineStr">
        <is>
          <t xml:space="preserve">CONCLUIDO	</t>
        </is>
      </c>
      <c r="D1343" t="n">
        <v>3.5501</v>
      </c>
      <c r="E1343" t="n">
        <v>28.17</v>
      </c>
      <c r="F1343" t="n">
        <v>25.2</v>
      </c>
      <c r="G1343" t="n">
        <v>40.87</v>
      </c>
      <c r="H1343" t="n">
        <v>0.62</v>
      </c>
      <c r="I1343" t="n">
        <v>37</v>
      </c>
      <c r="J1343" t="n">
        <v>120.26</v>
      </c>
      <c r="K1343" t="n">
        <v>43.4</v>
      </c>
      <c r="L1343" t="n">
        <v>4.25</v>
      </c>
      <c r="M1343" t="n">
        <v>35</v>
      </c>
      <c r="N1343" t="n">
        <v>17.61</v>
      </c>
      <c r="O1343" t="n">
        <v>15065.56</v>
      </c>
      <c r="P1343" t="n">
        <v>213.55</v>
      </c>
      <c r="Q1343" t="n">
        <v>1397.22</v>
      </c>
      <c r="R1343" t="n">
        <v>106.26</v>
      </c>
      <c r="S1343" t="n">
        <v>66.97</v>
      </c>
      <c r="T1343" t="n">
        <v>16946.62</v>
      </c>
      <c r="U1343" t="n">
        <v>0.63</v>
      </c>
      <c r="V1343" t="n">
        <v>0.84</v>
      </c>
      <c r="W1343" t="n">
        <v>5.35</v>
      </c>
      <c r="X1343" t="n">
        <v>1.03</v>
      </c>
      <c r="Y1343" t="n">
        <v>1</v>
      </c>
      <c r="Z1343" t="n">
        <v>10</v>
      </c>
    </row>
    <row r="1344">
      <c r="A1344" t="n">
        <v>14</v>
      </c>
      <c r="B1344" t="n">
        <v>55</v>
      </c>
      <c r="C1344" t="inlineStr">
        <is>
          <t xml:space="preserve">CONCLUIDO	</t>
        </is>
      </c>
      <c r="D1344" t="n">
        <v>3.56</v>
      </c>
      <c r="E1344" t="n">
        <v>28.09</v>
      </c>
      <c r="F1344" t="n">
        <v>25.17</v>
      </c>
      <c r="G1344" t="n">
        <v>43.15</v>
      </c>
      <c r="H1344" t="n">
        <v>0.66</v>
      </c>
      <c r="I1344" t="n">
        <v>35</v>
      </c>
      <c r="J1344" t="n">
        <v>120.58</v>
      </c>
      <c r="K1344" t="n">
        <v>43.4</v>
      </c>
      <c r="L1344" t="n">
        <v>4.5</v>
      </c>
      <c r="M1344" t="n">
        <v>33</v>
      </c>
      <c r="N1344" t="n">
        <v>17.68</v>
      </c>
      <c r="O1344" t="n">
        <v>15105.7</v>
      </c>
      <c r="P1344" t="n">
        <v>210.51</v>
      </c>
      <c r="Q1344" t="n">
        <v>1397.25</v>
      </c>
      <c r="R1344" t="n">
        <v>105.35</v>
      </c>
      <c r="S1344" t="n">
        <v>66.97</v>
      </c>
      <c r="T1344" t="n">
        <v>16500.67</v>
      </c>
      <c r="U1344" t="n">
        <v>0.64</v>
      </c>
      <c r="V1344" t="n">
        <v>0.84</v>
      </c>
      <c r="W1344" t="n">
        <v>5.35</v>
      </c>
      <c r="X1344" t="n">
        <v>1</v>
      </c>
      <c r="Y1344" t="n">
        <v>1</v>
      </c>
      <c r="Z1344" t="n">
        <v>10</v>
      </c>
    </row>
    <row r="1345">
      <c r="A1345" t="n">
        <v>15</v>
      </c>
      <c r="B1345" t="n">
        <v>55</v>
      </c>
      <c r="C1345" t="inlineStr">
        <is>
          <t xml:space="preserve">CONCLUIDO	</t>
        </is>
      </c>
      <c r="D1345" t="n">
        <v>3.5756</v>
      </c>
      <c r="E1345" t="n">
        <v>27.97</v>
      </c>
      <c r="F1345" t="n">
        <v>25.09</v>
      </c>
      <c r="G1345" t="n">
        <v>45.63</v>
      </c>
      <c r="H1345" t="n">
        <v>0.6899999999999999</v>
      </c>
      <c r="I1345" t="n">
        <v>33</v>
      </c>
      <c r="J1345" t="n">
        <v>120.91</v>
      </c>
      <c r="K1345" t="n">
        <v>43.4</v>
      </c>
      <c r="L1345" t="n">
        <v>4.75</v>
      </c>
      <c r="M1345" t="n">
        <v>31</v>
      </c>
      <c r="N1345" t="n">
        <v>17.76</v>
      </c>
      <c r="O1345" t="n">
        <v>15145.88</v>
      </c>
      <c r="P1345" t="n">
        <v>207.74</v>
      </c>
      <c r="Q1345" t="n">
        <v>1397.21</v>
      </c>
      <c r="R1345" t="n">
        <v>102.54</v>
      </c>
      <c r="S1345" t="n">
        <v>66.97</v>
      </c>
      <c r="T1345" t="n">
        <v>15107.2</v>
      </c>
      <c r="U1345" t="n">
        <v>0.65</v>
      </c>
      <c r="V1345" t="n">
        <v>0.84</v>
      </c>
      <c r="W1345" t="n">
        <v>5.36</v>
      </c>
      <c r="X1345" t="n">
        <v>0.93</v>
      </c>
      <c r="Y1345" t="n">
        <v>1</v>
      </c>
      <c r="Z1345" t="n">
        <v>10</v>
      </c>
    </row>
    <row r="1346">
      <c r="A1346" t="n">
        <v>16</v>
      </c>
      <c r="B1346" t="n">
        <v>55</v>
      </c>
      <c r="C1346" t="inlineStr">
        <is>
          <t xml:space="preserve">CONCLUIDO	</t>
        </is>
      </c>
      <c r="D1346" t="n">
        <v>3.5898</v>
      </c>
      <c r="E1346" t="n">
        <v>27.86</v>
      </c>
      <c r="F1346" t="n">
        <v>25.03</v>
      </c>
      <c r="G1346" t="n">
        <v>48.45</v>
      </c>
      <c r="H1346" t="n">
        <v>0.73</v>
      </c>
      <c r="I1346" t="n">
        <v>31</v>
      </c>
      <c r="J1346" t="n">
        <v>121.23</v>
      </c>
      <c r="K1346" t="n">
        <v>43.4</v>
      </c>
      <c r="L1346" t="n">
        <v>5</v>
      </c>
      <c r="M1346" t="n">
        <v>28</v>
      </c>
      <c r="N1346" t="n">
        <v>17.83</v>
      </c>
      <c r="O1346" t="n">
        <v>15186.08</v>
      </c>
      <c r="P1346" t="n">
        <v>203.31</v>
      </c>
      <c r="Q1346" t="n">
        <v>1397.28</v>
      </c>
      <c r="R1346" t="n">
        <v>100.68</v>
      </c>
      <c r="S1346" t="n">
        <v>66.97</v>
      </c>
      <c r="T1346" t="n">
        <v>14188.67</v>
      </c>
      <c r="U1346" t="n">
        <v>0.67</v>
      </c>
      <c r="V1346" t="n">
        <v>0.84</v>
      </c>
      <c r="W1346" t="n">
        <v>5.35</v>
      </c>
      <c r="X1346" t="n">
        <v>0.87</v>
      </c>
      <c r="Y1346" t="n">
        <v>1</v>
      </c>
      <c r="Z1346" t="n">
        <v>10</v>
      </c>
    </row>
    <row r="1347">
      <c r="A1347" t="n">
        <v>17</v>
      </c>
      <c r="B1347" t="n">
        <v>55</v>
      </c>
      <c r="C1347" t="inlineStr">
        <is>
          <t xml:space="preserve">CONCLUIDO	</t>
        </is>
      </c>
      <c r="D1347" t="n">
        <v>3.6018</v>
      </c>
      <c r="E1347" t="n">
        <v>27.76</v>
      </c>
      <c r="F1347" t="n">
        <v>24.99</v>
      </c>
      <c r="G1347" t="n">
        <v>51.7</v>
      </c>
      <c r="H1347" t="n">
        <v>0.76</v>
      </c>
      <c r="I1347" t="n">
        <v>29</v>
      </c>
      <c r="J1347" t="n">
        <v>121.56</v>
      </c>
      <c r="K1347" t="n">
        <v>43.4</v>
      </c>
      <c r="L1347" t="n">
        <v>5.25</v>
      </c>
      <c r="M1347" t="n">
        <v>20</v>
      </c>
      <c r="N1347" t="n">
        <v>17.91</v>
      </c>
      <c r="O1347" t="n">
        <v>15226.31</v>
      </c>
      <c r="P1347" t="n">
        <v>200.21</v>
      </c>
      <c r="Q1347" t="n">
        <v>1397.27</v>
      </c>
      <c r="R1347" t="n">
        <v>99.12</v>
      </c>
      <c r="S1347" t="n">
        <v>66.97</v>
      </c>
      <c r="T1347" t="n">
        <v>13418.97</v>
      </c>
      <c r="U1347" t="n">
        <v>0.68</v>
      </c>
      <c r="V1347" t="n">
        <v>0.84</v>
      </c>
      <c r="W1347" t="n">
        <v>5.35</v>
      </c>
      <c r="X1347" t="n">
        <v>0.82</v>
      </c>
      <c r="Y1347" t="n">
        <v>1</v>
      </c>
      <c r="Z1347" t="n">
        <v>10</v>
      </c>
    </row>
    <row r="1348">
      <c r="A1348" t="n">
        <v>18</v>
      </c>
      <c r="B1348" t="n">
        <v>55</v>
      </c>
      <c r="C1348" t="inlineStr">
        <is>
          <t xml:space="preserve">CONCLUIDO	</t>
        </is>
      </c>
      <c r="D1348" t="n">
        <v>3.608</v>
      </c>
      <c r="E1348" t="n">
        <v>27.72</v>
      </c>
      <c r="F1348" t="n">
        <v>24.96</v>
      </c>
      <c r="G1348" t="n">
        <v>53.49</v>
      </c>
      <c r="H1348" t="n">
        <v>0.8</v>
      </c>
      <c r="I1348" t="n">
        <v>28</v>
      </c>
      <c r="J1348" t="n">
        <v>121.89</v>
      </c>
      <c r="K1348" t="n">
        <v>43.4</v>
      </c>
      <c r="L1348" t="n">
        <v>5.5</v>
      </c>
      <c r="M1348" t="n">
        <v>10</v>
      </c>
      <c r="N1348" t="n">
        <v>17.99</v>
      </c>
      <c r="O1348" t="n">
        <v>15266.56</v>
      </c>
      <c r="P1348" t="n">
        <v>197.86</v>
      </c>
      <c r="Q1348" t="n">
        <v>1397.21</v>
      </c>
      <c r="R1348" t="n">
        <v>97.88</v>
      </c>
      <c r="S1348" t="n">
        <v>66.97</v>
      </c>
      <c r="T1348" t="n">
        <v>12800.79</v>
      </c>
      <c r="U1348" t="n">
        <v>0.68</v>
      </c>
      <c r="V1348" t="n">
        <v>0.84</v>
      </c>
      <c r="W1348" t="n">
        <v>5.36</v>
      </c>
      <c r="X1348" t="n">
        <v>0.8</v>
      </c>
      <c r="Y1348" t="n">
        <v>1</v>
      </c>
      <c r="Z1348" t="n">
        <v>10</v>
      </c>
    </row>
    <row r="1349">
      <c r="A1349" t="n">
        <v>19</v>
      </c>
      <c r="B1349" t="n">
        <v>55</v>
      </c>
      <c r="C1349" t="inlineStr">
        <is>
          <t xml:space="preserve">CONCLUIDO	</t>
        </is>
      </c>
      <c r="D1349" t="n">
        <v>3.6159</v>
      </c>
      <c r="E1349" t="n">
        <v>27.66</v>
      </c>
      <c r="F1349" t="n">
        <v>24.93</v>
      </c>
      <c r="G1349" t="n">
        <v>55.39</v>
      </c>
      <c r="H1349" t="n">
        <v>0.83</v>
      </c>
      <c r="I1349" t="n">
        <v>27</v>
      </c>
      <c r="J1349" t="n">
        <v>122.21</v>
      </c>
      <c r="K1349" t="n">
        <v>43.4</v>
      </c>
      <c r="L1349" t="n">
        <v>5.75</v>
      </c>
      <c r="M1349" t="n">
        <v>6</v>
      </c>
      <c r="N1349" t="n">
        <v>18.06</v>
      </c>
      <c r="O1349" t="n">
        <v>15306.85</v>
      </c>
      <c r="P1349" t="n">
        <v>197.36</v>
      </c>
      <c r="Q1349" t="n">
        <v>1397.37</v>
      </c>
      <c r="R1349" t="n">
        <v>96.34</v>
      </c>
      <c r="S1349" t="n">
        <v>66.97</v>
      </c>
      <c r="T1349" t="n">
        <v>12038.39</v>
      </c>
      <c r="U1349" t="n">
        <v>0.7</v>
      </c>
      <c r="V1349" t="n">
        <v>0.84</v>
      </c>
      <c r="W1349" t="n">
        <v>5.37</v>
      </c>
      <c r="X1349" t="n">
        <v>0.76</v>
      </c>
      <c r="Y1349" t="n">
        <v>1</v>
      </c>
      <c r="Z1349" t="n">
        <v>10</v>
      </c>
    </row>
    <row r="1350">
      <c r="A1350" t="n">
        <v>20</v>
      </c>
      <c r="B1350" t="n">
        <v>55</v>
      </c>
      <c r="C1350" t="inlineStr">
        <is>
          <t xml:space="preserve">CONCLUIDO	</t>
        </is>
      </c>
      <c r="D1350" t="n">
        <v>3.6155</v>
      </c>
      <c r="E1350" t="n">
        <v>27.66</v>
      </c>
      <c r="F1350" t="n">
        <v>24.93</v>
      </c>
      <c r="G1350" t="n">
        <v>55.4</v>
      </c>
      <c r="H1350" t="n">
        <v>0.86</v>
      </c>
      <c r="I1350" t="n">
        <v>27</v>
      </c>
      <c r="J1350" t="n">
        <v>122.54</v>
      </c>
      <c r="K1350" t="n">
        <v>43.4</v>
      </c>
      <c r="L1350" t="n">
        <v>6</v>
      </c>
      <c r="M1350" t="n">
        <v>2</v>
      </c>
      <c r="N1350" t="n">
        <v>18.14</v>
      </c>
      <c r="O1350" t="n">
        <v>15347.16</v>
      </c>
      <c r="P1350" t="n">
        <v>197.33</v>
      </c>
      <c r="Q1350" t="n">
        <v>1397.27</v>
      </c>
      <c r="R1350" t="n">
        <v>96.27</v>
      </c>
      <c r="S1350" t="n">
        <v>66.97</v>
      </c>
      <c r="T1350" t="n">
        <v>12002.3</v>
      </c>
      <c r="U1350" t="n">
        <v>0.7</v>
      </c>
      <c r="V1350" t="n">
        <v>0.84</v>
      </c>
      <c r="W1350" t="n">
        <v>5.37</v>
      </c>
      <c r="X1350" t="n">
        <v>0.76</v>
      </c>
      <c r="Y1350" t="n">
        <v>1</v>
      </c>
      <c r="Z1350" t="n">
        <v>10</v>
      </c>
    </row>
    <row r="1351">
      <c r="A1351" t="n">
        <v>21</v>
      </c>
      <c r="B1351" t="n">
        <v>55</v>
      </c>
      <c r="C1351" t="inlineStr">
        <is>
          <t xml:space="preserve">CONCLUIDO	</t>
        </is>
      </c>
      <c r="D1351" t="n">
        <v>3.6149</v>
      </c>
      <c r="E1351" t="n">
        <v>27.66</v>
      </c>
      <c r="F1351" t="n">
        <v>24.93</v>
      </c>
      <c r="G1351" t="n">
        <v>55.41</v>
      </c>
      <c r="H1351" t="n">
        <v>0.9</v>
      </c>
      <c r="I1351" t="n">
        <v>27</v>
      </c>
      <c r="J1351" t="n">
        <v>122.87</v>
      </c>
      <c r="K1351" t="n">
        <v>43.4</v>
      </c>
      <c r="L1351" t="n">
        <v>6.25</v>
      </c>
      <c r="M1351" t="n">
        <v>1</v>
      </c>
      <c r="N1351" t="n">
        <v>18.22</v>
      </c>
      <c r="O1351" t="n">
        <v>15387.5</v>
      </c>
      <c r="P1351" t="n">
        <v>197.64</v>
      </c>
      <c r="Q1351" t="n">
        <v>1397.25</v>
      </c>
      <c r="R1351" t="n">
        <v>96.12</v>
      </c>
      <c r="S1351" t="n">
        <v>66.97</v>
      </c>
      <c r="T1351" t="n">
        <v>11924.69</v>
      </c>
      <c r="U1351" t="n">
        <v>0.7</v>
      </c>
      <c r="V1351" t="n">
        <v>0.84</v>
      </c>
      <c r="W1351" t="n">
        <v>5.38</v>
      </c>
      <c r="X1351" t="n">
        <v>0.77</v>
      </c>
      <c r="Y1351" t="n">
        <v>1</v>
      </c>
      <c r="Z1351" t="n">
        <v>10</v>
      </c>
    </row>
    <row r="1352">
      <c r="A1352" t="n">
        <v>22</v>
      </c>
      <c r="B1352" t="n">
        <v>55</v>
      </c>
      <c r="C1352" t="inlineStr">
        <is>
          <t xml:space="preserve">CONCLUIDO	</t>
        </is>
      </c>
      <c r="D1352" t="n">
        <v>3.6155</v>
      </c>
      <c r="E1352" t="n">
        <v>27.66</v>
      </c>
      <c r="F1352" t="n">
        <v>24.93</v>
      </c>
      <c r="G1352" t="n">
        <v>55.4</v>
      </c>
      <c r="H1352" t="n">
        <v>0.93</v>
      </c>
      <c r="I1352" t="n">
        <v>27</v>
      </c>
      <c r="J1352" t="n">
        <v>123.19</v>
      </c>
      <c r="K1352" t="n">
        <v>43.4</v>
      </c>
      <c r="L1352" t="n">
        <v>6.5</v>
      </c>
      <c r="M1352" t="n">
        <v>0</v>
      </c>
      <c r="N1352" t="n">
        <v>18.29</v>
      </c>
      <c r="O1352" t="n">
        <v>15427.87</v>
      </c>
      <c r="P1352" t="n">
        <v>198.1</v>
      </c>
      <c r="Q1352" t="n">
        <v>1397.31</v>
      </c>
      <c r="R1352" t="n">
        <v>96.09999999999999</v>
      </c>
      <c r="S1352" t="n">
        <v>66.97</v>
      </c>
      <c r="T1352" t="n">
        <v>11917.71</v>
      </c>
      <c r="U1352" t="n">
        <v>0.7</v>
      </c>
      <c r="V1352" t="n">
        <v>0.84</v>
      </c>
      <c r="W1352" t="n">
        <v>5.38</v>
      </c>
      <c r="X1352" t="n">
        <v>0.76</v>
      </c>
      <c r="Y1352" t="n">
        <v>1</v>
      </c>
      <c r="Z135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3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INDEX(resultados!$A$2:$ZZ$1352, 1, MATCH($B$1, resultados!$A$1:$ZZ$1, 0))</f>
        <v/>
      </c>
      <c r="B7">
        <f>INDEX(resultados!$A$2:$ZZ$1352, 1, MATCH($B$2, resultados!$A$1:$ZZ$1, 0))</f>
        <v/>
      </c>
      <c r="C7">
        <f>INDEX(resultados!$A$2:$ZZ$1352, 1, MATCH($B$3, resultados!$A$1:$ZZ$1, 0))</f>
        <v/>
      </c>
    </row>
    <row r="8">
      <c r="A8">
        <f>INDEX(resultados!$A$2:$ZZ$1352, 2, MATCH($B$1, resultados!$A$1:$ZZ$1, 0))</f>
        <v/>
      </c>
      <c r="B8">
        <f>INDEX(resultados!$A$2:$ZZ$1352, 2, MATCH($B$2, resultados!$A$1:$ZZ$1, 0))</f>
        <v/>
      </c>
      <c r="C8">
        <f>INDEX(resultados!$A$2:$ZZ$1352, 2, MATCH($B$3, resultados!$A$1:$ZZ$1, 0))</f>
        <v/>
      </c>
    </row>
    <row r="9">
      <c r="A9">
        <f>INDEX(resultados!$A$2:$ZZ$1352, 3, MATCH($B$1, resultados!$A$1:$ZZ$1, 0))</f>
        <v/>
      </c>
      <c r="B9">
        <f>INDEX(resultados!$A$2:$ZZ$1352, 3, MATCH($B$2, resultados!$A$1:$ZZ$1, 0))</f>
        <v/>
      </c>
      <c r="C9">
        <f>INDEX(resultados!$A$2:$ZZ$1352, 3, MATCH($B$3, resultados!$A$1:$ZZ$1, 0))</f>
        <v/>
      </c>
    </row>
    <row r="10">
      <c r="A10">
        <f>INDEX(resultados!$A$2:$ZZ$1352, 4, MATCH($B$1, resultados!$A$1:$ZZ$1, 0))</f>
        <v/>
      </c>
      <c r="B10">
        <f>INDEX(resultados!$A$2:$ZZ$1352, 4, MATCH($B$2, resultados!$A$1:$ZZ$1, 0))</f>
        <v/>
      </c>
      <c r="C10">
        <f>INDEX(resultados!$A$2:$ZZ$1352, 4, MATCH($B$3, resultados!$A$1:$ZZ$1, 0))</f>
        <v/>
      </c>
    </row>
    <row r="11">
      <c r="A11">
        <f>INDEX(resultados!$A$2:$ZZ$1352, 5, MATCH($B$1, resultados!$A$1:$ZZ$1, 0))</f>
        <v/>
      </c>
      <c r="B11">
        <f>INDEX(resultados!$A$2:$ZZ$1352, 5, MATCH($B$2, resultados!$A$1:$ZZ$1, 0))</f>
        <v/>
      </c>
      <c r="C11">
        <f>INDEX(resultados!$A$2:$ZZ$1352, 5, MATCH($B$3, resultados!$A$1:$ZZ$1, 0))</f>
        <v/>
      </c>
    </row>
    <row r="12">
      <c r="A12">
        <f>INDEX(resultados!$A$2:$ZZ$1352, 6, MATCH($B$1, resultados!$A$1:$ZZ$1, 0))</f>
        <v/>
      </c>
      <c r="B12">
        <f>INDEX(resultados!$A$2:$ZZ$1352, 6, MATCH($B$2, resultados!$A$1:$ZZ$1, 0))</f>
        <v/>
      </c>
      <c r="C12">
        <f>INDEX(resultados!$A$2:$ZZ$1352, 6, MATCH($B$3, resultados!$A$1:$ZZ$1, 0))</f>
        <v/>
      </c>
    </row>
    <row r="13">
      <c r="A13">
        <f>INDEX(resultados!$A$2:$ZZ$1352, 7, MATCH($B$1, resultados!$A$1:$ZZ$1, 0))</f>
        <v/>
      </c>
      <c r="B13">
        <f>INDEX(resultados!$A$2:$ZZ$1352, 7, MATCH($B$2, resultados!$A$1:$ZZ$1, 0))</f>
        <v/>
      </c>
      <c r="C13">
        <f>INDEX(resultados!$A$2:$ZZ$1352, 7, MATCH($B$3, resultados!$A$1:$ZZ$1, 0))</f>
        <v/>
      </c>
    </row>
    <row r="14">
      <c r="A14">
        <f>INDEX(resultados!$A$2:$ZZ$1352, 8, MATCH($B$1, resultados!$A$1:$ZZ$1, 0))</f>
        <v/>
      </c>
      <c r="B14">
        <f>INDEX(resultados!$A$2:$ZZ$1352, 8, MATCH($B$2, resultados!$A$1:$ZZ$1, 0))</f>
        <v/>
      </c>
      <c r="C14">
        <f>INDEX(resultados!$A$2:$ZZ$1352, 8, MATCH($B$3, resultados!$A$1:$ZZ$1, 0))</f>
        <v/>
      </c>
    </row>
    <row r="15">
      <c r="A15">
        <f>INDEX(resultados!$A$2:$ZZ$1352, 9, MATCH($B$1, resultados!$A$1:$ZZ$1, 0))</f>
        <v/>
      </c>
      <c r="B15">
        <f>INDEX(resultados!$A$2:$ZZ$1352, 9, MATCH($B$2, resultados!$A$1:$ZZ$1, 0))</f>
        <v/>
      </c>
      <c r="C15">
        <f>INDEX(resultados!$A$2:$ZZ$1352, 9, MATCH($B$3, resultados!$A$1:$ZZ$1, 0))</f>
        <v/>
      </c>
    </row>
    <row r="16">
      <c r="A16">
        <f>INDEX(resultados!$A$2:$ZZ$1352, 10, MATCH($B$1, resultados!$A$1:$ZZ$1, 0))</f>
        <v/>
      </c>
      <c r="B16">
        <f>INDEX(resultados!$A$2:$ZZ$1352, 10, MATCH($B$2, resultados!$A$1:$ZZ$1, 0))</f>
        <v/>
      </c>
      <c r="C16">
        <f>INDEX(resultados!$A$2:$ZZ$1352, 10, MATCH($B$3, resultados!$A$1:$ZZ$1, 0))</f>
        <v/>
      </c>
    </row>
    <row r="17">
      <c r="A17">
        <f>INDEX(resultados!$A$2:$ZZ$1352, 11, MATCH($B$1, resultados!$A$1:$ZZ$1, 0))</f>
        <v/>
      </c>
      <c r="B17">
        <f>INDEX(resultados!$A$2:$ZZ$1352, 11, MATCH($B$2, resultados!$A$1:$ZZ$1, 0))</f>
        <v/>
      </c>
      <c r="C17">
        <f>INDEX(resultados!$A$2:$ZZ$1352, 11, MATCH($B$3, resultados!$A$1:$ZZ$1, 0))</f>
        <v/>
      </c>
    </row>
    <row r="18">
      <c r="A18">
        <f>INDEX(resultados!$A$2:$ZZ$1352, 12, MATCH($B$1, resultados!$A$1:$ZZ$1, 0))</f>
        <v/>
      </c>
      <c r="B18">
        <f>INDEX(resultados!$A$2:$ZZ$1352, 12, MATCH($B$2, resultados!$A$1:$ZZ$1, 0))</f>
        <v/>
      </c>
      <c r="C18">
        <f>INDEX(resultados!$A$2:$ZZ$1352, 12, MATCH($B$3, resultados!$A$1:$ZZ$1, 0))</f>
        <v/>
      </c>
    </row>
    <row r="19">
      <c r="A19">
        <f>INDEX(resultados!$A$2:$ZZ$1352, 13, MATCH($B$1, resultados!$A$1:$ZZ$1, 0))</f>
        <v/>
      </c>
      <c r="B19">
        <f>INDEX(resultados!$A$2:$ZZ$1352, 13, MATCH($B$2, resultados!$A$1:$ZZ$1, 0))</f>
        <v/>
      </c>
      <c r="C19">
        <f>INDEX(resultados!$A$2:$ZZ$1352, 13, MATCH($B$3, resultados!$A$1:$ZZ$1, 0))</f>
        <v/>
      </c>
    </row>
    <row r="20">
      <c r="A20">
        <f>INDEX(resultados!$A$2:$ZZ$1352, 14, MATCH($B$1, resultados!$A$1:$ZZ$1, 0))</f>
        <v/>
      </c>
      <c r="B20">
        <f>INDEX(resultados!$A$2:$ZZ$1352, 14, MATCH($B$2, resultados!$A$1:$ZZ$1, 0))</f>
        <v/>
      </c>
      <c r="C20">
        <f>INDEX(resultados!$A$2:$ZZ$1352, 14, MATCH($B$3, resultados!$A$1:$ZZ$1, 0))</f>
        <v/>
      </c>
    </row>
    <row r="21">
      <c r="A21">
        <f>INDEX(resultados!$A$2:$ZZ$1352, 15, MATCH($B$1, resultados!$A$1:$ZZ$1, 0))</f>
        <v/>
      </c>
      <c r="B21">
        <f>INDEX(resultados!$A$2:$ZZ$1352, 15, MATCH($B$2, resultados!$A$1:$ZZ$1, 0))</f>
        <v/>
      </c>
      <c r="C21">
        <f>INDEX(resultados!$A$2:$ZZ$1352, 15, MATCH($B$3, resultados!$A$1:$ZZ$1, 0))</f>
        <v/>
      </c>
    </row>
    <row r="22">
      <c r="A22">
        <f>INDEX(resultados!$A$2:$ZZ$1352, 16, MATCH($B$1, resultados!$A$1:$ZZ$1, 0))</f>
        <v/>
      </c>
      <c r="B22">
        <f>INDEX(resultados!$A$2:$ZZ$1352, 16, MATCH($B$2, resultados!$A$1:$ZZ$1, 0))</f>
        <v/>
      </c>
      <c r="C22">
        <f>INDEX(resultados!$A$2:$ZZ$1352, 16, MATCH($B$3, resultados!$A$1:$ZZ$1, 0))</f>
        <v/>
      </c>
    </row>
    <row r="23">
      <c r="A23">
        <f>INDEX(resultados!$A$2:$ZZ$1352, 17, MATCH($B$1, resultados!$A$1:$ZZ$1, 0))</f>
        <v/>
      </c>
      <c r="B23">
        <f>INDEX(resultados!$A$2:$ZZ$1352, 17, MATCH($B$2, resultados!$A$1:$ZZ$1, 0))</f>
        <v/>
      </c>
      <c r="C23">
        <f>INDEX(resultados!$A$2:$ZZ$1352, 17, MATCH($B$3, resultados!$A$1:$ZZ$1, 0))</f>
        <v/>
      </c>
    </row>
    <row r="24">
      <c r="A24">
        <f>INDEX(resultados!$A$2:$ZZ$1352, 18, MATCH($B$1, resultados!$A$1:$ZZ$1, 0))</f>
        <v/>
      </c>
      <c r="B24">
        <f>INDEX(resultados!$A$2:$ZZ$1352, 18, MATCH($B$2, resultados!$A$1:$ZZ$1, 0))</f>
        <v/>
      </c>
      <c r="C24">
        <f>INDEX(resultados!$A$2:$ZZ$1352, 18, MATCH($B$3, resultados!$A$1:$ZZ$1, 0))</f>
        <v/>
      </c>
    </row>
    <row r="25">
      <c r="A25">
        <f>INDEX(resultados!$A$2:$ZZ$1352, 19, MATCH($B$1, resultados!$A$1:$ZZ$1, 0))</f>
        <v/>
      </c>
      <c r="B25">
        <f>INDEX(resultados!$A$2:$ZZ$1352, 19, MATCH($B$2, resultados!$A$1:$ZZ$1, 0))</f>
        <v/>
      </c>
      <c r="C25">
        <f>INDEX(resultados!$A$2:$ZZ$1352, 19, MATCH($B$3, resultados!$A$1:$ZZ$1, 0))</f>
        <v/>
      </c>
    </row>
    <row r="26">
      <c r="A26">
        <f>INDEX(resultados!$A$2:$ZZ$1352, 20, MATCH($B$1, resultados!$A$1:$ZZ$1, 0))</f>
        <v/>
      </c>
      <c r="B26">
        <f>INDEX(resultados!$A$2:$ZZ$1352, 20, MATCH($B$2, resultados!$A$1:$ZZ$1, 0))</f>
        <v/>
      </c>
      <c r="C26">
        <f>INDEX(resultados!$A$2:$ZZ$1352, 20, MATCH($B$3, resultados!$A$1:$ZZ$1, 0))</f>
        <v/>
      </c>
    </row>
    <row r="27">
      <c r="A27">
        <f>INDEX(resultados!$A$2:$ZZ$1352, 21, MATCH($B$1, resultados!$A$1:$ZZ$1, 0))</f>
        <v/>
      </c>
      <c r="B27">
        <f>INDEX(resultados!$A$2:$ZZ$1352, 21, MATCH($B$2, resultados!$A$1:$ZZ$1, 0))</f>
        <v/>
      </c>
      <c r="C27">
        <f>INDEX(resultados!$A$2:$ZZ$1352, 21, MATCH($B$3, resultados!$A$1:$ZZ$1, 0))</f>
        <v/>
      </c>
    </row>
    <row r="28">
      <c r="A28">
        <f>INDEX(resultados!$A$2:$ZZ$1352, 22, MATCH($B$1, resultados!$A$1:$ZZ$1, 0))</f>
        <v/>
      </c>
      <c r="B28">
        <f>INDEX(resultados!$A$2:$ZZ$1352, 22, MATCH($B$2, resultados!$A$1:$ZZ$1, 0))</f>
        <v/>
      </c>
      <c r="C28">
        <f>INDEX(resultados!$A$2:$ZZ$1352, 22, MATCH($B$3, resultados!$A$1:$ZZ$1, 0))</f>
        <v/>
      </c>
    </row>
    <row r="29">
      <c r="A29">
        <f>INDEX(resultados!$A$2:$ZZ$1352, 23, MATCH($B$1, resultados!$A$1:$ZZ$1, 0))</f>
        <v/>
      </c>
      <c r="B29">
        <f>INDEX(resultados!$A$2:$ZZ$1352, 23, MATCH($B$2, resultados!$A$1:$ZZ$1, 0))</f>
        <v/>
      </c>
      <c r="C29">
        <f>INDEX(resultados!$A$2:$ZZ$1352, 23, MATCH($B$3, resultados!$A$1:$ZZ$1, 0))</f>
        <v/>
      </c>
    </row>
    <row r="30">
      <c r="A30">
        <f>INDEX(resultados!$A$2:$ZZ$1352, 24, MATCH($B$1, resultados!$A$1:$ZZ$1, 0))</f>
        <v/>
      </c>
      <c r="B30">
        <f>INDEX(resultados!$A$2:$ZZ$1352, 24, MATCH($B$2, resultados!$A$1:$ZZ$1, 0))</f>
        <v/>
      </c>
      <c r="C30">
        <f>INDEX(resultados!$A$2:$ZZ$1352, 24, MATCH($B$3, resultados!$A$1:$ZZ$1, 0))</f>
        <v/>
      </c>
    </row>
    <row r="31">
      <c r="A31">
        <f>INDEX(resultados!$A$2:$ZZ$1352, 25, MATCH($B$1, resultados!$A$1:$ZZ$1, 0))</f>
        <v/>
      </c>
      <c r="B31">
        <f>INDEX(resultados!$A$2:$ZZ$1352, 25, MATCH($B$2, resultados!$A$1:$ZZ$1, 0))</f>
        <v/>
      </c>
      <c r="C31">
        <f>INDEX(resultados!$A$2:$ZZ$1352, 25, MATCH($B$3, resultados!$A$1:$ZZ$1, 0))</f>
        <v/>
      </c>
    </row>
    <row r="32">
      <c r="A32">
        <f>INDEX(resultados!$A$2:$ZZ$1352, 26, MATCH($B$1, resultados!$A$1:$ZZ$1, 0))</f>
        <v/>
      </c>
      <c r="B32">
        <f>INDEX(resultados!$A$2:$ZZ$1352, 26, MATCH($B$2, resultados!$A$1:$ZZ$1, 0))</f>
        <v/>
      </c>
      <c r="C32">
        <f>INDEX(resultados!$A$2:$ZZ$1352, 26, MATCH($B$3, resultados!$A$1:$ZZ$1, 0))</f>
        <v/>
      </c>
    </row>
    <row r="33">
      <c r="A33">
        <f>INDEX(resultados!$A$2:$ZZ$1352, 27, MATCH($B$1, resultados!$A$1:$ZZ$1, 0))</f>
        <v/>
      </c>
      <c r="B33">
        <f>INDEX(resultados!$A$2:$ZZ$1352, 27, MATCH($B$2, resultados!$A$1:$ZZ$1, 0))</f>
        <v/>
      </c>
      <c r="C33">
        <f>INDEX(resultados!$A$2:$ZZ$1352, 27, MATCH($B$3, resultados!$A$1:$ZZ$1, 0))</f>
        <v/>
      </c>
    </row>
    <row r="34">
      <c r="A34">
        <f>INDEX(resultados!$A$2:$ZZ$1352, 28, MATCH($B$1, resultados!$A$1:$ZZ$1, 0))</f>
        <v/>
      </c>
      <c r="B34">
        <f>INDEX(resultados!$A$2:$ZZ$1352, 28, MATCH($B$2, resultados!$A$1:$ZZ$1, 0))</f>
        <v/>
      </c>
      <c r="C34">
        <f>INDEX(resultados!$A$2:$ZZ$1352, 28, MATCH($B$3, resultados!$A$1:$ZZ$1, 0))</f>
        <v/>
      </c>
    </row>
    <row r="35">
      <c r="A35">
        <f>INDEX(resultados!$A$2:$ZZ$1352, 29, MATCH($B$1, resultados!$A$1:$ZZ$1, 0))</f>
        <v/>
      </c>
      <c r="B35">
        <f>INDEX(resultados!$A$2:$ZZ$1352, 29, MATCH($B$2, resultados!$A$1:$ZZ$1, 0))</f>
        <v/>
      </c>
      <c r="C35">
        <f>INDEX(resultados!$A$2:$ZZ$1352, 29, MATCH($B$3, resultados!$A$1:$ZZ$1, 0))</f>
        <v/>
      </c>
    </row>
    <row r="36">
      <c r="A36">
        <f>INDEX(resultados!$A$2:$ZZ$1352, 30, MATCH($B$1, resultados!$A$1:$ZZ$1, 0))</f>
        <v/>
      </c>
      <c r="B36">
        <f>INDEX(resultados!$A$2:$ZZ$1352, 30, MATCH($B$2, resultados!$A$1:$ZZ$1, 0))</f>
        <v/>
      </c>
      <c r="C36">
        <f>INDEX(resultados!$A$2:$ZZ$1352, 30, MATCH($B$3, resultados!$A$1:$ZZ$1, 0))</f>
        <v/>
      </c>
    </row>
    <row r="37">
      <c r="A37">
        <f>INDEX(resultados!$A$2:$ZZ$1352, 31, MATCH($B$1, resultados!$A$1:$ZZ$1, 0))</f>
        <v/>
      </c>
      <c r="B37">
        <f>INDEX(resultados!$A$2:$ZZ$1352, 31, MATCH($B$2, resultados!$A$1:$ZZ$1, 0))</f>
        <v/>
      </c>
      <c r="C37">
        <f>INDEX(resultados!$A$2:$ZZ$1352, 31, MATCH($B$3, resultados!$A$1:$ZZ$1, 0))</f>
        <v/>
      </c>
    </row>
    <row r="38">
      <c r="A38">
        <f>INDEX(resultados!$A$2:$ZZ$1352, 32, MATCH($B$1, resultados!$A$1:$ZZ$1, 0))</f>
        <v/>
      </c>
      <c r="B38">
        <f>INDEX(resultados!$A$2:$ZZ$1352, 32, MATCH($B$2, resultados!$A$1:$ZZ$1, 0))</f>
        <v/>
      </c>
      <c r="C38">
        <f>INDEX(resultados!$A$2:$ZZ$1352, 32, MATCH($B$3, resultados!$A$1:$ZZ$1, 0))</f>
        <v/>
      </c>
    </row>
    <row r="39">
      <c r="A39">
        <f>INDEX(resultados!$A$2:$ZZ$1352, 33, MATCH($B$1, resultados!$A$1:$ZZ$1, 0))</f>
        <v/>
      </c>
      <c r="B39">
        <f>INDEX(resultados!$A$2:$ZZ$1352, 33, MATCH($B$2, resultados!$A$1:$ZZ$1, 0))</f>
        <v/>
      </c>
      <c r="C39">
        <f>INDEX(resultados!$A$2:$ZZ$1352, 33, MATCH($B$3, resultados!$A$1:$ZZ$1, 0))</f>
        <v/>
      </c>
    </row>
    <row r="40">
      <c r="A40">
        <f>INDEX(resultados!$A$2:$ZZ$1352, 34, MATCH($B$1, resultados!$A$1:$ZZ$1, 0))</f>
        <v/>
      </c>
      <c r="B40">
        <f>INDEX(resultados!$A$2:$ZZ$1352, 34, MATCH($B$2, resultados!$A$1:$ZZ$1, 0))</f>
        <v/>
      </c>
      <c r="C40">
        <f>INDEX(resultados!$A$2:$ZZ$1352, 34, MATCH($B$3, resultados!$A$1:$ZZ$1, 0))</f>
        <v/>
      </c>
    </row>
    <row r="41">
      <c r="A41">
        <f>INDEX(resultados!$A$2:$ZZ$1352, 35, MATCH($B$1, resultados!$A$1:$ZZ$1, 0))</f>
        <v/>
      </c>
      <c r="B41">
        <f>INDEX(resultados!$A$2:$ZZ$1352, 35, MATCH($B$2, resultados!$A$1:$ZZ$1, 0))</f>
        <v/>
      </c>
      <c r="C41">
        <f>INDEX(resultados!$A$2:$ZZ$1352, 35, MATCH($B$3, resultados!$A$1:$ZZ$1, 0))</f>
        <v/>
      </c>
    </row>
    <row r="42">
      <c r="A42">
        <f>INDEX(resultados!$A$2:$ZZ$1352, 36, MATCH($B$1, resultados!$A$1:$ZZ$1, 0))</f>
        <v/>
      </c>
      <c r="B42">
        <f>INDEX(resultados!$A$2:$ZZ$1352, 36, MATCH($B$2, resultados!$A$1:$ZZ$1, 0))</f>
        <v/>
      </c>
      <c r="C42">
        <f>INDEX(resultados!$A$2:$ZZ$1352, 36, MATCH($B$3, resultados!$A$1:$ZZ$1, 0))</f>
        <v/>
      </c>
    </row>
    <row r="43">
      <c r="A43">
        <f>INDEX(resultados!$A$2:$ZZ$1352, 37, MATCH($B$1, resultados!$A$1:$ZZ$1, 0))</f>
        <v/>
      </c>
      <c r="B43">
        <f>INDEX(resultados!$A$2:$ZZ$1352, 37, MATCH($B$2, resultados!$A$1:$ZZ$1, 0))</f>
        <v/>
      </c>
      <c r="C43">
        <f>INDEX(resultados!$A$2:$ZZ$1352, 37, MATCH($B$3, resultados!$A$1:$ZZ$1, 0))</f>
        <v/>
      </c>
    </row>
    <row r="44">
      <c r="A44">
        <f>INDEX(resultados!$A$2:$ZZ$1352, 38, MATCH($B$1, resultados!$A$1:$ZZ$1, 0))</f>
        <v/>
      </c>
      <c r="B44">
        <f>INDEX(resultados!$A$2:$ZZ$1352, 38, MATCH($B$2, resultados!$A$1:$ZZ$1, 0))</f>
        <v/>
      </c>
      <c r="C44">
        <f>INDEX(resultados!$A$2:$ZZ$1352, 38, MATCH($B$3, resultados!$A$1:$ZZ$1, 0))</f>
        <v/>
      </c>
    </row>
    <row r="45">
      <c r="A45">
        <f>INDEX(resultados!$A$2:$ZZ$1352, 39, MATCH($B$1, resultados!$A$1:$ZZ$1, 0))</f>
        <v/>
      </c>
      <c r="B45">
        <f>INDEX(resultados!$A$2:$ZZ$1352, 39, MATCH($B$2, resultados!$A$1:$ZZ$1, 0))</f>
        <v/>
      </c>
      <c r="C45">
        <f>INDEX(resultados!$A$2:$ZZ$1352, 39, MATCH($B$3, resultados!$A$1:$ZZ$1, 0))</f>
        <v/>
      </c>
    </row>
    <row r="46">
      <c r="A46">
        <f>INDEX(resultados!$A$2:$ZZ$1352, 40, MATCH($B$1, resultados!$A$1:$ZZ$1, 0))</f>
        <v/>
      </c>
      <c r="B46">
        <f>INDEX(resultados!$A$2:$ZZ$1352, 40, MATCH($B$2, resultados!$A$1:$ZZ$1, 0))</f>
        <v/>
      </c>
      <c r="C46">
        <f>INDEX(resultados!$A$2:$ZZ$1352, 40, MATCH($B$3, resultados!$A$1:$ZZ$1, 0))</f>
        <v/>
      </c>
    </row>
    <row r="47">
      <c r="A47">
        <f>INDEX(resultados!$A$2:$ZZ$1352, 41, MATCH($B$1, resultados!$A$1:$ZZ$1, 0))</f>
        <v/>
      </c>
      <c r="B47">
        <f>INDEX(resultados!$A$2:$ZZ$1352, 41, MATCH($B$2, resultados!$A$1:$ZZ$1, 0))</f>
        <v/>
      </c>
      <c r="C47">
        <f>INDEX(resultados!$A$2:$ZZ$1352, 41, MATCH($B$3, resultados!$A$1:$ZZ$1, 0))</f>
        <v/>
      </c>
    </row>
    <row r="48">
      <c r="A48">
        <f>INDEX(resultados!$A$2:$ZZ$1352, 42, MATCH($B$1, resultados!$A$1:$ZZ$1, 0))</f>
        <v/>
      </c>
      <c r="B48">
        <f>INDEX(resultados!$A$2:$ZZ$1352, 42, MATCH($B$2, resultados!$A$1:$ZZ$1, 0))</f>
        <v/>
      </c>
      <c r="C48">
        <f>INDEX(resultados!$A$2:$ZZ$1352, 42, MATCH($B$3, resultados!$A$1:$ZZ$1, 0))</f>
        <v/>
      </c>
    </row>
    <row r="49">
      <c r="A49">
        <f>INDEX(resultados!$A$2:$ZZ$1352, 43, MATCH($B$1, resultados!$A$1:$ZZ$1, 0))</f>
        <v/>
      </c>
      <c r="B49">
        <f>INDEX(resultados!$A$2:$ZZ$1352, 43, MATCH($B$2, resultados!$A$1:$ZZ$1, 0))</f>
        <v/>
      </c>
      <c r="C49">
        <f>INDEX(resultados!$A$2:$ZZ$1352, 43, MATCH($B$3, resultados!$A$1:$ZZ$1, 0))</f>
        <v/>
      </c>
    </row>
    <row r="50">
      <c r="A50">
        <f>INDEX(resultados!$A$2:$ZZ$1352, 44, MATCH($B$1, resultados!$A$1:$ZZ$1, 0))</f>
        <v/>
      </c>
      <c r="B50">
        <f>INDEX(resultados!$A$2:$ZZ$1352, 44, MATCH($B$2, resultados!$A$1:$ZZ$1, 0))</f>
        <v/>
      </c>
      <c r="C50">
        <f>INDEX(resultados!$A$2:$ZZ$1352, 44, MATCH($B$3, resultados!$A$1:$ZZ$1, 0))</f>
        <v/>
      </c>
    </row>
    <row r="51">
      <c r="A51">
        <f>INDEX(resultados!$A$2:$ZZ$1352, 45, MATCH($B$1, resultados!$A$1:$ZZ$1, 0))</f>
        <v/>
      </c>
      <c r="B51">
        <f>INDEX(resultados!$A$2:$ZZ$1352, 45, MATCH($B$2, resultados!$A$1:$ZZ$1, 0))</f>
        <v/>
      </c>
      <c r="C51">
        <f>INDEX(resultados!$A$2:$ZZ$1352, 45, MATCH($B$3, resultados!$A$1:$ZZ$1, 0))</f>
        <v/>
      </c>
    </row>
    <row r="52">
      <c r="A52">
        <f>INDEX(resultados!$A$2:$ZZ$1352, 46, MATCH($B$1, resultados!$A$1:$ZZ$1, 0))</f>
        <v/>
      </c>
      <c r="B52">
        <f>INDEX(resultados!$A$2:$ZZ$1352, 46, MATCH($B$2, resultados!$A$1:$ZZ$1, 0))</f>
        <v/>
      </c>
      <c r="C52">
        <f>INDEX(resultados!$A$2:$ZZ$1352, 46, MATCH($B$3, resultados!$A$1:$ZZ$1, 0))</f>
        <v/>
      </c>
    </row>
    <row r="53">
      <c r="A53">
        <f>INDEX(resultados!$A$2:$ZZ$1352, 47, MATCH($B$1, resultados!$A$1:$ZZ$1, 0))</f>
        <v/>
      </c>
      <c r="B53">
        <f>INDEX(resultados!$A$2:$ZZ$1352, 47, MATCH($B$2, resultados!$A$1:$ZZ$1, 0))</f>
        <v/>
      </c>
      <c r="C53">
        <f>INDEX(resultados!$A$2:$ZZ$1352, 47, MATCH($B$3, resultados!$A$1:$ZZ$1, 0))</f>
        <v/>
      </c>
    </row>
    <row r="54">
      <c r="A54">
        <f>INDEX(resultados!$A$2:$ZZ$1352, 48, MATCH($B$1, resultados!$A$1:$ZZ$1, 0))</f>
        <v/>
      </c>
      <c r="B54">
        <f>INDEX(resultados!$A$2:$ZZ$1352, 48, MATCH($B$2, resultados!$A$1:$ZZ$1, 0))</f>
        <v/>
      </c>
      <c r="C54">
        <f>INDEX(resultados!$A$2:$ZZ$1352, 48, MATCH($B$3, resultados!$A$1:$ZZ$1, 0))</f>
        <v/>
      </c>
    </row>
    <row r="55">
      <c r="A55">
        <f>INDEX(resultados!$A$2:$ZZ$1352, 49, MATCH($B$1, resultados!$A$1:$ZZ$1, 0))</f>
        <v/>
      </c>
      <c r="B55">
        <f>INDEX(resultados!$A$2:$ZZ$1352, 49, MATCH($B$2, resultados!$A$1:$ZZ$1, 0))</f>
        <v/>
      </c>
      <c r="C55">
        <f>INDEX(resultados!$A$2:$ZZ$1352, 49, MATCH($B$3, resultados!$A$1:$ZZ$1, 0))</f>
        <v/>
      </c>
    </row>
    <row r="56">
      <c r="A56">
        <f>INDEX(resultados!$A$2:$ZZ$1352, 50, MATCH($B$1, resultados!$A$1:$ZZ$1, 0))</f>
        <v/>
      </c>
      <c r="B56">
        <f>INDEX(resultados!$A$2:$ZZ$1352, 50, MATCH($B$2, resultados!$A$1:$ZZ$1, 0))</f>
        <v/>
      </c>
      <c r="C56">
        <f>INDEX(resultados!$A$2:$ZZ$1352, 50, MATCH($B$3, resultados!$A$1:$ZZ$1, 0))</f>
        <v/>
      </c>
    </row>
    <row r="57">
      <c r="A57">
        <f>INDEX(resultados!$A$2:$ZZ$1352, 51, MATCH($B$1, resultados!$A$1:$ZZ$1, 0))</f>
        <v/>
      </c>
      <c r="B57">
        <f>INDEX(resultados!$A$2:$ZZ$1352, 51, MATCH($B$2, resultados!$A$1:$ZZ$1, 0))</f>
        <v/>
      </c>
      <c r="C57">
        <f>INDEX(resultados!$A$2:$ZZ$1352, 51, MATCH($B$3, resultados!$A$1:$ZZ$1, 0))</f>
        <v/>
      </c>
    </row>
    <row r="58">
      <c r="A58">
        <f>INDEX(resultados!$A$2:$ZZ$1352, 52, MATCH($B$1, resultados!$A$1:$ZZ$1, 0))</f>
        <v/>
      </c>
      <c r="B58">
        <f>INDEX(resultados!$A$2:$ZZ$1352, 52, MATCH($B$2, resultados!$A$1:$ZZ$1, 0))</f>
        <v/>
      </c>
      <c r="C58">
        <f>INDEX(resultados!$A$2:$ZZ$1352, 52, MATCH($B$3, resultados!$A$1:$ZZ$1, 0))</f>
        <v/>
      </c>
    </row>
    <row r="59">
      <c r="A59">
        <f>INDEX(resultados!$A$2:$ZZ$1352, 53, MATCH($B$1, resultados!$A$1:$ZZ$1, 0))</f>
        <v/>
      </c>
      <c r="B59">
        <f>INDEX(resultados!$A$2:$ZZ$1352, 53, MATCH($B$2, resultados!$A$1:$ZZ$1, 0))</f>
        <v/>
      </c>
      <c r="C59">
        <f>INDEX(resultados!$A$2:$ZZ$1352, 53, MATCH($B$3, resultados!$A$1:$ZZ$1, 0))</f>
        <v/>
      </c>
    </row>
    <row r="60">
      <c r="A60">
        <f>INDEX(resultados!$A$2:$ZZ$1352, 54, MATCH($B$1, resultados!$A$1:$ZZ$1, 0))</f>
        <v/>
      </c>
      <c r="B60">
        <f>INDEX(resultados!$A$2:$ZZ$1352, 54, MATCH($B$2, resultados!$A$1:$ZZ$1, 0))</f>
        <v/>
      </c>
      <c r="C60">
        <f>INDEX(resultados!$A$2:$ZZ$1352, 54, MATCH($B$3, resultados!$A$1:$ZZ$1, 0))</f>
        <v/>
      </c>
    </row>
    <row r="61">
      <c r="A61">
        <f>INDEX(resultados!$A$2:$ZZ$1352, 55, MATCH($B$1, resultados!$A$1:$ZZ$1, 0))</f>
        <v/>
      </c>
      <c r="B61">
        <f>INDEX(resultados!$A$2:$ZZ$1352, 55, MATCH($B$2, resultados!$A$1:$ZZ$1, 0))</f>
        <v/>
      </c>
      <c r="C61">
        <f>INDEX(resultados!$A$2:$ZZ$1352, 55, MATCH($B$3, resultados!$A$1:$ZZ$1, 0))</f>
        <v/>
      </c>
    </row>
    <row r="62">
      <c r="A62">
        <f>INDEX(resultados!$A$2:$ZZ$1352, 56, MATCH($B$1, resultados!$A$1:$ZZ$1, 0))</f>
        <v/>
      </c>
      <c r="B62">
        <f>INDEX(resultados!$A$2:$ZZ$1352, 56, MATCH($B$2, resultados!$A$1:$ZZ$1, 0))</f>
        <v/>
      </c>
      <c r="C62">
        <f>INDEX(resultados!$A$2:$ZZ$1352, 56, MATCH($B$3, resultados!$A$1:$ZZ$1, 0))</f>
        <v/>
      </c>
    </row>
    <row r="63">
      <c r="A63">
        <f>INDEX(resultados!$A$2:$ZZ$1352, 57, MATCH($B$1, resultados!$A$1:$ZZ$1, 0))</f>
        <v/>
      </c>
      <c r="B63">
        <f>INDEX(resultados!$A$2:$ZZ$1352, 57, MATCH($B$2, resultados!$A$1:$ZZ$1, 0))</f>
        <v/>
      </c>
      <c r="C63">
        <f>INDEX(resultados!$A$2:$ZZ$1352, 57, MATCH($B$3, resultados!$A$1:$ZZ$1, 0))</f>
        <v/>
      </c>
    </row>
    <row r="64">
      <c r="A64">
        <f>INDEX(resultados!$A$2:$ZZ$1352, 58, MATCH($B$1, resultados!$A$1:$ZZ$1, 0))</f>
        <v/>
      </c>
      <c r="B64">
        <f>INDEX(resultados!$A$2:$ZZ$1352, 58, MATCH($B$2, resultados!$A$1:$ZZ$1, 0))</f>
        <v/>
      </c>
      <c r="C64">
        <f>INDEX(resultados!$A$2:$ZZ$1352, 58, MATCH($B$3, resultados!$A$1:$ZZ$1, 0))</f>
        <v/>
      </c>
    </row>
    <row r="65">
      <c r="A65">
        <f>INDEX(resultados!$A$2:$ZZ$1352, 59, MATCH($B$1, resultados!$A$1:$ZZ$1, 0))</f>
        <v/>
      </c>
      <c r="B65">
        <f>INDEX(resultados!$A$2:$ZZ$1352, 59, MATCH($B$2, resultados!$A$1:$ZZ$1, 0))</f>
        <v/>
      </c>
      <c r="C65">
        <f>INDEX(resultados!$A$2:$ZZ$1352, 59, MATCH($B$3, resultados!$A$1:$ZZ$1, 0))</f>
        <v/>
      </c>
    </row>
    <row r="66">
      <c r="A66">
        <f>INDEX(resultados!$A$2:$ZZ$1352, 60, MATCH($B$1, resultados!$A$1:$ZZ$1, 0))</f>
        <v/>
      </c>
      <c r="B66">
        <f>INDEX(resultados!$A$2:$ZZ$1352, 60, MATCH($B$2, resultados!$A$1:$ZZ$1, 0))</f>
        <v/>
      </c>
      <c r="C66">
        <f>INDEX(resultados!$A$2:$ZZ$1352, 60, MATCH($B$3, resultados!$A$1:$ZZ$1, 0))</f>
        <v/>
      </c>
    </row>
    <row r="67">
      <c r="A67">
        <f>INDEX(resultados!$A$2:$ZZ$1352, 61, MATCH($B$1, resultados!$A$1:$ZZ$1, 0))</f>
        <v/>
      </c>
      <c r="B67">
        <f>INDEX(resultados!$A$2:$ZZ$1352, 61, MATCH($B$2, resultados!$A$1:$ZZ$1, 0))</f>
        <v/>
      </c>
      <c r="C67">
        <f>INDEX(resultados!$A$2:$ZZ$1352, 61, MATCH($B$3, resultados!$A$1:$ZZ$1, 0))</f>
        <v/>
      </c>
    </row>
    <row r="68">
      <c r="A68">
        <f>INDEX(resultados!$A$2:$ZZ$1352, 62, MATCH($B$1, resultados!$A$1:$ZZ$1, 0))</f>
        <v/>
      </c>
      <c r="B68">
        <f>INDEX(resultados!$A$2:$ZZ$1352, 62, MATCH($B$2, resultados!$A$1:$ZZ$1, 0))</f>
        <v/>
      </c>
      <c r="C68">
        <f>INDEX(resultados!$A$2:$ZZ$1352, 62, MATCH($B$3, resultados!$A$1:$ZZ$1, 0))</f>
        <v/>
      </c>
    </row>
    <row r="69">
      <c r="A69">
        <f>INDEX(resultados!$A$2:$ZZ$1352, 63, MATCH($B$1, resultados!$A$1:$ZZ$1, 0))</f>
        <v/>
      </c>
      <c r="B69">
        <f>INDEX(resultados!$A$2:$ZZ$1352, 63, MATCH($B$2, resultados!$A$1:$ZZ$1, 0))</f>
        <v/>
      </c>
      <c r="C69">
        <f>INDEX(resultados!$A$2:$ZZ$1352, 63, MATCH($B$3, resultados!$A$1:$ZZ$1, 0))</f>
        <v/>
      </c>
    </row>
    <row r="70">
      <c r="A70">
        <f>INDEX(resultados!$A$2:$ZZ$1352, 64, MATCH($B$1, resultados!$A$1:$ZZ$1, 0))</f>
        <v/>
      </c>
      <c r="B70">
        <f>INDEX(resultados!$A$2:$ZZ$1352, 64, MATCH($B$2, resultados!$A$1:$ZZ$1, 0))</f>
        <v/>
      </c>
      <c r="C70">
        <f>INDEX(resultados!$A$2:$ZZ$1352, 64, MATCH($B$3, resultados!$A$1:$ZZ$1, 0))</f>
        <v/>
      </c>
    </row>
    <row r="71">
      <c r="A71">
        <f>INDEX(resultados!$A$2:$ZZ$1352, 65, MATCH($B$1, resultados!$A$1:$ZZ$1, 0))</f>
        <v/>
      </c>
      <c r="B71">
        <f>INDEX(resultados!$A$2:$ZZ$1352, 65, MATCH($B$2, resultados!$A$1:$ZZ$1, 0))</f>
        <v/>
      </c>
      <c r="C71">
        <f>INDEX(resultados!$A$2:$ZZ$1352, 65, MATCH($B$3, resultados!$A$1:$ZZ$1, 0))</f>
        <v/>
      </c>
    </row>
    <row r="72">
      <c r="A72">
        <f>INDEX(resultados!$A$2:$ZZ$1352, 66, MATCH($B$1, resultados!$A$1:$ZZ$1, 0))</f>
        <v/>
      </c>
      <c r="B72">
        <f>INDEX(resultados!$A$2:$ZZ$1352, 66, MATCH($B$2, resultados!$A$1:$ZZ$1, 0))</f>
        <v/>
      </c>
      <c r="C72">
        <f>INDEX(resultados!$A$2:$ZZ$1352, 66, MATCH($B$3, resultados!$A$1:$ZZ$1, 0))</f>
        <v/>
      </c>
    </row>
    <row r="73">
      <c r="A73">
        <f>INDEX(resultados!$A$2:$ZZ$1352, 67, MATCH($B$1, resultados!$A$1:$ZZ$1, 0))</f>
        <v/>
      </c>
      <c r="B73">
        <f>INDEX(resultados!$A$2:$ZZ$1352, 67, MATCH($B$2, resultados!$A$1:$ZZ$1, 0))</f>
        <v/>
      </c>
      <c r="C73">
        <f>INDEX(resultados!$A$2:$ZZ$1352, 67, MATCH($B$3, resultados!$A$1:$ZZ$1, 0))</f>
        <v/>
      </c>
    </row>
    <row r="74">
      <c r="A74">
        <f>INDEX(resultados!$A$2:$ZZ$1352, 68, MATCH($B$1, resultados!$A$1:$ZZ$1, 0))</f>
        <v/>
      </c>
      <c r="B74">
        <f>INDEX(resultados!$A$2:$ZZ$1352, 68, MATCH($B$2, resultados!$A$1:$ZZ$1, 0))</f>
        <v/>
      </c>
      <c r="C74">
        <f>INDEX(resultados!$A$2:$ZZ$1352, 68, MATCH($B$3, resultados!$A$1:$ZZ$1, 0))</f>
        <v/>
      </c>
    </row>
    <row r="75">
      <c r="A75">
        <f>INDEX(resultados!$A$2:$ZZ$1352, 69, MATCH($B$1, resultados!$A$1:$ZZ$1, 0))</f>
        <v/>
      </c>
      <c r="B75">
        <f>INDEX(resultados!$A$2:$ZZ$1352, 69, MATCH($B$2, resultados!$A$1:$ZZ$1, 0))</f>
        <v/>
      </c>
      <c r="C75">
        <f>INDEX(resultados!$A$2:$ZZ$1352, 69, MATCH($B$3, resultados!$A$1:$ZZ$1, 0))</f>
        <v/>
      </c>
    </row>
    <row r="76">
      <c r="A76">
        <f>INDEX(resultados!$A$2:$ZZ$1352, 70, MATCH($B$1, resultados!$A$1:$ZZ$1, 0))</f>
        <v/>
      </c>
      <c r="B76">
        <f>INDEX(resultados!$A$2:$ZZ$1352, 70, MATCH($B$2, resultados!$A$1:$ZZ$1, 0))</f>
        <v/>
      </c>
      <c r="C76">
        <f>INDEX(resultados!$A$2:$ZZ$1352, 70, MATCH($B$3, resultados!$A$1:$ZZ$1, 0))</f>
        <v/>
      </c>
    </row>
    <row r="77">
      <c r="A77">
        <f>INDEX(resultados!$A$2:$ZZ$1352, 71, MATCH($B$1, resultados!$A$1:$ZZ$1, 0))</f>
        <v/>
      </c>
      <c r="B77">
        <f>INDEX(resultados!$A$2:$ZZ$1352, 71, MATCH($B$2, resultados!$A$1:$ZZ$1, 0))</f>
        <v/>
      </c>
      <c r="C77">
        <f>INDEX(resultados!$A$2:$ZZ$1352, 71, MATCH($B$3, resultados!$A$1:$ZZ$1, 0))</f>
        <v/>
      </c>
    </row>
    <row r="78">
      <c r="A78">
        <f>INDEX(resultados!$A$2:$ZZ$1352, 72, MATCH($B$1, resultados!$A$1:$ZZ$1, 0))</f>
        <v/>
      </c>
      <c r="B78">
        <f>INDEX(resultados!$A$2:$ZZ$1352, 72, MATCH($B$2, resultados!$A$1:$ZZ$1, 0))</f>
        <v/>
      </c>
      <c r="C78">
        <f>INDEX(resultados!$A$2:$ZZ$1352, 72, MATCH($B$3, resultados!$A$1:$ZZ$1, 0))</f>
        <v/>
      </c>
    </row>
    <row r="79">
      <c r="A79">
        <f>INDEX(resultados!$A$2:$ZZ$1352, 73, MATCH($B$1, resultados!$A$1:$ZZ$1, 0))</f>
        <v/>
      </c>
      <c r="B79">
        <f>INDEX(resultados!$A$2:$ZZ$1352, 73, MATCH($B$2, resultados!$A$1:$ZZ$1, 0))</f>
        <v/>
      </c>
      <c r="C79">
        <f>INDEX(resultados!$A$2:$ZZ$1352, 73, MATCH($B$3, resultados!$A$1:$ZZ$1, 0))</f>
        <v/>
      </c>
    </row>
    <row r="80">
      <c r="A80">
        <f>INDEX(resultados!$A$2:$ZZ$1352, 74, MATCH($B$1, resultados!$A$1:$ZZ$1, 0))</f>
        <v/>
      </c>
      <c r="B80">
        <f>INDEX(resultados!$A$2:$ZZ$1352, 74, MATCH($B$2, resultados!$A$1:$ZZ$1, 0))</f>
        <v/>
      </c>
      <c r="C80">
        <f>INDEX(resultados!$A$2:$ZZ$1352, 74, MATCH($B$3, resultados!$A$1:$ZZ$1, 0))</f>
        <v/>
      </c>
    </row>
    <row r="81">
      <c r="A81">
        <f>INDEX(resultados!$A$2:$ZZ$1352, 75, MATCH($B$1, resultados!$A$1:$ZZ$1, 0))</f>
        <v/>
      </c>
      <c r="B81">
        <f>INDEX(resultados!$A$2:$ZZ$1352, 75, MATCH($B$2, resultados!$A$1:$ZZ$1, 0))</f>
        <v/>
      </c>
      <c r="C81">
        <f>INDEX(resultados!$A$2:$ZZ$1352, 75, MATCH($B$3, resultados!$A$1:$ZZ$1, 0))</f>
        <v/>
      </c>
    </row>
    <row r="82">
      <c r="A82">
        <f>INDEX(resultados!$A$2:$ZZ$1352, 76, MATCH($B$1, resultados!$A$1:$ZZ$1, 0))</f>
        <v/>
      </c>
      <c r="B82">
        <f>INDEX(resultados!$A$2:$ZZ$1352, 76, MATCH($B$2, resultados!$A$1:$ZZ$1, 0))</f>
        <v/>
      </c>
      <c r="C82">
        <f>INDEX(resultados!$A$2:$ZZ$1352, 76, MATCH($B$3, resultados!$A$1:$ZZ$1, 0))</f>
        <v/>
      </c>
    </row>
    <row r="83">
      <c r="A83">
        <f>INDEX(resultados!$A$2:$ZZ$1352, 77, MATCH($B$1, resultados!$A$1:$ZZ$1, 0))</f>
        <v/>
      </c>
      <c r="B83">
        <f>INDEX(resultados!$A$2:$ZZ$1352, 77, MATCH($B$2, resultados!$A$1:$ZZ$1, 0))</f>
        <v/>
      </c>
      <c r="C83">
        <f>INDEX(resultados!$A$2:$ZZ$1352, 77, MATCH($B$3, resultados!$A$1:$ZZ$1, 0))</f>
        <v/>
      </c>
    </row>
    <row r="84">
      <c r="A84">
        <f>INDEX(resultados!$A$2:$ZZ$1352, 78, MATCH($B$1, resultados!$A$1:$ZZ$1, 0))</f>
        <v/>
      </c>
      <c r="B84">
        <f>INDEX(resultados!$A$2:$ZZ$1352, 78, MATCH($B$2, resultados!$A$1:$ZZ$1, 0))</f>
        <v/>
      </c>
      <c r="C84">
        <f>INDEX(resultados!$A$2:$ZZ$1352, 78, MATCH($B$3, resultados!$A$1:$ZZ$1, 0))</f>
        <v/>
      </c>
    </row>
    <row r="85">
      <c r="A85">
        <f>INDEX(resultados!$A$2:$ZZ$1352, 79, MATCH($B$1, resultados!$A$1:$ZZ$1, 0))</f>
        <v/>
      </c>
      <c r="B85">
        <f>INDEX(resultados!$A$2:$ZZ$1352, 79, MATCH($B$2, resultados!$A$1:$ZZ$1, 0))</f>
        <v/>
      </c>
      <c r="C85">
        <f>INDEX(resultados!$A$2:$ZZ$1352, 79, MATCH($B$3, resultados!$A$1:$ZZ$1, 0))</f>
        <v/>
      </c>
    </row>
    <row r="86">
      <c r="A86">
        <f>INDEX(resultados!$A$2:$ZZ$1352, 80, MATCH($B$1, resultados!$A$1:$ZZ$1, 0))</f>
        <v/>
      </c>
      <c r="B86">
        <f>INDEX(resultados!$A$2:$ZZ$1352, 80, MATCH($B$2, resultados!$A$1:$ZZ$1, 0))</f>
        <v/>
      </c>
      <c r="C86">
        <f>INDEX(resultados!$A$2:$ZZ$1352, 80, MATCH($B$3, resultados!$A$1:$ZZ$1, 0))</f>
        <v/>
      </c>
    </row>
    <row r="87">
      <c r="A87">
        <f>INDEX(resultados!$A$2:$ZZ$1352, 81, MATCH($B$1, resultados!$A$1:$ZZ$1, 0))</f>
        <v/>
      </c>
      <c r="B87">
        <f>INDEX(resultados!$A$2:$ZZ$1352, 81, MATCH($B$2, resultados!$A$1:$ZZ$1, 0))</f>
        <v/>
      </c>
      <c r="C87">
        <f>INDEX(resultados!$A$2:$ZZ$1352, 81, MATCH($B$3, resultados!$A$1:$ZZ$1, 0))</f>
        <v/>
      </c>
    </row>
    <row r="88">
      <c r="A88">
        <f>INDEX(resultados!$A$2:$ZZ$1352, 82, MATCH($B$1, resultados!$A$1:$ZZ$1, 0))</f>
        <v/>
      </c>
      <c r="B88">
        <f>INDEX(resultados!$A$2:$ZZ$1352, 82, MATCH($B$2, resultados!$A$1:$ZZ$1, 0))</f>
        <v/>
      </c>
      <c r="C88">
        <f>INDEX(resultados!$A$2:$ZZ$1352, 82, MATCH($B$3, resultados!$A$1:$ZZ$1, 0))</f>
        <v/>
      </c>
    </row>
    <row r="89">
      <c r="A89">
        <f>INDEX(resultados!$A$2:$ZZ$1352, 83, MATCH($B$1, resultados!$A$1:$ZZ$1, 0))</f>
        <v/>
      </c>
      <c r="B89">
        <f>INDEX(resultados!$A$2:$ZZ$1352, 83, MATCH($B$2, resultados!$A$1:$ZZ$1, 0))</f>
        <v/>
      </c>
      <c r="C89">
        <f>INDEX(resultados!$A$2:$ZZ$1352, 83, MATCH($B$3, resultados!$A$1:$ZZ$1, 0))</f>
        <v/>
      </c>
    </row>
    <row r="90">
      <c r="A90">
        <f>INDEX(resultados!$A$2:$ZZ$1352, 84, MATCH($B$1, resultados!$A$1:$ZZ$1, 0))</f>
        <v/>
      </c>
      <c r="B90">
        <f>INDEX(resultados!$A$2:$ZZ$1352, 84, MATCH($B$2, resultados!$A$1:$ZZ$1, 0))</f>
        <v/>
      </c>
      <c r="C90">
        <f>INDEX(resultados!$A$2:$ZZ$1352, 84, MATCH($B$3, resultados!$A$1:$ZZ$1, 0))</f>
        <v/>
      </c>
    </row>
    <row r="91">
      <c r="A91">
        <f>INDEX(resultados!$A$2:$ZZ$1352, 85, MATCH($B$1, resultados!$A$1:$ZZ$1, 0))</f>
        <v/>
      </c>
      <c r="B91">
        <f>INDEX(resultados!$A$2:$ZZ$1352, 85, MATCH($B$2, resultados!$A$1:$ZZ$1, 0))</f>
        <v/>
      </c>
      <c r="C91">
        <f>INDEX(resultados!$A$2:$ZZ$1352, 85, MATCH($B$3, resultados!$A$1:$ZZ$1, 0))</f>
        <v/>
      </c>
    </row>
    <row r="92">
      <c r="A92">
        <f>INDEX(resultados!$A$2:$ZZ$1352, 86, MATCH($B$1, resultados!$A$1:$ZZ$1, 0))</f>
        <v/>
      </c>
      <c r="B92">
        <f>INDEX(resultados!$A$2:$ZZ$1352, 86, MATCH($B$2, resultados!$A$1:$ZZ$1, 0))</f>
        <v/>
      </c>
      <c r="C92">
        <f>INDEX(resultados!$A$2:$ZZ$1352, 86, MATCH($B$3, resultados!$A$1:$ZZ$1, 0))</f>
        <v/>
      </c>
    </row>
    <row r="93">
      <c r="A93">
        <f>INDEX(resultados!$A$2:$ZZ$1352, 87, MATCH($B$1, resultados!$A$1:$ZZ$1, 0))</f>
        <v/>
      </c>
      <c r="B93">
        <f>INDEX(resultados!$A$2:$ZZ$1352, 87, MATCH($B$2, resultados!$A$1:$ZZ$1, 0))</f>
        <v/>
      </c>
      <c r="C93">
        <f>INDEX(resultados!$A$2:$ZZ$1352, 87, MATCH($B$3, resultados!$A$1:$ZZ$1, 0))</f>
        <v/>
      </c>
    </row>
    <row r="94">
      <c r="A94">
        <f>INDEX(resultados!$A$2:$ZZ$1352, 88, MATCH($B$1, resultados!$A$1:$ZZ$1, 0))</f>
        <v/>
      </c>
      <c r="B94">
        <f>INDEX(resultados!$A$2:$ZZ$1352, 88, MATCH($B$2, resultados!$A$1:$ZZ$1, 0))</f>
        <v/>
      </c>
      <c r="C94">
        <f>INDEX(resultados!$A$2:$ZZ$1352, 88, MATCH($B$3, resultados!$A$1:$ZZ$1, 0))</f>
        <v/>
      </c>
    </row>
    <row r="95">
      <c r="A95">
        <f>INDEX(resultados!$A$2:$ZZ$1352, 89, MATCH($B$1, resultados!$A$1:$ZZ$1, 0))</f>
        <v/>
      </c>
      <c r="B95">
        <f>INDEX(resultados!$A$2:$ZZ$1352, 89, MATCH($B$2, resultados!$A$1:$ZZ$1, 0))</f>
        <v/>
      </c>
      <c r="C95">
        <f>INDEX(resultados!$A$2:$ZZ$1352, 89, MATCH($B$3, resultados!$A$1:$ZZ$1, 0))</f>
        <v/>
      </c>
    </row>
    <row r="96">
      <c r="A96">
        <f>INDEX(resultados!$A$2:$ZZ$1352, 90, MATCH($B$1, resultados!$A$1:$ZZ$1, 0))</f>
        <v/>
      </c>
      <c r="B96">
        <f>INDEX(resultados!$A$2:$ZZ$1352, 90, MATCH($B$2, resultados!$A$1:$ZZ$1, 0))</f>
        <v/>
      </c>
      <c r="C96">
        <f>INDEX(resultados!$A$2:$ZZ$1352, 90, MATCH($B$3, resultados!$A$1:$ZZ$1, 0))</f>
        <v/>
      </c>
    </row>
    <row r="97">
      <c r="A97">
        <f>INDEX(resultados!$A$2:$ZZ$1352, 91, MATCH($B$1, resultados!$A$1:$ZZ$1, 0))</f>
        <v/>
      </c>
      <c r="B97">
        <f>INDEX(resultados!$A$2:$ZZ$1352, 91, MATCH($B$2, resultados!$A$1:$ZZ$1, 0))</f>
        <v/>
      </c>
      <c r="C97">
        <f>INDEX(resultados!$A$2:$ZZ$1352, 91, MATCH($B$3, resultados!$A$1:$ZZ$1, 0))</f>
        <v/>
      </c>
    </row>
    <row r="98">
      <c r="A98">
        <f>INDEX(resultados!$A$2:$ZZ$1352, 92, MATCH($B$1, resultados!$A$1:$ZZ$1, 0))</f>
        <v/>
      </c>
      <c r="B98">
        <f>INDEX(resultados!$A$2:$ZZ$1352, 92, MATCH($B$2, resultados!$A$1:$ZZ$1, 0))</f>
        <v/>
      </c>
      <c r="C98">
        <f>INDEX(resultados!$A$2:$ZZ$1352, 92, MATCH($B$3, resultados!$A$1:$ZZ$1, 0))</f>
        <v/>
      </c>
    </row>
    <row r="99">
      <c r="A99">
        <f>INDEX(resultados!$A$2:$ZZ$1352, 93, MATCH($B$1, resultados!$A$1:$ZZ$1, 0))</f>
        <v/>
      </c>
      <c r="B99">
        <f>INDEX(resultados!$A$2:$ZZ$1352, 93, MATCH($B$2, resultados!$A$1:$ZZ$1, 0))</f>
        <v/>
      </c>
      <c r="C99">
        <f>INDEX(resultados!$A$2:$ZZ$1352, 93, MATCH($B$3, resultados!$A$1:$ZZ$1, 0))</f>
        <v/>
      </c>
    </row>
    <row r="100">
      <c r="A100">
        <f>INDEX(resultados!$A$2:$ZZ$1352, 94, MATCH($B$1, resultados!$A$1:$ZZ$1, 0))</f>
        <v/>
      </c>
      <c r="B100">
        <f>INDEX(resultados!$A$2:$ZZ$1352, 94, MATCH($B$2, resultados!$A$1:$ZZ$1, 0))</f>
        <v/>
      </c>
      <c r="C100">
        <f>INDEX(resultados!$A$2:$ZZ$1352, 94, MATCH($B$3, resultados!$A$1:$ZZ$1, 0))</f>
        <v/>
      </c>
    </row>
    <row r="101">
      <c r="A101">
        <f>INDEX(resultados!$A$2:$ZZ$1352, 95, MATCH($B$1, resultados!$A$1:$ZZ$1, 0))</f>
        <v/>
      </c>
      <c r="B101">
        <f>INDEX(resultados!$A$2:$ZZ$1352, 95, MATCH($B$2, resultados!$A$1:$ZZ$1, 0))</f>
        <v/>
      </c>
      <c r="C101">
        <f>INDEX(resultados!$A$2:$ZZ$1352, 95, MATCH($B$3, resultados!$A$1:$ZZ$1, 0))</f>
        <v/>
      </c>
    </row>
    <row r="102">
      <c r="A102">
        <f>INDEX(resultados!$A$2:$ZZ$1352, 96, MATCH($B$1, resultados!$A$1:$ZZ$1, 0))</f>
        <v/>
      </c>
      <c r="B102">
        <f>INDEX(resultados!$A$2:$ZZ$1352, 96, MATCH($B$2, resultados!$A$1:$ZZ$1, 0))</f>
        <v/>
      </c>
      <c r="C102">
        <f>INDEX(resultados!$A$2:$ZZ$1352, 96, MATCH($B$3, resultados!$A$1:$ZZ$1, 0))</f>
        <v/>
      </c>
    </row>
    <row r="103">
      <c r="A103">
        <f>INDEX(resultados!$A$2:$ZZ$1352, 97, MATCH($B$1, resultados!$A$1:$ZZ$1, 0))</f>
        <v/>
      </c>
      <c r="B103">
        <f>INDEX(resultados!$A$2:$ZZ$1352, 97, MATCH($B$2, resultados!$A$1:$ZZ$1, 0))</f>
        <v/>
      </c>
      <c r="C103">
        <f>INDEX(resultados!$A$2:$ZZ$1352, 97, MATCH($B$3, resultados!$A$1:$ZZ$1, 0))</f>
        <v/>
      </c>
    </row>
    <row r="104">
      <c r="A104">
        <f>INDEX(resultados!$A$2:$ZZ$1352, 98, MATCH($B$1, resultados!$A$1:$ZZ$1, 0))</f>
        <v/>
      </c>
      <c r="B104">
        <f>INDEX(resultados!$A$2:$ZZ$1352, 98, MATCH($B$2, resultados!$A$1:$ZZ$1, 0))</f>
        <v/>
      </c>
      <c r="C104">
        <f>INDEX(resultados!$A$2:$ZZ$1352, 98, MATCH($B$3, resultados!$A$1:$ZZ$1, 0))</f>
        <v/>
      </c>
    </row>
    <row r="105">
      <c r="A105">
        <f>INDEX(resultados!$A$2:$ZZ$1352, 99, MATCH($B$1, resultados!$A$1:$ZZ$1, 0))</f>
        <v/>
      </c>
      <c r="B105">
        <f>INDEX(resultados!$A$2:$ZZ$1352, 99, MATCH($B$2, resultados!$A$1:$ZZ$1, 0))</f>
        <v/>
      </c>
      <c r="C105">
        <f>INDEX(resultados!$A$2:$ZZ$1352, 99, MATCH($B$3, resultados!$A$1:$ZZ$1, 0))</f>
        <v/>
      </c>
    </row>
    <row r="106">
      <c r="A106">
        <f>INDEX(resultados!$A$2:$ZZ$1352, 100, MATCH($B$1, resultados!$A$1:$ZZ$1, 0))</f>
        <v/>
      </c>
      <c r="B106">
        <f>INDEX(resultados!$A$2:$ZZ$1352, 100, MATCH($B$2, resultados!$A$1:$ZZ$1, 0))</f>
        <v/>
      </c>
      <c r="C106">
        <f>INDEX(resultados!$A$2:$ZZ$1352, 100, MATCH($B$3, resultados!$A$1:$ZZ$1, 0))</f>
        <v/>
      </c>
    </row>
    <row r="107">
      <c r="A107">
        <f>INDEX(resultados!$A$2:$ZZ$1352, 101, MATCH($B$1, resultados!$A$1:$ZZ$1, 0))</f>
        <v/>
      </c>
      <c r="B107">
        <f>INDEX(resultados!$A$2:$ZZ$1352, 101, MATCH($B$2, resultados!$A$1:$ZZ$1, 0))</f>
        <v/>
      </c>
      <c r="C107">
        <f>INDEX(resultados!$A$2:$ZZ$1352, 101, MATCH($B$3, resultados!$A$1:$ZZ$1, 0))</f>
        <v/>
      </c>
    </row>
    <row r="108">
      <c r="A108">
        <f>INDEX(resultados!$A$2:$ZZ$1352, 102, MATCH($B$1, resultados!$A$1:$ZZ$1, 0))</f>
        <v/>
      </c>
      <c r="B108">
        <f>INDEX(resultados!$A$2:$ZZ$1352, 102, MATCH($B$2, resultados!$A$1:$ZZ$1, 0))</f>
        <v/>
      </c>
      <c r="C108">
        <f>INDEX(resultados!$A$2:$ZZ$1352, 102, MATCH($B$3, resultados!$A$1:$ZZ$1, 0))</f>
        <v/>
      </c>
    </row>
    <row r="109">
      <c r="A109">
        <f>INDEX(resultados!$A$2:$ZZ$1352, 103, MATCH($B$1, resultados!$A$1:$ZZ$1, 0))</f>
        <v/>
      </c>
      <c r="B109">
        <f>INDEX(resultados!$A$2:$ZZ$1352, 103, MATCH($B$2, resultados!$A$1:$ZZ$1, 0))</f>
        <v/>
      </c>
      <c r="C109">
        <f>INDEX(resultados!$A$2:$ZZ$1352, 103, MATCH($B$3, resultados!$A$1:$ZZ$1, 0))</f>
        <v/>
      </c>
    </row>
    <row r="110">
      <c r="A110">
        <f>INDEX(resultados!$A$2:$ZZ$1352, 104, MATCH($B$1, resultados!$A$1:$ZZ$1, 0))</f>
        <v/>
      </c>
      <c r="B110">
        <f>INDEX(resultados!$A$2:$ZZ$1352, 104, MATCH($B$2, resultados!$A$1:$ZZ$1, 0))</f>
        <v/>
      </c>
      <c r="C110">
        <f>INDEX(resultados!$A$2:$ZZ$1352, 104, MATCH($B$3, resultados!$A$1:$ZZ$1, 0))</f>
        <v/>
      </c>
    </row>
    <row r="111">
      <c r="A111">
        <f>INDEX(resultados!$A$2:$ZZ$1352, 105, MATCH($B$1, resultados!$A$1:$ZZ$1, 0))</f>
        <v/>
      </c>
      <c r="B111">
        <f>INDEX(resultados!$A$2:$ZZ$1352, 105, MATCH($B$2, resultados!$A$1:$ZZ$1, 0))</f>
        <v/>
      </c>
      <c r="C111">
        <f>INDEX(resultados!$A$2:$ZZ$1352, 105, MATCH($B$3, resultados!$A$1:$ZZ$1, 0))</f>
        <v/>
      </c>
    </row>
    <row r="112">
      <c r="A112">
        <f>INDEX(resultados!$A$2:$ZZ$1352, 106, MATCH($B$1, resultados!$A$1:$ZZ$1, 0))</f>
        <v/>
      </c>
      <c r="B112">
        <f>INDEX(resultados!$A$2:$ZZ$1352, 106, MATCH($B$2, resultados!$A$1:$ZZ$1, 0))</f>
        <v/>
      </c>
      <c r="C112">
        <f>INDEX(resultados!$A$2:$ZZ$1352, 106, MATCH($B$3, resultados!$A$1:$ZZ$1, 0))</f>
        <v/>
      </c>
    </row>
    <row r="113">
      <c r="A113">
        <f>INDEX(resultados!$A$2:$ZZ$1352, 107, MATCH($B$1, resultados!$A$1:$ZZ$1, 0))</f>
        <v/>
      </c>
      <c r="B113">
        <f>INDEX(resultados!$A$2:$ZZ$1352, 107, MATCH($B$2, resultados!$A$1:$ZZ$1, 0))</f>
        <v/>
      </c>
      <c r="C113">
        <f>INDEX(resultados!$A$2:$ZZ$1352, 107, MATCH($B$3, resultados!$A$1:$ZZ$1, 0))</f>
        <v/>
      </c>
    </row>
    <row r="114">
      <c r="A114">
        <f>INDEX(resultados!$A$2:$ZZ$1352, 108, MATCH($B$1, resultados!$A$1:$ZZ$1, 0))</f>
        <v/>
      </c>
      <c r="B114">
        <f>INDEX(resultados!$A$2:$ZZ$1352, 108, MATCH($B$2, resultados!$A$1:$ZZ$1, 0))</f>
        <v/>
      </c>
      <c r="C114">
        <f>INDEX(resultados!$A$2:$ZZ$1352, 108, MATCH($B$3, resultados!$A$1:$ZZ$1, 0))</f>
        <v/>
      </c>
    </row>
    <row r="115">
      <c r="A115">
        <f>INDEX(resultados!$A$2:$ZZ$1352, 109, MATCH($B$1, resultados!$A$1:$ZZ$1, 0))</f>
        <v/>
      </c>
      <c r="B115">
        <f>INDEX(resultados!$A$2:$ZZ$1352, 109, MATCH($B$2, resultados!$A$1:$ZZ$1, 0))</f>
        <v/>
      </c>
      <c r="C115">
        <f>INDEX(resultados!$A$2:$ZZ$1352, 109, MATCH($B$3, resultados!$A$1:$ZZ$1, 0))</f>
        <v/>
      </c>
    </row>
    <row r="116">
      <c r="A116">
        <f>INDEX(resultados!$A$2:$ZZ$1352, 110, MATCH($B$1, resultados!$A$1:$ZZ$1, 0))</f>
        <v/>
      </c>
      <c r="B116">
        <f>INDEX(resultados!$A$2:$ZZ$1352, 110, MATCH($B$2, resultados!$A$1:$ZZ$1, 0))</f>
        <v/>
      </c>
      <c r="C116">
        <f>INDEX(resultados!$A$2:$ZZ$1352, 110, MATCH($B$3, resultados!$A$1:$ZZ$1, 0))</f>
        <v/>
      </c>
    </row>
    <row r="117">
      <c r="A117">
        <f>INDEX(resultados!$A$2:$ZZ$1352, 111, MATCH($B$1, resultados!$A$1:$ZZ$1, 0))</f>
        <v/>
      </c>
      <c r="B117">
        <f>INDEX(resultados!$A$2:$ZZ$1352, 111, MATCH($B$2, resultados!$A$1:$ZZ$1, 0))</f>
        <v/>
      </c>
      <c r="C117">
        <f>INDEX(resultados!$A$2:$ZZ$1352, 111, MATCH($B$3, resultados!$A$1:$ZZ$1, 0))</f>
        <v/>
      </c>
    </row>
    <row r="118">
      <c r="A118">
        <f>INDEX(resultados!$A$2:$ZZ$1352, 112, MATCH($B$1, resultados!$A$1:$ZZ$1, 0))</f>
        <v/>
      </c>
      <c r="B118">
        <f>INDEX(resultados!$A$2:$ZZ$1352, 112, MATCH($B$2, resultados!$A$1:$ZZ$1, 0))</f>
        <v/>
      </c>
      <c r="C118">
        <f>INDEX(resultados!$A$2:$ZZ$1352, 112, MATCH($B$3, resultados!$A$1:$ZZ$1, 0))</f>
        <v/>
      </c>
    </row>
    <row r="119">
      <c r="A119">
        <f>INDEX(resultados!$A$2:$ZZ$1352, 113, MATCH($B$1, resultados!$A$1:$ZZ$1, 0))</f>
        <v/>
      </c>
      <c r="B119">
        <f>INDEX(resultados!$A$2:$ZZ$1352, 113, MATCH($B$2, resultados!$A$1:$ZZ$1, 0))</f>
        <v/>
      </c>
      <c r="C119">
        <f>INDEX(resultados!$A$2:$ZZ$1352, 113, MATCH($B$3, resultados!$A$1:$ZZ$1, 0))</f>
        <v/>
      </c>
    </row>
    <row r="120">
      <c r="A120">
        <f>INDEX(resultados!$A$2:$ZZ$1352, 114, MATCH($B$1, resultados!$A$1:$ZZ$1, 0))</f>
        <v/>
      </c>
      <c r="B120">
        <f>INDEX(resultados!$A$2:$ZZ$1352, 114, MATCH($B$2, resultados!$A$1:$ZZ$1, 0))</f>
        <v/>
      </c>
      <c r="C120">
        <f>INDEX(resultados!$A$2:$ZZ$1352, 114, MATCH($B$3, resultados!$A$1:$ZZ$1, 0))</f>
        <v/>
      </c>
    </row>
    <row r="121">
      <c r="A121">
        <f>INDEX(resultados!$A$2:$ZZ$1352, 115, MATCH($B$1, resultados!$A$1:$ZZ$1, 0))</f>
        <v/>
      </c>
      <c r="B121">
        <f>INDEX(resultados!$A$2:$ZZ$1352, 115, MATCH($B$2, resultados!$A$1:$ZZ$1, 0))</f>
        <v/>
      </c>
      <c r="C121">
        <f>INDEX(resultados!$A$2:$ZZ$1352, 115, MATCH($B$3, resultados!$A$1:$ZZ$1, 0))</f>
        <v/>
      </c>
    </row>
    <row r="122">
      <c r="A122">
        <f>INDEX(resultados!$A$2:$ZZ$1352, 116, MATCH($B$1, resultados!$A$1:$ZZ$1, 0))</f>
        <v/>
      </c>
      <c r="B122">
        <f>INDEX(resultados!$A$2:$ZZ$1352, 116, MATCH($B$2, resultados!$A$1:$ZZ$1, 0))</f>
        <v/>
      </c>
      <c r="C122">
        <f>INDEX(resultados!$A$2:$ZZ$1352, 116, MATCH($B$3, resultados!$A$1:$ZZ$1, 0))</f>
        <v/>
      </c>
    </row>
    <row r="123">
      <c r="A123">
        <f>INDEX(resultados!$A$2:$ZZ$1352, 117, MATCH($B$1, resultados!$A$1:$ZZ$1, 0))</f>
        <v/>
      </c>
      <c r="B123">
        <f>INDEX(resultados!$A$2:$ZZ$1352, 117, MATCH($B$2, resultados!$A$1:$ZZ$1, 0))</f>
        <v/>
      </c>
      <c r="C123">
        <f>INDEX(resultados!$A$2:$ZZ$1352, 117, MATCH($B$3, resultados!$A$1:$ZZ$1, 0))</f>
        <v/>
      </c>
    </row>
    <row r="124">
      <c r="A124">
        <f>INDEX(resultados!$A$2:$ZZ$1352, 118, MATCH($B$1, resultados!$A$1:$ZZ$1, 0))</f>
        <v/>
      </c>
      <c r="B124">
        <f>INDEX(resultados!$A$2:$ZZ$1352, 118, MATCH($B$2, resultados!$A$1:$ZZ$1, 0))</f>
        <v/>
      </c>
      <c r="C124">
        <f>INDEX(resultados!$A$2:$ZZ$1352, 118, MATCH($B$3, resultados!$A$1:$ZZ$1, 0))</f>
        <v/>
      </c>
    </row>
    <row r="125">
      <c r="A125">
        <f>INDEX(resultados!$A$2:$ZZ$1352, 119, MATCH($B$1, resultados!$A$1:$ZZ$1, 0))</f>
        <v/>
      </c>
      <c r="B125">
        <f>INDEX(resultados!$A$2:$ZZ$1352, 119, MATCH($B$2, resultados!$A$1:$ZZ$1, 0))</f>
        <v/>
      </c>
      <c r="C125">
        <f>INDEX(resultados!$A$2:$ZZ$1352, 119, MATCH($B$3, resultados!$A$1:$ZZ$1, 0))</f>
        <v/>
      </c>
    </row>
    <row r="126">
      <c r="A126">
        <f>INDEX(resultados!$A$2:$ZZ$1352, 120, MATCH($B$1, resultados!$A$1:$ZZ$1, 0))</f>
        <v/>
      </c>
      <c r="B126">
        <f>INDEX(resultados!$A$2:$ZZ$1352, 120, MATCH($B$2, resultados!$A$1:$ZZ$1, 0))</f>
        <v/>
      </c>
      <c r="C126">
        <f>INDEX(resultados!$A$2:$ZZ$1352, 120, MATCH($B$3, resultados!$A$1:$ZZ$1, 0))</f>
        <v/>
      </c>
    </row>
    <row r="127">
      <c r="A127">
        <f>INDEX(resultados!$A$2:$ZZ$1352, 121, MATCH($B$1, resultados!$A$1:$ZZ$1, 0))</f>
        <v/>
      </c>
      <c r="B127">
        <f>INDEX(resultados!$A$2:$ZZ$1352, 121, MATCH($B$2, resultados!$A$1:$ZZ$1, 0))</f>
        <v/>
      </c>
      <c r="C127">
        <f>INDEX(resultados!$A$2:$ZZ$1352, 121, MATCH($B$3, resultados!$A$1:$ZZ$1, 0))</f>
        <v/>
      </c>
    </row>
    <row r="128">
      <c r="A128">
        <f>INDEX(resultados!$A$2:$ZZ$1352, 122, MATCH($B$1, resultados!$A$1:$ZZ$1, 0))</f>
        <v/>
      </c>
      <c r="B128">
        <f>INDEX(resultados!$A$2:$ZZ$1352, 122, MATCH($B$2, resultados!$A$1:$ZZ$1, 0))</f>
        <v/>
      </c>
      <c r="C128">
        <f>INDEX(resultados!$A$2:$ZZ$1352, 122, MATCH($B$3, resultados!$A$1:$ZZ$1, 0))</f>
        <v/>
      </c>
    </row>
    <row r="129">
      <c r="A129">
        <f>INDEX(resultados!$A$2:$ZZ$1352, 123, MATCH($B$1, resultados!$A$1:$ZZ$1, 0))</f>
        <v/>
      </c>
      <c r="B129">
        <f>INDEX(resultados!$A$2:$ZZ$1352, 123, MATCH($B$2, resultados!$A$1:$ZZ$1, 0))</f>
        <v/>
      </c>
      <c r="C129">
        <f>INDEX(resultados!$A$2:$ZZ$1352, 123, MATCH($B$3, resultados!$A$1:$ZZ$1, 0))</f>
        <v/>
      </c>
    </row>
    <row r="130">
      <c r="A130">
        <f>INDEX(resultados!$A$2:$ZZ$1352, 124, MATCH($B$1, resultados!$A$1:$ZZ$1, 0))</f>
        <v/>
      </c>
      <c r="B130">
        <f>INDEX(resultados!$A$2:$ZZ$1352, 124, MATCH($B$2, resultados!$A$1:$ZZ$1, 0))</f>
        <v/>
      </c>
      <c r="C130">
        <f>INDEX(resultados!$A$2:$ZZ$1352, 124, MATCH($B$3, resultados!$A$1:$ZZ$1, 0))</f>
        <v/>
      </c>
    </row>
    <row r="131">
      <c r="A131">
        <f>INDEX(resultados!$A$2:$ZZ$1352, 125, MATCH($B$1, resultados!$A$1:$ZZ$1, 0))</f>
        <v/>
      </c>
      <c r="B131">
        <f>INDEX(resultados!$A$2:$ZZ$1352, 125, MATCH($B$2, resultados!$A$1:$ZZ$1, 0))</f>
        <v/>
      </c>
      <c r="C131">
        <f>INDEX(resultados!$A$2:$ZZ$1352, 125, MATCH($B$3, resultados!$A$1:$ZZ$1, 0))</f>
        <v/>
      </c>
    </row>
    <row r="132">
      <c r="A132">
        <f>INDEX(resultados!$A$2:$ZZ$1352, 126, MATCH($B$1, resultados!$A$1:$ZZ$1, 0))</f>
        <v/>
      </c>
      <c r="B132">
        <f>INDEX(resultados!$A$2:$ZZ$1352, 126, MATCH($B$2, resultados!$A$1:$ZZ$1, 0))</f>
        <v/>
      </c>
      <c r="C132">
        <f>INDEX(resultados!$A$2:$ZZ$1352, 126, MATCH($B$3, resultados!$A$1:$ZZ$1, 0))</f>
        <v/>
      </c>
    </row>
    <row r="133">
      <c r="A133">
        <f>INDEX(resultados!$A$2:$ZZ$1352, 127, MATCH($B$1, resultados!$A$1:$ZZ$1, 0))</f>
        <v/>
      </c>
      <c r="B133">
        <f>INDEX(resultados!$A$2:$ZZ$1352, 127, MATCH($B$2, resultados!$A$1:$ZZ$1, 0))</f>
        <v/>
      </c>
      <c r="C133">
        <f>INDEX(resultados!$A$2:$ZZ$1352, 127, MATCH($B$3, resultados!$A$1:$ZZ$1, 0))</f>
        <v/>
      </c>
    </row>
    <row r="134">
      <c r="A134">
        <f>INDEX(resultados!$A$2:$ZZ$1352, 128, MATCH($B$1, resultados!$A$1:$ZZ$1, 0))</f>
        <v/>
      </c>
      <c r="B134">
        <f>INDEX(resultados!$A$2:$ZZ$1352, 128, MATCH($B$2, resultados!$A$1:$ZZ$1, 0))</f>
        <v/>
      </c>
      <c r="C134">
        <f>INDEX(resultados!$A$2:$ZZ$1352, 128, MATCH($B$3, resultados!$A$1:$ZZ$1, 0))</f>
        <v/>
      </c>
    </row>
    <row r="135">
      <c r="A135">
        <f>INDEX(resultados!$A$2:$ZZ$1352, 129, MATCH($B$1, resultados!$A$1:$ZZ$1, 0))</f>
        <v/>
      </c>
      <c r="B135">
        <f>INDEX(resultados!$A$2:$ZZ$1352, 129, MATCH($B$2, resultados!$A$1:$ZZ$1, 0))</f>
        <v/>
      </c>
      <c r="C135">
        <f>INDEX(resultados!$A$2:$ZZ$1352, 129, MATCH($B$3, resultados!$A$1:$ZZ$1, 0))</f>
        <v/>
      </c>
    </row>
    <row r="136">
      <c r="A136">
        <f>INDEX(resultados!$A$2:$ZZ$1352, 130, MATCH($B$1, resultados!$A$1:$ZZ$1, 0))</f>
        <v/>
      </c>
      <c r="B136">
        <f>INDEX(resultados!$A$2:$ZZ$1352, 130, MATCH($B$2, resultados!$A$1:$ZZ$1, 0))</f>
        <v/>
      </c>
      <c r="C136">
        <f>INDEX(resultados!$A$2:$ZZ$1352, 130, MATCH($B$3, resultados!$A$1:$ZZ$1, 0))</f>
        <v/>
      </c>
    </row>
    <row r="137">
      <c r="A137">
        <f>INDEX(resultados!$A$2:$ZZ$1352, 131, MATCH($B$1, resultados!$A$1:$ZZ$1, 0))</f>
        <v/>
      </c>
      <c r="B137">
        <f>INDEX(resultados!$A$2:$ZZ$1352, 131, MATCH($B$2, resultados!$A$1:$ZZ$1, 0))</f>
        <v/>
      </c>
      <c r="C137">
        <f>INDEX(resultados!$A$2:$ZZ$1352, 131, MATCH($B$3, resultados!$A$1:$ZZ$1, 0))</f>
        <v/>
      </c>
    </row>
    <row r="138">
      <c r="A138">
        <f>INDEX(resultados!$A$2:$ZZ$1352, 132, MATCH($B$1, resultados!$A$1:$ZZ$1, 0))</f>
        <v/>
      </c>
      <c r="B138">
        <f>INDEX(resultados!$A$2:$ZZ$1352, 132, MATCH($B$2, resultados!$A$1:$ZZ$1, 0))</f>
        <v/>
      </c>
      <c r="C138">
        <f>INDEX(resultados!$A$2:$ZZ$1352, 132, MATCH($B$3, resultados!$A$1:$ZZ$1, 0))</f>
        <v/>
      </c>
    </row>
    <row r="139">
      <c r="A139">
        <f>INDEX(resultados!$A$2:$ZZ$1352, 133, MATCH($B$1, resultados!$A$1:$ZZ$1, 0))</f>
        <v/>
      </c>
      <c r="B139">
        <f>INDEX(resultados!$A$2:$ZZ$1352, 133, MATCH($B$2, resultados!$A$1:$ZZ$1, 0))</f>
        <v/>
      </c>
      <c r="C139">
        <f>INDEX(resultados!$A$2:$ZZ$1352, 133, MATCH($B$3, resultados!$A$1:$ZZ$1, 0))</f>
        <v/>
      </c>
    </row>
    <row r="140">
      <c r="A140">
        <f>INDEX(resultados!$A$2:$ZZ$1352, 134, MATCH($B$1, resultados!$A$1:$ZZ$1, 0))</f>
        <v/>
      </c>
      <c r="B140">
        <f>INDEX(resultados!$A$2:$ZZ$1352, 134, MATCH($B$2, resultados!$A$1:$ZZ$1, 0))</f>
        <v/>
      </c>
      <c r="C140">
        <f>INDEX(resultados!$A$2:$ZZ$1352, 134, MATCH($B$3, resultados!$A$1:$ZZ$1, 0))</f>
        <v/>
      </c>
    </row>
    <row r="141">
      <c r="A141">
        <f>INDEX(resultados!$A$2:$ZZ$1352, 135, MATCH($B$1, resultados!$A$1:$ZZ$1, 0))</f>
        <v/>
      </c>
      <c r="B141">
        <f>INDEX(resultados!$A$2:$ZZ$1352, 135, MATCH($B$2, resultados!$A$1:$ZZ$1, 0))</f>
        <v/>
      </c>
      <c r="C141">
        <f>INDEX(resultados!$A$2:$ZZ$1352, 135, MATCH($B$3, resultados!$A$1:$ZZ$1, 0))</f>
        <v/>
      </c>
    </row>
    <row r="142">
      <c r="A142">
        <f>INDEX(resultados!$A$2:$ZZ$1352, 136, MATCH($B$1, resultados!$A$1:$ZZ$1, 0))</f>
        <v/>
      </c>
      <c r="B142">
        <f>INDEX(resultados!$A$2:$ZZ$1352, 136, MATCH($B$2, resultados!$A$1:$ZZ$1, 0))</f>
        <v/>
      </c>
      <c r="C142">
        <f>INDEX(resultados!$A$2:$ZZ$1352, 136, MATCH($B$3, resultados!$A$1:$ZZ$1, 0))</f>
        <v/>
      </c>
    </row>
    <row r="143">
      <c r="A143">
        <f>INDEX(resultados!$A$2:$ZZ$1352, 137, MATCH($B$1, resultados!$A$1:$ZZ$1, 0))</f>
        <v/>
      </c>
      <c r="B143">
        <f>INDEX(resultados!$A$2:$ZZ$1352, 137, MATCH($B$2, resultados!$A$1:$ZZ$1, 0))</f>
        <v/>
      </c>
      <c r="C143">
        <f>INDEX(resultados!$A$2:$ZZ$1352, 137, MATCH($B$3, resultados!$A$1:$ZZ$1, 0))</f>
        <v/>
      </c>
    </row>
    <row r="144">
      <c r="A144">
        <f>INDEX(resultados!$A$2:$ZZ$1352, 138, MATCH($B$1, resultados!$A$1:$ZZ$1, 0))</f>
        <v/>
      </c>
      <c r="B144">
        <f>INDEX(resultados!$A$2:$ZZ$1352, 138, MATCH($B$2, resultados!$A$1:$ZZ$1, 0))</f>
        <v/>
      </c>
      <c r="C144">
        <f>INDEX(resultados!$A$2:$ZZ$1352, 138, MATCH($B$3, resultados!$A$1:$ZZ$1, 0))</f>
        <v/>
      </c>
    </row>
    <row r="145">
      <c r="A145">
        <f>INDEX(resultados!$A$2:$ZZ$1352, 139, MATCH($B$1, resultados!$A$1:$ZZ$1, 0))</f>
        <v/>
      </c>
      <c r="B145">
        <f>INDEX(resultados!$A$2:$ZZ$1352, 139, MATCH($B$2, resultados!$A$1:$ZZ$1, 0))</f>
        <v/>
      </c>
      <c r="C145">
        <f>INDEX(resultados!$A$2:$ZZ$1352, 139, MATCH($B$3, resultados!$A$1:$ZZ$1, 0))</f>
        <v/>
      </c>
    </row>
    <row r="146">
      <c r="A146">
        <f>INDEX(resultados!$A$2:$ZZ$1352, 140, MATCH($B$1, resultados!$A$1:$ZZ$1, 0))</f>
        <v/>
      </c>
      <c r="B146">
        <f>INDEX(resultados!$A$2:$ZZ$1352, 140, MATCH($B$2, resultados!$A$1:$ZZ$1, 0))</f>
        <v/>
      </c>
      <c r="C146">
        <f>INDEX(resultados!$A$2:$ZZ$1352, 140, MATCH($B$3, resultados!$A$1:$ZZ$1, 0))</f>
        <v/>
      </c>
    </row>
    <row r="147">
      <c r="A147">
        <f>INDEX(resultados!$A$2:$ZZ$1352, 141, MATCH($B$1, resultados!$A$1:$ZZ$1, 0))</f>
        <v/>
      </c>
      <c r="B147">
        <f>INDEX(resultados!$A$2:$ZZ$1352, 141, MATCH($B$2, resultados!$A$1:$ZZ$1, 0))</f>
        <v/>
      </c>
      <c r="C147">
        <f>INDEX(resultados!$A$2:$ZZ$1352, 141, MATCH($B$3, resultados!$A$1:$ZZ$1, 0))</f>
        <v/>
      </c>
    </row>
    <row r="148">
      <c r="A148">
        <f>INDEX(resultados!$A$2:$ZZ$1352, 142, MATCH($B$1, resultados!$A$1:$ZZ$1, 0))</f>
        <v/>
      </c>
      <c r="B148">
        <f>INDEX(resultados!$A$2:$ZZ$1352, 142, MATCH($B$2, resultados!$A$1:$ZZ$1, 0))</f>
        <v/>
      </c>
      <c r="C148">
        <f>INDEX(resultados!$A$2:$ZZ$1352, 142, MATCH($B$3, resultados!$A$1:$ZZ$1, 0))</f>
        <v/>
      </c>
    </row>
    <row r="149">
      <c r="A149">
        <f>INDEX(resultados!$A$2:$ZZ$1352, 143, MATCH($B$1, resultados!$A$1:$ZZ$1, 0))</f>
        <v/>
      </c>
      <c r="B149">
        <f>INDEX(resultados!$A$2:$ZZ$1352, 143, MATCH($B$2, resultados!$A$1:$ZZ$1, 0))</f>
        <v/>
      </c>
      <c r="C149">
        <f>INDEX(resultados!$A$2:$ZZ$1352, 143, MATCH($B$3, resultados!$A$1:$ZZ$1, 0))</f>
        <v/>
      </c>
    </row>
    <row r="150">
      <c r="A150">
        <f>INDEX(resultados!$A$2:$ZZ$1352, 144, MATCH($B$1, resultados!$A$1:$ZZ$1, 0))</f>
        <v/>
      </c>
      <c r="B150">
        <f>INDEX(resultados!$A$2:$ZZ$1352, 144, MATCH($B$2, resultados!$A$1:$ZZ$1, 0))</f>
        <v/>
      </c>
      <c r="C150">
        <f>INDEX(resultados!$A$2:$ZZ$1352, 144, MATCH($B$3, resultados!$A$1:$ZZ$1, 0))</f>
        <v/>
      </c>
    </row>
    <row r="151">
      <c r="A151">
        <f>INDEX(resultados!$A$2:$ZZ$1352, 145, MATCH($B$1, resultados!$A$1:$ZZ$1, 0))</f>
        <v/>
      </c>
      <c r="B151">
        <f>INDEX(resultados!$A$2:$ZZ$1352, 145, MATCH($B$2, resultados!$A$1:$ZZ$1, 0))</f>
        <v/>
      </c>
      <c r="C151">
        <f>INDEX(resultados!$A$2:$ZZ$1352, 145, MATCH($B$3, resultados!$A$1:$ZZ$1, 0))</f>
        <v/>
      </c>
    </row>
    <row r="152">
      <c r="A152">
        <f>INDEX(resultados!$A$2:$ZZ$1352, 146, MATCH($B$1, resultados!$A$1:$ZZ$1, 0))</f>
        <v/>
      </c>
      <c r="B152">
        <f>INDEX(resultados!$A$2:$ZZ$1352, 146, MATCH($B$2, resultados!$A$1:$ZZ$1, 0))</f>
        <v/>
      </c>
      <c r="C152">
        <f>INDEX(resultados!$A$2:$ZZ$1352, 146, MATCH($B$3, resultados!$A$1:$ZZ$1, 0))</f>
        <v/>
      </c>
    </row>
    <row r="153">
      <c r="A153">
        <f>INDEX(resultados!$A$2:$ZZ$1352, 147, MATCH($B$1, resultados!$A$1:$ZZ$1, 0))</f>
        <v/>
      </c>
      <c r="B153">
        <f>INDEX(resultados!$A$2:$ZZ$1352, 147, MATCH($B$2, resultados!$A$1:$ZZ$1, 0))</f>
        <v/>
      </c>
      <c r="C153">
        <f>INDEX(resultados!$A$2:$ZZ$1352, 147, MATCH($B$3, resultados!$A$1:$ZZ$1, 0))</f>
        <v/>
      </c>
    </row>
    <row r="154">
      <c r="A154">
        <f>INDEX(resultados!$A$2:$ZZ$1352, 148, MATCH($B$1, resultados!$A$1:$ZZ$1, 0))</f>
        <v/>
      </c>
      <c r="B154">
        <f>INDEX(resultados!$A$2:$ZZ$1352, 148, MATCH($B$2, resultados!$A$1:$ZZ$1, 0))</f>
        <v/>
      </c>
      <c r="C154">
        <f>INDEX(resultados!$A$2:$ZZ$1352, 148, MATCH($B$3, resultados!$A$1:$ZZ$1, 0))</f>
        <v/>
      </c>
    </row>
    <row r="155">
      <c r="A155">
        <f>INDEX(resultados!$A$2:$ZZ$1352, 149, MATCH($B$1, resultados!$A$1:$ZZ$1, 0))</f>
        <v/>
      </c>
      <c r="B155">
        <f>INDEX(resultados!$A$2:$ZZ$1352, 149, MATCH($B$2, resultados!$A$1:$ZZ$1, 0))</f>
        <v/>
      </c>
      <c r="C155">
        <f>INDEX(resultados!$A$2:$ZZ$1352, 149, MATCH($B$3, resultados!$A$1:$ZZ$1, 0))</f>
        <v/>
      </c>
    </row>
    <row r="156">
      <c r="A156">
        <f>INDEX(resultados!$A$2:$ZZ$1352, 150, MATCH($B$1, resultados!$A$1:$ZZ$1, 0))</f>
        <v/>
      </c>
      <c r="B156">
        <f>INDEX(resultados!$A$2:$ZZ$1352, 150, MATCH($B$2, resultados!$A$1:$ZZ$1, 0))</f>
        <v/>
      </c>
      <c r="C156">
        <f>INDEX(resultados!$A$2:$ZZ$1352, 150, MATCH($B$3, resultados!$A$1:$ZZ$1, 0))</f>
        <v/>
      </c>
    </row>
    <row r="157">
      <c r="A157">
        <f>INDEX(resultados!$A$2:$ZZ$1352, 151, MATCH($B$1, resultados!$A$1:$ZZ$1, 0))</f>
        <v/>
      </c>
      <c r="B157">
        <f>INDEX(resultados!$A$2:$ZZ$1352, 151, MATCH($B$2, resultados!$A$1:$ZZ$1, 0))</f>
        <v/>
      </c>
      <c r="C157">
        <f>INDEX(resultados!$A$2:$ZZ$1352, 151, MATCH($B$3, resultados!$A$1:$ZZ$1, 0))</f>
        <v/>
      </c>
    </row>
    <row r="158">
      <c r="A158">
        <f>INDEX(resultados!$A$2:$ZZ$1352, 152, MATCH($B$1, resultados!$A$1:$ZZ$1, 0))</f>
        <v/>
      </c>
      <c r="B158">
        <f>INDEX(resultados!$A$2:$ZZ$1352, 152, MATCH($B$2, resultados!$A$1:$ZZ$1, 0))</f>
        <v/>
      </c>
      <c r="C158">
        <f>INDEX(resultados!$A$2:$ZZ$1352, 152, MATCH($B$3, resultados!$A$1:$ZZ$1, 0))</f>
        <v/>
      </c>
    </row>
    <row r="159">
      <c r="A159">
        <f>INDEX(resultados!$A$2:$ZZ$1352, 153, MATCH($B$1, resultados!$A$1:$ZZ$1, 0))</f>
        <v/>
      </c>
      <c r="B159">
        <f>INDEX(resultados!$A$2:$ZZ$1352, 153, MATCH($B$2, resultados!$A$1:$ZZ$1, 0))</f>
        <v/>
      </c>
      <c r="C159">
        <f>INDEX(resultados!$A$2:$ZZ$1352, 153, MATCH($B$3, resultados!$A$1:$ZZ$1, 0))</f>
        <v/>
      </c>
    </row>
    <row r="160">
      <c r="A160">
        <f>INDEX(resultados!$A$2:$ZZ$1352, 154, MATCH($B$1, resultados!$A$1:$ZZ$1, 0))</f>
        <v/>
      </c>
      <c r="B160">
        <f>INDEX(resultados!$A$2:$ZZ$1352, 154, MATCH($B$2, resultados!$A$1:$ZZ$1, 0))</f>
        <v/>
      </c>
      <c r="C160">
        <f>INDEX(resultados!$A$2:$ZZ$1352, 154, MATCH($B$3, resultados!$A$1:$ZZ$1, 0))</f>
        <v/>
      </c>
    </row>
    <row r="161">
      <c r="A161">
        <f>INDEX(resultados!$A$2:$ZZ$1352, 155, MATCH($B$1, resultados!$A$1:$ZZ$1, 0))</f>
        <v/>
      </c>
      <c r="B161">
        <f>INDEX(resultados!$A$2:$ZZ$1352, 155, MATCH($B$2, resultados!$A$1:$ZZ$1, 0))</f>
        <v/>
      </c>
      <c r="C161">
        <f>INDEX(resultados!$A$2:$ZZ$1352, 155, MATCH($B$3, resultados!$A$1:$ZZ$1, 0))</f>
        <v/>
      </c>
    </row>
    <row r="162">
      <c r="A162">
        <f>INDEX(resultados!$A$2:$ZZ$1352, 156, MATCH($B$1, resultados!$A$1:$ZZ$1, 0))</f>
        <v/>
      </c>
      <c r="B162">
        <f>INDEX(resultados!$A$2:$ZZ$1352, 156, MATCH($B$2, resultados!$A$1:$ZZ$1, 0))</f>
        <v/>
      </c>
      <c r="C162">
        <f>INDEX(resultados!$A$2:$ZZ$1352, 156, MATCH($B$3, resultados!$A$1:$ZZ$1, 0))</f>
        <v/>
      </c>
    </row>
    <row r="163">
      <c r="A163">
        <f>INDEX(resultados!$A$2:$ZZ$1352, 157, MATCH($B$1, resultados!$A$1:$ZZ$1, 0))</f>
        <v/>
      </c>
      <c r="B163">
        <f>INDEX(resultados!$A$2:$ZZ$1352, 157, MATCH($B$2, resultados!$A$1:$ZZ$1, 0))</f>
        <v/>
      </c>
      <c r="C163">
        <f>INDEX(resultados!$A$2:$ZZ$1352, 157, MATCH($B$3, resultados!$A$1:$ZZ$1, 0))</f>
        <v/>
      </c>
    </row>
    <row r="164">
      <c r="A164">
        <f>INDEX(resultados!$A$2:$ZZ$1352, 158, MATCH($B$1, resultados!$A$1:$ZZ$1, 0))</f>
        <v/>
      </c>
      <c r="B164">
        <f>INDEX(resultados!$A$2:$ZZ$1352, 158, MATCH($B$2, resultados!$A$1:$ZZ$1, 0))</f>
        <v/>
      </c>
      <c r="C164">
        <f>INDEX(resultados!$A$2:$ZZ$1352, 158, MATCH($B$3, resultados!$A$1:$ZZ$1, 0))</f>
        <v/>
      </c>
    </row>
    <row r="165">
      <c r="A165">
        <f>INDEX(resultados!$A$2:$ZZ$1352, 159, MATCH($B$1, resultados!$A$1:$ZZ$1, 0))</f>
        <v/>
      </c>
      <c r="B165">
        <f>INDEX(resultados!$A$2:$ZZ$1352, 159, MATCH($B$2, resultados!$A$1:$ZZ$1, 0))</f>
        <v/>
      </c>
      <c r="C165">
        <f>INDEX(resultados!$A$2:$ZZ$1352, 159, MATCH($B$3, resultados!$A$1:$ZZ$1, 0))</f>
        <v/>
      </c>
    </row>
    <row r="166">
      <c r="A166">
        <f>INDEX(resultados!$A$2:$ZZ$1352, 160, MATCH($B$1, resultados!$A$1:$ZZ$1, 0))</f>
        <v/>
      </c>
      <c r="B166">
        <f>INDEX(resultados!$A$2:$ZZ$1352, 160, MATCH($B$2, resultados!$A$1:$ZZ$1, 0))</f>
        <v/>
      </c>
      <c r="C166">
        <f>INDEX(resultados!$A$2:$ZZ$1352, 160, MATCH($B$3, resultados!$A$1:$ZZ$1, 0))</f>
        <v/>
      </c>
    </row>
    <row r="167">
      <c r="A167">
        <f>INDEX(resultados!$A$2:$ZZ$1352, 161, MATCH($B$1, resultados!$A$1:$ZZ$1, 0))</f>
        <v/>
      </c>
      <c r="B167">
        <f>INDEX(resultados!$A$2:$ZZ$1352, 161, MATCH($B$2, resultados!$A$1:$ZZ$1, 0))</f>
        <v/>
      </c>
      <c r="C167">
        <f>INDEX(resultados!$A$2:$ZZ$1352, 161, MATCH($B$3, resultados!$A$1:$ZZ$1, 0))</f>
        <v/>
      </c>
    </row>
    <row r="168">
      <c r="A168">
        <f>INDEX(resultados!$A$2:$ZZ$1352, 162, MATCH($B$1, resultados!$A$1:$ZZ$1, 0))</f>
        <v/>
      </c>
      <c r="B168">
        <f>INDEX(resultados!$A$2:$ZZ$1352, 162, MATCH($B$2, resultados!$A$1:$ZZ$1, 0))</f>
        <v/>
      </c>
      <c r="C168">
        <f>INDEX(resultados!$A$2:$ZZ$1352, 162, MATCH($B$3, resultados!$A$1:$ZZ$1, 0))</f>
        <v/>
      </c>
    </row>
    <row r="169">
      <c r="A169">
        <f>INDEX(resultados!$A$2:$ZZ$1352, 163, MATCH($B$1, resultados!$A$1:$ZZ$1, 0))</f>
        <v/>
      </c>
      <c r="B169">
        <f>INDEX(resultados!$A$2:$ZZ$1352, 163, MATCH($B$2, resultados!$A$1:$ZZ$1, 0))</f>
        <v/>
      </c>
      <c r="C169">
        <f>INDEX(resultados!$A$2:$ZZ$1352, 163, MATCH($B$3, resultados!$A$1:$ZZ$1, 0))</f>
        <v/>
      </c>
    </row>
    <row r="170">
      <c r="A170">
        <f>INDEX(resultados!$A$2:$ZZ$1352, 164, MATCH($B$1, resultados!$A$1:$ZZ$1, 0))</f>
        <v/>
      </c>
      <c r="B170">
        <f>INDEX(resultados!$A$2:$ZZ$1352, 164, MATCH($B$2, resultados!$A$1:$ZZ$1, 0))</f>
        <v/>
      </c>
      <c r="C170">
        <f>INDEX(resultados!$A$2:$ZZ$1352, 164, MATCH($B$3, resultados!$A$1:$ZZ$1, 0))</f>
        <v/>
      </c>
    </row>
    <row r="171">
      <c r="A171">
        <f>INDEX(resultados!$A$2:$ZZ$1352, 165, MATCH($B$1, resultados!$A$1:$ZZ$1, 0))</f>
        <v/>
      </c>
      <c r="B171">
        <f>INDEX(resultados!$A$2:$ZZ$1352, 165, MATCH($B$2, resultados!$A$1:$ZZ$1, 0))</f>
        <v/>
      </c>
      <c r="C171">
        <f>INDEX(resultados!$A$2:$ZZ$1352, 165, MATCH($B$3, resultados!$A$1:$ZZ$1, 0))</f>
        <v/>
      </c>
    </row>
    <row r="172">
      <c r="A172">
        <f>INDEX(resultados!$A$2:$ZZ$1352, 166, MATCH($B$1, resultados!$A$1:$ZZ$1, 0))</f>
        <v/>
      </c>
      <c r="B172">
        <f>INDEX(resultados!$A$2:$ZZ$1352, 166, MATCH($B$2, resultados!$A$1:$ZZ$1, 0))</f>
        <v/>
      </c>
      <c r="C172">
        <f>INDEX(resultados!$A$2:$ZZ$1352, 166, MATCH($B$3, resultados!$A$1:$ZZ$1, 0))</f>
        <v/>
      </c>
    </row>
    <row r="173">
      <c r="A173">
        <f>INDEX(resultados!$A$2:$ZZ$1352, 167, MATCH($B$1, resultados!$A$1:$ZZ$1, 0))</f>
        <v/>
      </c>
      <c r="B173">
        <f>INDEX(resultados!$A$2:$ZZ$1352, 167, MATCH($B$2, resultados!$A$1:$ZZ$1, 0))</f>
        <v/>
      </c>
      <c r="C173">
        <f>INDEX(resultados!$A$2:$ZZ$1352, 167, MATCH($B$3, resultados!$A$1:$ZZ$1, 0))</f>
        <v/>
      </c>
    </row>
    <row r="174">
      <c r="A174">
        <f>INDEX(resultados!$A$2:$ZZ$1352, 168, MATCH($B$1, resultados!$A$1:$ZZ$1, 0))</f>
        <v/>
      </c>
      <c r="B174">
        <f>INDEX(resultados!$A$2:$ZZ$1352, 168, MATCH($B$2, resultados!$A$1:$ZZ$1, 0))</f>
        <v/>
      </c>
      <c r="C174">
        <f>INDEX(resultados!$A$2:$ZZ$1352, 168, MATCH($B$3, resultados!$A$1:$ZZ$1, 0))</f>
        <v/>
      </c>
    </row>
    <row r="175">
      <c r="A175">
        <f>INDEX(resultados!$A$2:$ZZ$1352, 169, MATCH($B$1, resultados!$A$1:$ZZ$1, 0))</f>
        <v/>
      </c>
      <c r="B175">
        <f>INDEX(resultados!$A$2:$ZZ$1352, 169, MATCH($B$2, resultados!$A$1:$ZZ$1, 0))</f>
        <v/>
      </c>
      <c r="C175">
        <f>INDEX(resultados!$A$2:$ZZ$1352, 169, MATCH($B$3, resultados!$A$1:$ZZ$1, 0))</f>
        <v/>
      </c>
    </row>
    <row r="176">
      <c r="A176">
        <f>INDEX(resultados!$A$2:$ZZ$1352, 170, MATCH($B$1, resultados!$A$1:$ZZ$1, 0))</f>
        <v/>
      </c>
      <c r="B176">
        <f>INDEX(resultados!$A$2:$ZZ$1352, 170, MATCH($B$2, resultados!$A$1:$ZZ$1, 0))</f>
        <v/>
      </c>
      <c r="C176">
        <f>INDEX(resultados!$A$2:$ZZ$1352, 170, MATCH($B$3, resultados!$A$1:$ZZ$1, 0))</f>
        <v/>
      </c>
    </row>
    <row r="177">
      <c r="A177">
        <f>INDEX(resultados!$A$2:$ZZ$1352, 171, MATCH($B$1, resultados!$A$1:$ZZ$1, 0))</f>
        <v/>
      </c>
      <c r="B177">
        <f>INDEX(resultados!$A$2:$ZZ$1352, 171, MATCH($B$2, resultados!$A$1:$ZZ$1, 0))</f>
        <v/>
      </c>
      <c r="C177">
        <f>INDEX(resultados!$A$2:$ZZ$1352, 171, MATCH($B$3, resultados!$A$1:$ZZ$1, 0))</f>
        <v/>
      </c>
    </row>
    <row r="178">
      <c r="A178">
        <f>INDEX(resultados!$A$2:$ZZ$1352, 172, MATCH($B$1, resultados!$A$1:$ZZ$1, 0))</f>
        <v/>
      </c>
      <c r="B178">
        <f>INDEX(resultados!$A$2:$ZZ$1352, 172, MATCH($B$2, resultados!$A$1:$ZZ$1, 0))</f>
        <v/>
      </c>
      <c r="C178">
        <f>INDEX(resultados!$A$2:$ZZ$1352, 172, MATCH($B$3, resultados!$A$1:$ZZ$1, 0))</f>
        <v/>
      </c>
    </row>
    <row r="179">
      <c r="A179">
        <f>INDEX(resultados!$A$2:$ZZ$1352, 173, MATCH($B$1, resultados!$A$1:$ZZ$1, 0))</f>
        <v/>
      </c>
      <c r="B179">
        <f>INDEX(resultados!$A$2:$ZZ$1352, 173, MATCH($B$2, resultados!$A$1:$ZZ$1, 0))</f>
        <v/>
      </c>
      <c r="C179">
        <f>INDEX(resultados!$A$2:$ZZ$1352, 173, MATCH($B$3, resultados!$A$1:$ZZ$1, 0))</f>
        <v/>
      </c>
    </row>
    <row r="180">
      <c r="A180">
        <f>INDEX(resultados!$A$2:$ZZ$1352, 174, MATCH($B$1, resultados!$A$1:$ZZ$1, 0))</f>
        <v/>
      </c>
      <c r="B180">
        <f>INDEX(resultados!$A$2:$ZZ$1352, 174, MATCH($B$2, resultados!$A$1:$ZZ$1, 0))</f>
        <v/>
      </c>
      <c r="C180">
        <f>INDEX(resultados!$A$2:$ZZ$1352, 174, MATCH($B$3, resultados!$A$1:$ZZ$1, 0))</f>
        <v/>
      </c>
    </row>
    <row r="181">
      <c r="A181">
        <f>INDEX(resultados!$A$2:$ZZ$1352, 175, MATCH($B$1, resultados!$A$1:$ZZ$1, 0))</f>
        <v/>
      </c>
      <c r="B181">
        <f>INDEX(resultados!$A$2:$ZZ$1352, 175, MATCH($B$2, resultados!$A$1:$ZZ$1, 0))</f>
        <v/>
      </c>
      <c r="C181">
        <f>INDEX(resultados!$A$2:$ZZ$1352, 175, MATCH($B$3, resultados!$A$1:$ZZ$1, 0))</f>
        <v/>
      </c>
    </row>
    <row r="182">
      <c r="A182">
        <f>INDEX(resultados!$A$2:$ZZ$1352, 176, MATCH($B$1, resultados!$A$1:$ZZ$1, 0))</f>
        <v/>
      </c>
      <c r="B182">
        <f>INDEX(resultados!$A$2:$ZZ$1352, 176, MATCH($B$2, resultados!$A$1:$ZZ$1, 0))</f>
        <v/>
      </c>
      <c r="C182">
        <f>INDEX(resultados!$A$2:$ZZ$1352, 176, MATCH($B$3, resultados!$A$1:$ZZ$1, 0))</f>
        <v/>
      </c>
    </row>
    <row r="183">
      <c r="A183">
        <f>INDEX(resultados!$A$2:$ZZ$1352, 177, MATCH($B$1, resultados!$A$1:$ZZ$1, 0))</f>
        <v/>
      </c>
      <c r="B183">
        <f>INDEX(resultados!$A$2:$ZZ$1352, 177, MATCH($B$2, resultados!$A$1:$ZZ$1, 0))</f>
        <v/>
      </c>
      <c r="C183">
        <f>INDEX(resultados!$A$2:$ZZ$1352, 177, MATCH($B$3, resultados!$A$1:$ZZ$1, 0))</f>
        <v/>
      </c>
    </row>
    <row r="184">
      <c r="A184">
        <f>INDEX(resultados!$A$2:$ZZ$1352, 178, MATCH($B$1, resultados!$A$1:$ZZ$1, 0))</f>
        <v/>
      </c>
      <c r="B184">
        <f>INDEX(resultados!$A$2:$ZZ$1352, 178, MATCH($B$2, resultados!$A$1:$ZZ$1, 0))</f>
        <v/>
      </c>
      <c r="C184">
        <f>INDEX(resultados!$A$2:$ZZ$1352, 178, MATCH($B$3, resultados!$A$1:$ZZ$1, 0))</f>
        <v/>
      </c>
    </row>
    <row r="185">
      <c r="A185">
        <f>INDEX(resultados!$A$2:$ZZ$1352, 179, MATCH($B$1, resultados!$A$1:$ZZ$1, 0))</f>
        <v/>
      </c>
      <c r="B185">
        <f>INDEX(resultados!$A$2:$ZZ$1352, 179, MATCH($B$2, resultados!$A$1:$ZZ$1, 0))</f>
        <v/>
      </c>
      <c r="C185">
        <f>INDEX(resultados!$A$2:$ZZ$1352, 179, MATCH($B$3, resultados!$A$1:$ZZ$1, 0))</f>
        <v/>
      </c>
    </row>
    <row r="186">
      <c r="A186">
        <f>INDEX(resultados!$A$2:$ZZ$1352, 180, MATCH($B$1, resultados!$A$1:$ZZ$1, 0))</f>
        <v/>
      </c>
      <c r="B186">
        <f>INDEX(resultados!$A$2:$ZZ$1352, 180, MATCH($B$2, resultados!$A$1:$ZZ$1, 0))</f>
        <v/>
      </c>
      <c r="C186">
        <f>INDEX(resultados!$A$2:$ZZ$1352, 180, MATCH($B$3, resultados!$A$1:$ZZ$1, 0))</f>
        <v/>
      </c>
    </row>
    <row r="187">
      <c r="A187">
        <f>INDEX(resultados!$A$2:$ZZ$1352, 181, MATCH($B$1, resultados!$A$1:$ZZ$1, 0))</f>
        <v/>
      </c>
      <c r="B187">
        <f>INDEX(resultados!$A$2:$ZZ$1352, 181, MATCH($B$2, resultados!$A$1:$ZZ$1, 0))</f>
        <v/>
      </c>
      <c r="C187">
        <f>INDEX(resultados!$A$2:$ZZ$1352, 181, MATCH($B$3, resultados!$A$1:$ZZ$1, 0))</f>
        <v/>
      </c>
    </row>
    <row r="188">
      <c r="A188">
        <f>INDEX(resultados!$A$2:$ZZ$1352, 182, MATCH($B$1, resultados!$A$1:$ZZ$1, 0))</f>
        <v/>
      </c>
      <c r="B188">
        <f>INDEX(resultados!$A$2:$ZZ$1352, 182, MATCH($B$2, resultados!$A$1:$ZZ$1, 0))</f>
        <v/>
      </c>
      <c r="C188">
        <f>INDEX(resultados!$A$2:$ZZ$1352, 182, MATCH($B$3, resultados!$A$1:$ZZ$1, 0))</f>
        <v/>
      </c>
    </row>
    <row r="189">
      <c r="A189">
        <f>INDEX(resultados!$A$2:$ZZ$1352, 183, MATCH($B$1, resultados!$A$1:$ZZ$1, 0))</f>
        <v/>
      </c>
      <c r="B189">
        <f>INDEX(resultados!$A$2:$ZZ$1352, 183, MATCH($B$2, resultados!$A$1:$ZZ$1, 0))</f>
        <v/>
      </c>
      <c r="C189">
        <f>INDEX(resultados!$A$2:$ZZ$1352, 183, MATCH($B$3, resultados!$A$1:$ZZ$1, 0))</f>
        <v/>
      </c>
    </row>
    <row r="190">
      <c r="A190">
        <f>INDEX(resultados!$A$2:$ZZ$1352, 184, MATCH($B$1, resultados!$A$1:$ZZ$1, 0))</f>
        <v/>
      </c>
      <c r="B190">
        <f>INDEX(resultados!$A$2:$ZZ$1352, 184, MATCH($B$2, resultados!$A$1:$ZZ$1, 0))</f>
        <v/>
      </c>
      <c r="C190">
        <f>INDEX(resultados!$A$2:$ZZ$1352, 184, MATCH($B$3, resultados!$A$1:$ZZ$1, 0))</f>
        <v/>
      </c>
    </row>
    <row r="191">
      <c r="A191">
        <f>INDEX(resultados!$A$2:$ZZ$1352, 185, MATCH($B$1, resultados!$A$1:$ZZ$1, 0))</f>
        <v/>
      </c>
      <c r="B191">
        <f>INDEX(resultados!$A$2:$ZZ$1352, 185, MATCH($B$2, resultados!$A$1:$ZZ$1, 0))</f>
        <v/>
      </c>
      <c r="C191">
        <f>INDEX(resultados!$A$2:$ZZ$1352, 185, MATCH($B$3, resultados!$A$1:$ZZ$1, 0))</f>
        <v/>
      </c>
    </row>
    <row r="192">
      <c r="A192">
        <f>INDEX(resultados!$A$2:$ZZ$1352, 186, MATCH($B$1, resultados!$A$1:$ZZ$1, 0))</f>
        <v/>
      </c>
      <c r="B192">
        <f>INDEX(resultados!$A$2:$ZZ$1352, 186, MATCH($B$2, resultados!$A$1:$ZZ$1, 0))</f>
        <v/>
      </c>
      <c r="C192">
        <f>INDEX(resultados!$A$2:$ZZ$1352, 186, MATCH($B$3, resultados!$A$1:$ZZ$1, 0))</f>
        <v/>
      </c>
    </row>
    <row r="193">
      <c r="A193">
        <f>INDEX(resultados!$A$2:$ZZ$1352, 187, MATCH($B$1, resultados!$A$1:$ZZ$1, 0))</f>
        <v/>
      </c>
      <c r="B193">
        <f>INDEX(resultados!$A$2:$ZZ$1352, 187, MATCH($B$2, resultados!$A$1:$ZZ$1, 0))</f>
        <v/>
      </c>
      <c r="C193">
        <f>INDEX(resultados!$A$2:$ZZ$1352, 187, MATCH($B$3, resultados!$A$1:$ZZ$1, 0))</f>
        <v/>
      </c>
    </row>
    <row r="194">
      <c r="A194">
        <f>INDEX(resultados!$A$2:$ZZ$1352, 188, MATCH($B$1, resultados!$A$1:$ZZ$1, 0))</f>
        <v/>
      </c>
      <c r="B194">
        <f>INDEX(resultados!$A$2:$ZZ$1352, 188, MATCH($B$2, resultados!$A$1:$ZZ$1, 0))</f>
        <v/>
      </c>
      <c r="C194">
        <f>INDEX(resultados!$A$2:$ZZ$1352, 188, MATCH($B$3, resultados!$A$1:$ZZ$1, 0))</f>
        <v/>
      </c>
    </row>
    <row r="195">
      <c r="A195">
        <f>INDEX(resultados!$A$2:$ZZ$1352, 189, MATCH($B$1, resultados!$A$1:$ZZ$1, 0))</f>
        <v/>
      </c>
      <c r="B195">
        <f>INDEX(resultados!$A$2:$ZZ$1352, 189, MATCH($B$2, resultados!$A$1:$ZZ$1, 0))</f>
        <v/>
      </c>
      <c r="C195">
        <f>INDEX(resultados!$A$2:$ZZ$1352, 189, MATCH($B$3, resultados!$A$1:$ZZ$1, 0))</f>
        <v/>
      </c>
    </row>
    <row r="196">
      <c r="A196">
        <f>INDEX(resultados!$A$2:$ZZ$1352, 190, MATCH($B$1, resultados!$A$1:$ZZ$1, 0))</f>
        <v/>
      </c>
      <c r="B196">
        <f>INDEX(resultados!$A$2:$ZZ$1352, 190, MATCH($B$2, resultados!$A$1:$ZZ$1, 0))</f>
        <v/>
      </c>
      <c r="C196">
        <f>INDEX(resultados!$A$2:$ZZ$1352, 190, MATCH($B$3, resultados!$A$1:$ZZ$1, 0))</f>
        <v/>
      </c>
    </row>
    <row r="197">
      <c r="A197">
        <f>INDEX(resultados!$A$2:$ZZ$1352, 191, MATCH($B$1, resultados!$A$1:$ZZ$1, 0))</f>
        <v/>
      </c>
      <c r="B197">
        <f>INDEX(resultados!$A$2:$ZZ$1352, 191, MATCH($B$2, resultados!$A$1:$ZZ$1, 0))</f>
        <v/>
      </c>
      <c r="C197">
        <f>INDEX(resultados!$A$2:$ZZ$1352, 191, MATCH($B$3, resultados!$A$1:$ZZ$1, 0))</f>
        <v/>
      </c>
    </row>
    <row r="198">
      <c r="A198">
        <f>INDEX(resultados!$A$2:$ZZ$1352, 192, MATCH($B$1, resultados!$A$1:$ZZ$1, 0))</f>
        <v/>
      </c>
      <c r="B198">
        <f>INDEX(resultados!$A$2:$ZZ$1352, 192, MATCH($B$2, resultados!$A$1:$ZZ$1, 0))</f>
        <v/>
      </c>
      <c r="C198">
        <f>INDEX(resultados!$A$2:$ZZ$1352, 192, MATCH($B$3, resultados!$A$1:$ZZ$1, 0))</f>
        <v/>
      </c>
    </row>
    <row r="199">
      <c r="A199">
        <f>INDEX(resultados!$A$2:$ZZ$1352, 193, MATCH($B$1, resultados!$A$1:$ZZ$1, 0))</f>
        <v/>
      </c>
      <c r="B199">
        <f>INDEX(resultados!$A$2:$ZZ$1352, 193, MATCH($B$2, resultados!$A$1:$ZZ$1, 0))</f>
        <v/>
      </c>
      <c r="C199">
        <f>INDEX(resultados!$A$2:$ZZ$1352, 193, MATCH($B$3, resultados!$A$1:$ZZ$1, 0))</f>
        <v/>
      </c>
    </row>
    <row r="200">
      <c r="A200">
        <f>INDEX(resultados!$A$2:$ZZ$1352, 194, MATCH($B$1, resultados!$A$1:$ZZ$1, 0))</f>
        <v/>
      </c>
      <c r="B200">
        <f>INDEX(resultados!$A$2:$ZZ$1352, 194, MATCH($B$2, resultados!$A$1:$ZZ$1, 0))</f>
        <v/>
      </c>
      <c r="C200">
        <f>INDEX(resultados!$A$2:$ZZ$1352, 194, MATCH($B$3, resultados!$A$1:$ZZ$1, 0))</f>
        <v/>
      </c>
    </row>
    <row r="201">
      <c r="A201">
        <f>INDEX(resultados!$A$2:$ZZ$1352, 195, MATCH($B$1, resultados!$A$1:$ZZ$1, 0))</f>
        <v/>
      </c>
      <c r="B201">
        <f>INDEX(resultados!$A$2:$ZZ$1352, 195, MATCH($B$2, resultados!$A$1:$ZZ$1, 0))</f>
        <v/>
      </c>
      <c r="C201">
        <f>INDEX(resultados!$A$2:$ZZ$1352, 195, MATCH($B$3, resultados!$A$1:$ZZ$1, 0))</f>
        <v/>
      </c>
    </row>
    <row r="202">
      <c r="A202">
        <f>INDEX(resultados!$A$2:$ZZ$1352, 196, MATCH($B$1, resultados!$A$1:$ZZ$1, 0))</f>
        <v/>
      </c>
      <c r="B202">
        <f>INDEX(resultados!$A$2:$ZZ$1352, 196, MATCH($B$2, resultados!$A$1:$ZZ$1, 0))</f>
        <v/>
      </c>
      <c r="C202">
        <f>INDEX(resultados!$A$2:$ZZ$1352, 196, MATCH($B$3, resultados!$A$1:$ZZ$1, 0))</f>
        <v/>
      </c>
    </row>
    <row r="203">
      <c r="A203">
        <f>INDEX(resultados!$A$2:$ZZ$1352, 197, MATCH($B$1, resultados!$A$1:$ZZ$1, 0))</f>
        <v/>
      </c>
      <c r="B203">
        <f>INDEX(resultados!$A$2:$ZZ$1352, 197, MATCH($B$2, resultados!$A$1:$ZZ$1, 0))</f>
        <v/>
      </c>
      <c r="C203">
        <f>INDEX(resultados!$A$2:$ZZ$1352, 197, MATCH($B$3, resultados!$A$1:$ZZ$1, 0))</f>
        <v/>
      </c>
    </row>
    <row r="204">
      <c r="A204">
        <f>INDEX(resultados!$A$2:$ZZ$1352, 198, MATCH($B$1, resultados!$A$1:$ZZ$1, 0))</f>
        <v/>
      </c>
      <c r="B204">
        <f>INDEX(resultados!$A$2:$ZZ$1352, 198, MATCH($B$2, resultados!$A$1:$ZZ$1, 0))</f>
        <v/>
      </c>
      <c r="C204">
        <f>INDEX(resultados!$A$2:$ZZ$1352, 198, MATCH($B$3, resultados!$A$1:$ZZ$1, 0))</f>
        <v/>
      </c>
    </row>
    <row r="205">
      <c r="A205">
        <f>INDEX(resultados!$A$2:$ZZ$1352, 199, MATCH($B$1, resultados!$A$1:$ZZ$1, 0))</f>
        <v/>
      </c>
      <c r="B205">
        <f>INDEX(resultados!$A$2:$ZZ$1352, 199, MATCH($B$2, resultados!$A$1:$ZZ$1, 0))</f>
        <v/>
      </c>
      <c r="C205">
        <f>INDEX(resultados!$A$2:$ZZ$1352, 199, MATCH($B$3, resultados!$A$1:$ZZ$1, 0))</f>
        <v/>
      </c>
    </row>
    <row r="206">
      <c r="A206">
        <f>INDEX(resultados!$A$2:$ZZ$1352, 200, MATCH($B$1, resultados!$A$1:$ZZ$1, 0))</f>
        <v/>
      </c>
      <c r="B206">
        <f>INDEX(resultados!$A$2:$ZZ$1352, 200, MATCH($B$2, resultados!$A$1:$ZZ$1, 0))</f>
        <v/>
      </c>
      <c r="C206">
        <f>INDEX(resultados!$A$2:$ZZ$1352, 200, MATCH($B$3, resultados!$A$1:$ZZ$1, 0))</f>
        <v/>
      </c>
    </row>
    <row r="207">
      <c r="A207">
        <f>INDEX(resultados!$A$2:$ZZ$1352, 201, MATCH($B$1, resultados!$A$1:$ZZ$1, 0))</f>
        <v/>
      </c>
      <c r="B207">
        <f>INDEX(resultados!$A$2:$ZZ$1352, 201, MATCH($B$2, resultados!$A$1:$ZZ$1, 0))</f>
        <v/>
      </c>
      <c r="C207">
        <f>INDEX(resultados!$A$2:$ZZ$1352, 201, MATCH($B$3, resultados!$A$1:$ZZ$1, 0))</f>
        <v/>
      </c>
    </row>
    <row r="208">
      <c r="A208">
        <f>INDEX(resultados!$A$2:$ZZ$1352, 202, MATCH($B$1, resultados!$A$1:$ZZ$1, 0))</f>
        <v/>
      </c>
      <c r="B208">
        <f>INDEX(resultados!$A$2:$ZZ$1352, 202, MATCH($B$2, resultados!$A$1:$ZZ$1, 0))</f>
        <v/>
      </c>
      <c r="C208">
        <f>INDEX(resultados!$A$2:$ZZ$1352, 202, MATCH($B$3, resultados!$A$1:$ZZ$1, 0))</f>
        <v/>
      </c>
    </row>
    <row r="209">
      <c r="A209">
        <f>INDEX(resultados!$A$2:$ZZ$1352, 203, MATCH($B$1, resultados!$A$1:$ZZ$1, 0))</f>
        <v/>
      </c>
      <c r="B209">
        <f>INDEX(resultados!$A$2:$ZZ$1352, 203, MATCH($B$2, resultados!$A$1:$ZZ$1, 0))</f>
        <v/>
      </c>
      <c r="C209">
        <f>INDEX(resultados!$A$2:$ZZ$1352, 203, MATCH($B$3, resultados!$A$1:$ZZ$1, 0))</f>
        <v/>
      </c>
    </row>
    <row r="210">
      <c r="A210">
        <f>INDEX(resultados!$A$2:$ZZ$1352, 204, MATCH($B$1, resultados!$A$1:$ZZ$1, 0))</f>
        <v/>
      </c>
      <c r="B210">
        <f>INDEX(resultados!$A$2:$ZZ$1352, 204, MATCH($B$2, resultados!$A$1:$ZZ$1, 0))</f>
        <v/>
      </c>
      <c r="C210">
        <f>INDEX(resultados!$A$2:$ZZ$1352, 204, MATCH($B$3, resultados!$A$1:$ZZ$1, 0))</f>
        <v/>
      </c>
    </row>
    <row r="211">
      <c r="A211">
        <f>INDEX(resultados!$A$2:$ZZ$1352, 205, MATCH($B$1, resultados!$A$1:$ZZ$1, 0))</f>
        <v/>
      </c>
      <c r="B211">
        <f>INDEX(resultados!$A$2:$ZZ$1352, 205, MATCH($B$2, resultados!$A$1:$ZZ$1, 0))</f>
        <v/>
      </c>
      <c r="C211">
        <f>INDEX(resultados!$A$2:$ZZ$1352, 205, MATCH($B$3, resultados!$A$1:$ZZ$1, 0))</f>
        <v/>
      </c>
    </row>
    <row r="212">
      <c r="A212">
        <f>INDEX(resultados!$A$2:$ZZ$1352, 206, MATCH($B$1, resultados!$A$1:$ZZ$1, 0))</f>
        <v/>
      </c>
      <c r="B212">
        <f>INDEX(resultados!$A$2:$ZZ$1352, 206, MATCH($B$2, resultados!$A$1:$ZZ$1, 0))</f>
        <v/>
      </c>
      <c r="C212">
        <f>INDEX(resultados!$A$2:$ZZ$1352, 206, MATCH($B$3, resultados!$A$1:$ZZ$1, 0))</f>
        <v/>
      </c>
    </row>
    <row r="213">
      <c r="A213">
        <f>INDEX(resultados!$A$2:$ZZ$1352, 207, MATCH($B$1, resultados!$A$1:$ZZ$1, 0))</f>
        <v/>
      </c>
      <c r="B213">
        <f>INDEX(resultados!$A$2:$ZZ$1352, 207, MATCH($B$2, resultados!$A$1:$ZZ$1, 0))</f>
        <v/>
      </c>
      <c r="C213">
        <f>INDEX(resultados!$A$2:$ZZ$1352, 207, MATCH($B$3, resultados!$A$1:$ZZ$1, 0))</f>
        <v/>
      </c>
    </row>
    <row r="214">
      <c r="A214">
        <f>INDEX(resultados!$A$2:$ZZ$1352, 208, MATCH($B$1, resultados!$A$1:$ZZ$1, 0))</f>
        <v/>
      </c>
      <c r="B214">
        <f>INDEX(resultados!$A$2:$ZZ$1352, 208, MATCH($B$2, resultados!$A$1:$ZZ$1, 0))</f>
        <v/>
      </c>
      <c r="C214">
        <f>INDEX(resultados!$A$2:$ZZ$1352, 208, MATCH($B$3, resultados!$A$1:$ZZ$1, 0))</f>
        <v/>
      </c>
    </row>
    <row r="215">
      <c r="A215">
        <f>INDEX(resultados!$A$2:$ZZ$1352, 209, MATCH($B$1, resultados!$A$1:$ZZ$1, 0))</f>
        <v/>
      </c>
      <c r="B215">
        <f>INDEX(resultados!$A$2:$ZZ$1352, 209, MATCH($B$2, resultados!$A$1:$ZZ$1, 0))</f>
        <v/>
      </c>
      <c r="C215">
        <f>INDEX(resultados!$A$2:$ZZ$1352, 209, MATCH($B$3, resultados!$A$1:$ZZ$1, 0))</f>
        <v/>
      </c>
    </row>
    <row r="216">
      <c r="A216">
        <f>INDEX(resultados!$A$2:$ZZ$1352, 210, MATCH($B$1, resultados!$A$1:$ZZ$1, 0))</f>
        <v/>
      </c>
      <c r="B216">
        <f>INDEX(resultados!$A$2:$ZZ$1352, 210, MATCH($B$2, resultados!$A$1:$ZZ$1, 0))</f>
        <v/>
      </c>
      <c r="C216">
        <f>INDEX(resultados!$A$2:$ZZ$1352, 210, MATCH($B$3, resultados!$A$1:$ZZ$1, 0))</f>
        <v/>
      </c>
    </row>
    <row r="217">
      <c r="A217">
        <f>INDEX(resultados!$A$2:$ZZ$1352, 211, MATCH($B$1, resultados!$A$1:$ZZ$1, 0))</f>
        <v/>
      </c>
      <c r="B217">
        <f>INDEX(resultados!$A$2:$ZZ$1352, 211, MATCH($B$2, resultados!$A$1:$ZZ$1, 0))</f>
        <v/>
      </c>
      <c r="C217">
        <f>INDEX(resultados!$A$2:$ZZ$1352, 211, MATCH($B$3, resultados!$A$1:$ZZ$1, 0))</f>
        <v/>
      </c>
    </row>
    <row r="218">
      <c r="A218">
        <f>INDEX(resultados!$A$2:$ZZ$1352, 212, MATCH($B$1, resultados!$A$1:$ZZ$1, 0))</f>
        <v/>
      </c>
      <c r="B218">
        <f>INDEX(resultados!$A$2:$ZZ$1352, 212, MATCH($B$2, resultados!$A$1:$ZZ$1, 0))</f>
        <v/>
      </c>
      <c r="C218">
        <f>INDEX(resultados!$A$2:$ZZ$1352, 212, MATCH($B$3, resultados!$A$1:$ZZ$1, 0))</f>
        <v/>
      </c>
    </row>
    <row r="219">
      <c r="A219">
        <f>INDEX(resultados!$A$2:$ZZ$1352, 213, MATCH($B$1, resultados!$A$1:$ZZ$1, 0))</f>
        <v/>
      </c>
      <c r="B219">
        <f>INDEX(resultados!$A$2:$ZZ$1352, 213, MATCH($B$2, resultados!$A$1:$ZZ$1, 0))</f>
        <v/>
      </c>
      <c r="C219">
        <f>INDEX(resultados!$A$2:$ZZ$1352, 213, MATCH($B$3, resultados!$A$1:$ZZ$1, 0))</f>
        <v/>
      </c>
    </row>
    <row r="220">
      <c r="A220">
        <f>INDEX(resultados!$A$2:$ZZ$1352, 214, MATCH($B$1, resultados!$A$1:$ZZ$1, 0))</f>
        <v/>
      </c>
      <c r="B220">
        <f>INDEX(resultados!$A$2:$ZZ$1352, 214, MATCH($B$2, resultados!$A$1:$ZZ$1, 0))</f>
        <v/>
      </c>
      <c r="C220">
        <f>INDEX(resultados!$A$2:$ZZ$1352, 214, MATCH($B$3, resultados!$A$1:$ZZ$1, 0))</f>
        <v/>
      </c>
    </row>
    <row r="221">
      <c r="A221">
        <f>INDEX(resultados!$A$2:$ZZ$1352, 215, MATCH($B$1, resultados!$A$1:$ZZ$1, 0))</f>
        <v/>
      </c>
      <c r="B221">
        <f>INDEX(resultados!$A$2:$ZZ$1352, 215, MATCH($B$2, resultados!$A$1:$ZZ$1, 0))</f>
        <v/>
      </c>
      <c r="C221">
        <f>INDEX(resultados!$A$2:$ZZ$1352, 215, MATCH($B$3, resultados!$A$1:$ZZ$1, 0))</f>
        <v/>
      </c>
    </row>
    <row r="222">
      <c r="A222">
        <f>INDEX(resultados!$A$2:$ZZ$1352, 216, MATCH($B$1, resultados!$A$1:$ZZ$1, 0))</f>
        <v/>
      </c>
      <c r="B222">
        <f>INDEX(resultados!$A$2:$ZZ$1352, 216, MATCH($B$2, resultados!$A$1:$ZZ$1, 0))</f>
        <v/>
      </c>
      <c r="C222">
        <f>INDEX(resultados!$A$2:$ZZ$1352, 216, MATCH($B$3, resultados!$A$1:$ZZ$1, 0))</f>
        <v/>
      </c>
    </row>
    <row r="223">
      <c r="A223">
        <f>INDEX(resultados!$A$2:$ZZ$1352, 217, MATCH($B$1, resultados!$A$1:$ZZ$1, 0))</f>
        <v/>
      </c>
      <c r="B223">
        <f>INDEX(resultados!$A$2:$ZZ$1352, 217, MATCH($B$2, resultados!$A$1:$ZZ$1, 0))</f>
        <v/>
      </c>
      <c r="C223">
        <f>INDEX(resultados!$A$2:$ZZ$1352, 217, MATCH($B$3, resultados!$A$1:$ZZ$1, 0))</f>
        <v/>
      </c>
    </row>
    <row r="224">
      <c r="A224">
        <f>INDEX(resultados!$A$2:$ZZ$1352, 218, MATCH($B$1, resultados!$A$1:$ZZ$1, 0))</f>
        <v/>
      </c>
      <c r="B224">
        <f>INDEX(resultados!$A$2:$ZZ$1352, 218, MATCH($B$2, resultados!$A$1:$ZZ$1, 0))</f>
        <v/>
      </c>
      <c r="C224">
        <f>INDEX(resultados!$A$2:$ZZ$1352, 218, MATCH($B$3, resultados!$A$1:$ZZ$1, 0))</f>
        <v/>
      </c>
    </row>
    <row r="225">
      <c r="A225">
        <f>INDEX(resultados!$A$2:$ZZ$1352, 219, MATCH($B$1, resultados!$A$1:$ZZ$1, 0))</f>
        <v/>
      </c>
      <c r="B225">
        <f>INDEX(resultados!$A$2:$ZZ$1352, 219, MATCH($B$2, resultados!$A$1:$ZZ$1, 0))</f>
        <v/>
      </c>
      <c r="C225">
        <f>INDEX(resultados!$A$2:$ZZ$1352, 219, MATCH($B$3, resultados!$A$1:$ZZ$1, 0))</f>
        <v/>
      </c>
    </row>
    <row r="226">
      <c r="A226">
        <f>INDEX(resultados!$A$2:$ZZ$1352, 220, MATCH($B$1, resultados!$A$1:$ZZ$1, 0))</f>
        <v/>
      </c>
      <c r="B226">
        <f>INDEX(resultados!$A$2:$ZZ$1352, 220, MATCH($B$2, resultados!$A$1:$ZZ$1, 0))</f>
        <v/>
      </c>
      <c r="C226">
        <f>INDEX(resultados!$A$2:$ZZ$1352, 220, MATCH($B$3, resultados!$A$1:$ZZ$1, 0))</f>
        <v/>
      </c>
    </row>
    <row r="227">
      <c r="A227">
        <f>INDEX(resultados!$A$2:$ZZ$1352, 221, MATCH($B$1, resultados!$A$1:$ZZ$1, 0))</f>
        <v/>
      </c>
      <c r="B227">
        <f>INDEX(resultados!$A$2:$ZZ$1352, 221, MATCH($B$2, resultados!$A$1:$ZZ$1, 0))</f>
        <v/>
      </c>
      <c r="C227">
        <f>INDEX(resultados!$A$2:$ZZ$1352, 221, MATCH($B$3, resultados!$A$1:$ZZ$1, 0))</f>
        <v/>
      </c>
    </row>
    <row r="228">
      <c r="A228">
        <f>INDEX(resultados!$A$2:$ZZ$1352, 222, MATCH($B$1, resultados!$A$1:$ZZ$1, 0))</f>
        <v/>
      </c>
      <c r="B228">
        <f>INDEX(resultados!$A$2:$ZZ$1352, 222, MATCH($B$2, resultados!$A$1:$ZZ$1, 0))</f>
        <v/>
      </c>
      <c r="C228">
        <f>INDEX(resultados!$A$2:$ZZ$1352, 222, MATCH($B$3, resultados!$A$1:$ZZ$1, 0))</f>
        <v/>
      </c>
    </row>
    <row r="229">
      <c r="A229">
        <f>INDEX(resultados!$A$2:$ZZ$1352, 223, MATCH($B$1, resultados!$A$1:$ZZ$1, 0))</f>
        <v/>
      </c>
      <c r="B229">
        <f>INDEX(resultados!$A$2:$ZZ$1352, 223, MATCH($B$2, resultados!$A$1:$ZZ$1, 0))</f>
        <v/>
      </c>
      <c r="C229">
        <f>INDEX(resultados!$A$2:$ZZ$1352, 223, MATCH($B$3, resultados!$A$1:$ZZ$1, 0))</f>
        <v/>
      </c>
    </row>
    <row r="230">
      <c r="A230">
        <f>INDEX(resultados!$A$2:$ZZ$1352, 224, MATCH($B$1, resultados!$A$1:$ZZ$1, 0))</f>
        <v/>
      </c>
      <c r="B230">
        <f>INDEX(resultados!$A$2:$ZZ$1352, 224, MATCH($B$2, resultados!$A$1:$ZZ$1, 0))</f>
        <v/>
      </c>
      <c r="C230">
        <f>INDEX(resultados!$A$2:$ZZ$1352, 224, MATCH($B$3, resultados!$A$1:$ZZ$1, 0))</f>
        <v/>
      </c>
    </row>
    <row r="231">
      <c r="A231">
        <f>INDEX(resultados!$A$2:$ZZ$1352, 225, MATCH($B$1, resultados!$A$1:$ZZ$1, 0))</f>
        <v/>
      </c>
      <c r="B231">
        <f>INDEX(resultados!$A$2:$ZZ$1352, 225, MATCH($B$2, resultados!$A$1:$ZZ$1, 0))</f>
        <v/>
      </c>
      <c r="C231">
        <f>INDEX(resultados!$A$2:$ZZ$1352, 225, MATCH($B$3, resultados!$A$1:$ZZ$1, 0))</f>
        <v/>
      </c>
    </row>
    <row r="232">
      <c r="A232">
        <f>INDEX(resultados!$A$2:$ZZ$1352, 226, MATCH($B$1, resultados!$A$1:$ZZ$1, 0))</f>
        <v/>
      </c>
      <c r="B232">
        <f>INDEX(resultados!$A$2:$ZZ$1352, 226, MATCH($B$2, resultados!$A$1:$ZZ$1, 0))</f>
        <v/>
      </c>
      <c r="C232">
        <f>INDEX(resultados!$A$2:$ZZ$1352, 226, MATCH($B$3, resultados!$A$1:$ZZ$1, 0))</f>
        <v/>
      </c>
    </row>
    <row r="233">
      <c r="A233">
        <f>INDEX(resultados!$A$2:$ZZ$1352, 227, MATCH($B$1, resultados!$A$1:$ZZ$1, 0))</f>
        <v/>
      </c>
      <c r="B233">
        <f>INDEX(resultados!$A$2:$ZZ$1352, 227, MATCH($B$2, resultados!$A$1:$ZZ$1, 0))</f>
        <v/>
      </c>
      <c r="C233">
        <f>INDEX(resultados!$A$2:$ZZ$1352, 227, MATCH($B$3, resultados!$A$1:$ZZ$1, 0))</f>
        <v/>
      </c>
    </row>
    <row r="234">
      <c r="A234">
        <f>INDEX(resultados!$A$2:$ZZ$1352, 228, MATCH($B$1, resultados!$A$1:$ZZ$1, 0))</f>
        <v/>
      </c>
      <c r="B234">
        <f>INDEX(resultados!$A$2:$ZZ$1352, 228, MATCH($B$2, resultados!$A$1:$ZZ$1, 0))</f>
        <v/>
      </c>
      <c r="C234">
        <f>INDEX(resultados!$A$2:$ZZ$1352, 228, MATCH($B$3, resultados!$A$1:$ZZ$1, 0))</f>
        <v/>
      </c>
    </row>
    <row r="235">
      <c r="A235">
        <f>INDEX(resultados!$A$2:$ZZ$1352, 229, MATCH($B$1, resultados!$A$1:$ZZ$1, 0))</f>
        <v/>
      </c>
      <c r="B235">
        <f>INDEX(resultados!$A$2:$ZZ$1352, 229, MATCH($B$2, resultados!$A$1:$ZZ$1, 0))</f>
        <v/>
      </c>
      <c r="C235">
        <f>INDEX(resultados!$A$2:$ZZ$1352, 229, MATCH($B$3, resultados!$A$1:$ZZ$1, 0))</f>
        <v/>
      </c>
    </row>
    <row r="236">
      <c r="A236">
        <f>INDEX(resultados!$A$2:$ZZ$1352, 230, MATCH($B$1, resultados!$A$1:$ZZ$1, 0))</f>
        <v/>
      </c>
      <c r="B236">
        <f>INDEX(resultados!$A$2:$ZZ$1352, 230, MATCH($B$2, resultados!$A$1:$ZZ$1, 0))</f>
        <v/>
      </c>
      <c r="C236">
        <f>INDEX(resultados!$A$2:$ZZ$1352, 230, MATCH($B$3, resultados!$A$1:$ZZ$1, 0))</f>
        <v/>
      </c>
    </row>
    <row r="237">
      <c r="A237">
        <f>INDEX(resultados!$A$2:$ZZ$1352, 231, MATCH($B$1, resultados!$A$1:$ZZ$1, 0))</f>
        <v/>
      </c>
      <c r="B237">
        <f>INDEX(resultados!$A$2:$ZZ$1352, 231, MATCH($B$2, resultados!$A$1:$ZZ$1, 0))</f>
        <v/>
      </c>
      <c r="C237">
        <f>INDEX(resultados!$A$2:$ZZ$1352, 231, MATCH($B$3, resultados!$A$1:$ZZ$1, 0))</f>
        <v/>
      </c>
    </row>
    <row r="238">
      <c r="A238">
        <f>INDEX(resultados!$A$2:$ZZ$1352, 232, MATCH($B$1, resultados!$A$1:$ZZ$1, 0))</f>
        <v/>
      </c>
      <c r="B238">
        <f>INDEX(resultados!$A$2:$ZZ$1352, 232, MATCH($B$2, resultados!$A$1:$ZZ$1, 0))</f>
        <v/>
      </c>
      <c r="C238">
        <f>INDEX(resultados!$A$2:$ZZ$1352, 232, MATCH($B$3, resultados!$A$1:$ZZ$1, 0))</f>
        <v/>
      </c>
    </row>
    <row r="239">
      <c r="A239">
        <f>INDEX(resultados!$A$2:$ZZ$1352, 233, MATCH($B$1, resultados!$A$1:$ZZ$1, 0))</f>
        <v/>
      </c>
      <c r="B239">
        <f>INDEX(resultados!$A$2:$ZZ$1352, 233, MATCH($B$2, resultados!$A$1:$ZZ$1, 0))</f>
        <v/>
      </c>
      <c r="C239">
        <f>INDEX(resultados!$A$2:$ZZ$1352, 233, MATCH($B$3, resultados!$A$1:$ZZ$1, 0))</f>
        <v/>
      </c>
    </row>
    <row r="240">
      <c r="A240">
        <f>INDEX(resultados!$A$2:$ZZ$1352, 234, MATCH($B$1, resultados!$A$1:$ZZ$1, 0))</f>
        <v/>
      </c>
      <c r="B240">
        <f>INDEX(resultados!$A$2:$ZZ$1352, 234, MATCH($B$2, resultados!$A$1:$ZZ$1, 0))</f>
        <v/>
      </c>
      <c r="C240">
        <f>INDEX(resultados!$A$2:$ZZ$1352, 234, MATCH($B$3, resultados!$A$1:$ZZ$1, 0))</f>
        <v/>
      </c>
    </row>
    <row r="241">
      <c r="A241">
        <f>INDEX(resultados!$A$2:$ZZ$1352, 235, MATCH($B$1, resultados!$A$1:$ZZ$1, 0))</f>
        <v/>
      </c>
      <c r="B241">
        <f>INDEX(resultados!$A$2:$ZZ$1352, 235, MATCH($B$2, resultados!$A$1:$ZZ$1, 0))</f>
        <v/>
      </c>
      <c r="C241">
        <f>INDEX(resultados!$A$2:$ZZ$1352, 235, MATCH($B$3, resultados!$A$1:$ZZ$1, 0))</f>
        <v/>
      </c>
    </row>
    <row r="242">
      <c r="A242">
        <f>INDEX(resultados!$A$2:$ZZ$1352, 236, MATCH($B$1, resultados!$A$1:$ZZ$1, 0))</f>
        <v/>
      </c>
      <c r="B242">
        <f>INDEX(resultados!$A$2:$ZZ$1352, 236, MATCH($B$2, resultados!$A$1:$ZZ$1, 0))</f>
        <v/>
      </c>
      <c r="C242">
        <f>INDEX(resultados!$A$2:$ZZ$1352, 236, MATCH($B$3, resultados!$A$1:$ZZ$1, 0))</f>
        <v/>
      </c>
    </row>
    <row r="243">
      <c r="A243">
        <f>INDEX(resultados!$A$2:$ZZ$1352, 237, MATCH($B$1, resultados!$A$1:$ZZ$1, 0))</f>
        <v/>
      </c>
      <c r="B243">
        <f>INDEX(resultados!$A$2:$ZZ$1352, 237, MATCH($B$2, resultados!$A$1:$ZZ$1, 0))</f>
        <v/>
      </c>
      <c r="C243">
        <f>INDEX(resultados!$A$2:$ZZ$1352, 237, MATCH($B$3, resultados!$A$1:$ZZ$1, 0))</f>
        <v/>
      </c>
    </row>
    <row r="244">
      <c r="A244">
        <f>INDEX(resultados!$A$2:$ZZ$1352, 238, MATCH($B$1, resultados!$A$1:$ZZ$1, 0))</f>
        <v/>
      </c>
      <c r="B244">
        <f>INDEX(resultados!$A$2:$ZZ$1352, 238, MATCH($B$2, resultados!$A$1:$ZZ$1, 0))</f>
        <v/>
      </c>
      <c r="C244">
        <f>INDEX(resultados!$A$2:$ZZ$1352, 238, MATCH($B$3, resultados!$A$1:$ZZ$1, 0))</f>
        <v/>
      </c>
    </row>
    <row r="245">
      <c r="A245">
        <f>INDEX(resultados!$A$2:$ZZ$1352, 239, MATCH($B$1, resultados!$A$1:$ZZ$1, 0))</f>
        <v/>
      </c>
      <c r="B245">
        <f>INDEX(resultados!$A$2:$ZZ$1352, 239, MATCH($B$2, resultados!$A$1:$ZZ$1, 0))</f>
        <v/>
      </c>
      <c r="C245">
        <f>INDEX(resultados!$A$2:$ZZ$1352, 239, MATCH($B$3, resultados!$A$1:$ZZ$1, 0))</f>
        <v/>
      </c>
    </row>
    <row r="246">
      <c r="A246">
        <f>INDEX(resultados!$A$2:$ZZ$1352, 240, MATCH($B$1, resultados!$A$1:$ZZ$1, 0))</f>
        <v/>
      </c>
      <c r="B246">
        <f>INDEX(resultados!$A$2:$ZZ$1352, 240, MATCH($B$2, resultados!$A$1:$ZZ$1, 0))</f>
        <v/>
      </c>
      <c r="C246">
        <f>INDEX(resultados!$A$2:$ZZ$1352, 240, MATCH($B$3, resultados!$A$1:$ZZ$1, 0))</f>
        <v/>
      </c>
    </row>
    <row r="247">
      <c r="A247">
        <f>INDEX(resultados!$A$2:$ZZ$1352, 241, MATCH($B$1, resultados!$A$1:$ZZ$1, 0))</f>
        <v/>
      </c>
      <c r="B247">
        <f>INDEX(resultados!$A$2:$ZZ$1352, 241, MATCH($B$2, resultados!$A$1:$ZZ$1, 0))</f>
        <v/>
      </c>
      <c r="C247">
        <f>INDEX(resultados!$A$2:$ZZ$1352, 241, MATCH($B$3, resultados!$A$1:$ZZ$1, 0))</f>
        <v/>
      </c>
    </row>
    <row r="248">
      <c r="A248">
        <f>INDEX(resultados!$A$2:$ZZ$1352, 242, MATCH($B$1, resultados!$A$1:$ZZ$1, 0))</f>
        <v/>
      </c>
      <c r="B248">
        <f>INDEX(resultados!$A$2:$ZZ$1352, 242, MATCH($B$2, resultados!$A$1:$ZZ$1, 0))</f>
        <v/>
      </c>
      <c r="C248">
        <f>INDEX(resultados!$A$2:$ZZ$1352, 242, MATCH($B$3, resultados!$A$1:$ZZ$1, 0))</f>
        <v/>
      </c>
    </row>
    <row r="249">
      <c r="A249">
        <f>INDEX(resultados!$A$2:$ZZ$1352, 243, MATCH($B$1, resultados!$A$1:$ZZ$1, 0))</f>
        <v/>
      </c>
      <c r="B249">
        <f>INDEX(resultados!$A$2:$ZZ$1352, 243, MATCH($B$2, resultados!$A$1:$ZZ$1, 0))</f>
        <v/>
      </c>
      <c r="C249">
        <f>INDEX(resultados!$A$2:$ZZ$1352, 243, MATCH($B$3, resultados!$A$1:$ZZ$1, 0))</f>
        <v/>
      </c>
    </row>
    <row r="250">
      <c r="A250">
        <f>INDEX(resultados!$A$2:$ZZ$1352, 244, MATCH($B$1, resultados!$A$1:$ZZ$1, 0))</f>
        <v/>
      </c>
      <c r="B250">
        <f>INDEX(resultados!$A$2:$ZZ$1352, 244, MATCH($B$2, resultados!$A$1:$ZZ$1, 0))</f>
        <v/>
      </c>
      <c r="C250">
        <f>INDEX(resultados!$A$2:$ZZ$1352, 244, MATCH($B$3, resultados!$A$1:$ZZ$1, 0))</f>
        <v/>
      </c>
    </row>
    <row r="251">
      <c r="A251">
        <f>INDEX(resultados!$A$2:$ZZ$1352, 245, MATCH($B$1, resultados!$A$1:$ZZ$1, 0))</f>
        <v/>
      </c>
      <c r="B251">
        <f>INDEX(resultados!$A$2:$ZZ$1352, 245, MATCH($B$2, resultados!$A$1:$ZZ$1, 0))</f>
        <v/>
      </c>
      <c r="C251">
        <f>INDEX(resultados!$A$2:$ZZ$1352, 245, MATCH($B$3, resultados!$A$1:$ZZ$1, 0))</f>
        <v/>
      </c>
    </row>
    <row r="252">
      <c r="A252">
        <f>INDEX(resultados!$A$2:$ZZ$1352, 246, MATCH($B$1, resultados!$A$1:$ZZ$1, 0))</f>
        <v/>
      </c>
      <c r="B252">
        <f>INDEX(resultados!$A$2:$ZZ$1352, 246, MATCH($B$2, resultados!$A$1:$ZZ$1, 0))</f>
        <v/>
      </c>
      <c r="C252">
        <f>INDEX(resultados!$A$2:$ZZ$1352, 246, MATCH($B$3, resultados!$A$1:$ZZ$1, 0))</f>
        <v/>
      </c>
    </row>
    <row r="253">
      <c r="A253">
        <f>INDEX(resultados!$A$2:$ZZ$1352, 247, MATCH($B$1, resultados!$A$1:$ZZ$1, 0))</f>
        <v/>
      </c>
      <c r="B253">
        <f>INDEX(resultados!$A$2:$ZZ$1352, 247, MATCH($B$2, resultados!$A$1:$ZZ$1, 0))</f>
        <v/>
      </c>
      <c r="C253">
        <f>INDEX(resultados!$A$2:$ZZ$1352, 247, MATCH($B$3, resultados!$A$1:$ZZ$1, 0))</f>
        <v/>
      </c>
    </row>
    <row r="254">
      <c r="A254">
        <f>INDEX(resultados!$A$2:$ZZ$1352, 248, MATCH($B$1, resultados!$A$1:$ZZ$1, 0))</f>
        <v/>
      </c>
      <c r="B254">
        <f>INDEX(resultados!$A$2:$ZZ$1352, 248, MATCH($B$2, resultados!$A$1:$ZZ$1, 0))</f>
        <v/>
      </c>
      <c r="C254">
        <f>INDEX(resultados!$A$2:$ZZ$1352, 248, MATCH($B$3, resultados!$A$1:$ZZ$1, 0))</f>
        <v/>
      </c>
    </row>
    <row r="255">
      <c r="A255">
        <f>INDEX(resultados!$A$2:$ZZ$1352, 249, MATCH($B$1, resultados!$A$1:$ZZ$1, 0))</f>
        <v/>
      </c>
      <c r="B255">
        <f>INDEX(resultados!$A$2:$ZZ$1352, 249, MATCH($B$2, resultados!$A$1:$ZZ$1, 0))</f>
        <v/>
      </c>
      <c r="C255">
        <f>INDEX(resultados!$A$2:$ZZ$1352, 249, MATCH($B$3, resultados!$A$1:$ZZ$1, 0))</f>
        <v/>
      </c>
    </row>
    <row r="256">
      <c r="A256">
        <f>INDEX(resultados!$A$2:$ZZ$1352, 250, MATCH($B$1, resultados!$A$1:$ZZ$1, 0))</f>
        <v/>
      </c>
      <c r="B256">
        <f>INDEX(resultados!$A$2:$ZZ$1352, 250, MATCH($B$2, resultados!$A$1:$ZZ$1, 0))</f>
        <v/>
      </c>
      <c r="C256">
        <f>INDEX(resultados!$A$2:$ZZ$1352, 250, MATCH($B$3, resultados!$A$1:$ZZ$1, 0))</f>
        <v/>
      </c>
    </row>
    <row r="257">
      <c r="A257">
        <f>INDEX(resultados!$A$2:$ZZ$1352, 251, MATCH($B$1, resultados!$A$1:$ZZ$1, 0))</f>
        <v/>
      </c>
      <c r="B257">
        <f>INDEX(resultados!$A$2:$ZZ$1352, 251, MATCH($B$2, resultados!$A$1:$ZZ$1, 0))</f>
        <v/>
      </c>
      <c r="C257">
        <f>INDEX(resultados!$A$2:$ZZ$1352, 251, MATCH($B$3, resultados!$A$1:$ZZ$1, 0))</f>
        <v/>
      </c>
    </row>
    <row r="258">
      <c r="A258">
        <f>INDEX(resultados!$A$2:$ZZ$1352, 252, MATCH($B$1, resultados!$A$1:$ZZ$1, 0))</f>
        <v/>
      </c>
      <c r="B258">
        <f>INDEX(resultados!$A$2:$ZZ$1352, 252, MATCH($B$2, resultados!$A$1:$ZZ$1, 0))</f>
        <v/>
      </c>
      <c r="C258">
        <f>INDEX(resultados!$A$2:$ZZ$1352, 252, MATCH($B$3, resultados!$A$1:$ZZ$1, 0))</f>
        <v/>
      </c>
    </row>
    <row r="259">
      <c r="A259">
        <f>INDEX(resultados!$A$2:$ZZ$1352, 253, MATCH($B$1, resultados!$A$1:$ZZ$1, 0))</f>
        <v/>
      </c>
      <c r="B259">
        <f>INDEX(resultados!$A$2:$ZZ$1352, 253, MATCH($B$2, resultados!$A$1:$ZZ$1, 0))</f>
        <v/>
      </c>
      <c r="C259">
        <f>INDEX(resultados!$A$2:$ZZ$1352, 253, MATCH($B$3, resultados!$A$1:$ZZ$1, 0))</f>
        <v/>
      </c>
    </row>
    <row r="260">
      <c r="A260">
        <f>INDEX(resultados!$A$2:$ZZ$1352, 254, MATCH($B$1, resultados!$A$1:$ZZ$1, 0))</f>
        <v/>
      </c>
      <c r="B260">
        <f>INDEX(resultados!$A$2:$ZZ$1352, 254, MATCH($B$2, resultados!$A$1:$ZZ$1, 0))</f>
        <v/>
      </c>
      <c r="C260">
        <f>INDEX(resultados!$A$2:$ZZ$1352, 254, MATCH($B$3, resultados!$A$1:$ZZ$1, 0))</f>
        <v/>
      </c>
    </row>
    <row r="261">
      <c r="A261">
        <f>INDEX(resultados!$A$2:$ZZ$1352, 255, MATCH($B$1, resultados!$A$1:$ZZ$1, 0))</f>
        <v/>
      </c>
      <c r="B261">
        <f>INDEX(resultados!$A$2:$ZZ$1352, 255, MATCH($B$2, resultados!$A$1:$ZZ$1, 0))</f>
        <v/>
      </c>
      <c r="C261">
        <f>INDEX(resultados!$A$2:$ZZ$1352, 255, MATCH($B$3, resultados!$A$1:$ZZ$1, 0))</f>
        <v/>
      </c>
    </row>
    <row r="262">
      <c r="A262">
        <f>INDEX(resultados!$A$2:$ZZ$1352, 256, MATCH($B$1, resultados!$A$1:$ZZ$1, 0))</f>
        <v/>
      </c>
      <c r="B262">
        <f>INDEX(resultados!$A$2:$ZZ$1352, 256, MATCH($B$2, resultados!$A$1:$ZZ$1, 0))</f>
        <v/>
      </c>
      <c r="C262">
        <f>INDEX(resultados!$A$2:$ZZ$1352, 256, MATCH($B$3, resultados!$A$1:$ZZ$1, 0))</f>
        <v/>
      </c>
    </row>
    <row r="263">
      <c r="A263">
        <f>INDEX(resultados!$A$2:$ZZ$1352, 257, MATCH($B$1, resultados!$A$1:$ZZ$1, 0))</f>
        <v/>
      </c>
      <c r="B263">
        <f>INDEX(resultados!$A$2:$ZZ$1352, 257, MATCH($B$2, resultados!$A$1:$ZZ$1, 0))</f>
        <v/>
      </c>
      <c r="C263">
        <f>INDEX(resultados!$A$2:$ZZ$1352, 257, MATCH($B$3, resultados!$A$1:$ZZ$1, 0))</f>
        <v/>
      </c>
    </row>
    <row r="264">
      <c r="A264">
        <f>INDEX(resultados!$A$2:$ZZ$1352, 258, MATCH($B$1, resultados!$A$1:$ZZ$1, 0))</f>
        <v/>
      </c>
      <c r="B264">
        <f>INDEX(resultados!$A$2:$ZZ$1352, 258, MATCH($B$2, resultados!$A$1:$ZZ$1, 0))</f>
        <v/>
      </c>
      <c r="C264">
        <f>INDEX(resultados!$A$2:$ZZ$1352, 258, MATCH($B$3, resultados!$A$1:$ZZ$1, 0))</f>
        <v/>
      </c>
    </row>
    <row r="265">
      <c r="A265">
        <f>INDEX(resultados!$A$2:$ZZ$1352, 259, MATCH($B$1, resultados!$A$1:$ZZ$1, 0))</f>
        <v/>
      </c>
      <c r="B265">
        <f>INDEX(resultados!$A$2:$ZZ$1352, 259, MATCH($B$2, resultados!$A$1:$ZZ$1, 0))</f>
        <v/>
      </c>
      <c r="C265">
        <f>INDEX(resultados!$A$2:$ZZ$1352, 259, MATCH($B$3, resultados!$A$1:$ZZ$1, 0))</f>
        <v/>
      </c>
    </row>
    <row r="266">
      <c r="A266">
        <f>INDEX(resultados!$A$2:$ZZ$1352, 260, MATCH($B$1, resultados!$A$1:$ZZ$1, 0))</f>
        <v/>
      </c>
      <c r="B266">
        <f>INDEX(resultados!$A$2:$ZZ$1352, 260, MATCH($B$2, resultados!$A$1:$ZZ$1, 0))</f>
        <v/>
      </c>
      <c r="C266">
        <f>INDEX(resultados!$A$2:$ZZ$1352, 260, MATCH($B$3, resultados!$A$1:$ZZ$1, 0))</f>
        <v/>
      </c>
    </row>
    <row r="267">
      <c r="A267">
        <f>INDEX(resultados!$A$2:$ZZ$1352, 261, MATCH($B$1, resultados!$A$1:$ZZ$1, 0))</f>
        <v/>
      </c>
      <c r="B267">
        <f>INDEX(resultados!$A$2:$ZZ$1352, 261, MATCH($B$2, resultados!$A$1:$ZZ$1, 0))</f>
        <v/>
      </c>
      <c r="C267">
        <f>INDEX(resultados!$A$2:$ZZ$1352, 261, MATCH($B$3, resultados!$A$1:$ZZ$1, 0))</f>
        <v/>
      </c>
    </row>
    <row r="268">
      <c r="A268">
        <f>INDEX(resultados!$A$2:$ZZ$1352, 262, MATCH($B$1, resultados!$A$1:$ZZ$1, 0))</f>
        <v/>
      </c>
      <c r="B268">
        <f>INDEX(resultados!$A$2:$ZZ$1352, 262, MATCH($B$2, resultados!$A$1:$ZZ$1, 0))</f>
        <v/>
      </c>
      <c r="C268">
        <f>INDEX(resultados!$A$2:$ZZ$1352, 262, MATCH($B$3, resultados!$A$1:$ZZ$1, 0))</f>
        <v/>
      </c>
    </row>
    <row r="269">
      <c r="A269">
        <f>INDEX(resultados!$A$2:$ZZ$1352, 263, MATCH($B$1, resultados!$A$1:$ZZ$1, 0))</f>
        <v/>
      </c>
      <c r="B269">
        <f>INDEX(resultados!$A$2:$ZZ$1352, 263, MATCH($B$2, resultados!$A$1:$ZZ$1, 0))</f>
        <v/>
      </c>
      <c r="C269">
        <f>INDEX(resultados!$A$2:$ZZ$1352, 263, MATCH($B$3, resultados!$A$1:$ZZ$1, 0))</f>
        <v/>
      </c>
    </row>
    <row r="270">
      <c r="A270">
        <f>INDEX(resultados!$A$2:$ZZ$1352, 264, MATCH($B$1, resultados!$A$1:$ZZ$1, 0))</f>
        <v/>
      </c>
      <c r="B270">
        <f>INDEX(resultados!$A$2:$ZZ$1352, 264, MATCH($B$2, resultados!$A$1:$ZZ$1, 0))</f>
        <v/>
      </c>
      <c r="C270">
        <f>INDEX(resultados!$A$2:$ZZ$1352, 264, MATCH($B$3, resultados!$A$1:$ZZ$1, 0))</f>
        <v/>
      </c>
    </row>
    <row r="271">
      <c r="A271">
        <f>INDEX(resultados!$A$2:$ZZ$1352, 265, MATCH($B$1, resultados!$A$1:$ZZ$1, 0))</f>
        <v/>
      </c>
      <c r="B271">
        <f>INDEX(resultados!$A$2:$ZZ$1352, 265, MATCH($B$2, resultados!$A$1:$ZZ$1, 0))</f>
        <v/>
      </c>
      <c r="C271">
        <f>INDEX(resultados!$A$2:$ZZ$1352, 265, MATCH($B$3, resultados!$A$1:$ZZ$1, 0))</f>
        <v/>
      </c>
    </row>
    <row r="272">
      <c r="A272">
        <f>INDEX(resultados!$A$2:$ZZ$1352, 266, MATCH($B$1, resultados!$A$1:$ZZ$1, 0))</f>
        <v/>
      </c>
      <c r="B272">
        <f>INDEX(resultados!$A$2:$ZZ$1352, 266, MATCH($B$2, resultados!$A$1:$ZZ$1, 0))</f>
        <v/>
      </c>
      <c r="C272">
        <f>INDEX(resultados!$A$2:$ZZ$1352, 266, MATCH($B$3, resultados!$A$1:$ZZ$1, 0))</f>
        <v/>
      </c>
    </row>
    <row r="273">
      <c r="A273">
        <f>INDEX(resultados!$A$2:$ZZ$1352, 267, MATCH($B$1, resultados!$A$1:$ZZ$1, 0))</f>
        <v/>
      </c>
      <c r="B273">
        <f>INDEX(resultados!$A$2:$ZZ$1352, 267, MATCH($B$2, resultados!$A$1:$ZZ$1, 0))</f>
        <v/>
      </c>
      <c r="C273">
        <f>INDEX(resultados!$A$2:$ZZ$1352, 267, MATCH($B$3, resultados!$A$1:$ZZ$1, 0))</f>
        <v/>
      </c>
    </row>
    <row r="274">
      <c r="A274">
        <f>INDEX(resultados!$A$2:$ZZ$1352, 268, MATCH($B$1, resultados!$A$1:$ZZ$1, 0))</f>
        <v/>
      </c>
      <c r="B274">
        <f>INDEX(resultados!$A$2:$ZZ$1352, 268, MATCH($B$2, resultados!$A$1:$ZZ$1, 0))</f>
        <v/>
      </c>
      <c r="C274">
        <f>INDEX(resultados!$A$2:$ZZ$1352, 268, MATCH($B$3, resultados!$A$1:$ZZ$1, 0))</f>
        <v/>
      </c>
    </row>
    <row r="275">
      <c r="A275">
        <f>INDEX(resultados!$A$2:$ZZ$1352, 269, MATCH($B$1, resultados!$A$1:$ZZ$1, 0))</f>
        <v/>
      </c>
      <c r="B275">
        <f>INDEX(resultados!$A$2:$ZZ$1352, 269, MATCH($B$2, resultados!$A$1:$ZZ$1, 0))</f>
        <v/>
      </c>
      <c r="C275">
        <f>INDEX(resultados!$A$2:$ZZ$1352, 269, MATCH($B$3, resultados!$A$1:$ZZ$1, 0))</f>
        <v/>
      </c>
    </row>
    <row r="276">
      <c r="A276">
        <f>INDEX(resultados!$A$2:$ZZ$1352, 270, MATCH($B$1, resultados!$A$1:$ZZ$1, 0))</f>
        <v/>
      </c>
      <c r="B276">
        <f>INDEX(resultados!$A$2:$ZZ$1352, 270, MATCH($B$2, resultados!$A$1:$ZZ$1, 0))</f>
        <v/>
      </c>
      <c r="C276">
        <f>INDEX(resultados!$A$2:$ZZ$1352, 270, MATCH($B$3, resultados!$A$1:$ZZ$1, 0))</f>
        <v/>
      </c>
    </row>
    <row r="277">
      <c r="A277">
        <f>INDEX(resultados!$A$2:$ZZ$1352, 271, MATCH($B$1, resultados!$A$1:$ZZ$1, 0))</f>
        <v/>
      </c>
      <c r="B277">
        <f>INDEX(resultados!$A$2:$ZZ$1352, 271, MATCH($B$2, resultados!$A$1:$ZZ$1, 0))</f>
        <v/>
      </c>
      <c r="C277">
        <f>INDEX(resultados!$A$2:$ZZ$1352, 271, MATCH($B$3, resultados!$A$1:$ZZ$1, 0))</f>
        <v/>
      </c>
    </row>
    <row r="278">
      <c r="A278">
        <f>INDEX(resultados!$A$2:$ZZ$1352, 272, MATCH($B$1, resultados!$A$1:$ZZ$1, 0))</f>
        <v/>
      </c>
      <c r="B278">
        <f>INDEX(resultados!$A$2:$ZZ$1352, 272, MATCH($B$2, resultados!$A$1:$ZZ$1, 0))</f>
        <v/>
      </c>
      <c r="C278">
        <f>INDEX(resultados!$A$2:$ZZ$1352, 272, MATCH($B$3, resultados!$A$1:$ZZ$1, 0))</f>
        <v/>
      </c>
    </row>
    <row r="279">
      <c r="A279">
        <f>INDEX(resultados!$A$2:$ZZ$1352, 273, MATCH($B$1, resultados!$A$1:$ZZ$1, 0))</f>
        <v/>
      </c>
      <c r="B279">
        <f>INDEX(resultados!$A$2:$ZZ$1352, 273, MATCH($B$2, resultados!$A$1:$ZZ$1, 0))</f>
        <v/>
      </c>
      <c r="C279">
        <f>INDEX(resultados!$A$2:$ZZ$1352, 273, MATCH($B$3, resultados!$A$1:$ZZ$1, 0))</f>
        <v/>
      </c>
    </row>
    <row r="280">
      <c r="A280">
        <f>INDEX(resultados!$A$2:$ZZ$1352, 274, MATCH($B$1, resultados!$A$1:$ZZ$1, 0))</f>
        <v/>
      </c>
      <c r="B280">
        <f>INDEX(resultados!$A$2:$ZZ$1352, 274, MATCH($B$2, resultados!$A$1:$ZZ$1, 0))</f>
        <v/>
      </c>
      <c r="C280">
        <f>INDEX(resultados!$A$2:$ZZ$1352, 274, MATCH($B$3, resultados!$A$1:$ZZ$1, 0))</f>
        <v/>
      </c>
    </row>
    <row r="281">
      <c r="A281">
        <f>INDEX(resultados!$A$2:$ZZ$1352, 275, MATCH($B$1, resultados!$A$1:$ZZ$1, 0))</f>
        <v/>
      </c>
      <c r="B281">
        <f>INDEX(resultados!$A$2:$ZZ$1352, 275, MATCH($B$2, resultados!$A$1:$ZZ$1, 0))</f>
        <v/>
      </c>
      <c r="C281">
        <f>INDEX(resultados!$A$2:$ZZ$1352, 275, MATCH($B$3, resultados!$A$1:$ZZ$1, 0))</f>
        <v/>
      </c>
    </row>
    <row r="282">
      <c r="A282">
        <f>INDEX(resultados!$A$2:$ZZ$1352, 276, MATCH($B$1, resultados!$A$1:$ZZ$1, 0))</f>
        <v/>
      </c>
      <c r="B282">
        <f>INDEX(resultados!$A$2:$ZZ$1352, 276, MATCH($B$2, resultados!$A$1:$ZZ$1, 0))</f>
        <v/>
      </c>
      <c r="C282">
        <f>INDEX(resultados!$A$2:$ZZ$1352, 276, MATCH($B$3, resultados!$A$1:$ZZ$1, 0))</f>
        <v/>
      </c>
    </row>
    <row r="283">
      <c r="A283">
        <f>INDEX(resultados!$A$2:$ZZ$1352, 277, MATCH($B$1, resultados!$A$1:$ZZ$1, 0))</f>
        <v/>
      </c>
      <c r="B283">
        <f>INDEX(resultados!$A$2:$ZZ$1352, 277, MATCH($B$2, resultados!$A$1:$ZZ$1, 0))</f>
        <v/>
      </c>
      <c r="C283">
        <f>INDEX(resultados!$A$2:$ZZ$1352, 277, MATCH($B$3, resultados!$A$1:$ZZ$1, 0))</f>
        <v/>
      </c>
    </row>
    <row r="284">
      <c r="A284">
        <f>INDEX(resultados!$A$2:$ZZ$1352, 278, MATCH($B$1, resultados!$A$1:$ZZ$1, 0))</f>
        <v/>
      </c>
      <c r="B284">
        <f>INDEX(resultados!$A$2:$ZZ$1352, 278, MATCH($B$2, resultados!$A$1:$ZZ$1, 0))</f>
        <v/>
      </c>
      <c r="C284">
        <f>INDEX(resultados!$A$2:$ZZ$1352, 278, MATCH($B$3, resultados!$A$1:$ZZ$1, 0))</f>
        <v/>
      </c>
    </row>
    <row r="285">
      <c r="A285">
        <f>INDEX(resultados!$A$2:$ZZ$1352, 279, MATCH($B$1, resultados!$A$1:$ZZ$1, 0))</f>
        <v/>
      </c>
      <c r="B285">
        <f>INDEX(resultados!$A$2:$ZZ$1352, 279, MATCH($B$2, resultados!$A$1:$ZZ$1, 0))</f>
        <v/>
      </c>
      <c r="C285">
        <f>INDEX(resultados!$A$2:$ZZ$1352, 279, MATCH($B$3, resultados!$A$1:$ZZ$1, 0))</f>
        <v/>
      </c>
    </row>
    <row r="286">
      <c r="A286">
        <f>INDEX(resultados!$A$2:$ZZ$1352, 280, MATCH($B$1, resultados!$A$1:$ZZ$1, 0))</f>
        <v/>
      </c>
      <c r="B286">
        <f>INDEX(resultados!$A$2:$ZZ$1352, 280, MATCH($B$2, resultados!$A$1:$ZZ$1, 0))</f>
        <v/>
      </c>
      <c r="C286">
        <f>INDEX(resultados!$A$2:$ZZ$1352, 280, MATCH($B$3, resultados!$A$1:$ZZ$1, 0))</f>
        <v/>
      </c>
    </row>
    <row r="287">
      <c r="A287">
        <f>INDEX(resultados!$A$2:$ZZ$1352, 281, MATCH($B$1, resultados!$A$1:$ZZ$1, 0))</f>
        <v/>
      </c>
      <c r="B287">
        <f>INDEX(resultados!$A$2:$ZZ$1352, 281, MATCH($B$2, resultados!$A$1:$ZZ$1, 0))</f>
        <v/>
      </c>
      <c r="C287">
        <f>INDEX(resultados!$A$2:$ZZ$1352, 281, MATCH($B$3, resultados!$A$1:$ZZ$1, 0))</f>
        <v/>
      </c>
    </row>
    <row r="288">
      <c r="A288">
        <f>INDEX(resultados!$A$2:$ZZ$1352, 282, MATCH($B$1, resultados!$A$1:$ZZ$1, 0))</f>
        <v/>
      </c>
      <c r="B288">
        <f>INDEX(resultados!$A$2:$ZZ$1352, 282, MATCH($B$2, resultados!$A$1:$ZZ$1, 0))</f>
        <v/>
      </c>
      <c r="C288">
        <f>INDEX(resultados!$A$2:$ZZ$1352, 282, MATCH($B$3, resultados!$A$1:$ZZ$1, 0))</f>
        <v/>
      </c>
    </row>
    <row r="289">
      <c r="A289">
        <f>INDEX(resultados!$A$2:$ZZ$1352, 283, MATCH($B$1, resultados!$A$1:$ZZ$1, 0))</f>
        <v/>
      </c>
      <c r="B289">
        <f>INDEX(resultados!$A$2:$ZZ$1352, 283, MATCH($B$2, resultados!$A$1:$ZZ$1, 0))</f>
        <v/>
      </c>
      <c r="C289">
        <f>INDEX(resultados!$A$2:$ZZ$1352, 283, MATCH($B$3, resultados!$A$1:$ZZ$1, 0))</f>
        <v/>
      </c>
    </row>
    <row r="290">
      <c r="A290">
        <f>INDEX(resultados!$A$2:$ZZ$1352, 284, MATCH($B$1, resultados!$A$1:$ZZ$1, 0))</f>
        <v/>
      </c>
      <c r="B290">
        <f>INDEX(resultados!$A$2:$ZZ$1352, 284, MATCH($B$2, resultados!$A$1:$ZZ$1, 0))</f>
        <v/>
      </c>
      <c r="C290">
        <f>INDEX(resultados!$A$2:$ZZ$1352, 284, MATCH($B$3, resultados!$A$1:$ZZ$1, 0))</f>
        <v/>
      </c>
    </row>
    <row r="291">
      <c r="A291">
        <f>INDEX(resultados!$A$2:$ZZ$1352, 285, MATCH($B$1, resultados!$A$1:$ZZ$1, 0))</f>
        <v/>
      </c>
      <c r="B291">
        <f>INDEX(resultados!$A$2:$ZZ$1352, 285, MATCH($B$2, resultados!$A$1:$ZZ$1, 0))</f>
        <v/>
      </c>
      <c r="C291">
        <f>INDEX(resultados!$A$2:$ZZ$1352, 285, MATCH($B$3, resultados!$A$1:$ZZ$1, 0))</f>
        <v/>
      </c>
    </row>
    <row r="292">
      <c r="A292">
        <f>INDEX(resultados!$A$2:$ZZ$1352, 286, MATCH($B$1, resultados!$A$1:$ZZ$1, 0))</f>
        <v/>
      </c>
      <c r="B292">
        <f>INDEX(resultados!$A$2:$ZZ$1352, 286, MATCH($B$2, resultados!$A$1:$ZZ$1, 0))</f>
        <v/>
      </c>
      <c r="C292">
        <f>INDEX(resultados!$A$2:$ZZ$1352, 286, MATCH($B$3, resultados!$A$1:$ZZ$1, 0))</f>
        <v/>
      </c>
    </row>
    <row r="293">
      <c r="A293">
        <f>INDEX(resultados!$A$2:$ZZ$1352, 287, MATCH($B$1, resultados!$A$1:$ZZ$1, 0))</f>
        <v/>
      </c>
      <c r="B293">
        <f>INDEX(resultados!$A$2:$ZZ$1352, 287, MATCH($B$2, resultados!$A$1:$ZZ$1, 0))</f>
        <v/>
      </c>
      <c r="C293">
        <f>INDEX(resultados!$A$2:$ZZ$1352, 287, MATCH($B$3, resultados!$A$1:$ZZ$1, 0))</f>
        <v/>
      </c>
    </row>
    <row r="294">
      <c r="A294">
        <f>INDEX(resultados!$A$2:$ZZ$1352, 288, MATCH($B$1, resultados!$A$1:$ZZ$1, 0))</f>
        <v/>
      </c>
      <c r="B294">
        <f>INDEX(resultados!$A$2:$ZZ$1352, 288, MATCH($B$2, resultados!$A$1:$ZZ$1, 0))</f>
        <v/>
      </c>
      <c r="C294">
        <f>INDEX(resultados!$A$2:$ZZ$1352, 288, MATCH($B$3, resultados!$A$1:$ZZ$1, 0))</f>
        <v/>
      </c>
    </row>
    <row r="295">
      <c r="A295">
        <f>INDEX(resultados!$A$2:$ZZ$1352, 289, MATCH($B$1, resultados!$A$1:$ZZ$1, 0))</f>
        <v/>
      </c>
      <c r="B295">
        <f>INDEX(resultados!$A$2:$ZZ$1352, 289, MATCH($B$2, resultados!$A$1:$ZZ$1, 0))</f>
        <v/>
      </c>
      <c r="C295">
        <f>INDEX(resultados!$A$2:$ZZ$1352, 289, MATCH($B$3, resultados!$A$1:$ZZ$1, 0))</f>
        <v/>
      </c>
    </row>
    <row r="296">
      <c r="A296">
        <f>INDEX(resultados!$A$2:$ZZ$1352, 290, MATCH($B$1, resultados!$A$1:$ZZ$1, 0))</f>
        <v/>
      </c>
      <c r="B296">
        <f>INDEX(resultados!$A$2:$ZZ$1352, 290, MATCH($B$2, resultados!$A$1:$ZZ$1, 0))</f>
        <v/>
      </c>
      <c r="C296">
        <f>INDEX(resultados!$A$2:$ZZ$1352, 290, MATCH($B$3, resultados!$A$1:$ZZ$1, 0))</f>
        <v/>
      </c>
    </row>
    <row r="297">
      <c r="A297">
        <f>INDEX(resultados!$A$2:$ZZ$1352, 291, MATCH($B$1, resultados!$A$1:$ZZ$1, 0))</f>
        <v/>
      </c>
      <c r="B297">
        <f>INDEX(resultados!$A$2:$ZZ$1352, 291, MATCH($B$2, resultados!$A$1:$ZZ$1, 0))</f>
        <v/>
      </c>
      <c r="C297">
        <f>INDEX(resultados!$A$2:$ZZ$1352, 291, MATCH($B$3, resultados!$A$1:$ZZ$1, 0))</f>
        <v/>
      </c>
    </row>
    <row r="298">
      <c r="A298">
        <f>INDEX(resultados!$A$2:$ZZ$1352, 292, MATCH($B$1, resultados!$A$1:$ZZ$1, 0))</f>
        <v/>
      </c>
      <c r="B298">
        <f>INDEX(resultados!$A$2:$ZZ$1352, 292, MATCH($B$2, resultados!$A$1:$ZZ$1, 0))</f>
        <v/>
      </c>
      <c r="C298">
        <f>INDEX(resultados!$A$2:$ZZ$1352, 292, MATCH($B$3, resultados!$A$1:$ZZ$1, 0))</f>
        <v/>
      </c>
    </row>
    <row r="299">
      <c r="A299">
        <f>INDEX(resultados!$A$2:$ZZ$1352, 293, MATCH($B$1, resultados!$A$1:$ZZ$1, 0))</f>
        <v/>
      </c>
      <c r="B299">
        <f>INDEX(resultados!$A$2:$ZZ$1352, 293, MATCH($B$2, resultados!$A$1:$ZZ$1, 0))</f>
        <v/>
      </c>
      <c r="C299">
        <f>INDEX(resultados!$A$2:$ZZ$1352, 293, MATCH($B$3, resultados!$A$1:$ZZ$1, 0))</f>
        <v/>
      </c>
    </row>
    <row r="300">
      <c r="A300">
        <f>INDEX(resultados!$A$2:$ZZ$1352, 294, MATCH($B$1, resultados!$A$1:$ZZ$1, 0))</f>
        <v/>
      </c>
      <c r="B300">
        <f>INDEX(resultados!$A$2:$ZZ$1352, 294, MATCH($B$2, resultados!$A$1:$ZZ$1, 0))</f>
        <v/>
      </c>
      <c r="C300">
        <f>INDEX(resultados!$A$2:$ZZ$1352, 294, MATCH($B$3, resultados!$A$1:$ZZ$1, 0))</f>
        <v/>
      </c>
    </row>
    <row r="301">
      <c r="A301">
        <f>INDEX(resultados!$A$2:$ZZ$1352, 295, MATCH($B$1, resultados!$A$1:$ZZ$1, 0))</f>
        <v/>
      </c>
      <c r="B301">
        <f>INDEX(resultados!$A$2:$ZZ$1352, 295, MATCH($B$2, resultados!$A$1:$ZZ$1, 0))</f>
        <v/>
      </c>
      <c r="C301">
        <f>INDEX(resultados!$A$2:$ZZ$1352, 295, MATCH($B$3, resultados!$A$1:$ZZ$1, 0))</f>
        <v/>
      </c>
    </row>
    <row r="302">
      <c r="A302">
        <f>INDEX(resultados!$A$2:$ZZ$1352, 296, MATCH($B$1, resultados!$A$1:$ZZ$1, 0))</f>
        <v/>
      </c>
      <c r="B302">
        <f>INDEX(resultados!$A$2:$ZZ$1352, 296, MATCH($B$2, resultados!$A$1:$ZZ$1, 0))</f>
        <v/>
      </c>
      <c r="C302">
        <f>INDEX(resultados!$A$2:$ZZ$1352, 296, MATCH($B$3, resultados!$A$1:$ZZ$1, 0))</f>
        <v/>
      </c>
    </row>
    <row r="303">
      <c r="A303">
        <f>INDEX(resultados!$A$2:$ZZ$1352, 297, MATCH($B$1, resultados!$A$1:$ZZ$1, 0))</f>
        <v/>
      </c>
      <c r="B303">
        <f>INDEX(resultados!$A$2:$ZZ$1352, 297, MATCH($B$2, resultados!$A$1:$ZZ$1, 0))</f>
        <v/>
      </c>
      <c r="C303">
        <f>INDEX(resultados!$A$2:$ZZ$1352, 297, MATCH($B$3, resultados!$A$1:$ZZ$1, 0))</f>
        <v/>
      </c>
    </row>
    <row r="304">
      <c r="A304">
        <f>INDEX(resultados!$A$2:$ZZ$1352, 298, MATCH($B$1, resultados!$A$1:$ZZ$1, 0))</f>
        <v/>
      </c>
      <c r="B304">
        <f>INDEX(resultados!$A$2:$ZZ$1352, 298, MATCH($B$2, resultados!$A$1:$ZZ$1, 0))</f>
        <v/>
      </c>
      <c r="C304">
        <f>INDEX(resultados!$A$2:$ZZ$1352, 298, MATCH($B$3, resultados!$A$1:$ZZ$1, 0))</f>
        <v/>
      </c>
    </row>
    <row r="305">
      <c r="A305">
        <f>INDEX(resultados!$A$2:$ZZ$1352, 299, MATCH($B$1, resultados!$A$1:$ZZ$1, 0))</f>
        <v/>
      </c>
      <c r="B305">
        <f>INDEX(resultados!$A$2:$ZZ$1352, 299, MATCH($B$2, resultados!$A$1:$ZZ$1, 0))</f>
        <v/>
      </c>
      <c r="C305">
        <f>INDEX(resultados!$A$2:$ZZ$1352, 299, MATCH($B$3, resultados!$A$1:$ZZ$1, 0))</f>
        <v/>
      </c>
    </row>
    <row r="306">
      <c r="A306">
        <f>INDEX(resultados!$A$2:$ZZ$1352, 300, MATCH($B$1, resultados!$A$1:$ZZ$1, 0))</f>
        <v/>
      </c>
      <c r="B306">
        <f>INDEX(resultados!$A$2:$ZZ$1352, 300, MATCH($B$2, resultados!$A$1:$ZZ$1, 0))</f>
        <v/>
      </c>
      <c r="C306">
        <f>INDEX(resultados!$A$2:$ZZ$1352, 300, MATCH($B$3, resultados!$A$1:$ZZ$1, 0))</f>
        <v/>
      </c>
    </row>
    <row r="307">
      <c r="A307">
        <f>INDEX(resultados!$A$2:$ZZ$1352, 301, MATCH($B$1, resultados!$A$1:$ZZ$1, 0))</f>
        <v/>
      </c>
      <c r="B307">
        <f>INDEX(resultados!$A$2:$ZZ$1352, 301, MATCH($B$2, resultados!$A$1:$ZZ$1, 0))</f>
        <v/>
      </c>
      <c r="C307">
        <f>INDEX(resultados!$A$2:$ZZ$1352, 301, MATCH($B$3, resultados!$A$1:$ZZ$1, 0))</f>
        <v/>
      </c>
    </row>
    <row r="308">
      <c r="A308">
        <f>INDEX(resultados!$A$2:$ZZ$1352, 302, MATCH($B$1, resultados!$A$1:$ZZ$1, 0))</f>
        <v/>
      </c>
      <c r="B308">
        <f>INDEX(resultados!$A$2:$ZZ$1352, 302, MATCH($B$2, resultados!$A$1:$ZZ$1, 0))</f>
        <v/>
      </c>
      <c r="C308">
        <f>INDEX(resultados!$A$2:$ZZ$1352, 302, MATCH($B$3, resultados!$A$1:$ZZ$1, 0))</f>
        <v/>
      </c>
    </row>
    <row r="309">
      <c r="A309">
        <f>INDEX(resultados!$A$2:$ZZ$1352, 303, MATCH($B$1, resultados!$A$1:$ZZ$1, 0))</f>
        <v/>
      </c>
      <c r="B309">
        <f>INDEX(resultados!$A$2:$ZZ$1352, 303, MATCH($B$2, resultados!$A$1:$ZZ$1, 0))</f>
        <v/>
      </c>
      <c r="C309">
        <f>INDEX(resultados!$A$2:$ZZ$1352, 303, MATCH($B$3, resultados!$A$1:$ZZ$1, 0))</f>
        <v/>
      </c>
    </row>
    <row r="310">
      <c r="A310">
        <f>INDEX(resultados!$A$2:$ZZ$1352, 304, MATCH($B$1, resultados!$A$1:$ZZ$1, 0))</f>
        <v/>
      </c>
      <c r="B310">
        <f>INDEX(resultados!$A$2:$ZZ$1352, 304, MATCH($B$2, resultados!$A$1:$ZZ$1, 0))</f>
        <v/>
      </c>
      <c r="C310">
        <f>INDEX(resultados!$A$2:$ZZ$1352, 304, MATCH($B$3, resultados!$A$1:$ZZ$1, 0))</f>
        <v/>
      </c>
    </row>
    <row r="311">
      <c r="A311">
        <f>INDEX(resultados!$A$2:$ZZ$1352, 305, MATCH($B$1, resultados!$A$1:$ZZ$1, 0))</f>
        <v/>
      </c>
      <c r="B311">
        <f>INDEX(resultados!$A$2:$ZZ$1352, 305, MATCH($B$2, resultados!$A$1:$ZZ$1, 0))</f>
        <v/>
      </c>
      <c r="C311">
        <f>INDEX(resultados!$A$2:$ZZ$1352, 305, MATCH($B$3, resultados!$A$1:$ZZ$1, 0))</f>
        <v/>
      </c>
    </row>
    <row r="312">
      <c r="A312">
        <f>INDEX(resultados!$A$2:$ZZ$1352, 306, MATCH($B$1, resultados!$A$1:$ZZ$1, 0))</f>
        <v/>
      </c>
      <c r="B312">
        <f>INDEX(resultados!$A$2:$ZZ$1352, 306, MATCH($B$2, resultados!$A$1:$ZZ$1, 0))</f>
        <v/>
      </c>
      <c r="C312">
        <f>INDEX(resultados!$A$2:$ZZ$1352, 306, MATCH($B$3, resultados!$A$1:$ZZ$1, 0))</f>
        <v/>
      </c>
    </row>
    <row r="313">
      <c r="A313">
        <f>INDEX(resultados!$A$2:$ZZ$1352, 307, MATCH($B$1, resultados!$A$1:$ZZ$1, 0))</f>
        <v/>
      </c>
      <c r="B313">
        <f>INDEX(resultados!$A$2:$ZZ$1352, 307, MATCH($B$2, resultados!$A$1:$ZZ$1, 0))</f>
        <v/>
      </c>
      <c r="C313">
        <f>INDEX(resultados!$A$2:$ZZ$1352, 307, MATCH($B$3, resultados!$A$1:$ZZ$1, 0))</f>
        <v/>
      </c>
    </row>
    <row r="314">
      <c r="A314">
        <f>INDEX(resultados!$A$2:$ZZ$1352, 308, MATCH($B$1, resultados!$A$1:$ZZ$1, 0))</f>
        <v/>
      </c>
      <c r="B314">
        <f>INDEX(resultados!$A$2:$ZZ$1352, 308, MATCH($B$2, resultados!$A$1:$ZZ$1, 0))</f>
        <v/>
      </c>
      <c r="C314">
        <f>INDEX(resultados!$A$2:$ZZ$1352, 308, MATCH($B$3, resultados!$A$1:$ZZ$1, 0))</f>
        <v/>
      </c>
    </row>
    <row r="315">
      <c r="A315">
        <f>INDEX(resultados!$A$2:$ZZ$1352, 309, MATCH($B$1, resultados!$A$1:$ZZ$1, 0))</f>
        <v/>
      </c>
      <c r="B315">
        <f>INDEX(resultados!$A$2:$ZZ$1352, 309, MATCH($B$2, resultados!$A$1:$ZZ$1, 0))</f>
        <v/>
      </c>
      <c r="C315">
        <f>INDEX(resultados!$A$2:$ZZ$1352, 309, MATCH($B$3, resultados!$A$1:$ZZ$1, 0))</f>
        <v/>
      </c>
    </row>
    <row r="316">
      <c r="A316">
        <f>INDEX(resultados!$A$2:$ZZ$1352, 310, MATCH($B$1, resultados!$A$1:$ZZ$1, 0))</f>
        <v/>
      </c>
      <c r="B316">
        <f>INDEX(resultados!$A$2:$ZZ$1352, 310, MATCH($B$2, resultados!$A$1:$ZZ$1, 0))</f>
        <v/>
      </c>
      <c r="C316">
        <f>INDEX(resultados!$A$2:$ZZ$1352, 310, MATCH($B$3, resultados!$A$1:$ZZ$1, 0))</f>
        <v/>
      </c>
    </row>
    <row r="317">
      <c r="A317">
        <f>INDEX(resultados!$A$2:$ZZ$1352, 311, MATCH($B$1, resultados!$A$1:$ZZ$1, 0))</f>
        <v/>
      </c>
      <c r="B317">
        <f>INDEX(resultados!$A$2:$ZZ$1352, 311, MATCH($B$2, resultados!$A$1:$ZZ$1, 0))</f>
        <v/>
      </c>
      <c r="C317">
        <f>INDEX(resultados!$A$2:$ZZ$1352, 311, MATCH($B$3, resultados!$A$1:$ZZ$1, 0))</f>
        <v/>
      </c>
    </row>
    <row r="318">
      <c r="A318">
        <f>INDEX(resultados!$A$2:$ZZ$1352, 312, MATCH($B$1, resultados!$A$1:$ZZ$1, 0))</f>
        <v/>
      </c>
      <c r="B318">
        <f>INDEX(resultados!$A$2:$ZZ$1352, 312, MATCH($B$2, resultados!$A$1:$ZZ$1, 0))</f>
        <v/>
      </c>
      <c r="C318">
        <f>INDEX(resultados!$A$2:$ZZ$1352, 312, MATCH($B$3, resultados!$A$1:$ZZ$1, 0))</f>
        <v/>
      </c>
    </row>
    <row r="319">
      <c r="A319">
        <f>INDEX(resultados!$A$2:$ZZ$1352, 313, MATCH($B$1, resultados!$A$1:$ZZ$1, 0))</f>
        <v/>
      </c>
      <c r="B319">
        <f>INDEX(resultados!$A$2:$ZZ$1352, 313, MATCH($B$2, resultados!$A$1:$ZZ$1, 0))</f>
        <v/>
      </c>
      <c r="C319">
        <f>INDEX(resultados!$A$2:$ZZ$1352, 313, MATCH($B$3, resultados!$A$1:$ZZ$1, 0))</f>
        <v/>
      </c>
    </row>
    <row r="320">
      <c r="A320">
        <f>INDEX(resultados!$A$2:$ZZ$1352, 314, MATCH($B$1, resultados!$A$1:$ZZ$1, 0))</f>
        <v/>
      </c>
      <c r="B320">
        <f>INDEX(resultados!$A$2:$ZZ$1352, 314, MATCH($B$2, resultados!$A$1:$ZZ$1, 0))</f>
        <v/>
      </c>
      <c r="C320">
        <f>INDEX(resultados!$A$2:$ZZ$1352, 314, MATCH($B$3, resultados!$A$1:$ZZ$1, 0))</f>
        <v/>
      </c>
    </row>
    <row r="321">
      <c r="A321">
        <f>INDEX(resultados!$A$2:$ZZ$1352, 315, MATCH($B$1, resultados!$A$1:$ZZ$1, 0))</f>
        <v/>
      </c>
      <c r="B321">
        <f>INDEX(resultados!$A$2:$ZZ$1352, 315, MATCH($B$2, resultados!$A$1:$ZZ$1, 0))</f>
        <v/>
      </c>
      <c r="C321">
        <f>INDEX(resultados!$A$2:$ZZ$1352, 315, MATCH($B$3, resultados!$A$1:$ZZ$1, 0))</f>
        <v/>
      </c>
    </row>
    <row r="322">
      <c r="A322">
        <f>INDEX(resultados!$A$2:$ZZ$1352, 316, MATCH($B$1, resultados!$A$1:$ZZ$1, 0))</f>
        <v/>
      </c>
      <c r="B322">
        <f>INDEX(resultados!$A$2:$ZZ$1352, 316, MATCH($B$2, resultados!$A$1:$ZZ$1, 0))</f>
        <v/>
      </c>
      <c r="C322">
        <f>INDEX(resultados!$A$2:$ZZ$1352, 316, MATCH($B$3, resultados!$A$1:$ZZ$1, 0))</f>
        <v/>
      </c>
    </row>
    <row r="323">
      <c r="A323">
        <f>INDEX(resultados!$A$2:$ZZ$1352, 317, MATCH($B$1, resultados!$A$1:$ZZ$1, 0))</f>
        <v/>
      </c>
      <c r="B323">
        <f>INDEX(resultados!$A$2:$ZZ$1352, 317, MATCH($B$2, resultados!$A$1:$ZZ$1, 0))</f>
        <v/>
      </c>
      <c r="C323">
        <f>INDEX(resultados!$A$2:$ZZ$1352, 317, MATCH($B$3, resultados!$A$1:$ZZ$1, 0))</f>
        <v/>
      </c>
    </row>
    <row r="324">
      <c r="A324">
        <f>INDEX(resultados!$A$2:$ZZ$1352, 318, MATCH($B$1, resultados!$A$1:$ZZ$1, 0))</f>
        <v/>
      </c>
      <c r="B324">
        <f>INDEX(resultados!$A$2:$ZZ$1352, 318, MATCH($B$2, resultados!$A$1:$ZZ$1, 0))</f>
        <v/>
      </c>
      <c r="C324">
        <f>INDEX(resultados!$A$2:$ZZ$1352, 318, MATCH($B$3, resultados!$A$1:$ZZ$1, 0))</f>
        <v/>
      </c>
    </row>
    <row r="325">
      <c r="A325">
        <f>INDEX(resultados!$A$2:$ZZ$1352, 319, MATCH($B$1, resultados!$A$1:$ZZ$1, 0))</f>
        <v/>
      </c>
      <c r="B325">
        <f>INDEX(resultados!$A$2:$ZZ$1352, 319, MATCH($B$2, resultados!$A$1:$ZZ$1, 0))</f>
        <v/>
      </c>
      <c r="C325">
        <f>INDEX(resultados!$A$2:$ZZ$1352, 319, MATCH($B$3, resultados!$A$1:$ZZ$1, 0))</f>
        <v/>
      </c>
    </row>
    <row r="326">
      <c r="A326">
        <f>INDEX(resultados!$A$2:$ZZ$1352, 320, MATCH($B$1, resultados!$A$1:$ZZ$1, 0))</f>
        <v/>
      </c>
      <c r="B326">
        <f>INDEX(resultados!$A$2:$ZZ$1352, 320, MATCH($B$2, resultados!$A$1:$ZZ$1, 0))</f>
        <v/>
      </c>
      <c r="C326">
        <f>INDEX(resultados!$A$2:$ZZ$1352, 320, MATCH($B$3, resultados!$A$1:$ZZ$1, 0))</f>
        <v/>
      </c>
    </row>
    <row r="327">
      <c r="A327">
        <f>INDEX(resultados!$A$2:$ZZ$1352, 321, MATCH($B$1, resultados!$A$1:$ZZ$1, 0))</f>
        <v/>
      </c>
      <c r="B327">
        <f>INDEX(resultados!$A$2:$ZZ$1352, 321, MATCH($B$2, resultados!$A$1:$ZZ$1, 0))</f>
        <v/>
      </c>
      <c r="C327">
        <f>INDEX(resultados!$A$2:$ZZ$1352, 321, MATCH($B$3, resultados!$A$1:$ZZ$1, 0))</f>
        <v/>
      </c>
    </row>
    <row r="328">
      <c r="A328">
        <f>INDEX(resultados!$A$2:$ZZ$1352, 322, MATCH($B$1, resultados!$A$1:$ZZ$1, 0))</f>
        <v/>
      </c>
      <c r="B328">
        <f>INDEX(resultados!$A$2:$ZZ$1352, 322, MATCH($B$2, resultados!$A$1:$ZZ$1, 0))</f>
        <v/>
      </c>
      <c r="C328">
        <f>INDEX(resultados!$A$2:$ZZ$1352, 322, MATCH($B$3, resultados!$A$1:$ZZ$1, 0))</f>
        <v/>
      </c>
    </row>
    <row r="329">
      <c r="A329">
        <f>INDEX(resultados!$A$2:$ZZ$1352, 323, MATCH($B$1, resultados!$A$1:$ZZ$1, 0))</f>
        <v/>
      </c>
      <c r="B329">
        <f>INDEX(resultados!$A$2:$ZZ$1352, 323, MATCH($B$2, resultados!$A$1:$ZZ$1, 0))</f>
        <v/>
      </c>
      <c r="C329">
        <f>INDEX(resultados!$A$2:$ZZ$1352, 323, MATCH($B$3, resultados!$A$1:$ZZ$1, 0))</f>
        <v/>
      </c>
    </row>
    <row r="330">
      <c r="A330">
        <f>INDEX(resultados!$A$2:$ZZ$1352, 324, MATCH($B$1, resultados!$A$1:$ZZ$1, 0))</f>
        <v/>
      </c>
      <c r="B330">
        <f>INDEX(resultados!$A$2:$ZZ$1352, 324, MATCH($B$2, resultados!$A$1:$ZZ$1, 0))</f>
        <v/>
      </c>
      <c r="C330">
        <f>INDEX(resultados!$A$2:$ZZ$1352, 324, MATCH($B$3, resultados!$A$1:$ZZ$1, 0))</f>
        <v/>
      </c>
    </row>
    <row r="331">
      <c r="A331">
        <f>INDEX(resultados!$A$2:$ZZ$1352, 325, MATCH($B$1, resultados!$A$1:$ZZ$1, 0))</f>
        <v/>
      </c>
      <c r="B331">
        <f>INDEX(resultados!$A$2:$ZZ$1352, 325, MATCH($B$2, resultados!$A$1:$ZZ$1, 0))</f>
        <v/>
      </c>
      <c r="C331">
        <f>INDEX(resultados!$A$2:$ZZ$1352, 325, MATCH($B$3, resultados!$A$1:$ZZ$1, 0))</f>
        <v/>
      </c>
    </row>
    <row r="332">
      <c r="A332">
        <f>INDEX(resultados!$A$2:$ZZ$1352, 326, MATCH($B$1, resultados!$A$1:$ZZ$1, 0))</f>
        <v/>
      </c>
      <c r="B332">
        <f>INDEX(resultados!$A$2:$ZZ$1352, 326, MATCH($B$2, resultados!$A$1:$ZZ$1, 0))</f>
        <v/>
      </c>
      <c r="C332">
        <f>INDEX(resultados!$A$2:$ZZ$1352, 326, MATCH($B$3, resultados!$A$1:$ZZ$1, 0))</f>
        <v/>
      </c>
    </row>
    <row r="333">
      <c r="A333">
        <f>INDEX(resultados!$A$2:$ZZ$1352, 327, MATCH($B$1, resultados!$A$1:$ZZ$1, 0))</f>
        <v/>
      </c>
      <c r="B333">
        <f>INDEX(resultados!$A$2:$ZZ$1352, 327, MATCH($B$2, resultados!$A$1:$ZZ$1, 0))</f>
        <v/>
      </c>
      <c r="C333">
        <f>INDEX(resultados!$A$2:$ZZ$1352, 327, MATCH($B$3, resultados!$A$1:$ZZ$1, 0))</f>
        <v/>
      </c>
    </row>
    <row r="334">
      <c r="A334">
        <f>INDEX(resultados!$A$2:$ZZ$1352, 328, MATCH($B$1, resultados!$A$1:$ZZ$1, 0))</f>
        <v/>
      </c>
      <c r="B334">
        <f>INDEX(resultados!$A$2:$ZZ$1352, 328, MATCH($B$2, resultados!$A$1:$ZZ$1, 0))</f>
        <v/>
      </c>
      <c r="C334">
        <f>INDEX(resultados!$A$2:$ZZ$1352, 328, MATCH($B$3, resultados!$A$1:$ZZ$1, 0))</f>
        <v/>
      </c>
    </row>
    <row r="335">
      <c r="A335">
        <f>INDEX(resultados!$A$2:$ZZ$1352, 329, MATCH($B$1, resultados!$A$1:$ZZ$1, 0))</f>
        <v/>
      </c>
      <c r="B335">
        <f>INDEX(resultados!$A$2:$ZZ$1352, 329, MATCH($B$2, resultados!$A$1:$ZZ$1, 0))</f>
        <v/>
      </c>
      <c r="C335">
        <f>INDEX(resultados!$A$2:$ZZ$1352, 329, MATCH($B$3, resultados!$A$1:$ZZ$1, 0))</f>
        <v/>
      </c>
    </row>
    <row r="336">
      <c r="A336">
        <f>INDEX(resultados!$A$2:$ZZ$1352, 330, MATCH($B$1, resultados!$A$1:$ZZ$1, 0))</f>
        <v/>
      </c>
      <c r="B336">
        <f>INDEX(resultados!$A$2:$ZZ$1352, 330, MATCH($B$2, resultados!$A$1:$ZZ$1, 0))</f>
        <v/>
      </c>
      <c r="C336">
        <f>INDEX(resultados!$A$2:$ZZ$1352, 330, MATCH($B$3, resultados!$A$1:$ZZ$1, 0))</f>
        <v/>
      </c>
    </row>
    <row r="337">
      <c r="A337">
        <f>INDEX(resultados!$A$2:$ZZ$1352, 331, MATCH($B$1, resultados!$A$1:$ZZ$1, 0))</f>
        <v/>
      </c>
      <c r="B337">
        <f>INDEX(resultados!$A$2:$ZZ$1352, 331, MATCH($B$2, resultados!$A$1:$ZZ$1, 0))</f>
        <v/>
      </c>
      <c r="C337">
        <f>INDEX(resultados!$A$2:$ZZ$1352, 331, MATCH($B$3, resultados!$A$1:$ZZ$1, 0))</f>
        <v/>
      </c>
    </row>
    <row r="338">
      <c r="A338">
        <f>INDEX(resultados!$A$2:$ZZ$1352, 332, MATCH($B$1, resultados!$A$1:$ZZ$1, 0))</f>
        <v/>
      </c>
      <c r="B338">
        <f>INDEX(resultados!$A$2:$ZZ$1352, 332, MATCH($B$2, resultados!$A$1:$ZZ$1, 0))</f>
        <v/>
      </c>
      <c r="C338">
        <f>INDEX(resultados!$A$2:$ZZ$1352, 332, MATCH($B$3, resultados!$A$1:$ZZ$1, 0))</f>
        <v/>
      </c>
    </row>
    <row r="339">
      <c r="A339">
        <f>INDEX(resultados!$A$2:$ZZ$1352, 333, MATCH($B$1, resultados!$A$1:$ZZ$1, 0))</f>
        <v/>
      </c>
      <c r="B339">
        <f>INDEX(resultados!$A$2:$ZZ$1352, 333, MATCH($B$2, resultados!$A$1:$ZZ$1, 0))</f>
        <v/>
      </c>
      <c r="C339">
        <f>INDEX(resultados!$A$2:$ZZ$1352, 333, MATCH($B$3, resultados!$A$1:$ZZ$1, 0))</f>
        <v/>
      </c>
    </row>
    <row r="340">
      <c r="A340">
        <f>INDEX(resultados!$A$2:$ZZ$1352, 334, MATCH($B$1, resultados!$A$1:$ZZ$1, 0))</f>
        <v/>
      </c>
      <c r="B340">
        <f>INDEX(resultados!$A$2:$ZZ$1352, 334, MATCH($B$2, resultados!$A$1:$ZZ$1, 0))</f>
        <v/>
      </c>
      <c r="C340">
        <f>INDEX(resultados!$A$2:$ZZ$1352, 334, MATCH($B$3, resultados!$A$1:$ZZ$1, 0))</f>
        <v/>
      </c>
    </row>
    <row r="341">
      <c r="A341">
        <f>INDEX(resultados!$A$2:$ZZ$1352, 335, MATCH($B$1, resultados!$A$1:$ZZ$1, 0))</f>
        <v/>
      </c>
      <c r="B341">
        <f>INDEX(resultados!$A$2:$ZZ$1352, 335, MATCH($B$2, resultados!$A$1:$ZZ$1, 0))</f>
        <v/>
      </c>
      <c r="C341">
        <f>INDEX(resultados!$A$2:$ZZ$1352, 335, MATCH($B$3, resultados!$A$1:$ZZ$1, 0))</f>
        <v/>
      </c>
    </row>
    <row r="342">
      <c r="A342">
        <f>INDEX(resultados!$A$2:$ZZ$1352, 336, MATCH($B$1, resultados!$A$1:$ZZ$1, 0))</f>
        <v/>
      </c>
      <c r="B342">
        <f>INDEX(resultados!$A$2:$ZZ$1352, 336, MATCH($B$2, resultados!$A$1:$ZZ$1, 0))</f>
        <v/>
      </c>
      <c r="C342">
        <f>INDEX(resultados!$A$2:$ZZ$1352, 336, MATCH($B$3, resultados!$A$1:$ZZ$1, 0))</f>
        <v/>
      </c>
    </row>
    <row r="343">
      <c r="A343">
        <f>INDEX(resultados!$A$2:$ZZ$1352, 337, MATCH($B$1, resultados!$A$1:$ZZ$1, 0))</f>
        <v/>
      </c>
      <c r="B343">
        <f>INDEX(resultados!$A$2:$ZZ$1352, 337, MATCH($B$2, resultados!$A$1:$ZZ$1, 0))</f>
        <v/>
      </c>
      <c r="C343">
        <f>INDEX(resultados!$A$2:$ZZ$1352, 337, MATCH($B$3, resultados!$A$1:$ZZ$1, 0))</f>
        <v/>
      </c>
    </row>
    <row r="344">
      <c r="A344">
        <f>INDEX(resultados!$A$2:$ZZ$1352, 338, MATCH($B$1, resultados!$A$1:$ZZ$1, 0))</f>
        <v/>
      </c>
      <c r="B344">
        <f>INDEX(resultados!$A$2:$ZZ$1352, 338, MATCH($B$2, resultados!$A$1:$ZZ$1, 0))</f>
        <v/>
      </c>
      <c r="C344">
        <f>INDEX(resultados!$A$2:$ZZ$1352, 338, MATCH($B$3, resultados!$A$1:$ZZ$1, 0))</f>
        <v/>
      </c>
    </row>
    <row r="345">
      <c r="A345">
        <f>INDEX(resultados!$A$2:$ZZ$1352, 339, MATCH($B$1, resultados!$A$1:$ZZ$1, 0))</f>
        <v/>
      </c>
      <c r="B345">
        <f>INDEX(resultados!$A$2:$ZZ$1352, 339, MATCH($B$2, resultados!$A$1:$ZZ$1, 0))</f>
        <v/>
      </c>
      <c r="C345">
        <f>INDEX(resultados!$A$2:$ZZ$1352, 339, MATCH($B$3, resultados!$A$1:$ZZ$1, 0))</f>
        <v/>
      </c>
    </row>
    <row r="346">
      <c r="A346">
        <f>INDEX(resultados!$A$2:$ZZ$1352, 340, MATCH($B$1, resultados!$A$1:$ZZ$1, 0))</f>
        <v/>
      </c>
      <c r="B346">
        <f>INDEX(resultados!$A$2:$ZZ$1352, 340, MATCH($B$2, resultados!$A$1:$ZZ$1, 0))</f>
        <v/>
      </c>
      <c r="C346">
        <f>INDEX(resultados!$A$2:$ZZ$1352, 340, MATCH($B$3, resultados!$A$1:$ZZ$1, 0))</f>
        <v/>
      </c>
    </row>
    <row r="347">
      <c r="A347">
        <f>INDEX(resultados!$A$2:$ZZ$1352, 341, MATCH($B$1, resultados!$A$1:$ZZ$1, 0))</f>
        <v/>
      </c>
      <c r="B347">
        <f>INDEX(resultados!$A$2:$ZZ$1352, 341, MATCH($B$2, resultados!$A$1:$ZZ$1, 0))</f>
        <v/>
      </c>
      <c r="C347">
        <f>INDEX(resultados!$A$2:$ZZ$1352, 341, MATCH($B$3, resultados!$A$1:$ZZ$1, 0))</f>
        <v/>
      </c>
    </row>
    <row r="348">
      <c r="A348">
        <f>INDEX(resultados!$A$2:$ZZ$1352, 342, MATCH($B$1, resultados!$A$1:$ZZ$1, 0))</f>
        <v/>
      </c>
      <c r="B348">
        <f>INDEX(resultados!$A$2:$ZZ$1352, 342, MATCH($B$2, resultados!$A$1:$ZZ$1, 0))</f>
        <v/>
      </c>
      <c r="C348">
        <f>INDEX(resultados!$A$2:$ZZ$1352, 342, MATCH($B$3, resultados!$A$1:$ZZ$1, 0))</f>
        <v/>
      </c>
    </row>
    <row r="349">
      <c r="A349">
        <f>INDEX(resultados!$A$2:$ZZ$1352, 343, MATCH($B$1, resultados!$A$1:$ZZ$1, 0))</f>
        <v/>
      </c>
      <c r="B349">
        <f>INDEX(resultados!$A$2:$ZZ$1352, 343, MATCH($B$2, resultados!$A$1:$ZZ$1, 0))</f>
        <v/>
      </c>
      <c r="C349">
        <f>INDEX(resultados!$A$2:$ZZ$1352, 343, MATCH($B$3, resultados!$A$1:$ZZ$1, 0))</f>
        <v/>
      </c>
    </row>
    <row r="350">
      <c r="A350">
        <f>INDEX(resultados!$A$2:$ZZ$1352, 344, MATCH($B$1, resultados!$A$1:$ZZ$1, 0))</f>
        <v/>
      </c>
      <c r="B350">
        <f>INDEX(resultados!$A$2:$ZZ$1352, 344, MATCH($B$2, resultados!$A$1:$ZZ$1, 0))</f>
        <v/>
      </c>
      <c r="C350">
        <f>INDEX(resultados!$A$2:$ZZ$1352, 344, MATCH($B$3, resultados!$A$1:$ZZ$1, 0))</f>
        <v/>
      </c>
    </row>
    <row r="351">
      <c r="A351">
        <f>INDEX(resultados!$A$2:$ZZ$1352, 345, MATCH($B$1, resultados!$A$1:$ZZ$1, 0))</f>
        <v/>
      </c>
      <c r="B351">
        <f>INDEX(resultados!$A$2:$ZZ$1352, 345, MATCH($B$2, resultados!$A$1:$ZZ$1, 0))</f>
        <v/>
      </c>
      <c r="C351">
        <f>INDEX(resultados!$A$2:$ZZ$1352, 345, MATCH($B$3, resultados!$A$1:$ZZ$1, 0))</f>
        <v/>
      </c>
    </row>
    <row r="352">
      <c r="A352">
        <f>INDEX(resultados!$A$2:$ZZ$1352, 346, MATCH($B$1, resultados!$A$1:$ZZ$1, 0))</f>
        <v/>
      </c>
      <c r="B352">
        <f>INDEX(resultados!$A$2:$ZZ$1352, 346, MATCH($B$2, resultados!$A$1:$ZZ$1, 0))</f>
        <v/>
      </c>
      <c r="C352">
        <f>INDEX(resultados!$A$2:$ZZ$1352, 346, MATCH($B$3, resultados!$A$1:$ZZ$1, 0))</f>
        <v/>
      </c>
    </row>
    <row r="353">
      <c r="A353">
        <f>INDEX(resultados!$A$2:$ZZ$1352, 347, MATCH($B$1, resultados!$A$1:$ZZ$1, 0))</f>
        <v/>
      </c>
      <c r="B353">
        <f>INDEX(resultados!$A$2:$ZZ$1352, 347, MATCH($B$2, resultados!$A$1:$ZZ$1, 0))</f>
        <v/>
      </c>
      <c r="C353">
        <f>INDEX(resultados!$A$2:$ZZ$1352, 347, MATCH($B$3, resultados!$A$1:$ZZ$1, 0))</f>
        <v/>
      </c>
    </row>
    <row r="354">
      <c r="A354">
        <f>INDEX(resultados!$A$2:$ZZ$1352, 348, MATCH($B$1, resultados!$A$1:$ZZ$1, 0))</f>
        <v/>
      </c>
      <c r="B354">
        <f>INDEX(resultados!$A$2:$ZZ$1352, 348, MATCH($B$2, resultados!$A$1:$ZZ$1, 0))</f>
        <v/>
      </c>
      <c r="C354">
        <f>INDEX(resultados!$A$2:$ZZ$1352, 348, MATCH($B$3, resultados!$A$1:$ZZ$1, 0))</f>
        <v/>
      </c>
    </row>
    <row r="355">
      <c r="A355">
        <f>INDEX(resultados!$A$2:$ZZ$1352, 349, MATCH($B$1, resultados!$A$1:$ZZ$1, 0))</f>
        <v/>
      </c>
      <c r="B355">
        <f>INDEX(resultados!$A$2:$ZZ$1352, 349, MATCH($B$2, resultados!$A$1:$ZZ$1, 0))</f>
        <v/>
      </c>
      <c r="C355">
        <f>INDEX(resultados!$A$2:$ZZ$1352, 349, MATCH($B$3, resultados!$A$1:$ZZ$1, 0))</f>
        <v/>
      </c>
    </row>
    <row r="356">
      <c r="A356">
        <f>INDEX(resultados!$A$2:$ZZ$1352, 350, MATCH($B$1, resultados!$A$1:$ZZ$1, 0))</f>
        <v/>
      </c>
      <c r="B356">
        <f>INDEX(resultados!$A$2:$ZZ$1352, 350, MATCH($B$2, resultados!$A$1:$ZZ$1, 0))</f>
        <v/>
      </c>
      <c r="C356">
        <f>INDEX(resultados!$A$2:$ZZ$1352, 350, MATCH($B$3, resultados!$A$1:$ZZ$1, 0))</f>
        <v/>
      </c>
    </row>
    <row r="357">
      <c r="A357">
        <f>INDEX(resultados!$A$2:$ZZ$1352, 351, MATCH($B$1, resultados!$A$1:$ZZ$1, 0))</f>
        <v/>
      </c>
      <c r="B357">
        <f>INDEX(resultados!$A$2:$ZZ$1352, 351, MATCH($B$2, resultados!$A$1:$ZZ$1, 0))</f>
        <v/>
      </c>
      <c r="C357">
        <f>INDEX(resultados!$A$2:$ZZ$1352, 351, MATCH($B$3, resultados!$A$1:$ZZ$1, 0))</f>
        <v/>
      </c>
    </row>
    <row r="358">
      <c r="A358">
        <f>INDEX(resultados!$A$2:$ZZ$1352, 352, MATCH($B$1, resultados!$A$1:$ZZ$1, 0))</f>
        <v/>
      </c>
      <c r="B358">
        <f>INDEX(resultados!$A$2:$ZZ$1352, 352, MATCH($B$2, resultados!$A$1:$ZZ$1, 0))</f>
        <v/>
      </c>
      <c r="C358">
        <f>INDEX(resultados!$A$2:$ZZ$1352, 352, MATCH($B$3, resultados!$A$1:$ZZ$1, 0))</f>
        <v/>
      </c>
    </row>
    <row r="359">
      <c r="A359">
        <f>INDEX(resultados!$A$2:$ZZ$1352, 353, MATCH($B$1, resultados!$A$1:$ZZ$1, 0))</f>
        <v/>
      </c>
      <c r="B359">
        <f>INDEX(resultados!$A$2:$ZZ$1352, 353, MATCH($B$2, resultados!$A$1:$ZZ$1, 0))</f>
        <v/>
      </c>
      <c r="C359">
        <f>INDEX(resultados!$A$2:$ZZ$1352, 353, MATCH($B$3, resultados!$A$1:$ZZ$1, 0))</f>
        <v/>
      </c>
    </row>
    <row r="360">
      <c r="A360">
        <f>INDEX(resultados!$A$2:$ZZ$1352, 354, MATCH($B$1, resultados!$A$1:$ZZ$1, 0))</f>
        <v/>
      </c>
      <c r="B360">
        <f>INDEX(resultados!$A$2:$ZZ$1352, 354, MATCH($B$2, resultados!$A$1:$ZZ$1, 0))</f>
        <v/>
      </c>
      <c r="C360">
        <f>INDEX(resultados!$A$2:$ZZ$1352, 354, MATCH($B$3, resultados!$A$1:$ZZ$1, 0))</f>
        <v/>
      </c>
    </row>
    <row r="361">
      <c r="A361">
        <f>INDEX(resultados!$A$2:$ZZ$1352, 355, MATCH($B$1, resultados!$A$1:$ZZ$1, 0))</f>
        <v/>
      </c>
      <c r="B361">
        <f>INDEX(resultados!$A$2:$ZZ$1352, 355, MATCH($B$2, resultados!$A$1:$ZZ$1, 0))</f>
        <v/>
      </c>
      <c r="C361">
        <f>INDEX(resultados!$A$2:$ZZ$1352, 355, MATCH($B$3, resultados!$A$1:$ZZ$1, 0))</f>
        <v/>
      </c>
    </row>
    <row r="362">
      <c r="A362">
        <f>INDEX(resultados!$A$2:$ZZ$1352, 356, MATCH($B$1, resultados!$A$1:$ZZ$1, 0))</f>
        <v/>
      </c>
      <c r="B362">
        <f>INDEX(resultados!$A$2:$ZZ$1352, 356, MATCH($B$2, resultados!$A$1:$ZZ$1, 0))</f>
        <v/>
      </c>
      <c r="C362">
        <f>INDEX(resultados!$A$2:$ZZ$1352, 356, MATCH($B$3, resultados!$A$1:$ZZ$1, 0))</f>
        <v/>
      </c>
    </row>
    <row r="363">
      <c r="A363">
        <f>INDEX(resultados!$A$2:$ZZ$1352, 357, MATCH($B$1, resultados!$A$1:$ZZ$1, 0))</f>
        <v/>
      </c>
      <c r="B363">
        <f>INDEX(resultados!$A$2:$ZZ$1352, 357, MATCH($B$2, resultados!$A$1:$ZZ$1, 0))</f>
        <v/>
      </c>
      <c r="C363">
        <f>INDEX(resultados!$A$2:$ZZ$1352, 357, MATCH($B$3, resultados!$A$1:$ZZ$1, 0))</f>
        <v/>
      </c>
    </row>
    <row r="364">
      <c r="A364">
        <f>INDEX(resultados!$A$2:$ZZ$1352, 358, MATCH($B$1, resultados!$A$1:$ZZ$1, 0))</f>
        <v/>
      </c>
      <c r="B364">
        <f>INDEX(resultados!$A$2:$ZZ$1352, 358, MATCH($B$2, resultados!$A$1:$ZZ$1, 0))</f>
        <v/>
      </c>
      <c r="C364">
        <f>INDEX(resultados!$A$2:$ZZ$1352, 358, MATCH($B$3, resultados!$A$1:$ZZ$1, 0))</f>
        <v/>
      </c>
    </row>
    <row r="365">
      <c r="A365">
        <f>INDEX(resultados!$A$2:$ZZ$1352, 359, MATCH($B$1, resultados!$A$1:$ZZ$1, 0))</f>
        <v/>
      </c>
      <c r="B365">
        <f>INDEX(resultados!$A$2:$ZZ$1352, 359, MATCH($B$2, resultados!$A$1:$ZZ$1, 0))</f>
        <v/>
      </c>
      <c r="C365">
        <f>INDEX(resultados!$A$2:$ZZ$1352, 359, MATCH($B$3, resultados!$A$1:$ZZ$1, 0))</f>
        <v/>
      </c>
    </row>
    <row r="366">
      <c r="A366">
        <f>INDEX(resultados!$A$2:$ZZ$1352, 360, MATCH($B$1, resultados!$A$1:$ZZ$1, 0))</f>
        <v/>
      </c>
      <c r="B366">
        <f>INDEX(resultados!$A$2:$ZZ$1352, 360, MATCH($B$2, resultados!$A$1:$ZZ$1, 0))</f>
        <v/>
      </c>
      <c r="C366">
        <f>INDEX(resultados!$A$2:$ZZ$1352, 360, MATCH($B$3, resultados!$A$1:$ZZ$1, 0))</f>
        <v/>
      </c>
    </row>
    <row r="367">
      <c r="A367">
        <f>INDEX(resultados!$A$2:$ZZ$1352, 361, MATCH($B$1, resultados!$A$1:$ZZ$1, 0))</f>
        <v/>
      </c>
      <c r="B367">
        <f>INDEX(resultados!$A$2:$ZZ$1352, 361, MATCH($B$2, resultados!$A$1:$ZZ$1, 0))</f>
        <v/>
      </c>
      <c r="C367">
        <f>INDEX(resultados!$A$2:$ZZ$1352, 361, MATCH($B$3, resultados!$A$1:$ZZ$1, 0))</f>
        <v/>
      </c>
    </row>
    <row r="368">
      <c r="A368">
        <f>INDEX(resultados!$A$2:$ZZ$1352, 362, MATCH($B$1, resultados!$A$1:$ZZ$1, 0))</f>
        <v/>
      </c>
      <c r="B368">
        <f>INDEX(resultados!$A$2:$ZZ$1352, 362, MATCH($B$2, resultados!$A$1:$ZZ$1, 0))</f>
        <v/>
      </c>
      <c r="C368">
        <f>INDEX(resultados!$A$2:$ZZ$1352, 362, MATCH($B$3, resultados!$A$1:$ZZ$1, 0))</f>
        <v/>
      </c>
    </row>
    <row r="369">
      <c r="A369">
        <f>INDEX(resultados!$A$2:$ZZ$1352, 363, MATCH($B$1, resultados!$A$1:$ZZ$1, 0))</f>
        <v/>
      </c>
      <c r="B369">
        <f>INDEX(resultados!$A$2:$ZZ$1352, 363, MATCH($B$2, resultados!$A$1:$ZZ$1, 0))</f>
        <v/>
      </c>
      <c r="C369">
        <f>INDEX(resultados!$A$2:$ZZ$1352, 363, MATCH($B$3, resultados!$A$1:$ZZ$1, 0))</f>
        <v/>
      </c>
    </row>
    <row r="370">
      <c r="A370">
        <f>INDEX(resultados!$A$2:$ZZ$1352, 364, MATCH($B$1, resultados!$A$1:$ZZ$1, 0))</f>
        <v/>
      </c>
      <c r="B370">
        <f>INDEX(resultados!$A$2:$ZZ$1352, 364, MATCH($B$2, resultados!$A$1:$ZZ$1, 0))</f>
        <v/>
      </c>
      <c r="C370">
        <f>INDEX(resultados!$A$2:$ZZ$1352, 364, MATCH($B$3, resultados!$A$1:$ZZ$1, 0))</f>
        <v/>
      </c>
    </row>
    <row r="371">
      <c r="A371">
        <f>INDEX(resultados!$A$2:$ZZ$1352, 365, MATCH($B$1, resultados!$A$1:$ZZ$1, 0))</f>
        <v/>
      </c>
      <c r="B371">
        <f>INDEX(resultados!$A$2:$ZZ$1352, 365, MATCH($B$2, resultados!$A$1:$ZZ$1, 0))</f>
        <v/>
      </c>
      <c r="C371">
        <f>INDEX(resultados!$A$2:$ZZ$1352, 365, MATCH($B$3, resultados!$A$1:$ZZ$1, 0))</f>
        <v/>
      </c>
    </row>
    <row r="372">
      <c r="A372">
        <f>INDEX(resultados!$A$2:$ZZ$1352, 366, MATCH($B$1, resultados!$A$1:$ZZ$1, 0))</f>
        <v/>
      </c>
      <c r="B372">
        <f>INDEX(resultados!$A$2:$ZZ$1352, 366, MATCH($B$2, resultados!$A$1:$ZZ$1, 0))</f>
        <v/>
      </c>
      <c r="C372">
        <f>INDEX(resultados!$A$2:$ZZ$1352, 366, MATCH($B$3, resultados!$A$1:$ZZ$1, 0))</f>
        <v/>
      </c>
    </row>
    <row r="373">
      <c r="A373">
        <f>INDEX(resultados!$A$2:$ZZ$1352, 367, MATCH($B$1, resultados!$A$1:$ZZ$1, 0))</f>
        <v/>
      </c>
      <c r="B373">
        <f>INDEX(resultados!$A$2:$ZZ$1352, 367, MATCH($B$2, resultados!$A$1:$ZZ$1, 0))</f>
        <v/>
      </c>
      <c r="C373">
        <f>INDEX(resultados!$A$2:$ZZ$1352, 367, MATCH($B$3, resultados!$A$1:$ZZ$1, 0))</f>
        <v/>
      </c>
    </row>
    <row r="374">
      <c r="A374">
        <f>INDEX(resultados!$A$2:$ZZ$1352, 368, MATCH($B$1, resultados!$A$1:$ZZ$1, 0))</f>
        <v/>
      </c>
      <c r="B374">
        <f>INDEX(resultados!$A$2:$ZZ$1352, 368, MATCH($B$2, resultados!$A$1:$ZZ$1, 0))</f>
        <v/>
      </c>
      <c r="C374">
        <f>INDEX(resultados!$A$2:$ZZ$1352, 368, MATCH($B$3, resultados!$A$1:$ZZ$1, 0))</f>
        <v/>
      </c>
    </row>
    <row r="375">
      <c r="A375">
        <f>INDEX(resultados!$A$2:$ZZ$1352, 369, MATCH($B$1, resultados!$A$1:$ZZ$1, 0))</f>
        <v/>
      </c>
      <c r="B375">
        <f>INDEX(resultados!$A$2:$ZZ$1352, 369, MATCH($B$2, resultados!$A$1:$ZZ$1, 0))</f>
        <v/>
      </c>
      <c r="C375">
        <f>INDEX(resultados!$A$2:$ZZ$1352, 369, MATCH($B$3, resultados!$A$1:$ZZ$1, 0))</f>
        <v/>
      </c>
    </row>
    <row r="376">
      <c r="A376">
        <f>INDEX(resultados!$A$2:$ZZ$1352, 370, MATCH($B$1, resultados!$A$1:$ZZ$1, 0))</f>
        <v/>
      </c>
      <c r="B376">
        <f>INDEX(resultados!$A$2:$ZZ$1352, 370, MATCH($B$2, resultados!$A$1:$ZZ$1, 0))</f>
        <v/>
      </c>
      <c r="C376">
        <f>INDEX(resultados!$A$2:$ZZ$1352, 370, MATCH($B$3, resultados!$A$1:$ZZ$1, 0))</f>
        <v/>
      </c>
    </row>
    <row r="377">
      <c r="A377">
        <f>INDEX(resultados!$A$2:$ZZ$1352, 371, MATCH($B$1, resultados!$A$1:$ZZ$1, 0))</f>
        <v/>
      </c>
      <c r="B377">
        <f>INDEX(resultados!$A$2:$ZZ$1352, 371, MATCH($B$2, resultados!$A$1:$ZZ$1, 0))</f>
        <v/>
      </c>
      <c r="C377">
        <f>INDEX(resultados!$A$2:$ZZ$1352, 371, MATCH($B$3, resultados!$A$1:$ZZ$1, 0))</f>
        <v/>
      </c>
    </row>
    <row r="378">
      <c r="A378">
        <f>INDEX(resultados!$A$2:$ZZ$1352, 372, MATCH($B$1, resultados!$A$1:$ZZ$1, 0))</f>
        <v/>
      </c>
      <c r="B378">
        <f>INDEX(resultados!$A$2:$ZZ$1352, 372, MATCH($B$2, resultados!$A$1:$ZZ$1, 0))</f>
        <v/>
      </c>
      <c r="C378">
        <f>INDEX(resultados!$A$2:$ZZ$1352, 372, MATCH($B$3, resultados!$A$1:$ZZ$1, 0))</f>
        <v/>
      </c>
    </row>
    <row r="379">
      <c r="A379">
        <f>INDEX(resultados!$A$2:$ZZ$1352, 373, MATCH($B$1, resultados!$A$1:$ZZ$1, 0))</f>
        <v/>
      </c>
      <c r="B379">
        <f>INDEX(resultados!$A$2:$ZZ$1352, 373, MATCH($B$2, resultados!$A$1:$ZZ$1, 0))</f>
        <v/>
      </c>
      <c r="C379">
        <f>INDEX(resultados!$A$2:$ZZ$1352, 373, MATCH($B$3, resultados!$A$1:$ZZ$1, 0))</f>
        <v/>
      </c>
    </row>
    <row r="380">
      <c r="A380">
        <f>INDEX(resultados!$A$2:$ZZ$1352, 374, MATCH($B$1, resultados!$A$1:$ZZ$1, 0))</f>
        <v/>
      </c>
      <c r="B380">
        <f>INDEX(resultados!$A$2:$ZZ$1352, 374, MATCH($B$2, resultados!$A$1:$ZZ$1, 0))</f>
        <v/>
      </c>
      <c r="C380">
        <f>INDEX(resultados!$A$2:$ZZ$1352, 374, MATCH($B$3, resultados!$A$1:$ZZ$1, 0))</f>
        <v/>
      </c>
    </row>
    <row r="381">
      <c r="A381">
        <f>INDEX(resultados!$A$2:$ZZ$1352, 375, MATCH($B$1, resultados!$A$1:$ZZ$1, 0))</f>
        <v/>
      </c>
      <c r="B381">
        <f>INDEX(resultados!$A$2:$ZZ$1352, 375, MATCH($B$2, resultados!$A$1:$ZZ$1, 0))</f>
        <v/>
      </c>
      <c r="C381">
        <f>INDEX(resultados!$A$2:$ZZ$1352, 375, MATCH($B$3, resultados!$A$1:$ZZ$1, 0))</f>
        <v/>
      </c>
    </row>
    <row r="382">
      <c r="A382">
        <f>INDEX(resultados!$A$2:$ZZ$1352, 376, MATCH($B$1, resultados!$A$1:$ZZ$1, 0))</f>
        <v/>
      </c>
      <c r="B382">
        <f>INDEX(resultados!$A$2:$ZZ$1352, 376, MATCH($B$2, resultados!$A$1:$ZZ$1, 0))</f>
        <v/>
      </c>
      <c r="C382">
        <f>INDEX(resultados!$A$2:$ZZ$1352, 376, MATCH($B$3, resultados!$A$1:$ZZ$1, 0))</f>
        <v/>
      </c>
    </row>
    <row r="383">
      <c r="A383">
        <f>INDEX(resultados!$A$2:$ZZ$1352, 377, MATCH($B$1, resultados!$A$1:$ZZ$1, 0))</f>
        <v/>
      </c>
      <c r="B383">
        <f>INDEX(resultados!$A$2:$ZZ$1352, 377, MATCH($B$2, resultados!$A$1:$ZZ$1, 0))</f>
        <v/>
      </c>
      <c r="C383">
        <f>INDEX(resultados!$A$2:$ZZ$1352, 377, MATCH($B$3, resultados!$A$1:$ZZ$1, 0))</f>
        <v/>
      </c>
    </row>
    <row r="384">
      <c r="A384">
        <f>INDEX(resultados!$A$2:$ZZ$1352, 378, MATCH($B$1, resultados!$A$1:$ZZ$1, 0))</f>
        <v/>
      </c>
      <c r="B384">
        <f>INDEX(resultados!$A$2:$ZZ$1352, 378, MATCH($B$2, resultados!$A$1:$ZZ$1, 0))</f>
        <v/>
      </c>
      <c r="C384">
        <f>INDEX(resultados!$A$2:$ZZ$1352, 378, MATCH($B$3, resultados!$A$1:$ZZ$1, 0))</f>
        <v/>
      </c>
    </row>
    <row r="385">
      <c r="A385">
        <f>INDEX(resultados!$A$2:$ZZ$1352, 379, MATCH($B$1, resultados!$A$1:$ZZ$1, 0))</f>
        <v/>
      </c>
      <c r="B385">
        <f>INDEX(resultados!$A$2:$ZZ$1352, 379, MATCH($B$2, resultados!$A$1:$ZZ$1, 0))</f>
        <v/>
      </c>
      <c r="C385">
        <f>INDEX(resultados!$A$2:$ZZ$1352, 379, MATCH($B$3, resultados!$A$1:$ZZ$1, 0))</f>
        <v/>
      </c>
    </row>
    <row r="386">
      <c r="A386">
        <f>INDEX(resultados!$A$2:$ZZ$1352, 380, MATCH($B$1, resultados!$A$1:$ZZ$1, 0))</f>
        <v/>
      </c>
      <c r="B386">
        <f>INDEX(resultados!$A$2:$ZZ$1352, 380, MATCH($B$2, resultados!$A$1:$ZZ$1, 0))</f>
        <v/>
      </c>
      <c r="C386">
        <f>INDEX(resultados!$A$2:$ZZ$1352, 380, MATCH($B$3, resultados!$A$1:$ZZ$1, 0))</f>
        <v/>
      </c>
    </row>
    <row r="387">
      <c r="A387">
        <f>INDEX(resultados!$A$2:$ZZ$1352, 381, MATCH($B$1, resultados!$A$1:$ZZ$1, 0))</f>
        <v/>
      </c>
      <c r="B387">
        <f>INDEX(resultados!$A$2:$ZZ$1352, 381, MATCH($B$2, resultados!$A$1:$ZZ$1, 0))</f>
        <v/>
      </c>
      <c r="C387">
        <f>INDEX(resultados!$A$2:$ZZ$1352, 381, MATCH($B$3, resultados!$A$1:$ZZ$1, 0))</f>
        <v/>
      </c>
    </row>
    <row r="388">
      <c r="A388">
        <f>INDEX(resultados!$A$2:$ZZ$1352, 382, MATCH($B$1, resultados!$A$1:$ZZ$1, 0))</f>
        <v/>
      </c>
      <c r="B388">
        <f>INDEX(resultados!$A$2:$ZZ$1352, 382, MATCH($B$2, resultados!$A$1:$ZZ$1, 0))</f>
        <v/>
      </c>
      <c r="C388">
        <f>INDEX(resultados!$A$2:$ZZ$1352, 382, MATCH($B$3, resultados!$A$1:$ZZ$1, 0))</f>
        <v/>
      </c>
    </row>
    <row r="389">
      <c r="A389">
        <f>INDEX(resultados!$A$2:$ZZ$1352, 383, MATCH($B$1, resultados!$A$1:$ZZ$1, 0))</f>
        <v/>
      </c>
      <c r="B389">
        <f>INDEX(resultados!$A$2:$ZZ$1352, 383, MATCH($B$2, resultados!$A$1:$ZZ$1, 0))</f>
        <v/>
      </c>
      <c r="C389">
        <f>INDEX(resultados!$A$2:$ZZ$1352, 383, MATCH($B$3, resultados!$A$1:$ZZ$1, 0))</f>
        <v/>
      </c>
    </row>
    <row r="390">
      <c r="A390">
        <f>INDEX(resultados!$A$2:$ZZ$1352, 384, MATCH($B$1, resultados!$A$1:$ZZ$1, 0))</f>
        <v/>
      </c>
      <c r="B390">
        <f>INDEX(resultados!$A$2:$ZZ$1352, 384, MATCH($B$2, resultados!$A$1:$ZZ$1, 0))</f>
        <v/>
      </c>
      <c r="C390">
        <f>INDEX(resultados!$A$2:$ZZ$1352, 384, MATCH($B$3, resultados!$A$1:$ZZ$1, 0))</f>
        <v/>
      </c>
    </row>
    <row r="391">
      <c r="A391">
        <f>INDEX(resultados!$A$2:$ZZ$1352, 385, MATCH($B$1, resultados!$A$1:$ZZ$1, 0))</f>
        <v/>
      </c>
      <c r="B391">
        <f>INDEX(resultados!$A$2:$ZZ$1352, 385, MATCH($B$2, resultados!$A$1:$ZZ$1, 0))</f>
        <v/>
      </c>
      <c r="C391">
        <f>INDEX(resultados!$A$2:$ZZ$1352, 385, MATCH($B$3, resultados!$A$1:$ZZ$1, 0))</f>
        <v/>
      </c>
    </row>
    <row r="392">
      <c r="A392">
        <f>INDEX(resultados!$A$2:$ZZ$1352, 386, MATCH($B$1, resultados!$A$1:$ZZ$1, 0))</f>
        <v/>
      </c>
      <c r="B392">
        <f>INDEX(resultados!$A$2:$ZZ$1352, 386, MATCH($B$2, resultados!$A$1:$ZZ$1, 0))</f>
        <v/>
      </c>
      <c r="C392">
        <f>INDEX(resultados!$A$2:$ZZ$1352, 386, MATCH($B$3, resultados!$A$1:$ZZ$1, 0))</f>
        <v/>
      </c>
    </row>
    <row r="393">
      <c r="A393">
        <f>INDEX(resultados!$A$2:$ZZ$1352, 387, MATCH($B$1, resultados!$A$1:$ZZ$1, 0))</f>
        <v/>
      </c>
      <c r="B393">
        <f>INDEX(resultados!$A$2:$ZZ$1352, 387, MATCH($B$2, resultados!$A$1:$ZZ$1, 0))</f>
        <v/>
      </c>
      <c r="C393">
        <f>INDEX(resultados!$A$2:$ZZ$1352, 387, MATCH($B$3, resultados!$A$1:$ZZ$1, 0))</f>
        <v/>
      </c>
    </row>
    <row r="394">
      <c r="A394">
        <f>INDEX(resultados!$A$2:$ZZ$1352, 388, MATCH($B$1, resultados!$A$1:$ZZ$1, 0))</f>
        <v/>
      </c>
      <c r="B394">
        <f>INDEX(resultados!$A$2:$ZZ$1352, 388, MATCH($B$2, resultados!$A$1:$ZZ$1, 0))</f>
        <v/>
      </c>
      <c r="C394">
        <f>INDEX(resultados!$A$2:$ZZ$1352, 388, MATCH($B$3, resultados!$A$1:$ZZ$1, 0))</f>
        <v/>
      </c>
    </row>
    <row r="395">
      <c r="A395">
        <f>INDEX(resultados!$A$2:$ZZ$1352, 389, MATCH($B$1, resultados!$A$1:$ZZ$1, 0))</f>
        <v/>
      </c>
      <c r="B395">
        <f>INDEX(resultados!$A$2:$ZZ$1352, 389, MATCH($B$2, resultados!$A$1:$ZZ$1, 0))</f>
        <v/>
      </c>
      <c r="C395">
        <f>INDEX(resultados!$A$2:$ZZ$1352, 389, MATCH($B$3, resultados!$A$1:$ZZ$1, 0))</f>
        <v/>
      </c>
    </row>
    <row r="396">
      <c r="A396">
        <f>INDEX(resultados!$A$2:$ZZ$1352, 390, MATCH($B$1, resultados!$A$1:$ZZ$1, 0))</f>
        <v/>
      </c>
      <c r="B396">
        <f>INDEX(resultados!$A$2:$ZZ$1352, 390, MATCH($B$2, resultados!$A$1:$ZZ$1, 0))</f>
        <v/>
      </c>
      <c r="C396">
        <f>INDEX(resultados!$A$2:$ZZ$1352, 390, MATCH($B$3, resultados!$A$1:$ZZ$1, 0))</f>
        <v/>
      </c>
    </row>
    <row r="397">
      <c r="A397">
        <f>INDEX(resultados!$A$2:$ZZ$1352, 391, MATCH($B$1, resultados!$A$1:$ZZ$1, 0))</f>
        <v/>
      </c>
      <c r="B397">
        <f>INDEX(resultados!$A$2:$ZZ$1352, 391, MATCH($B$2, resultados!$A$1:$ZZ$1, 0))</f>
        <v/>
      </c>
      <c r="C397">
        <f>INDEX(resultados!$A$2:$ZZ$1352, 391, MATCH($B$3, resultados!$A$1:$ZZ$1, 0))</f>
        <v/>
      </c>
    </row>
    <row r="398">
      <c r="A398">
        <f>INDEX(resultados!$A$2:$ZZ$1352, 392, MATCH($B$1, resultados!$A$1:$ZZ$1, 0))</f>
        <v/>
      </c>
      <c r="B398">
        <f>INDEX(resultados!$A$2:$ZZ$1352, 392, MATCH($B$2, resultados!$A$1:$ZZ$1, 0))</f>
        <v/>
      </c>
      <c r="C398">
        <f>INDEX(resultados!$A$2:$ZZ$1352, 392, MATCH($B$3, resultados!$A$1:$ZZ$1, 0))</f>
        <v/>
      </c>
    </row>
    <row r="399">
      <c r="A399">
        <f>INDEX(resultados!$A$2:$ZZ$1352, 393, MATCH($B$1, resultados!$A$1:$ZZ$1, 0))</f>
        <v/>
      </c>
      <c r="B399">
        <f>INDEX(resultados!$A$2:$ZZ$1352, 393, MATCH($B$2, resultados!$A$1:$ZZ$1, 0))</f>
        <v/>
      </c>
      <c r="C399">
        <f>INDEX(resultados!$A$2:$ZZ$1352, 393, MATCH($B$3, resultados!$A$1:$ZZ$1, 0))</f>
        <v/>
      </c>
    </row>
    <row r="400">
      <c r="A400">
        <f>INDEX(resultados!$A$2:$ZZ$1352, 394, MATCH($B$1, resultados!$A$1:$ZZ$1, 0))</f>
        <v/>
      </c>
      <c r="B400">
        <f>INDEX(resultados!$A$2:$ZZ$1352, 394, MATCH($B$2, resultados!$A$1:$ZZ$1, 0))</f>
        <v/>
      </c>
      <c r="C400">
        <f>INDEX(resultados!$A$2:$ZZ$1352, 394, MATCH($B$3, resultados!$A$1:$ZZ$1, 0))</f>
        <v/>
      </c>
    </row>
    <row r="401">
      <c r="A401">
        <f>INDEX(resultados!$A$2:$ZZ$1352, 395, MATCH($B$1, resultados!$A$1:$ZZ$1, 0))</f>
        <v/>
      </c>
      <c r="B401">
        <f>INDEX(resultados!$A$2:$ZZ$1352, 395, MATCH($B$2, resultados!$A$1:$ZZ$1, 0))</f>
        <v/>
      </c>
      <c r="C401">
        <f>INDEX(resultados!$A$2:$ZZ$1352, 395, MATCH($B$3, resultados!$A$1:$ZZ$1, 0))</f>
        <v/>
      </c>
    </row>
    <row r="402">
      <c r="A402">
        <f>INDEX(resultados!$A$2:$ZZ$1352, 396, MATCH($B$1, resultados!$A$1:$ZZ$1, 0))</f>
        <v/>
      </c>
      <c r="B402">
        <f>INDEX(resultados!$A$2:$ZZ$1352, 396, MATCH($B$2, resultados!$A$1:$ZZ$1, 0))</f>
        <v/>
      </c>
      <c r="C402">
        <f>INDEX(resultados!$A$2:$ZZ$1352, 396, MATCH($B$3, resultados!$A$1:$ZZ$1, 0))</f>
        <v/>
      </c>
    </row>
    <row r="403">
      <c r="A403">
        <f>INDEX(resultados!$A$2:$ZZ$1352, 397, MATCH($B$1, resultados!$A$1:$ZZ$1, 0))</f>
        <v/>
      </c>
      <c r="B403">
        <f>INDEX(resultados!$A$2:$ZZ$1352, 397, MATCH($B$2, resultados!$A$1:$ZZ$1, 0))</f>
        <v/>
      </c>
      <c r="C403">
        <f>INDEX(resultados!$A$2:$ZZ$1352, 397, MATCH($B$3, resultados!$A$1:$ZZ$1, 0))</f>
        <v/>
      </c>
    </row>
    <row r="404">
      <c r="A404">
        <f>INDEX(resultados!$A$2:$ZZ$1352, 398, MATCH($B$1, resultados!$A$1:$ZZ$1, 0))</f>
        <v/>
      </c>
      <c r="B404">
        <f>INDEX(resultados!$A$2:$ZZ$1352, 398, MATCH($B$2, resultados!$A$1:$ZZ$1, 0))</f>
        <v/>
      </c>
      <c r="C404">
        <f>INDEX(resultados!$A$2:$ZZ$1352, 398, MATCH($B$3, resultados!$A$1:$ZZ$1, 0))</f>
        <v/>
      </c>
    </row>
    <row r="405">
      <c r="A405">
        <f>INDEX(resultados!$A$2:$ZZ$1352, 399, MATCH($B$1, resultados!$A$1:$ZZ$1, 0))</f>
        <v/>
      </c>
      <c r="B405">
        <f>INDEX(resultados!$A$2:$ZZ$1352, 399, MATCH($B$2, resultados!$A$1:$ZZ$1, 0))</f>
        <v/>
      </c>
      <c r="C405">
        <f>INDEX(resultados!$A$2:$ZZ$1352, 399, MATCH($B$3, resultados!$A$1:$ZZ$1, 0))</f>
        <v/>
      </c>
    </row>
    <row r="406">
      <c r="A406">
        <f>INDEX(resultados!$A$2:$ZZ$1352, 400, MATCH($B$1, resultados!$A$1:$ZZ$1, 0))</f>
        <v/>
      </c>
      <c r="B406">
        <f>INDEX(resultados!$A$2:$ZZ$1352, 400, MATCH($B$2, resultados!$A$1:$ZZ$1, 0))</f>
        <v/>
      </c>
      <c r="C406">
        <f>INDEX(resultados!$A$2:$ZZ$1352, 400, MATCH($B$3, resultados!$A$1:$ZZ$1, 0))</f>
        <v/>
      </c>
    </row>
    <row r="407">
      <c r="A407">
        <f>INDEX(resultados!$A$2:$ZZ$1352, 401, MATCH($B$1, resultados!$A$1:$ZZ$1, 0))</f>
        <v/>
      </c>
      <c r="B407">
        <f>INDEX(resultados!$A$2:$ZZ$1352, 401, MATCH($B$2, resultados!$A$1:$ZZ$1, 0))</f>
        <v/>
      </c>
      <c r="C407">
        <f>INDEX(resultados!$A$2:$ZZ$1352, 401, MATCH($B$3, resultados!$A$1:$ZZ$1, 0))</f>
        <v/>
      </c>
    </row>
    <row r="408">
      <c r="A408">
        <f>INDEX(resultados!$A$2:$ZZ$1352, 402, MATCH($B$1, resultados!$A$1:$ZZ$1, 0))</f>
        <v/>
      </c>
      <c r="B408">
        <f>INDEX(resultados!$A$2:$ZZ$1352, 402, MATCH($B$2, resultados!$A$1:$ZZ$1, 0))</f>
        <v/>
      </c>
      <c r="C408">
        <f>INDEX(resultados!$A$2:$ZZ$1352, 402, MATCH($B$3, resultados!$A$1:$ZZ$1, 0))</f>
        <v/>
      </c>
    </row>
    <row r="409">
      <c r="A409">
        <f>INDEX(resultados!$A$2:$ZZ$1352, 403, MATCH($B$1, resultados!$A$1:$ZZ$1, 0))</f>
        <v/>
      </c>
      <c r="B409">
        <f>INDEX(resultados!$A$2:$ZZ$1352, 403, MATCH($B$2, resultados!$A$1:$ZZ$1, 0))</f>
        <v/>
      </c>
      <c r="C409">
        <f>INDEX(resultados!$A$2:$ZZ$1352, 403, MATCH($B$3, resultados!$A$1:$ZZ$1, 0))</f>
        <v/>
      </c>
    </row>
    <row r="410">
      <c r="A410">
        <f>INDEX(resultados!$A$2:$ZZ$1352, 404, MATCH($B$1, resultados!$A$1:$ZZ$1, 0))</f>
        <v/>
      </c>
      <c r="B410">
        <f>INDEX(resultados!$A$2:$ZZ$1352, 404, MATCH($B$2, resultados!$A$1:$ZZ$1, 0))</f>
        <v/>
      </c>
      <c r="C410">
        <f>INDEX(resultados!$A$2:$ZZ$1352, 404, MATCH($B$3, resultados!$A$1:$ZZ$1, 0))</f>
        <v/>
      </c>
    </row>
    <row r="411">
      <c r="A411">
        <f>INDEX(resultados!$A$2:$ZZ$1352, 405, MATCH($B$1, resultados!$A$1:$ZZ$1, 0))</f>
        <v/>
      </c>
      <c r="B411">
        <f>INDEX(resultados!$A$2:$ZZ$1352, 405, MATCH($B$2, resultados!$A$1:$ZZ$1, 0))</f>
        <v/>
      </c>
      <c r="C411">
        <f>INDEX(resultados!$A$2:$ZZ$1352, 405, MATCH($B$3, resultados!$A$1:$ZZ$1, 0))</f>
        <v/>
      </c>
    </row>
    <row r="412">
      <c r="A412">
        <f>INDEX(resultados!$A$2:$ZZ$1352, 406, MATCH($B$1, resultados!$A$1:$ZZ$1, 0))</f>
        <v/>
      </c>
      <c r="B412">
        <f>INDEX(resultados!$A$2:$ZZ$1352, 406, MATCH($B$2, resultados!$A$1:$ZZ$1, 0))</f>
        <v/>
      </c>
      <c r="C412">
        <f>INDEX(resultados!$A$2:$ZZ$1352, 406, MATCH($B$3, resultados!$A$1:$ZZ$1, 0))</f>
        <v/>
      </c>
    </row>
    <row r="413">
      <c r="A413">
        <f>INDEX(resultados!$A$2:$ZZ$1352, 407, MATCH($B$1, resultados!$A$1:$ZZ$1, 0))</f>
        <v/>
      </c>
      <c r="B413">
        <f>INDEX(resultados!$A$2:$ZZ$1352, 407, MATCH($B$2, resultados!$A$1:$ZZ$1, 0))</f>
        <v/>
      </c>
      <c r="C413">
        <f>INDEX(resultados!$A$2:$ZZ$1352, 407, MATCH($B$3, resultados!$A$1:$ZZ$1, 0))</f>
        <v/>
      </c>
    </row>
    <row r="414">
      <c r="A414">
        <f>INDEX(resultados!$A$2:$ZZ$1352, 408, MATCH($B$1, resultados!$A$1:$ZZ$1, 0))</f>
        <v/>
      </c>
      <c r="B414">
        <f>INDEX(resultados!$A$2:$ZZ$1352, 408, MATCH($B$2, resultados!$A$1:$ZZ$1, 0))</f>
        <v/>
      </c>
      <c r="C414">
        <f>INDEX(resultados!$A$2:$ZZ$1352, 408, MATCH($B$3, resultados!$A$1:$ZZ$1, 0))</f>
        <v/>
      </c>
    </row>
    <row r="415">
      <c r="A415">
        <f>INDEX(resultados!$A$2:$ZZ$1352, 409, MATCH($B$1, resultados!$A$1:$ZZ$1, 0))</f>
        <v/>
      </c>
      <c r="B415">
        <f>INDEX(resultados!$A$2:$ZZ$1352, 409, MATCH($B$2, resultados!$A$1:$ZZ$1, 0))</f>
        <v/>
      </c>
      <c r="C415">
        <f>INDEX(resultados!$A$2:$ZZ$1352, 409, MATCH($B$3, resultados!$A$1:$ZZ$1, 0))</f>
        <v/>
      </c>
    </row>
    <row r="416">
      <c r="A416">
        <f>INDEX(resultados!$A$2:$ZZ$1352, 410, MATCH($B$1, resultados!$A$1:$ZZ$1, 0))</f>
        <v/>
      </c>
      <c r="B416">
        <f>INDEX(resultados!$A$2:$ZZ$1352, 410, MATCH($B$2, resultados!$A$1:$ZZ$1, 0))</f>
        <v/>
      </c>
      <c r="C416">
        <f>INDEX(resultados!$A$2:$ZZ$1352, 410, MATCH($B$3, resultados!$A$1:$ZZ$1, 0))</f>
        <v/>
      </c>
    </row>
    <row r="417">
      <c r="A417">
        <f>INDEX(resultados!$A$2:$ZZ$1352, 411, MATCH($B$1, resultados!$A$1:$ZZ$1, 0))</f>
        <v/>
      </c>
      <c r="B417">
        <f>INDEX(resultados!$A$2:$ZZ$1352, 411, MATCH($B$2, resultados!$A$1:$ZZ$1, 0))</f>
        <v/>
      </c>
      <c r="C417">
        <f>INDEX(resultados!$A$2:$ZZ$1352, 411, MATCH($B$3, resultados!$A$1:$ZZ$1, 0))</f>
        <v/>
      </c>
    </row>
    <row r="418">
      <c r="A418">
        <f>INDEX(resultados!$A$2:$ZZ$1352, 412, MATCH($B$1, resultados!$A$1:$ZZ$1, 0))</f>
        <v/>
      </c>
      <c r="B418">
        <f>INDEX(resultados!$A$2:$ZZ$1352, 412, MATCH($B$2, resultados!$A$1:$ZZ$1, 0))</f>
        <v/>
      </c>
      <c r="C418">
        <f>INDEX(resultados!$A$2:$ZZ$1352, 412, MATCH($B$3, resultados!$A$1:$ZZ$1, 0))</f>
        <v/>
      </c>
    </row>
    <row r="419">
      <c r="A419">
        <f>INDEX(resultados!$A$2:$ZZ$1352, 413, MATCH($B$1, resultados!$A$1:$ZZ$1, 0))</f>
        <v/>
      </c>
      <c r="B419">
        <f>INDEX(resultados!$A$2:$ZZ$1352, 413, MATCH($B$2, resultados!$A$1:$ZZ$1, 0))</f>
        <v/>
      </c>
      <c r="C419">
        <f>INDEX(resultados!$A$2:$ZZ$1352, 413, MATCH($B$3, resultados!$A$1:$ZZ$1, 0))</f>
        <v/>
      </c>
    </row>
    <row r="420">
      <c r="A420">
        <f>INDEX(resultados!$A$2:$ZZ$1352, 414, MATCH($B$1, resultados!$A$1:$ZZ$1, 0))</f>
        <v/>
      </c>
      <c r="B420">
        <f>INDEX(resultados!$A$2:$ZZ$1352, 414, MATCH($B$2, resultados!$A$1:$ZZ$1, 0))</f>
        <v/>
      </c>
      <c r="C420">
        <f>INDEX(resultados!$A$2:$ZZ$1352, 414, MATCH($B$3, resultados!$A$1:$ZZ$1, 0))</f>
        <v/>
      </c>
    </row>
    <row r="421">
      <c r="A421">
        <f>INDEX(resultados!$A$2:$ZZ$1352, 415, MATCH($B$1, resultados!$A$1:$ZZ$1, 0))</f>
        <v/>
      </c>
      <c r="B421">
        <f>INDEX(resultados!$A$2:$ZZ$1352, 415, MATCH($B$2, resultados!$A$1:$ZZ$1, 0))</f>
        <v/>
      </c>
      <c r="C421">
        <f>INDEX(resultados!$A$2:$ZZ$1352, 415, MATCH($B$3, resultados!$A$1:$ZZ$1, 0))</f>
        <v/>
      </c>
    </row>
    <row r="422">
      <c r="A422">
        <f>INDEX(resultados!$A$2:$ZZ$1352, 416, MATCH($B$1, resultados!$A$1:$ZZ$1, 0))</f>
        <v/>
      </c>
      <c r="B422">
        <f>INDEX(resultados!$A$2:$ZZ$1352, 416, MATCH($B$2, resultados!$A$1:$ZZ$1, 0))</f>
        <v/>
      </c>
      <c r="C422">
        <f>INDEX(resultados!$A$2:$ZZ$1352, 416, MATCH($B$3, resultados!$A$1:$ZZ$1, 0))</f>
        <v/>
      </c>
    </row>
    <row r="423">
      <c r="A423">
        <f>INDEX(resultados!$A$2:$ZZ$1352, 417, MATCH($B$1, resultados!$A$1:$ZZ$1, 0))</f>
        <v/>
      </c>
      <c r="B423">
        <f>INDEX(resultados!$A$2:$ZZ$1352, 417, MATCH($B$2, resultados!$A$1:$ZZ$1, 0))</f>
        <v/>
      </c>
      <c r="C423">
        <f>INDEX(resultados!$A$2:$ZZ$1352, 417, MATCH($B$3, resultados!$A$1:$ZZ$1, 0))</f>
        <v/>
      </c>
    </row>
    <row r="424">
      <c r="A424">
        <f>INDEX(resultados!$A$2:$ZZ$1352, 418, MATCH($B$1, resultados!$A$1:$ZZ$1, 0))</f>
        <v/>
      </c>
      <c r="B424">
        <f>INDEX(resultados!$A$2:$ZZ$1352, 418, MATCH($B$2, resultados!$A$1:$ZZ$1, 0))</f>
        <v/>
      </c>
      <c r="C424">
        <f>INDEX(resultados!$A$2:$ZZ$1352, 418, MATCH($B$3, resultados!$A$1:$ZZ$1, 0))</f>
        <v/>
      </c>
    </row>
    <row r="425">
      <c r="A425">
        <f>INDEX(resultados!$A$2:$ZZ$1352, 419, MATCH($B$1, resultados!$A$1:$ZZ$1, 0))</f>
        <v/>
      </c>
      <c r="B425">
        <f>INDEX(resultados!$A$2:$ZZ$1352, 419, MATCH($B$2, resultados!$A$1:$ZZ$1, 0))</f>
        <v/>
      </c>
      <c r="C425">
        <f>INDEX(resultados!$A$2:$ZZ$1352, 419, MATCH($B$3, resultados!$A$1:$ZZ$1, 0))</f>
        <v/>
      </c>
    </row>
    <row r="426">
      <c r="A426">
        <f>INDEX(resultados!$A$2:$ZZ$1352, 420, MATCH($B$1, resultados!$A$1:$ZZ$1, 0))</f>
        <v/>
      </c>
      <c r="B426">
        <f>INDEX(resultados!$A$2:$ZZ$1352, 420, MATCH($B$2, resultados!$A$1:$ZZ$1, 0))</f>
        <v/>
      </c>
      <c r="C426">
        <f>INDEX(resultados!$A$2:$ZZ$1352, 420, MATCH($B$3, resultados!$A$1:$ZZ$1, 0))</f>
        <v/>
      </c>
    </row>
    <row r="427">
      <c r="A427">
        <f>INDEX(resultados!$A$2:$ZZ$1352, 421, MATCH($B$1, resultados!$A$1:$ZZ$1, 0))</f>
        <v/>
      </c>
      <c r="B427">
        <f>INDEX(resultados!$A$2:$ZZ$1352, 421, MATCH($B$2, resultados!$A$1:$ZZ$1, 0))</f>
        <v/>
      </c>
      <c r="C427">
        <f>INDEX(resultados!$A$2:$ZZ$1352, 421, MATCH($B$3, resultados!$A$1:$ZZ$1, 0))</f>
        <v/>
      </c>
    </row>
    <row r="428">
      <c r="A428">
        <f>INDEX(resultados!$A$2:$ZZ$1352, 422, MATCH($B$1, resultados!$A$1:$ZZ$1, 0))</f>
        <v/>
      </c>
      <c r="B428">
        <f>INDEX(resultados!$A$2:$ZZ$1352, 422, MATCH($B$2, resultados!$A$1:$ZZ$1, 0))</f>
        <v/>
      </c>
      <c r="C428">
        <f>INDEX(resultados!$A$2:$ZZ$1352, 422, MATCH($B$3, resultados!$A$1:$ZZ$1, 0))</f>
        <v/>
      </c>
    </row>
    <row r="429">
      <c r="A429">
        <f>INDEX(resultados!$A$2:$ZZ$1352, 423, MATCH($B$1, resultados!$A$1:$ZZ$1, 0))</f>
        <v/>
      </c>
      <c r="B429">
        <f>INDEX(resultados!$A$2:$ZZ$1352, 423, MATCH($B$2, resultados!$A$1:$ZZ$1, 0))</f>
        <v/>
      </c>
      <c r="C429">
        <f>INDEX(resultados!$A$2:$ZZ$1352, 423, MATCH($B$3, resultados!$A$1:$ZZ$1, 0))</f>
        <v/>
      </c>
    </row>
    <row r="430">
      <c r="A430">
        <f>INDEX(resultados!$A$2:$ZZ$1352, 424, MATCH($B$1, resultados!$A$1:$ZZ$1, 0))</f>
        <v/>
      </c>
      <c r="B430">
        <f>INDEX(resultados!$A$2:$ZZ$1352, 424, MATCH($B$2, resultados!$A$1:$ZZ$1, 0))</f>
        <v/>
      </c>
      <c r="C430">
        <f>INDEX(resultados!$A$2:$ZZ$1352, 424, MATCH($B$3, resultados!$A$1:$ZZ$1, 0))</f>
        <v/>
      </c>
    </row>
    <row r="431">
      <c r="A431">
        <f>INDEX(resultados!$A$2:$ZZ$1352, 425, MATCH($B$1, resultados!$A$1:$ZZ$1, 0))</f>
        <v/>
      </c>
      <c r="B431">
        <f>INDEX(resultados!$A$2:$ZZ$1352, 425, MATCH($B$2, resultados!$A$1:$ZZ$1, 0))</f>
        <v/>
      </c>
      <c r="C431">
        <f>INDEX(resultados!$A$2:$ZZ$1352, 425, MATCH($B$3, resultados!$A$1:$ZZ$1, 0))</f>
        <v/>
      </c>
    </row>
    <row r="432">
      <c r="A432">
        <f>INDEX(resultados!$A$2:$ZZ$1352, 426, MATCH($B$1, resultados!$A$1:$ZZ$1, 0))</f>
        <v/>
      </c>
      <c r="B432">
        <f>INDEX(resultados!$A$2:$ZZ$1352, 426, MATCH($B$2, resultados!$A$1:$ZZ$1, 0))</f>
        <v/>
      </c>
      <c r="C432">
        <f>INDEX(resultados!$A$2:$ZZ$1352, 426, MATCH($B$3, resultados!$A$1:$ZZ$1, 0))</f>
        <v/>
      </c>
    </row>
    <row r="433">
      <c r="A433">
        <f>INDEX(resultados!$A$2:$ZZ$1352, 427, MATCH($B$1, resultados!$A$1:$ZZ$1, 0))</f>
        <v/>
      </c>
      <c r="B433">
        <f>INDEX(resultados!$A$2:$ZZ$1352, 427, MATCH($B$2, resultados!$A$1:$ZZ$1, 0))</f>
        <v/>
      </c>
      <c r="C433">
        <f>INDEX(resultados!$A$2:$ZZ$1352, 427, MATCH($B$3, resultados!$A$1:$ZZ$1, 0))</f>
        <v/>
      </c>
    </row>
    <row r="434">
      <c r="A434">
        <f>INDEX(resultados!$A$2:$ZZ$1352, 428, MATCH($B$1, resultados!$A$1:$ZZ$1, 0))</f>
        <v/>
      </c>
      <c r="B434">
        <f>INDEX(resultados!$A$2:$ZZ$1352, 428, MATCH($B$2, resultados!$A$1:$ZZ$1, 0))</f>
        <v/>
      </c>
      <c r="C434">
        <f>INDEX(resultados!$A$2:$ZZ$1352, 428, MATCH($B$3, resultados!$A$1:$ZZ$1, 0))</f>
        <v/>
      </c>
    </row>
    <row r="435">
      <c r="A435">
        <f>INDEX(resultados!$A$2:$ZZ$1352, 429, MATCH($B$1, resultados!$A$1:$ZZ$1, 0))</f>
        <v/>
      </c>
      <c r="B435">
        <f>INDEX(resultados!$A$2:$ZZ$1352, 429, MATCH($B$2, resultados!$A$1:$ZZ$1, 0))</f>
        <v/>
      </c>
      <c r="C435">
        <f>INDEX(resultados!$A$2:$ZZ$1352, 429, MATCH($B$3, resultados!$A$1:$ZZ$1, 0))</f>
        <v/>
      </c>
    </row>
    <row r="436">
      <c r="A436">
        <f>INDEX(resultados!$A$2:$ZZ$1352, 430, MATCH($B$1, resultados!$A$1:$ZZ$1, 0))</f>
        <v/>
      </c>
      <c r="B436">
        <f>INDEX(resultados!$A$2:$ZZ$1352, 430, MATCH($B$2, resultados!$A$1:$ZZ$1, 0))</f>
        <v/>
      </c>
      <c r="C436">
        <f>INDEX(resultados!$A$2:$ZZ$1352, 430, MATCH($B$3, resultados!$A$1:$ZZ$1, 0))</f>
        <v/>
      </c>
    </row>
    <row r="437">
      <c r="A437">
        <f>INDEX(resultados!$A$2:$ZZ$1352, 431, MATCH($B$1, resultados!$A$1:$ZZ$1, 0))</f>
        <v/>
      </c>
      <c r="B437">
        <f>INDEX(resultados!$A$2:$ZZ$1352, 431, MATCH($B$2, resultados!$A$1:$ZZ$1, 0))</f>
        <v/>
      </c>
      <c r="C437">
        <f>INDEX(resultados!$A$2:$ZZ$1352, 431, MATCH($B$3, resultados!$A$1:$ZZ$1, 0))</f>
        <v/>
      </c>
    </row>
    <row r="438">
      <c r="A438">
        <f>INDEX(resultados!$A$2:$ZZ$1352, 432, MATCH($B$1, resultados!$A$1:$ZZ$1, 0))</f>
        <v/>
      </c>
      <c r="B438">
        <f>INDEX(resultados!$A$2:$ZZ$1352, 432, MATCH($B$2, resultados!$A$1:$ZZ$1, 0))</f>
        <v/>
      </c>
      <c r="C438">
        <f>INDEX(resultados!$A$2:$ZZ$1352, 432, MATCH($B$3, resultados!$A$1:$ZZ$1, 0))</f>
        <v/>
      </c>
    </row>
    <row r="439">
      <c r="A439">
        <f>INDEX(resultados!$A$2:$ZZ$1352, 433, MATCH($B$1, resultados!$A$1:$ZZ$1, 0))</f>
        <v/>
      </c>
      <c r="B439">
        <f>INDEX(resultados!$A$2:$ZZ$1352, 433, MATCH($B$2, resultados!$A$1:$ZZ$1, 0))</f>
        <v/>
      </c>
      <c r="C439">
        <f>INDEX(resultados!$A$2:$ZZ$1352, 433, MATCH($B$3, resultados!$A$1:$ZZ$1, 0))</f>
        <v/>
      </c>
    </row>
    <row r="440">
      <c r="A440">
        <f>INDEX(resultados!$A$2:$ZZ$1352, 434, MATCH($B$1, resultados!$A$1:$ZZ$1, 0))</f>
        <v/>
      </c>
      <c r="B440">
        <f>INDEX(resultados!$A$2:$ZZ$1352, 434, MATCH($B$2, resultados!$A$1:$ZZ$1, 0))</f>
        <v/>
      </c>
      <c r="C440">
        <f>INDEX(resultados!$A$2:$ZZ$1352, 434, MATCH($B$3, resultados!$A$1:$ZZ$1, 0))</f>
        <v/>
      </c>
    </row>
    <row r="441">
      <c r="A441">
        <f>INDEX(resultados!$A$2:$ZZ$1352, 435, MATCH($B$1, resultados!$A$1:$ZZ$1, 0))</f>
        <v/>
      </c>
      <c r="B441">
        <f>INDEX(resultados!$A$2:$ZZ$1352, 435, MATCH($B$2, resultados!$A$1:$ZZ$1, 0))</f>
        <v/>
      </c>
      <c r="C441">
        <f>INDEX(resultados!$A$2:$ZZ$1352, 435, MATCH($B$3, resultados!$A$1:$ZZ$1, 0))</f>
        <v/>
      </c>
    </row>
    <row r="442">
      <c r="A442">
        <f>INDEX(resultados!$A$2:$ZZ$1352, 436, MATCH($B$1, resultados!$A$1:$ZZ$1, 0))</f>
        <v/>
      </c>
      <c r="B442">
        <f>INDEX(resultados!$A$2:$ZZ$1352, 436, MATCH($B$2, resultados!$A$1:$ZZ$1, 0))</f>
        <v/>
      </c>
      <c r="C442">
        <f>INDEX(resultados!$A$2:$ZZ$1352, 436, MATCH($B$3, resultados!$A$1:$ZZ$1, 0))</f>
        <v/>
      </c>
    </row>
    <row r="443">
      <c r="A443">
        <f>INDEX(resultados!$A$2:$ZZ$1352, 437, MATCH($B$1, resultados!$A$1:$ZZ$1, 0))</f>
        <v/>
      </c>
      <c r="B443">
        <f>INDEX(resultados!$A$2:$ZZ$1352, 437, MATCH($B$2, resultados!$A$1:$ZZ$1, 0))</f>
        <v/>
      </c>
      <c r="C443">
        <f>INDEX(resultados!$A$2:$ZZ$1352, 437, MATCH($B$3, resultados!$A$1:$ZZ$1, 0))</f>
        <v/>
      </c>
    </row>
    <row r="444">
      <c r="A444">
        <f>INDEX(resultados!$A$2:$ZZ$1352, 438, MATCH($B$1, resultados!$A$1:$ZZ$1, 0))</f>
        <v/>
      </c>
      <c r="B444">
        <f>INDEX(resultados!$A$2:$ZZ$1352, 438, MATCH($B$2, resultados!$A$1:$ZZ$1, 0))</f>
        <v/>
      </c>
      <c r="C444">
        <f>INDEX(resultados!$A$2:$ZZ$1352, 438, MATCH($B$3, resultados!$A$1:$ZZ$1, 0))</f>
        <v/>
      </c>
    </row>
    <row r="445">
      <c r="A445">
        <f>INDEX(resultados!$A$2:$ZZ$1352, 439, MATCH($B$1, resultados!$A$1:$ZZ$1, 0))</f>
        <v/>
      </c>
      <c r="B445">
        <f>INDEX(resultados!$A$2:$ZZ$1352, 439, MATCH($B$2, resultados!$A$1:$ZZ$1, 0))</f>
        <v/>
      </c>
      <c r="C445">
        <f>INDEX(resultados!$A$2:$ZZ$1352, 439, MATCH($B$3, resultados!$A$1:$ZZ$1, 0))</f>
        <v/>
      </c>
    </row>
    <row r="446">
      <c r="A446">
        <f>INDEX(resultados!$A$2:$ZZ$1352, 440, MATCH($B$1, resultados!$A$1:$ZZ$1, 0))</f>
        <v/>
      </c>
      <c r="B446">
        <f>INDEX(resultados!$A$2:$ZZ$1352, 440, MATCH($B$2, resultados!$A$1:$ZZ$1, 0))</f>
        <v/>
      </c>
      <c r="C446">
        <f>INDEX(resultados!$A$2:$ZZ$1352, 440, MATCH($B$3, resultados!$A$1:$ZZ$1, 0))</f>
        <v/>
      </c>
    </row>
    <row r="447">
      <c r="A447">
        <f>INDEX(resultados!$A$2:$ZZ$1352, 441, MATCH($B$1, resultados!$A$1:$ZZ$1, 0))</f>
        <v/>
      </c>
      <c r="B447">
        <f>INDEX(resultados!$A$2:$ZZ$1352, 441, MATCH($B$2, resultados!$A$1:$ZZ$1, 0))</f>
        <v/>
      </c>
      <c r="C447">
        <f>INDEX(resultados!$A$2:$ZZ$1352, 441, MATCH($B$3, resultados!$A$1:$ZZ$1, 0))</f>
        <v/>
      </c>
    </row>
    <row r="448">
      <c r="A448">
        <f>INDEX(resultados!$A$2:$ZZ$1352, 442, MATCH($B$1, resultados!$A$1:$ZZ$1, 0))</f>
        <v/>
      </c>
      <c r="B448">
        <f>INDEX(resultados!$A$2:$ZZ$1352, 442, MATCH($B$2, resultados!$A$1:$ZZ$1, 0))</f>
        <v/>
      </c>
      <c r="C448">
        <f>INDEX(resultados!$A$2:$ZZ$1352, 442, MATCH($B$3, resultados!$A$1:$ZZ$1, 0))</f>
        <v/>
      </c>
    </row>
    <row r="449">
      <c r="A449">
        <f>INDEX(resultados!$A$2:$ZZ$1352, 443, MATCH($B$1, resultados!$A$1:$ZZ$1, 0))</f>
        <v/>
      </c>
      <c r="B449">
        <f>INDEX(resultados!$A$2:$ZZ$1352, 443, MATCH($B$2, resultados!$A$1:$ZZ$1, 0))</f>
        <v/>
      </c>
      <c r="C449">
        <f>INDEX(resultados!$A$2:$ZZ$1352, 443, MATCH($B$3, resultados!$A$1:$ZZ$1, 0))</f>
        <v/>
      </c>
    </row>
    <row r="450">
      <c r="A450">
        <f>INDEX(resultados!$A$2:$ZZ$1352, 444, MATCH($B$1, resultados!$A$1:$ZZ$1, 0))</f>
        <v/>
      </c>
      <c r="B450">
        <f>INDEX(resultados!$A$2:$ZZ$1352, 444, MATCH($B$2, resultados!$A$1:$ZZ$1, 0))</f>
        <v/>
      </c>
      <c r="C450">
        <f>INDEX(resultados!$A$2:$ZZ$1352, 444, MATCH($B$3, resultados!$A$1:$ZZ$1, 0))</f>
        <v/>
      </c>
    </row>
    <row r="451">
      <c r="A451">
        <f>INDEX(resultados!$A$2:$ZZ$1352, 445, MATCH($B$1, resultados!$A$1:$ZZ$1, 0))</f>
        <v/>
      </c>
      <c r="B451">
        <f>INDEX(resultados!$A$2:$ZZ$1352, 445, MATCH($B$2, resultados!$A$1:$ZZ$1, 0))</f>
        <v/>
      </c>
      <c r="C451">
        <f>INDEX(resultados!$A$2:$ZZ$1352, 445, MATCH($B$3, resultados!$A$1:$ZZ$1, 0))</f>
        <v/>
      </c>
    </row>
    <row r="452">
      <c r="A452">
        <f>INDEX(resultados!$A$2:$ZZ$1352, 446, MATCH($B$1, resultados!$A$1:$ZZ$1, 0))</f>
        <v/>
      </c>
      <c r="B452">
        <f>INDEX(resultados!$A$2:$ZZ$1352, 446, MATCH($B$2, resultados!$A$1:$ZZ$1, 0))</f>
        <v/>
      </c>
      <c r="C452">
        <f>INDEX(resultados!$A$2:$ZZ$1352, 446, MATCH($B$3, resultados!$A$1:$ZZ$1, 0))</f>
        <v/>
      </c>
    </row>
    <row r="453">
      <c r="A453">
        <f>INDEX(resultados!$A$2:$ZZ$1352, 447, MATCH($B$1, resultados!$A$1:$ZZ$1, 0))</f>
        <v/>
      </c>
      <c r="B453">
        <f>INDEX(resultados!$A$2:$ZZ$1352, 447, MATCH($B$2, resultados!$A$1:$ZZ$1, 0))</f>
        <v/>
      </c>
      <c r="C453">
        <f>INDEX(resultados!$A$2:$ZZ$1352, 447, MATCH($B$3, resultados!$A$1:$ZZ$1, 0))</f>
        <v/>
      </c>
    </row>
    <row r="454">
      <c r="A454">
        <f>INDEX(resultados!$A$2:$ZZ$1352, 448, MATCH($B$1, resultados!$A$1:$ZZ$1, 0))</f>
        <v/>
      </c>
      <c r="B454">
        <f>INDEX(resultados!$A$2:$ZZ$1352, 448, MATCH($B$2, resultados!$A$1:$ZZ$1, 0))</f>
        <v/>
      </c>
      <c r="C454">
        <f>INDEX(resultados!$A$2:$ZZ$1352, 448, MATCH($B$3, resultados!$A$1:$ZZ$1, 0))</f>
        <v/>
      </c>
    </row>
    <row r="455">
      <c r="A455">
        <f>INDEX(resultados!$A$2:$ZZ$1352, 449, MATCH($B$1, resultados!$A$1:$ZZ$1, 0))</f>
        <v/>
      </c>
      <c r="B455">
        <f>INDEX(resultados!$A$2:$ZZ$1352, 449, MATCH($B$2, resultados!$A$1:$ZZ$1, 0))</f>
        <v/>
      </c>
      <c r="C455">
        <f>INDEX(resultados!$A$2:$ZZ$1352, 449, MATCH($B$3, resultados!$A$1:$ZZ$1, 0))</f>
        <v/>
      </c>
    </row>
    <row r="456">
      <c r="A456">
        <f>INDEX(resultados!$A$2:$ZZ$1352, 450, MATCH($B$1, resultados!$A$1:$ZZ$1, 0))</f>
        <v/>
      </c>
      <c r="B456">
        <f>INDEX(resultados!$A$2:$ZZ$1352, 450, MATCH($B$2, resultados!$A$1:$ZZ$1, 0))</f>
        <v/>
      </c>
      <c r="C456">
        <f>INDEX(resultados!$A$2:$ZZ$1352, 450, MATCH($B$3, resultados!$A$1:$ZZ$1, 0))</f>
        <v/>
      </c>
    </row>
    <row r="457">
      <c r="A457">
        <f>INDEX(resultados!$A$2:$ZZ$1352, 451, MATCH($B$1, resultados!$A$1:$ZZ$1, 0))</f>
        <v/>
      </c>
      <c r="B457">
        <f>INDEX(resultados!$A$2:$ZZ$1352, 451, MATCH($B$2, resultados!$A$1:$ZZ$1, 0))</f>
        <v/>
      </c>
      <c r="C457">
        <f>INDEX(resultados!$A$2:$ZZ$1352, 451, MATCH($B$3, resultados!$A$1:$ZZ$1, 0))</f>
        <v/>
      </c>
    </row>
    <row r="458">
      <c r="A458">
        <f>INDEX(resultados!$A$2:$ZZ$1352, 452, MATCH($B$1, resultados!$A$1:$ZZ$1, 0))</f>
        <v/>
      </c>
      <c r="B458">
        <f>INDEX(resultados!$A$2:$ZZ$1352, 452, MATCH($B$2, resultados!$A$1:$ZZ$1, 0))</f>
        <v/>
      </c>
      <c r="C458">
        <f>INDEX(resultados!$A$2:$ZZ$1352, 452, MATCH($B$3, resultados!$A$1:$ZZ$1, 0))</f>
        <v/>
      </c>
    </row>
    <row r="459">
      <c r="A459">
        <f>INDEX(resultados!$A$2:$ZZ$1352, 453, MATCH($B$1, resultados!$A$1:$ZZ$1, 0))</f>
        <v/>
      </c>
      <c r="B459">
        <f>INDEX(resultados!$A$2:$ZZ$1352, 453, MATCH($B$2, resultados!$A$1:$ZZ$1, 0))</f>
        <v/>
      </c>
      <c r="C459">
        <f>INDEX(resultados!$A$2:$ZZ$1352, 453, MATCH($B$3, resultados!$A$1:$ZZ$1, 0))</f>
        <v/>
      </c>
    </row>
    <row r="460">
      <c r="A460">
        <f>INDEX(resultados!$A$2:$ZZ$1352, 454, MATCH($B$1, resultados!$A$1:$ZZ$1, 0))</f>
        <v/>
      </c>
      <c r="B460">
        <f>INDEX(resultados!$A$2:$ZZ$1352, 454, MATCH($B$2, resultados!$A$1:$ZZ$1, 0))</f>
        <v/>
      </c>
      <c r="C460">
        <f>INDEX(resultados!$A$2:$ZZ$1352, 454, MATCH($B$3, resultados!$A$1:$ZZ$1, 0))</f>
        <v/>
      </c>
    </row>
    <row r="461">
      <c r="A461">
        <f>INDEX(resultados!$A$2:$ZZ$1352, 455, MATCH($B$1, resultados!$A$1:$ZZ$1, 0))</f>
        <v/>
      </c>
      <c r="B461">
        <f>INDEX(resultados!$A$2:$ZZ$1352, 455, MATCH($B$2, resultados!$A$1:$ZZ$1, 0))</f>
        <v/>
      </c>
      <c r="C461">
        <f>INDEX(resultados!$A$2:$ZZ$1352, 455, MATCH($B$3, resultados!$A$1:$ZZ$1, 0))</f>
        <v/>
      </c>
    </row>
    <row r="462">
      <c r="A462">
        <f>INDEX(resultados!$A$2:$ZZ$1352, 456, MATCH($B$1, resultados!$A$1:$ZZ$1, 0))</f>
        <v/>
      </c>
      <c r="B462">
        <f>INDEX(resultados!$A$2:$ZZ$1352, 456, MATCH($B$2, resultados!$A$1:$ZZ$1, 0))</f>
        <v/>
      </c>
      <c r="C462">
        <f>INDEX(resultados!$A$2:$ZZ$1352, 456, MATCH($B$3, resultados!$A$1:$ZZ$1, 0))</f>
        <v/>
      </c>
    </row>
    <row r="463">
      <c r="A463">
        <f>INDEX(resultados!$A$2:$ZZ$1352, 457, MATCH($B$1, resultados!$A$1:$ZZ$1, 0))</f>
        <v/>
      </c>
      <c r="B463">
        <f>INDEX(resultados!$A$2:$ZZ$1352, 457, MATCH($B$2, resultados!$A$1:$ZZ$1, 0))</f>
        <v/>
      </c>
      <c r="C463">
        <f>INDEX(resultados!$A$2:$ZZ$1352, 457, MATCH($B$3, resultados!$A$1:$ZZ$1, 0))</f>
        <v/>
      </c>
    </row>
    <row r="464">
      <c r="A464">
        <f>INDEX(resultados!$A$2:$ZZ$1352, 458, MATCH($B$1, resultados!$A$1:$ZZ$1, 0))</f>
        <v/>
      </c>
      <c r="B464">
        <f>INDEX(resultados!$A$2:$ZZ$1352, 458, MATCH($B$2, resultados!$A$1:$ZZ$1, 0))</f>
        <v/>
      </c>
      <c r="C464">
        <f>INDEX(resultados!$A$2:$ZZ$1352, 458, MATCH($B$3, resultados!$A$1:$ZZ$1, 0))</f>
        <v/>
      </c>
    </row>
    <row r="465">
      <c r="A465">
        <f>INDEX(resultados!$A$2:$ZZ$1352, 459, MATCH($B$1, resultados!$A$1:$ZZ$1, 0))</f>
        <v/>
      </c>
      <c r="B465">
        <f>INDEX(resultados!$A$2:$ZZ$1352, 459, MATCH($B$2, resultados!$A$1:$ZZ$1, 0))</f>
        <v/>
      </c>
      <c r="C465">
        <f>INDEX(resultados!$A$2:$ZZ$1352, 459, MATCH($B$3, resultados!$A$1:$ZZ$1, 0))</f>
        <v/>
      </c>
    </row>
    <row r="466">
      <c r="A466">
        <f>INDEX(resultados!$A$2:$ZZ$1352, 460, MATCH($B$1, resultados!$A$1:$ZZ$1, 0))</f>
        <v/>
      </c>
      <c r="B466">
        <f>INDEX(resultados!$A$2:$ZZ$1352, 460, MATCH($B$2, resultados!$A$1:$ZZ$1, 0))</f>
        <v/>
      </c>
      <c r="C466">
        <f>INDEX(resultados!$A$2:$ZZ$1352, 460, MATCH($B$3, resultados!$A$1:$ZZ$1, 0))</f>
        <v/>
      </c>
    </row>
    <row r="467">
      <c r="A467">
        <f>INDEX(resultados!$A$2:$ZZ$1352, 461, MATCH($B$1, resultados!$A$1:$ZZ$1, 0))</f>
        <v/>
      </c>
      <c r="B467">
        <f>INDEX(resultados!$A$2:$ZZ$1352, 461, MATCH($B$2, resultados!$A$1:$ZZ$1, 0))</f>
        <v/>
      </c>
      <c r="C467">
        <f>INDEX(resultados!$A$2:$ZZ$1352, 461, MATCH($B$3, resultados!$A$1:$ZZ$1, 0))</f>
        <v/>
      </c>
    </row>
    <row r="468">
      <c r="A468">
        <f>INDEX(resultados!$A$2:$ZZ$1352, 462, MATCH($B$1, resultados!$A$1:$ZZ$1, 0))</f>
        <v/>
      </c>
      <c r="B468">
        <f>INDEX(resultados!$A$2:$ZZ$1352, 462, MATCH($B$2, resultados!$A$1:$ZZ$1, 0))</f>
        <v/>
      </c>
      <c r="C468">
        <f>INDEX(resultados!$A$2:$ZZ$1352, 462, MATCH($B$3, resultados!$A$1:$ZZ$1, 0))</f>
        <v/>
      </c>
    </row>
    <row r="469">
      <c r="A469">
        <f>INDEX(resultados!$A$2:$ZZ$1352, 463, MATCH($B$1, resultados!$A$1:$ZZ$1, 0))</f>
        <v/>
      </c>
      <c r="B469">
        <f>INDEX(resultados!$A$2:$ZZ$1352, 463, MATCH($B$2, resultados!$A$1:$ZZ$1, 0))</f>
        <v/>
      </c>
      <c r="C469">
        <f>INDEX(resultados!$A$2:$ZZ$1352, 463, MATCH($B$3, resultados!$A$1:$ZZ$1, 0))</f>
        <v/>
      </c>
    </row>
    <row r="470">
      <c r="A470">
        <f>INDEX(resultados!$A$2:$ZZ$1352, 464, MATCH($B$1, resultados!$A$1:$ZZ$1, 0))</f>
        <v/>
      </c>
      <c r="B470">
        <f>INDEX(resultados!$A$2:$ZZ$1352, 464, MATCH($B$2, resultados!$A$1:$ZZ$1, 0))</f>
        <v/>
      </c>
      <c r="C470">
        <f>INDEX(resultados!$A$2:$ZZ$1352, 464, MATCH($B$3, resultados!$A$1:$ZZ$1, 0))</f>
        <v/>
      </c>
    </row>
    <row r="471">
      <c r="A471">
        <f>INDEX(resultados!$A$2:$ZZ$1352, 465, MATCH($B$1, resultados!$A$1:$ZZ$1, 0))</f>
        <v/>
      </c>
      <c r="B471">
        <f>INDEX(resultados!$A$2:$ZZ$1352, 465, MATCH($B$2, resultados!$A$1:$ZZ$1, 0))</f>
        <v/>
      </c>
      <c r="C471">
        <f>INDEX(resultados!$A$2:$ZZ$1352, 465, MATCH($B$3, resultados!$A$1:$ZZ$1, 0))</f>
        <v/>
      </c>
    </row>
    <row r="472">
      <c r="A472">
        <f>INDEX(resultados!$A$2:$ZZ$1352, 466, MATCH($B$1, resultados!$A$1:$ZZ$1, 0))</f>
        <v/>
      </c>
      <c r="B472">
        <f>INDEX(resultados!$A$2:$ZZ$1352, 466, MATCH($B$2, resultados!$A$1:$ZZ$1, 0))</f>
        <v/>
      </c>
      <c r="C472">
        <f>INDEX(resultados!$A$2:$ZZ$1352, 466, MATCH($B$3, resultados!$A$1:$ZZ$1, 0))</f>
        <v/>
      </c>
    </row>
    <row r="473">
      <c r="A473">
        <f>INDEX(resultados!$A$2:$ZZ$1352, 467, MATCH($B$1, resultados!$A$1:$ZZ$1, 0))</f>
        <v/>
      </c>
      <c r="B473">
        <f>INDEX(resultados!$A$2:$ZZ$1352, 467, MATCH($B$2, resultados!$A$1:$ZZ$1, 0))</f>
        <v/>
      </c>
      <c r="C473">
        <f>INDEX(resultados!$A$2:$ZZ$1352, 467, MATCH($B$3, resultados!$A$1:$ZZ$1, 0))</f>
        <v/>
      </c>
    </row>
    <row r="474">
      <c r="A474">
        <f>INDEX(resultados!$A$2:$ZZ$1352, 468, MATCH($B$1, resultados!$A$1:$ZZ$1, 0))</f>
        <v/>
      </c>
      <c r="B474">
        <f>INDEX(resultados!$A$2:$ZZ$1352, 468, MATCH($B$2, resultados!$A$1:$ZZ$1, 0))</f>
        <v/>
      </c>
      <c r="C474">
        <f>INDEX(resultados!$A$2:$ZZ$1352, 468, MATCH($B$3, resultados!$A$1:$ZZ$1, 0))</f>
        <v/>
      </c>
    </row>
    <row r="475">
      <c r="A475">
        <f>INDEX(resultados!$A$2:$ZZ$1352, 469, MATCH($B$1, resultados!$A$1:$ZZ$1, 0))</f>
        <v/>
      </c>
      <c r="B475">
        <f>INDEX(resultados!$A$2:$ZZ$1352, 469, MATCH($B$2, resultados!$A$1:$ZZ$1, 0))</f>
        <v/>
      </c>
      <c r="C475">
        <f>INDEX(resultados!$A$2:$ZZ$1352, 469, MATCH($B$3, resultados!$A$1:$ZZ$1, 0))</f>
        <v/>
      </c>
    </row>
    <row r="476">
      <c r="A476">
        <f>INDEX(resultados!$A$2:$ZZ$1352, 470, MATCH($B$1, resultados!$A$1:$ZZ$1, 0))</f>
        <v/>
      </c>
      <c r="B476">
        <f>INDEX(resultados!$A$2:$ZZ$1352, 470, MATCH($B$2, resultados!$A$1:$ZZ$1, 0))</f>
        <v/>
      </c>
      <c r="C476">
        <f>INDEX(resultados!$A$2:$ZZ$1352, 470, MATCH($B$3, resultados!$A$1:$ZZ$1, 0))</f>
        <v/>
      </c>
    </row>
    <row r="477">
      <c r="A477">
        <f>INDEX(resultados!$A$2:$ZZ$1352, 471, MATCH($B$1, resultados!$A$1:$ZZ$1, 0))</f>
        <v/>
      </c>
      <c r="B477">
        <f>INDEX(resultados!$A$2:$ZZ$1352, 471, MATCH($B$2, resultados!$A$1:$ZZ$1, 0))</f>
        <v/>
      </c>
      <c r="C477">
        <f>INDEX(resultados!$A$2:$ZZ$1352, 471, MATCH($B$3, resultados!$A$1:$ZZ$1, 0))</f>
        <v/>
      </c>
    </row>
    <row r="478">
      <c r="A478">
        <f>INDEX(resultados!$A$2:$ZZ$1352, 472, MATCH($B$1, resultados!$A$1:$ZZ$1, 0))</f>
        <v/>
      </c>
      <c r="B478">
        <f>INDEX(resultados!$A$2:$ZZ$1352, 472, MATCH($B$2, resultados!$A$1:$ZZ$1, 0))</f>
        <v/>
      </c>
      <c r="C478">
        <f>INDEX(resultados!$A$2:$ZZ$1352, 472, MATCH($B$3, resultados!$A$1:$ZZ$1, 0))</f>
        <v/>
      </c>
    </row>
    <row r="479">
      <c r="A479">
        <f>INDEX(resultados!$A$2:$ZZ$1352, 473, MATCH($B$1, resultados!$A$1:$ZZ$1, 0))</f>
        <v/>
      </c>
      <c r="B479">
        <f>INDEX(resultados!$A$2:$ZZ$1352, 473, MATCH($B$2, resultados!$A$1:$ZZ$1, 0))</f>
        <v/>
      </c>
      <c r="C479">
        <f>INDEX(resultados!$A$2:$ZZ$1352, 473, MATCH($B$3, resultados!$A$1:$ZZ$1, 0))</f>
        <v/>
      </c>
    </row>
    <row r="480">
      <c r="A480">
        <f>INDEX(resultados!$A$2:$ZZ$1352, 474, MATCH($B$1, resultados!$A$1:$ZZ$1, 0))</f>
        <v/>
      </c>
      <c r="B480">
        <f>INDEX(resultados!$A$2:$ZZ$1352, 474, MATCH($B$2, resultados!$A$1:$ZZ$1, 0))</f>
        <v/>
      </c>
      <c r="C480">
        <f>INDEX(resultados!$A$2:$ZZ$1352, 474, MATCH($B$3, resultados!$A$1:$ZZ$1, 0))</f>
        <v/>
      </c>
    </row>
    <row r="481">
      <c r="A481">
        <f>INDEX(resultados!$A$2:$ZZ$1352, 475, MATCH($B$1, resultados!$A$1:$ZZ$1, 0))</f>
        <v/>
      </c>
      <c r="B481">
        <f>INDEX(resultados!$A$2:$ZZ$1352, 475, MATCH($B$2, resultados!$A$1:$ZZ$1, 0))</f>
        <v/>
      </c>
      <c r="C481">
        <f>INDEX(resultados!$A$2:$ZZ$1352, 475, MATCH($B$3, resultados!$A$1:$ZZ$1, 0))</f>
        <v/>
      </c>
    </row>
    <row r="482">
      <c r="A482">
        <f>INDEX(resultados!$A$2:$ZZ$1352, 476, MATCH($B$1, resultados!$A$1:$ZZ$1, 0))</f>
        <v/>
      </c>
      <c r="B482">
        <f>INDEX(resultados!$A$2:$ZZ$1352, 476, MATCH($B$2, resultados!$A$1:$ZZ$1, 0))</f>
        <v/>
      </c>
      <c r="C482">
        <f>INDEX(resultados!$A$2:$ZZ$1352, 476, MATCH($B$3, resultados!$A$1:$ZZ$1, 0))</f>
        <v/>
      </c>
    </row>
    <row r="483">
      <c r="A483">
        <f>INDEX(resultados!$A$2:$ZZ$1352, 477, MATCH($B$1, resultados!$A$1:$ZZ$1, 0))</f>
        <v/>
      </c>
      <c r="B483">
        <f>INDEX(resultados!$A$2:$ZZ$1352, 477, MATCH($B$2, resultados!$A$1:$ZZ$1, 0))</f>
        <v/>
      </c>
      <c r="C483">
        <f>INDEX(resultados!$A$2:$ZZ$1352, 477, MATCH($B$3, resultados!$A$1:$ZZ$1, 0))</f>
        <v/>
      </c>
    </row>
    <row r="484">
      <c r="A484">
        <f>INDEX(resultados!$A$2:$ZZ$1352, 478, MATCH($B$1, resultados!$A$1:$ZZ$1, 0))</f>
        <v/>
      </c>
      <c r="B484">
        <f>INDEX(resultados!$A$2:$ZZ$1352, 478, MATCH($B$2, resultados!$A$1:$ZZ$1, 0))</f>
        <v/>
      </c>
      <c r="C484">
        <f>INDEX(resultados!$A$2:$ZZ$1352, 478, MATCH($B$3, resultados!$A$1:$ZZ$1, 0))</f>
        <v/>
      </c>
    </row>
    <row r="485">
      <c r="A485">
        <f>INDEX(resultados!$A$2:$ZZ$1352, 479, MATCH($B$1, resultados!$A$1:$ZZ$1, 0))</f>
        <v/>
      </c>
      <c r="B485">
        <f>INDEX(resultados!$A$2:$ZZ$1352, 479, MATCH($B$2, resultados!$A$1:$ZZ$1, 0))</f>
        <v/>
      </c>
      <c r="C485">
        <f>INDEX(resultados!$A$2:$ZZ$1352, 479, MATCH($B$3, resultados!$A$1:$ZZ$1, 0))</f>
        <v/>
      </c>
    </row>
    <row r="486">
      <c r="A486">
        <f>INDEX(resultados!$A$2:$ZZ$1352, 480, MATCH($B$1, resultados!$A$1:$ZZ$1, 0))</f>
        <v/>
      </c>
      <c r="B486">
        <f>INDEX(resultados!$A$2:$ZZ$1352, 480, MATCH($B$2, resultados!$A$1:$ZZ$1, 0))</f>
        <v/>
      </c>
      <c r="C486">
        <f>INDEX(resultados!$A$2:$ZZ$1352, 480, MATCH($B$3, resultados!$A$1:$ZZ$1, 0))</f>
        <v/>
      </c>
    </row>
    <row r="487">
      <c r="A487">
        <f>INDEX(resultados!$A$2:$ZZ$1352, 481, MATCH($B$1, resultados!$A$1:$ZZ$1, 0))</f>
        <v/>
      </c>
      <c r="B487">
        <f>INDEX(resultados!$A$2:$ZZ$1352, 481, MATCH($B$2, resultados!$A$1:$ZZ$1, 0))</f>
        <v/>
      </c>
      <c r="C487">
        <f>INDEX(resultados!$A$2:$ZZ$1352, 481, MATCH($B$3, resultados!$A$1:$ZZ$1, 0))</f>
        <v/>
      </c>
    </row>
    <row r="488">
      <c r="A488">
        <f>INDEX(resultados!$A$2:$ZZ$1352, 482, MATCH($B$1, resultados!$A$1:$ZZ$1, 0))</f>
        <v/>
      </c>
      <c r="B488">
        <f>INDEX(resultados!$A$2:$ZZ$1352, 482, MATCH($B$2, resultados!$A$1:$ZZ$1, 0))</f>
        <v/>
      </c>
      <c r="C488">
        <f>INDEX(resultados!$A$2:$ZZ$1352, 482, MATCH($B$3, resultados!$A$1:$ZZ$1, 0))</f>
        <v/>
      </c>
    </row>
    <row r="489">
      <c r="A489">
        <f>INDEX(resultados!$A$2:$ZZ$1352, 483, MATCH($B$1, resultados!$A$1:$ZZ$1, 0))</f>
        <v/>
      </c>
      <c r="B489">
        <f>INDEX(resultados!$A$2:$ZZ$1352, 483, MATCH($B$2, resultados!$A$1:$ZZ$1, 0))</f>
        <v/>
      </c>
      <c r="C489">
        <f>INDEX(resultados!$A$2:$ZZ$1352, 483, MATCH($B$3, resultados!$A$1:$ZZ$1, 0))</f>
        <v/>
      </c>
    </row>
    <row r="490">
      <c r="A490">
        <f>INDEX(resultados!$A$2:$ZZ$1352, 484, MATCH($B$1, resultados!$A$1:$ZZ$1, 0))</f>
        <v/>
      </c>
      <c r="B490">
        <f>INDEX(resultados!$A$2:$ZZ$1352, 484, MATCH($B$2, resultados!$A$1:$ZZ$1, 0))</f>
        <v/>
      </c>
      <c r="C490">
        <f>INDEX(resultados!$A$2:$ZZ$1352, 484, MATCH($B$3, resultados!$A$1:$ZZ$1, 0))</f>
        <v/>
      </c>
    </row>
    <row r="491">
      <c r="A491">
        <f>INDEX(resultados!$A$2:$ZZ$1352, 485, MATCH($B$1, resultados!$A$1:$ZZ$1, 0))</f>
        <v/>
      </c>
      <c r="B491">
        <f>INDEX(resultados!$A$2:$ZZ$1352, 485, MATCH($B$2, resultados!$A$1:$ZZ$1, 0))</f>
        <v/>
      </c>
      <c r="C491">
        <f>INDEX(resultados!$A$2:$ZZ$1352, 485, MATCH($B$3, resultados!$A$1:$ZZ$1, 0))</f>
        <v/>
      </c>
    </row>
    <row r="492">
      <c r="A492">
        <f>INDEX(resultados!$A$2:$ZZ$1352, 486, MATCH($B$1, resultados!$A$1:$ZZ$1, 0))</f>
        <v/>
      </c>
      <c r="B492">
        <f>INDEX(resultados!$A$2:$ZZ$1352, 486, MATCH($B$2, resultados!$A$1:$ZZ$1, 0))</f>
        <v/>
      </c>
      <c r="C492">
        <f>INDEX(resultados!$A$2:$ZZ$1352, 486, MATCH($B$3, resultados!$A$1:$ZZ$1, 0))</f>
        <v/>
      </c>
    </row>
    <row r="493">
      <c r="A493">
        <f>INDEX(resultados!$A$2:$ZZ$1352, 487, MATCH($B$1, resultados!$A$1:$ZZ$1, 0))</f>
        <v/>
      </c>
      <c r="B493">
        <f>INDEX(resultados!$A$2:$ZZ$1352, 487, MATCH($B$2, resultados!$A$1:$ZZ$1, 0))</f>
        <v/>
      </c>
      <c r="C493">
        <f>INDEX(resultados!$A$2:$ZZ$1352, 487, MATCH($B$3, resultados!$A$1:$ZZ$1, 0))</f>
        <v/>
      </c>
    </row>
    <row r="494">
      <c r="A494">
        <f>INDEX(resultados!$A$2:$ZZ$1352, 488, MATCH($B$1, resultados!$A$1:$ZZ$1, 0))</f>
        <v/>
      </c>
      <c r="B494">
        <f>INDEX(resultados!$A$2:$ZZ$1352, 488, MATCH($B$2, resultados!$A$1:$ZZ$1, 0))</f>
        <v/>
      </c>
      <c r="C494">
        <f>INDEX(resultados!$A$2:$ZZ$1352, 488, MATCH($B$3, resultados!$A$1:$ZZ$1, 0))</f>
        <v/>
      </c>
    </row>
    <row r="495">
      <c r="A495">
        <f>INDEX(resultados!$A$2:$ZZ$1352, 489, MATCH($B$1, resultados!$A$1:$ZZ$1, 0))</f>
        <v/>
      </c>
      <c r="B495">
        <f>INDEX(resultados!$A$2:$ZZ$1352, 489, MATCH($B$2, resultados!$A$1:$ZZ$1, 0))</f>
        <v/>
      </c>
      <c r="C495">
        <f>INDEX(resultados!$A$2:$ZZ$1352, 489, MATCH($B$3, resultados!$A$1:$ZZ$1, 0))</f>
        <v/>
      </c>
    </row>
    <row r="496">
      <c r="A496">
        <f>INDEX(resultados!$A$2:$ZZ$1352, 490, MATCH($B$1, resultados!$A$1:$ZZ$1, 0))</f>
        <v/>
      </c>
      <c r="B496">
        <f>INDEX(resultados!$A$2:$ZZ$1352, 490, MATCH($B$2, resultados!$A$1:$ZZ$1, 0))</f>
        <v/>
      </c>
      <c r="C496">
        <f>INDEX(resultados!$A$2:$ZZ$1352, 490, MATCH($B$3, resultados!$A$1:$ZZ$1, 0))</f>
        <v/>
      </c>
    </row>
    <row r="497">
      <c r="A497">
        <f>INDEX(resultados!$A$2:$ZZ$1352, 491, MATCH($B$1, resultados!$A$1:$ZZ$1, 0))</f>
        <v/>
      </c>
      <c r="B497">
        <f>INDEX(resultados!$A$2:$ZZ$1352, 491, MATCH($B$2, resultados!$A$1:$ZZ$1, 0))</f>
        <v/>
      </c>
      <c r="C497">
        <f>INDEX(resultados!$A$2:$ZZ$1352, 491, MATCH($B$3, resultados!$A$1:$ZZ$1, 0))</f>
        <v/>
      </c>
    </row>
    <row r="498">
      <c r="A498">
        <f>INDEX(resultados!$A$2:$ZZ$1352, 492, MATCH($B$1, resultados!$A$1:$ZZ$1, 0))</f>
        <v/>
      </c>
      <c r="B498">
        <f>INDEX(resultados!$A$2:$ZZ$1352, 492, MATCH($B$2, resultados!$A$1:$ZZ$1, 0))</f>
        <v/>
      </c>
      <c r="C498">
        <f>INDEX(resultados!$A$2:$ZZ$1352, 492, MATCH($B$3, resultados!$A$1:$ZZ$1, 0))</f>
        <v/>
      </c>
    </row>
    <row r="499">
      <c r="A499">
        <f>INDEX(resultados!$A$2:$ZZ$1352, 493, MATCH($B$1, resultados!$A$1:$ZZ$1, 0))</f>
        <v/>
      </c>
      <c r="B499">
        <f>INDEX(resultados!$A$2:$ZZ$1352, 493, MATCH($B$2, resultados!$A$1:$ZZ$1, 0))</f>
        <v/>
      </c>
      <c r="C499">
        <f>INDEX(resultados!$A$2:$ZZ$1352, 493, MATCH($B$3, resultados!$A$1:$ZZ$1, 0))</f>
        <v/>
      </c>
    </row>
    <row r="500">
      <c r="A500">
        <f>INDEX(resultados!$A$2:$ZZ$1352, 494, MATCH($B$1, resultados!$A$1:$ZZ$1, 0))</f>
        <v/>
      </c>
      <c r="B500">
        <f>INDEX(resultados!$A$2:$ZZ$1352, 494, MATCH($B$2, resultados!$A$1:$ZZ$1, 0))</f>
        <v/>
      </c>
      <c r="C500">
        <f>INDEX(resultados!$A$2:$ZZ$1352, 494, MATCH($B$3, resultados!$A$1:$ZZ$1, 0))</f>
        <v/>
      </c>
    </row>
    <row r="501">
      <c r="A501">
        <f>INDEX(resultados!$A$2:$ZZ$1352, 495, MATCH($B$1, resultados!$A$1:$ZZ$1, 0))</f>
        <v/>
      </c>
      <c r="B501">
        <f>INDEX(resultados!$A$2:$ZZ$1352, 495, MATCH($B$2, resultados!$A$1:$ZZ$1, 0))</f>
        <v/>
      </c>
      <c r="C501">
        <f>INDEX(resultados!$A$2:$ZZ$1352, 495, MATCH($B$3, resultados!$A$1:$ZZ$1, 0))</f>
        <v/>
      </c>
    </row>
    <row r="502">
      <c r="A502">
        <f>INDEX(resultados!$A$2:$ZZ$1352, 496, MATCH($B$1, resultados!$A$1:$ZZ$1, 0))</f>
        <v/>
      </c>
      <c r="B502">
        <f>INDEX(resultados!$A$2:$ZZ$1352, 496, MATCH($B$2, resultados!$A$1:$ZZ$1, 0))</f>
        <v/>
      </c>
      <c r="C502">
        <f>INDEX(resultados!$A$2:$ZZ$1352, 496, MATCH($B$3, resultados!$A$1:$ZZ$1, 0))</f>
        <v/>
      </c>
    </row>
    <row r="503">
      <c r="A503">
        <f>INDEX(resultados!$A$2:$ZZ$1352, 497, MATCH($B$1, resultados!$A$1:$ZZ$1, 0))</f>
        <v/>
      </c>
      <c r="B503">
        <f>INDEX(resultados!$A$2:$ZZ$1352, 497, MATCH($B$2, resultados!$A$1:$ZZ$1, 0))</f>
        <v/>
      </c>
      <c r="C503">
        <f>INDEX(resultados!$A$2:$ZZ$1352, 497, MATCH($B$3, resultados!$A$1:$ZZ$1, 0))</f>
        <v/>
      </c>
    </row>
    <row r="504">
      <c r="A504">
        <f>INDEX(resultados!$A$2:$ZZ$1352, 498, MATCH($B$1, resultados!$A$1:$ZZ$1, 0))</f>
        <v/>
      </c>
      <c r="B504">
        <f>INDEX(resultados!$A$2:$ZZ$1352, 498, MATCH($B$2, resultados!$A$1:$ZZ$1, 0))</f>
        <v/>
      </c>
      <c r="C504">
        <f>INDEX(resultados!$A$2:$ZZ$1352, 498, MATCH($B$3, resultados!$A$1:$ZZ$1, 0))</f>
        <v/>
      </c>
    </row>
    <row r="505">
      <c r="A505">
        <f>INDEX(resultados!$A$2:$ZZ$1352, 499, MATCH($B$1, resultados!$A$1:$ZZ$1, 0))</f>
        <v/>
      </c>
      <c r="B505">
        <f>INDEX(resultados!$A$2:$ZZ$1352, 499, MATCH($B$2, resultados!$A$1:$ZZ$1, 0))</f>
        <v/>
      </c>
      <c r="C505">
        <f>INDEX(resultados!$A$2:$ZZ$1352, 499, MATCH($B$3, resultados!$A$1:$ZZ$1, 0))</f>
        <v/>
      </c>
    </row>
    <row r="506">
      <c r="A506">
        <f>INDEX(resultados!$A$2:$ZZ$1352, 500, MATCH($B$1, resultados!$A$1:$ZZ$1, 0))</f>
        <v/>
      </c>
      <c r="B506">
        <f>INDEX(resultados!$A$2:$ZZ$1352, 500, MATCH($B$2, resultados!$A$1:$ZZ$1, 0))</f>
        <v/>
      </c>
      <c r="C506">
        <f>INDEX(resultados!$A$2:$ZZ$1352, 500, MATCH($B$3, resultados!$A$1:$ZZ$1, 0))</f>
        <v/>
      </c>
    </row>
    <row r="507">
      <c r="A507">
        <f>INDEX(resultados!$A$2:$ZZ$1352, 501, MATCH($B$1, resultados!$A$1:$ZZ$1, 0))</f>
        <v/>
      </c>
      <c r="B507">
        <f>INDEX(resultados!$A$2:$ZZ$1352, 501, MATCH($B$2, resultados!$A$1:$ZZ$1, 0))</f>
        <v/>
      </c>
      <c r="C507">
        <f>INDEX(resultados!$A$2:$ZZ$1352, 501, MATCH($B$3, resultados!$A$1:$ZZ$1, 0))</f>
        <v/>
      </c>
    </row>
    <row r="508">
      <c r="A508">
        <f>INDEX(resultados!$A$2:$ZZ$1352, 502, MATCH($B$1, resultados!$A$1:$ZZ$1, 0))</f>
        <v/>
      </c>
      <c r="B508">
        <f>INDEX(resultados!$A$2:$ZZ$1352, 502, MATCH($B$2, resultados!$A$1:$ZZ$1, 0))</f>
        <v/>
      </c>
      <c r="C508">
        <f>INDEX(resultados!$A$2:$ZZ$1352, 502, MATCH($B$3, resultados!$A$1:$ZZ$1, 0))</f>
        <v/>
      </c>
    </row>
    <row r="509">
      <c r="A509">
        <f>INDEX(resultados!$A$2:$ZZ$1352, 503, MATCH($B$1, resultados!$A$1:$ZZ$1, 0))</f>
        <v/>
      </c>
      <c r="B509">
        <f>INDEX(resultados!$A$2:$ZZ$1352, 503, MATCH($B$2, resultados!$A$1:$ZZ$1, 0))</f>
        <v/>
      </c>
      <c r="C509">
        <f>INDEX(resultados!$A$2:$ZZ$1352, 503, MATCH($B$3, resultados!$A$1:$ZZ$1, 0))</f>
        <v/>
      </c>
    </row>
    <row r="510">
      <c r="A510">
        <f>INDEX(resultados!$A$2:$ZZ$1352, 504, MATCH($B$1, resultados!$A$1:$ZZ$1, 0))</f>
        <v/>
      </c>
      <c r="B510">
        <f>INDEX(resultados!$A$2:$ZZ$1352, 504, MATCH($B$2, resultados!$A$1:$ZZ$1, 0))</f>
        <v/>
      </c>
      <c r="C510">
        <f>INDEX(resultados!$A$2:$ZZ$1352, 504, MATCH($B$3, resultados!$A$1:$ZZ$1, 0))</f>
        <v/>
      </c>
    </row>
    <row r="511">
      <c r="A511">
        <f>INDEX(resultados!$A$2:$ZZ$1352, 505, MATCH($B$1, resultados!$A$1:$ZZ$1, 0))</f>
        <v/>
      </c>
      <c r="B511">
        <f>INDEX(resultados!$A$2:$ZZ$1352, 505, MATCH($B$2, resultados!$A$1:$ZZ$1, 0))</f>
        <v/>
      </c>
      <c r="C511">
        <f>INDEX(resultados!$A$2:$ZZ$1352, 505, MATCH($B$3, resultados!$A$1:$ZZ$1, 0))</f>
        <v/>
      </c>
    </row>
    <row r="512">
      <c r="A512">
        <f>INDEX(resultados!$A$2:$ZZ$1352, 506, MATCH($B$1, resultados!$A$1:$ZZ$1, 0))</f>
        <v/>
      </c>
      <c r="B512">
        <f>INDEX(resultados!$A$2:$ZZ$1352, 506, MATCH($B$2, resultados!$A$1:$ZZ$1, 0))</f>
        <v/>
      </c>
      <c r="C512">
        <f>INDEX(resultados!$A$2:$ZZ$1352, 506, MATCH($B$3, resultados!$A$1:$ZZ$1, 0))</f>
        <v/>
      </c>
    </row>
    <row r="513">
      <c r="A513">
        <f>INDEX(resultados!$A$2:$ZZ$1352, 507, MATCH($B$1, resultados!$A$1:$ZZ$1, 0))</f>
        <v/>
      </c>
      <c r="B513">
        <f>INDEX(resultados!$A$2:$ZZ$1352, 507, MATCH($B$2, resultados!$A$1:$ZZ$1, 0))</f>
        <v/>
      </c>
      <c r="C513">
        <f>INDEX(resultados!$A$2:$ZZ$1352, 507, MATCH($B$3, resultados!$A$1:$ZZ$1, 0))</f>
        <v/>
      </c>
    </row>
    <row r="514">
      <c r="A514">
        <f>INDEX(resultados!$A$2:$ZZ$1352, 508, MATCH($B$1, resultados!$A$1:$ZZ$1, 0))</f>
        <v/>
      </c>
      <c r="B514">
        <f>INDEX(resultados!$A$2:$ZZ$1352, 508, MATCH($B$2, resultados!$A$1:$ZZ$1, 0))</f>
        <v/>
      </c>
      <c r="C514">
        <f>INDEX(resultados!$A$2:$ZZ$1352, 508, MATCH($B$3, resultados!$A$1:$ZZ$1, 0))</f>
        <v/>
      </c>
    </row>
    <row r="515">
      <c r="A515">
        <f>INDEX(resultados!$A$2:$ZZ$1352, 509, MATCH($B$1, resultados!$A$1:$ZZ$1, 0))</f>
        <v/>
      </c>
      <c r="B515">
        <f>INDEX(resultados!$A$2:$ZZ$1352, 509, MATCH($B$2, resultados!$A$1:$ZZ$1, 0))</f>
        <v/>
      </c>
      <c r="C515">
        <f>INDEX(resultados!$A$2:$ZZ$1352, 509, MATCH($B$3, resultados!$A$1:$ZZ$1, 0))</f>
        <v/>
      </c>
    </row>
    <row r="516">
      <c r="A516">
        <f>INDEX(resultados!$A$2:$ZZ$1352, 510, MATCH($B$1, resultados!$A$1:$ZZ$1, 0))</f>
        <v/>
      </c>
      <c r="B516">
        <f>INDEX(resultados!$A$2:$ZZ$1352, 510, MATCH($B$2, resultados!$A$1:$ZZ$1, 0))</f>
        <v/>
      </c>
      <c r="C516">
        <f>INDEX(resultados!$A$2:$ZZ$1352, 510, MATCH($B$3, resultados!$A$1:$ZZ$1, 0))</f>
        <v/>
      </c>
    </row>
    <row r="517">
      <c r="A517">
        <f>INDEX(resultados!$A$2:$ZZ$1352, 511, MATCH($B$1, resultados!$A$1:$ZZ$1, 0))</f>
        <v/>
      </c>
      <c r="B517">
        <f>INDEX(resultados!$A$2:$ZZ$1352, 511, MATCH($B$2, resultados!$A$1:$ZZ$1, 0))</f>
        <v/>
      </c>
      <c r="C517">
        <f>INDEX(resultados!$A$2:$ZZ$1352, 511, MATCH($B$3, resultados!$A$1:$ZZ$1, 0))</f>
        <v/>
      </c>
    </row>
    <row r="518">
      <c r="A518">
        <f>INDEX(resultados!$A$2:$ZZ$1352, 512, MATCH($B$1, resultados!$A$1:$ZZ$1, 0))</f>
        <v/>
      </c>
      <c r="B518">
        <f>INDEX(resultados!$A$2:$ZZ$1352, 512, MATCH($B$2, resultados!$A$1:$ZZ$1, 0))</f>
        <v/>
      </c>
      <c r="C518">
        <f>INDEX(resultados!$A$2:$ZZ$1352, 512, MATCH($B$3, resultados!$A$1:$ZZ$1, 0))</f>
        <v/>
      </c>
    </row>
    <row r="519">
      <c r="A519">
        <f>INDEX(resultados!$A$2:$ZZ$1352, 513, MATCH($B$1, resultados!$A$1:$ZZ$1, 0))</f>
        <v/>
      </c>
      <c r="B519">
        <f>INDEX(resultados!$A$2:$ZZ$1352, 513, MATCH($B$2, resultados!$A$1:$ZZ$1, 0))</f>
        <v/>
      </c>
      <c r="C519">
        <f>INDEX(resultados!$A$2:$ZZ$1352, 513, MATCH($B$3, resultados!$A$1:$ZZ$1, 0))</f>
        <v/>
      </c>
    </row>
    <row r="520">
      <c r="A520">
        <f>INDEX(resultados!$A$2:$ZZ$1352, 514, MATCH($B$1, resultados!$A$1:$ZZ$1, 0))</f>
        <v/>
      </c>
      <c r="B520">
        <f>INDEX(resultados!$A$2:$ZZ$1352, 514, MATCH($B$2, resultados!$A$1:$ZZ$1, 0))</f>
        <v/>
      </c>
      <c r="C520">
        <f>INDEX(resultados!$A$2:$ZZ$1352, 514, MATCH($B$3, resultados!$A$1:$ZZ$1, 0))</f>
        <v/>
      </c>
    </row>
    <row r="521">
      <c r="A521">
        <f>INDEX(resultados!$A$2:$ZZ$1352, 515, MATCH($B$1, resultados!$A$1:$ZZ$1, 0))</f>
        <v/>
      </c>
      <c r="B521">
        <f>INDEX(resultados!$A$2:$ZZ$1352, 515, MATCH($B$2, resultados!$A$1:$ZZ$1, 0))</f>
        <v/>
      </c>
      <c r="C521">
        <f>INDEX(resultados!$A$2:$ZZ$1352, 515, MATCH($B$3, resultados!$A$1:$ZZ$1, 0))</f>
        <v/>
      </c>
    </row>
    <row r="522">
      <c r="A522">
        <f>INDEX(resultados!$A$2:$ZZ$1352, 516, MATCH($B$1, resultados!$A$1:$ZZ$1, 0))</f>
        <v/>
      </c>
      <c r="B522">
        <f>INDEX(resultados!$A$2:$ZZ$1352, 516, MATCH($B$2, resultados!$A$1:$ZZ$1, 0))</f>
        <v/>
      </c>
      <c r="C522">
        <f>INDEX(resultados!$A$2:$ZZ$1352, 516, MATCH($B$3, resultados!$A$1:$ZZ$1, 0))</f>
        <v/>
      </c>
    </row>
    <row r="523">
      <c r="A523">
        <f>INDEX(resultados!$A$2:$ZZ$1352, 517, MATCH($B$1, resultados!$A$1:$ZZ$1, 0))</f>
        <v/>
      </c>
      <c r="B523">
        <f>INDEX(resultados!$A$2:$ZZ$1352, 517, MATCH($B$2, resultados!$A$1:$ZZ$1, 0))</f>
        <v/>
      </c>
      <c r="C523">
        <f>INDEX(resultados!$A$2:$ZZ$1352, 517, MATCH($B$3, resultados!$A$1:$ZZ$1, 0))</f>
        <v/>
      </c>
    </row>
    <row r="524">
      <c r="A524">
        <f>INDEX(resultados!$A$2:$ZZ$1352, 518, MATCH($B$1, resultados!$A$1:$ZZ$1, 0))</f>
        <v/>
      </c>
      <c r="B524">
        <f>INDEX(resultados!$A$2:$ZZ$1352, 518, MATCH($B$2, resultados!$A$1:$ZZ$1, 0))</f>
        <v/>
      </c>
      <c r="C524">
        <f>INDEX(resultados!$A$2:$ZZ$1352, 518, MATCH($B$3, resultados!$A$1:$ZZ$1, 0))</f>
        <v/>
      </c>
    </row>
    <row r="525">
      <c r="A525">
        <f>INDEX(resultados!$A$2:$ZZ$1352, 519, MATCH($B$1, resultados!$A$1:$ZZ$1, 0))</f>
        <v/>
      </c>
      <c r="B525">
        <f>INDEX(resultados!$A$2:$ZZ$1352, 519, MATCH($B$2, resultados!$A$1:$ZZ$1, 0))</f>
        <v/>
      </c>
      <c r="C525">
        <f>INDEX(resultados!$A$2:$ZZ$1352, 519, MATCH($B$3, resultados!$A$1:$ZZ$1, 0))</f>
        <v/>
      </c>
    </row>
    <row r="526">
      <c r="A526">
        <f>INDEX(resultados!$A$2:$ZZ$1352, 520, MATCH($B$1, resultados!$A$1:$ZZ$1, 0))</f>
        <v/>
      </c>
      <c r="B526">
        <f>INDEX(resultados!$A$2:$ZZ$1352, 520, MATCH($B$2, resultados!$A$1:$ZZ$1, 0))</f>
        <v/>
      </c>
      <c r="C526">
        <f>INDEX(resultados!$A$2:$ZZ$1352, 520, MATCH($B$3, resultados!$A$1:$ZZ$1, 0))</f>
        <v/>
      </c>
    </row>
    <row r="527">
      <c r="A527">
        <f>INDEX(resultados!$A$2:$ZZ$1352, 521, MATCH($B$1, resultados!$A$1:$ZZ$1, 0))</f>
        <v/>
      </c>
      <c r="B527">
        <f>INDEX(resultados!$A$2:$ZZ$1352, 521, MATCH($B$2, resultados!$A$1:$ZZ$1, 0))</f>
        <v/>
      </c>
      <c r="C527">
        <f>INDEX(resultados!$A$2:$ZZ$1352, 521, MATCH($B$3, resultados!$A$1:$ZZ$1, 0))</f>
        <v/>
      </c>
    </row>
    <row r="528">
      <c r="A528">
        <f>INDEX(resultados!$A$2:$ZZ$1352, 522, MATCH($B$1, resultados!$A$1:$ZZ$1, 0))</f>
        <v/>
      </c>
      <c r="B528">
        <f>INDEX(resultados!$A$2:$ZZ$1352, 522, MATCH($B$2, resultados!$A$1:$ZZ$1, 0))</f>
        <v/>
      </c>
      <c r="C528">
        <f>INDEX(resultados!$A$2:$ZZ$1352, 522, MATCH($B$3, resultados!$A$1:$ZZ$1, 0))</f>
        <v/>
      </c>
    </row>
    <row r="529">
      <c r="A529">
        <f>INDEX(resultados!$A$2:$ZZ$1352, 523, MATCH($B$1, resultados!$A$1:$ZZ$1, 0))</f>
        <v/>
      </c>
      <c r="B529">
        <f>INDEX(resultados!$A$2:$ZZ$1352, 523, MATCH($B$2, resultados!$A$1:$ZZ$1, 0))</f>
        <v/>
      </c>
      <c r="C529">
        <f>INDEX(resultados!$A$2:$ZZ$1352, 523, MATCH($B$3, resultados!$A$1:$ZZ$1, 0))</f>
        <v/>
      </c>
    </row>
    <row r="530">
      <c r="A530">
        <f>INDEX(resultados!$A$2:$ZZ$1352, 524, MATCH($B$1, resultados!$A$1:$ZZ$1, 0))</f>
        <v/>
      </c>
      <c r="B530">
        <f>INDEX(resultados!$A$2:$ZZ$1352, 524, MATCH($B$2, resultados!$A$1:$ZZ$1, 0))</f>
        <v/>
      </c>
      <c r="C530">
        <f>INDEX(resultados!$A$2:$ZZ$1352, 524, MATCH($B$3, resultados!$A$1:$ZZ$1, 0))</f>
        <v/>
      </c>
    </row>
    <row r="531">
      <c r="A531">
        <f>INDEX(resultados!$A$2:$ZZ$1352, 525, MATCH($B$1, resultados!$A$1:$ZZ$1, 0))</f>
        <v/>
      </c>
      <c r="B531">
        <f>INDEX(resultados!$A$2:$ZZ$1352, 525, MATCH($B$2, resultados!$A$1:$ZZ$1, 0))</f>
        <v/>
      </c>
      <c r="C531">
        <f>INDEX(resultados!$A$2:$ZZ$1352, 525, MATCH($B$3, resultados!$A$1:$ZZ$1, 0))</f>
        <v/>
      </c>
    </row>
    <row r="532">
      <c r="A532">
        <f>INDEX(resultados!$A$2:$ZZ$1352, 526, MATCH($B$1, resultados!$A$1:$ZZ$1, 0))</f>
        <v/>
      </c>
      <c r="B532">
        <f>INDEX(resultados!$A$2:$ZZ$1352, 526, MATCH($B$2, resultados!$A$1:$ZZ$1, 0))</f>
        <v/>
      </c>
      <c r="C532">
        <f>INDEX(resultados!$A$2:$ZZ$1352, 526, MATCH($B$3, resultados!$A$1:$ZZ$1, 0))</f>
        <v/>
      </c>
    </row>
    <row r="533">
      <c r="A533">
        <f>INDEX(resultados!$A$2:$ZZ$1352, 527, MATCH($B$1, resultados!$A$1:$ZZ$1, 0))</f>
        <v/>
      </c>
      <c r="B533">
        <f>INDEX(resultados!$A$2:$ZZ$1352, 527, MATCH($B$2, resultados!$A$1:$ZZ$1, 0))</f>
        <v/>
      </c>
      <c r="C533">
        <f>INDEX(resultados!$A$2:$ZZ$1352, 527, MATCH($B$3, resultados!$A$1:$ZZ$1, 0))</f>
        <v/>
      </c>
    </row>
    <row r="534">
      <c r="A534">
        <f>INDEX(resultados!$A$2:$ZZ$1352, 528, MATCH($B$1, resultados!$A$1:$ZZ$1, 0))</f>
        <v/>
      </c>
      <c r="B534">
        <f>INDEX(resultados!$A$2:$ZZ$1352, 528, MATCH($B$2, resultados!$A$1:$ZZ$1, 0))</f>
        <v/>
      </c>
      <c r="C534">
        <f>INDEX(resultados!$A$2:$ZZ$1352, 528, MATCH($B$3, resultados!$A$1:$ZZ$1, 0))</f>
        <v/>
      </c>
    </row>
    <row r="535">
      <c r="A535">
        <f>INDEX(resultados!$A$2:$ZZ$1352, 529, MATCH($B$1, resultados!$A$1:$ZZ$1, 0))</f>
        <v/>
      </c>
      <c r="B535">
        <f>INDEX(resultados!$A$2:$ZZ$1352, 529, MATCH($B$2, resultados!$A$1:$ZZ$1, 0))</f>
        <v/>
      </c>
      <c r="C535">
        <f>INDEX(resultados!$A$2:$ZZ$1352, 529, MATCH($B$3, resultados!$A$1:$ZZ$1, 0))</f>
        <v/>
      </c>
    </row>
    <row r="536">
      <c r="A536">
        <f>INDEX(resultados!$A$2:$ZZ$1352, 530, MATCH($B$1, resultados!$A$1:$ZZ$1, 0))</f>
        <v/>
      </c>
      <c r="B536">
        <f>INDEX(resultados!$A$2:$ZZ$1352, 530, MATCH($B$2, resultados!$A$1:$ZZ$1, 0))</f>
        <v/>
      </c>
      <c r="C536">
        <f>INDEX(resultados!$A$2:$ZZ$1352, 530, MATCH($B$3, resultados!$A$1:$ZZ$1, 0))</f>
        <v/>
      </c>
    </row>
    <row r="537">
      <c r="A537">
        <f>INDEX(resultados!$A$2:$ZZ$1352, 531, MATCH($B$1, resultados!$A$1:$ZZ$1, 0))</f>
        <v/>
      </c>
      <c r="B537">
        <f>INDEX(resultados!$A$2:$ZZ$1352, 531, MATCH($B$2, resultados!$A$1:$ZZ$1, 0))</f>
        <v/>
      </c>
      <c r="C537">
        <f>INDEX(resultados!$A$2:$ZZ$1352, 531, MATCH($B$3, resultados!$A$1:$ZZ$1, 0))</f>
        <v/>
      </c>
    </row>
    <row r="538">
      <c r="A538">
        <f>INDEX(resultados!$A$2:$ZZ$1352, 532, MATCH($B$1, resultados!$A$1:$ZZ$1, 0))</f>
        <v/>
      </c>
      <c r="B538">
        <f>INDEX(resultados!$A$2:$ZZ$1352, 532, MATCH($B$2, resultados!$A$1:$ZZ$1, 0))</f>
        <v/>
      </c>
      <c r="C538">
        <f>INDEX(resultados!$A$2:$ZZ$1352, 532, MATCH($B$3, resultados!$A$1:$ZZ$1, 0))</f>
        <v/>
      </c>
    </row>
    <row r="539">
      <c r="A539">
        <f>INDEX(resultados!$A$2:$ZZ$1352, 533, MATCH($B$1, resultados!$A$1:$ZZ$1, 0))</f>
        <v/>
      </c>
      <c r="B539">
        <f>INDEX(resultados!$A$2:$ZZ$1352, 533, MATCH($B$2, resultados!$A$1:$ZZ$1, 0))</f>
        <v/>
      </c>
      <c r="C539">
        <f>INDEX(resultados!$A$2:$ZZ$1352, 533, MATCH($B$3, resultados!$A$1:$ZZ$1, 0))</f>
        <v/>
      </c>
    </row>
    <row r="540">
      <c r="A540">
        <f>INDEX(resultados!$A$2:$ZZ$1352, 534, MATCH($B$1, resultados!$A$1:$ZZ$1, 0))</f>
        <v/>
      </c>
      <c r="B540">
        <f>INDEX(resultados!$A$2:$ZZ$1352, 534, MATCH($B$2, resultados!$A$1:$ZZ$1, 0))</f>
        <v/>
      </c>
      <c r="C540">
        <f>INDEX(resultados!$A$2:$ZZ$1352, 534, MATCH($B$3, resultados!$A$1:$ZZ$1, 0))</f>
        <v/>
      </c>
    </row>
    <row r="541">
      <c r="A541">
        <f>INDEX(resultados!$A$2:$ZZ$1352, 535, MATCH($B$1, resultados!$A$1:$ZZ$1, 0))</f>
        <v/>
      </c>
      <c r="B541">
        <f>INDEX(resultados!$A$2:$ZZ$1352, 535, MATCH($B$2, resultados!$A$1:$ZZ$1, 0))</f>
        <v/>
      </c>
      <c r="C541">
        <f>INDEX(resultados!$A$2:$ZZ$1352, 535, MATCH($B$3, resultados!$A$1:$ZZ$1, 0))</f>
        <v/>
      </c>
    </row>
    <row r="542">
      <c r="A542">
        <f>INDEX(resultados!$A$2:$ZZ$1352, 536, MATCH($B$1, resultados!$A$1:$ZZ$1, 0))</f>
        <v/>
      </c>
      <c r="B542">
        <f>INDEX(resultados!$A$2:$ZZ$1352, 536, MATCH($B$2, resultados!$A$1:$ZZ$1, 0))</f>
        <v/>
      </c>
      <c r="C542">
        <f>INDEX(resultados!$A$2:$ZZ$1352, 536, MATCH($B$3, resultados!$A$1:$ZZ$1, 0))</f>
        <v/>
      </c>
    </row>
    <row r="543">
      <c r="A543">
        <f>INDEX(resultados!$A$2:$ZZ$1352, 537, MATCH($B$1, resultados!$A$1:$ZZ$1, 0))</f>
        <v/>
      </c>
      <c r="B543">
        <f>INDEX(resultados!$A$2:$ZZ$1352, 537, MATCH($B$2, resultados!$A$1:$ZZ$1, 0))</f>
        <v/>
      </c>
      <c r="C543">
        <f>INDEX(resultados!$A$2:$ZZ$1352, 537, MATCH($B$3, resultados!$A$1:$ZZ$1, 0))</f>
        <v/>
      </c>
    </row>
    <row r="544">
      <c r="A544">
        <f>INDEX(resultados!$A$2:$ZZ$1352, 538, MATCH($B$1, resultados!$A$1:$ZZ$1, 0))</f>
        <v/>
      </c>
      <c r="B544">
        <f>INDEX(resultados!$A$2:$ZZ$1352, 538, MATCH($B$2, resultados!$A$1:$ZZ$1, 0))</f>
        <v/>
      </c>
      <c r="C544">
        <f>INDEX(resultados!$A$2:$ZZ$1352, 538, MATCH($B$3, resultados!$A$1:$ZZ$1, 0))</f>
        <v/>
      </c>
    </row>
    <row r="545">
      <c r="A545">
        <f>INDEX(resultados!$A$2:$ZZ$1352, 539, MATCH($B$1, resultados!$A$1:$ZZ$1, 0))</f>
        <v/>
      </c>
      <c r="B545">
        <f>INDEX(resultados!$A$2:$ZZ$1352, 539, MATCH($B$2, resultados!$A$1:$ZZ$1, 0))</f>
        <v/>
      </c>
      <c r="C545">
        <f>INDEX(resultados!$A$2:$ZZ$1352, 539, MATCH($B$3, resultados!$A$1:$ZZ$1, 0))</f>
        <v/>
      </c>
    </row>
    <row r="546">
      <c r="A546">
        <f>INDEX(resultados!$A$2:$ZZ$1352, 540, MATCH($B$1, resultados!$A$1:$ZZ$1, 0))</f>
        <v/>
      </c>
      <c r="B546">
        <f>INDEX(resultados!$A$2:$ZZ$1352, 540, MATCH($B$2, resultados!$A$1:$ZZ$1, 0))</f>
        <v/>
      </c>
      <c r="C546">
        <f>INDEX(resultados!$A$2:$ZZ$1352, 540, MATCH($B$3, resultados!$A$1:$ZZ$1, 0))</f>
        <v/>
      </c>
    </row>
    <row r="547">
      <c r="A547">
        <f>INDEX(resultados!$A$2:$ZZ$1352, 541, MATCH($B$1, resultados!$A$1:$ZZ$1, 0))</f>
        <v/>
      </c>
      <c r="B547">
        <f>INDEX(resultados!$A$2:$ZZ$1352, 541, MATCH($B$2, resultados!$A$1:$ZZ$1, 0))</f>
        <v/>
      </c>
      <c r="C547">
        <f>INDEX(resultados!$A$2:$ZZ$1352, 541, MATCH($B$3, resultados!$A$1:$ZZ$1, 0))</f>
        <v/>
      </c>
    </row>
    <row r="548">
      <c r="A548">
        <f>INDEX(resultados!$A$2:$ZZ$1352, 542, MATCH($B$1, resultados!$A$1:$ZZ$1, 0))</f>
        <v/>
      </c>
      <c r="B548">
        <f>INDEX(resultados!$A$2:$ZZ$1352, 542, MATCH($B$2, resultados!$A$1:$ZZ$1, 0))</f>
        <v/>
      </c>
      <c r="C548">
        <f>INDEX(resultados!$A$2:$ZZ$1352, 542, MATCH($B$3, resultados!$A$1:$ZZ$1, 0))</f>
        <v/>
      </c>
    </row>
    <row r="549">
      <c r="A549">
        <f>INDEX(resultados!$A$2:$ZZ$1352, 543, MATCH($B$1, resultados!$A$1:$ZZ$1, 0))</f>
        <v/>
      </c>
      <c r="B549">
        <f>INDEX(resultados!$A$2:$ZZ$1352, 543, MATCH($B$2, resultados!$A$1:$ZZ$1, 0))</f>
        <v/>
      </c>
      <c r="C549">
        <f>INDEX(resultados!$A$2:$ZZ$1352, 543, MATCH($B$3, resultados!$A$1:$ZZ$1, 0))</f>
        <v/>
      </c>
    </row>
    <row r="550">
      <c r="A550">
        <f>INDEX(resultados!$A$2:$ZZ$1352, 544, MATCH($B$1, resultados!$A$1:$ZZ$1, 0))</f>
        <v/>
      </c>
      <c r="B550">
        <f>INDEX(resultados!$A$2:$ZZ$1352, 544, MATCH($B$2, resultados!$A$1:$ZZ$1, 0))</f>
        <v/>
      </c>
      <c r="C550">
        <f>INDEX(resultados!$A$2:$ZZ$1352, 544, MATCH($B$3, resultados!$A$1:$ZZ$1, 0))</f>
        <v/>
      </c>
    </row>
    <row r="551">
      <c r="A551">
        <f>INDEX(resultados!$A$2:$ZZ$1352, 545, MATCH($B$1, resultados!$A$1:$ZZ$1, 0))</f>
        <v/>
      </c>
      <c r="B551">
        <f>INDEX(resultados!$A$2:$ZZ$1352, 545, MATCH($B$2, resultados!$A$1:$ZZ$1, 0))</f>
        <v/>
      </c>
      <c r="C551">
        <f>INDEX(resultados!$A$2:$ZZ$1352, 545, MATCH($B$3, resultados!$A$1:$ZZ$1, 0))</f>
        <v/>
      </c>
    </row>
    <row r="552">
      <c r="A552">
        <f>INDEX(resultados!$A$2:$ZZ$1352, 546, MATCH($B$1, resultados!$A$1:$ZZ$1, 0))</f>
        <v/>
      </c>
      <c r="B552">
        <f>INDEX(resultados!$A$2:$ZZ$1352, 546, MATCH($B$2, resultados!$A$1:$ZZ$1, 0))</f>
        <v/>
      </c>
      <c r="C552">
        <f>INDEX(resultados!$A$2:$ZZ$1352, 546, MATCH($B$3, resultados!$A$1:$ZZ$1, 0))</f>
        <v/>
      </c>
    </row>
    <row r="553">
      <c r="A553">
        <f>INDEX(resultados!$A$2:$ZZ$1352, 547, MATCH($B$1, resultados!$A$1:$ZZ$1, 0))</f>
        <v/>
      </c>
      <c r="B553">
        <f>INDEX(resultados!$A$2:$ZZ$1352, 547, MATCH($B$2, resultados!$A$1:$ZZ$1, 0))</f>
        <v/>
      </c>
      <c r="C553">
        <f>INDEX(resultados!$A$2:$ZZ$1352, 547, MATCH($B$3, resultados!$A$1:$ZZ$1, 0))</f>
        <v/>
      </c>
    </row>
    <row r="554">
      <c r="A554">
        <f>INDEX(resultados!$A$2:$ZZ$1352, 548, MATCH($B$1, resultados!$A$1:$ZZ$1, 0))</f>
        <v/>
      </c>
      <c r="B554">
        <f>INDEX(resultados!$A$2:$ZZ$1352, 548, MATCH($B$2, resultados!$A$1:$ZZ$1, 0))</f>
        <v/>
      </c>
      <c r="C554">
        <f>INDEX(resultados!$A$2:$ZZ$1352, 548, MATCH($B$3, resultados!$A$1:$ZZ$1, 0))</f>
        <v/>
      </c>
    </row>
    <row r="555">
      <c r="A555">
        <f>INDEX(resultados!$A$2:$ZZ$1352, 549, MATCH($B$1, resultados!$A$1:$ZZ$1, 0))</f>
        <v/>
      </c>
      <c r="B555">
        <f>INDEX(resultados!$A$2:$ZZ$1352, 549, MATCH($B$2, resultados!$A$1:$ZZ$1, 0))</f>
        <v/>
      </c>
      <c r="C555">
        <f>INDEX(resultados!$A$2:$ZZ$1352, 549, MATCH($B$3, resultados!$A$1:$ZZ$1, 0))</f>
        <v/>
      </c>
    </row>
    <row r="556">
      <c r="A556">
        <f>INDEX(resultados!$A$2:$ZZ$1352, 550, MATCH($B$1, resultados!$A$1:$ZZ$1, 0))</f>
        <v/>
      </c>
      <c r="B556">
        <f>INDEX(resultados!$A$2:$ZZ$1352, 550, MATCH($B$2, resultados!$A$1:$ZZ$1, 0))</f>
        <v/>
      </c>
      <c r="C556">
        <f>INDEX(resultados!$A$2:$ZZ$1352, 550, MATCH($B$3, resultados!$A$1:$ZZ$1, 0))</f>
        <v/>
      </c>
    </row>
    <row r="557">
      <c r="A557">
        <f>INDEX(resultados!$A$2:$ZZ$1352, 551, MATCH($B$1, resultados!$A$1:$ZZ$1, 0))</f>
        <v/>
      </c>
      <c r="B557">
        <f>INDEX(resultados!$A$2:$ZZ$1352, 551, MATCH($B$2, resultados!$A$1:$ZZ$1, 0))</f>
        <v/>
      </c>
      <c r="C557">
        <f>INDEX(resultados!$A$2:$ZZ$1352, 551, MATCH($B$3, resultados!$A$1:$ZZ$1, 0))</f>
        <v/>
      </c>
    </row>
    <row r="558">
      <c r="A558">
        <f>INDEX(resultados!$A$2:$ZZ$1352, 552, MATCH($B$1, resultados!$A$1:$ZZ$1, 0))</f>
        <v/>
      </c>
      <c r="B558">
        <f>INDEX(resultados!$A$2:$ZZ$1352, 552, MATCH($B$2, resultados!$A$1:$ZZ$1, 0))</f>
        <v/>
      </c>
      <c r="C558">
        <f>INDEX(resultados!$A$2:$ZZ$1352, 552, MATCH($B$3, resultados!$A$1:$ZZ$1, 0))</f>
        <v/>
      </c>
    </row>
    <row r="559">
      <c r="A559">
        <f>INDEX(resultados!$A$2:$ZZ$1352, 553, MATCH($B$1, resultados!$A$1:$ZZ$1, 0))</f>
        <v/>
      </c>
      <c r="B559">
        <f>INDEX(resultados!$A$2:$ZZ$1352, 553, MATCH($B$2, resultados!$A$1:$ZZ$1, 0))</f>
        <v/>
      </c>
      <c r="C559">
        <f>INDEX(resultados!$A$2:$ZZ$1352, 553, MATCH($B$3, resultados!$A$1:$ZZ$1, 0))</f>
        <v/>
      </c>
    </row>
    <row r="560">
      <c r="A560">
        <f>INDEX(resultados!$A$2:$ZZ$1352, 554, MATCH($B$1, resultados!$A$1:$ZZ$1, 0))</f>
        <v/>
      </c>
      <c r="B560">
        <f>INDEX(resultados!$A$2:$ZZ$1352, 554, MATCH($B$2, resultados!$A$1:$ZZ$1, 0))</f>
        <v/>
      </c>
      <c r="C560">
        <f>INDEX(resultados!$A$2:$ZZ$1352, 554, MATCH($B$3, resultados!$A$1:$ZZ$1, 0))</f>
        <v/>
      </c>
    </row>
    <row r="561">
      <c r="A561">
        <f>INDEX(resultados!$A$2:$ZZ$1352, 555, MATCH($B$1, resultados!$A$1:$ZZ$1, 0))</f>
        <v/>
      </c>
      <c r="B561">
        <f>INDEX(resultados!$A$2:$ZZ$1352, 555, MATCH($B$2, resultados!$A$1:$ZZ$1, 0))</f>
        <v/>
      </c>
      <c r="C561">
        <f>INDEX(resultados!$A$2:$ZZ$1352, 555, MATCH($B$3, resultados!$A$1:$ZZ$1, 0))</f>
        <v/>
      </c>
    </row>
    <row r="562">
      <c r="A562">
        <f>INDEX(resultados!$A$2:$ZZ$1352, 556, MATCH($B$1, resultados!$A$1:$ZZ$1, 0))</f>
        <v/>
      </c>
      <c r="B562">
        <f>INDEX(resultados!$A$2:$ZZ$1352, 556, MATCH($B$2, resultados!$A$1:$ZZ$1, 0))</f>
        <v/>
      </c>
      <c r="C562">
        <f>INDEX(resultados!$A$2:$ZZ$1352, 556, MATCH($B$3, resultados!$A$1:$ZZ$1, 0))</f>
        <v/>
      </c>
    </row>
    <row r="563">
      <c r="A563">
        <f>INDEX(resultados!$A$2:$ZZ$1352, 557, MATCH($B$1, resultados!$A$1:$ZZ$1, 0))</f>
        <v/>
      </c>
      <c r="B563">
        <f>INDEX(resultados!$A$2:$ZZ$1352, 557, MATCH($B$2, resultados!$A$1:$ZZ$1, 0))</f>
        <v/>
      </c>
      <c r="C563">
        <f>INDEX(resultados!$A$2:$ZZ$1352, 557, MATCH($B$3, resultados!$A$1:$ZZ$1, 0))</f>
        <v/>
      </c>
    </row>
    <row r="564">
      <c r="A564">
        <f>INDEX(resultados!$A$2:$ZZ$1352, 558, MATCH($B$1, resultados!$A$1:$ZZ$1, 0))</f>
        <v/>
      </c>
      <c r="B564">
        <f>INDEX(resultados!$A$2:$ZZ$1352, 558, MATCH($B$2, resultados!$A$1:$ZZ$1, 0))</f>
        <v/>
      </c>
      <c r="C564">
        <f>INDEX(resultados!$A$2:$ZZ$1352, 558, MATCH($B$3, resultados!$A$1:$ZZ$1, 0))</f>
        <v/>
      </c>
    </row>
    <row r="565">
      <c r="A565">
        <f>INDEX(resultados!$A$2:$ZZ$1352, 559, MATCH($B$1, resultados!$A$1:$ZZ$1, 0))</f>
        <v/>
      </c>
      <c r="B565">
        <f>INDEX(resultados!$A$2:$ZZ$1352, 559, MATCH($B$2, resultados!$A$1:$ZZ$1, 0))</f>
        <v/>
      </c>
      <c r="C565">
        <f>INDEX(resultados!$A$2:$ZZ$1352, 559, MATCH($B$3, resultados!$A$1:$ZZ$1, 0))</f>
        <v/>
      </c>
    </row>
    <row r="566">
      <c r="A566">
        <f>INDEX(resultados!$A$2:$ZZ$1352, 560, MATCH($B$1, resultados!$A$1:$ZZ$1, 0))</f>
        <v/>
      </c>
      <c r="B566">
        <f>INDEX(resultados!$A$2:$ZZ$1352, 560, MATCH($B$2, resultados!$A$1:$ZZ$1, 0))</f>
        <v/>
      </c>
      <c r="C566">
        <f>INDEX(resultados!$A$2:$ZZ$1352, 560, MATCH($B$3, resultados!$A$1:$ZZ$1, 0))</f>
        <v/>
      </c>
    </row>
    <row r="567">
      <c r="A567">
        <f>INDEX(resultados!$A$2:$ZZ$1352, 561, MATCH($B$1, resultados!$A$1:$ZZ$1, 0))</f>
        <v/>
      </c>
      <c r="B567">
        <f>INDEX(resultados!$A$2:$ZZ$1352, 561, MATCH($B$2, resultados!$A$1:$ZZ$1, 0))</f>
        <v/>
      </c>
      <c r="C567">
        <f>INDEX(resultados!$A$2:$ZZ$1352, 561, MATCH($B$3, resultados!$A$1:$ZZ$1, 0))</f>
        <v/>
      </c>
    </row>
    <row r="568">
      <c r="A568">
        <f>INDEX(resultados!$A$2:$ZZ$1352, 562, MATCH($B$1, resultados!$A$1:$ZZ$1, 0))</f>
        <v/>
      </c>
      <c r="B568">
        <f>INDEX(resultados!$A$2:$ZZ$1352, 562, MATCH($B$2, resultados!$A$1:$ZZ$1, 0))</f>
        <v/>
      </c>
      <c r="C568">
        <f>INDEX(resultados!$A$2:$ZZ$1352, 562, MATCH($B$3, resultados!$A$1:$ZZ$1, 0))</f>
        <v/>
      </c>
    </row>
    <row r="569">
      <c r="A569">
        <f>INDEX(resultados!$A$2:$ZZ$1352, 563, MATCH($B$1, resultados!$A$1:$ZZ$1, 0))</f>
        <v/>
      </c>
      <c r="B569">
        <f>INDEX(resultados!$A$2:$ZZ$1352, 563, MATCH($B$2, resultados!$A$1:$ZZ$1, 0))</f>
        <v/>
      </c>
      <c r="C569">
        <f>INDEX(resultados!$A$2:$ZZ$1352, 563, MATCH($B$3, resultados!$A$1:$ZZ$1, 0))</f>
        <v/>
      </c>
    </row>
    <row r="570">
      <c r="A570">
        <f>INDEX(resultados!$A$2:$ZZ$1352, 564, MATCH($B$1, resultados!$A$1:$ZZ$1, 0))</f>
        <v/>
      </c>
      <c r="B570">
        <f>INDEX(resultados!$A$2:$ZZ$1352, 564, MATCH($B$2, resultados!$A$1:$ZZ$1, 0))</f>
        <v/>
      </c>
      <c r="C570">
        <f>INDEX(resultados!$A$2:$ZZ$1352, 564, MATCH($B$3, resultados!$A$1:$ZZ$1, 0))</f>
        <v/>
      </c>
    </row>
    <row r="571">
      <c r="A571">
        <f>INDEX(resultados!$A$2:$ZZ$1352, 565, MATCH($B$1, resultados!$A$1:$ZZ$1, 0))</f>
        <v/>
      </c>
      <c r="B571">
        <f>INDEX(resultados!$A$2:$ZZ$1352, 565, MATCH($B$2, resultados!$A$1:$ZZ$1, 0))</f>
        <v/>
      </c>
      <c r="C571">
        <f>INDEX(resultados!$A$2:$ZZ$1352, 565, MATCH($B$3, resultados!$A$1:$ZZ$1, 0))</f>
        <v/>
      </c>
    </row>
    <row r="572">
      <c r="A572">
        <f>INDEX(resultados!$A$2:$ZZ$1352, 566, MATCH($B$1, resultados!$A$1:$ZZ$1, 0))</f>
        <v/>
      </c>
      <c r="B572">
        <f>INDEX(resultados!$A$2:$ZZ$1352, 566, MATCH($B$2, resultados!$A$1:$ZZ$1, 0))</f>
        <v/>
      </c>
      <c r="C572">
        <f>INDEX(resultados!$A$2:$ZZ$1352, 566, MATCH($B$3, resultados!$A$1:$ZZ$1, 0))</f>
        <v/>
      </c>
    </row>
    <row r="573">
      <c r="A573">
        <f>INDEX(resultados!$A$2:$ZZ$1352, 567, MATCH($B$1, resultados!$A$1:$ZZ$1, 0))</f>
        <v/>
      </c>
      <c r="B573">
        <f>INDEX(resultados!$A$2:$ZZ$1352, 567, MATCH($B$2, resultados!$A$1:$ZZ$1, 0))</f>
        <v/>
      </c>
      <c r="C573">
        <f>INDEX(resultados!$A$2:$ZZ$1352, 567, MATCH($B$3, resultados!$A$1:$ZZ$1, 0))</f>
        <v/>
      </c>
    </row>
    <row r="574">
      <c r="A574">
        <f>INDEX(resultados!$A$2:$ZZ$1352, 568, MATCH($B$1, resultados!$A$1:$ZZ$1, 0))</f>
        <v/>
      </c>
      <c r="B574">
        <f>INDEX(resultados!$A$2:$ZZ$1352, 568, MATCH($B$2, resultados!$A$1:$ZZ$1, 0))</f>
        <v/>
      </c>
      <c r="C574">
        <f>INDEX(resultados!$A$2:$ZZ$1352, 568, MATCH($B$3, resultados!$A$1:$ZZ$1, 0))</f>
        <v/>
      </c>
    </row>
    <row r="575">
      <c r="A575">
        <f>INDEX(resultados!$A$2:$ZZ$1352, 569, MATCH($B$1, resultados!$A$1:$ZZ$1, 0))</f>
        <v/>
      </c>
      <c r="B575">
        <f>INDEX(resultados!$A$2:$ZZ$1352, 569, MATCH($B$2, resultados!$A$1:$ZZ$1, 0))</f>
        <v/>
      </c>
      <c r="C575">
        <f>INDEX(resultados!$A$2:$ZZ$1352, 569, MATCH($B$3, resultados!$A$1:$ZZ$1, 0))</f>
        <v/>
      </c>
    </row>
    <row r="576">
      <c r="A576">
        <f>INDEX(resultados!$A$2:$ZZ$1352, 570, MATCH($B$1, resultados!$A$1:$ZZ$1, 0))</f>
        <v/>
      </c>
      <c r="B576">
        <f>INDEX(resultados!$A$2:$ZZ$1352, 570, MATCH($B$2, resultados!$A$1:$ZZ$1, 0))</f>
        <v/>
      </c>
      <c r="C576">
        <f>INDEX(resultados!$A$2:$ZZ$1352, 570, MATCH($B$3, resultados!$A$1:$ZZ$1, 0))</f>
        <v/>
      </c>
    </row>
    <row r="577">
      <c r="A577">
        <f>INDEX(resultados!$A$2:$ZZ$1352, 571, MATCH($B$1, resultados!$A$1:$ZZ$1, 0))</f>
        <v/>
      </c>
      <c r="B577">
        <f>INDEX(resultados!$A$2:$ZZ$1352, 571, MATCH($B$2, resultados!$A$1:$ZZ$1, 0))</f>
        <v/>
      </c>
      <c r="C577">
        <f>INDEX(resultados!$A$2:$ZZ$1352, 571, MATCH($B$3, resultados!$A$1:$ZZ$1, 0))</f>
        <v/>
      </c>
    </row>
    <row r="578">
      <c r="A578">
        <f>INDEX(resultados!$A$2:$ZZ$1352, 572, MATCH($B$1, resultados!$A$1:$ZZ$1, 0))</f>
        <v/>
      </c>
      <c r="B578">
        <f>INDEX(resultados!$A$2:$ZZ$1352, 572, MATCH($B$2, resultados!$A$1:$ZZ$1, 0))</f>
        <v/>
      </c>
      <c r="C578">
        <f>INDEX(resultados!$A$2:$ZZ$1352, 572, MATCH($B$3, resultados!$A$1:$ZZ$1, 0))</f>
        <v/>
      </c>
    </row>
    <row r="579">
      <c r="A579">
        <f>INDEX(resultados!$A$2:$ZZ$1352, 573, MATCH($B$1, resultados!$A$1:$ZZ$1, 0))</f>
        <v/>
      </c>
      <c r="B579">
        <f>INDEX(resultados!$A$2:$ZZ$1352, 573, MATCH($B$2, resultados!$A$1:$ZZ$1, 0))</f>
        <v/>
      </c>
      <c r="C579">
        <f>INDEX(resultados!$A$2:$ZZ$1352, 573, MATCH($B$3, resultados!$A$1:$ZZ$1, 0))</f>
        <v/>
      </c>
    </row>
    <row r="580">
      <c r="A580">
        <f>INDEX(resultados!$A$2:$ZZ$1352, 574, MATCH($B$1, resultados!$A$1:$ZZ$1, 0))</f>
        <v/>
      </c>
      <c r="B580">
        <f>INDEX(resultados!$A$2:$ZZ$1352, 574, MATCH($B$2, resultados!$A$1:$ZZ$1, 0))</f>
        <v/>
      </c>
      <c r="C580">
        <f>INDEX(resultados!$A$2:$ZZ$1352, 574, MATCH($B$3, resultados!$A$1:$ZZ$1, 0))</f>
        <v/>
      </c>
    </row>
    <row r="581">
      <c r="A581">
        <f>INDEX(resultados!$A$2:$ZZ$1352, 575, MATCH($B$1, resultados!$A$1:$ZZ$1, 0))</f>
        <v/>
      </c>
      <c r="B581">
        <f>INDEX(resultados!$A$2:$ZZ$1352, 575, MATCH($B$2, resultados!$A$1:$ZZ$1, 0))</f>
        <v/>
      </c>
      <c r="C581">
        <f>INDEX(resultados!$A$2:$ZZ$1352, 575, MATCH($B$3, resultados!$A$1:$ZZ$1, 0))</f>
        <v/>
      </c>
    </row>
    <row r="582">
      <c r="A582">
        <f>INDEX(resultados!$A$2:$ZZ$1352, 576, MATCH($B$1, resultados!$A$1:$ZZ$1, 0))</f>
        <v/>
      </c>
      <c r="B582">
        <f>INDEX(resultados!$A$2:$ZZ$1352, 576, MATCH($B$2, resultados!$A$1:$ZZ$1, 0))</f>
        <v/>
      </c>
      <c r="C582">
        <f>INDEX(resultados!$A$2:$ZZ$1352, 576, MATCH($B$3, resultados!$A$1:$ZZ$1, 0))</f>
        <v/>
      </c>
    </row>
    <row r="583">
      <c r="A583">
        <f>INDEX(resultados!$A$2:$ZZ$1352, 577, MATCH($B$1, resultados!$A$1:$ZZ$1, 0))</f>
        <v/>
      </c>
      <c r="B583">
        <f>INDEX(resultados!$A$2:$ZZ$1352, 577, MATCH($B$2, resultados!$A$1:$ZZ$1, 0))</f>
        <v/>
      </c>
      <c r="C583">
        <f>INDEX(resultados!$A$2:$ZZ$1352, 577, MATCH($B$3, resultados!$A$1:$ZZ$1, 0))</f>
        <v/>
      </c>
    </row>
    <row r="584">
      <c r="A584">
        <f>INDEX(resultados!$A$2:$ZZ$1352, 578, MATCH($B$1, resultados!$A$1:$ZZ$1, 0))</f>
        <v/>
      </c>
      <c r="B584">
        <f>INDEX(resultados!$A$2:$ZZ$1352, 578, MATCH($B$2, resultados!$A$1:$ZZ$1, 0))</f>
        <v/>
      </c>
      <c r="C584">
        <f>INDEX(resultados!$A$2:$ZZ$1352, 578, MATCH($B$3, resultados!$A$1:$ZZ$1, 0))</f>
        <v/>
      </c>
    </row>
    <row r="585">
      <c r="A585">
        <f>INDEX(resultados!$A$2:$ZZ$1352, 579, MATCH($B$1, resultados!$A$1:$ZZ$1, 0))</f>
        <v/>
      </c>
      <c r="B585">
        <f>INDEX(resultados!$A$2:$ZZ$1352, 579, MATCH($B$2, resultados!$A$1:$ZZ$1, 0))</f>
        <v/>
      </c>
      <c r="C585">
        <f>INDEX(resultados!$A$2:$ZZ$1352, 579, MATCH($B$3, resultados!$A$1:$ZZ$1, 0))</f>
        <v/>
      </c>
    </row>
    <row r="586">
      <c r="A586">
        <f>INDEX(resultados!$A$2:$ZZ$1352, 580, MATCH($B$1, resultados!$A$1:$ZZ$1, 0))</f>
        <v/>
      </c>
      <c r="B586">
        <f>INDEX(resultados!$A$2:$ZZ$1352, 580, MATCH($B$2, resultados!$A$1:$ZZ$1, 0))</f>
        <v/>
      </c>
      <c r="C586">
        <f>INDEX(resultados!$A$2:$ZZ$1352, 580, MATCH($B$3, resultados!$A$1:$ZZ$1, 0))</f>
        <v/>
      </c>
    </row>
    <row r="587">
      <c r="A587">
        <f>INDEX(resultados!$A$2:$ZZ$1352, 581, MATCH($B$1, resultados!$A$1:$ZZ$1, 0))</f>
        <v/>
      </c>
      <c r="B587">
        <f>INDEX(resultados!$A$2:$ZZ$1352, 581, MATCH($B$2, resultados!$A$1:$ZZ$1, 0))</f>
        <v/>
      </c>
      <c r="C587">
        <f>INDEX(resultados!$A$2:$ZZ$1352, 581, MATCH($B$3, resultados!$A$1:$ZZ$1, 0))</f>
        <v/>
      </c>
    </row>
    <row r="588">
      <c r="A588">
        <f>INDEX(resultados!$A$2:$ZZ$1352, 582, MATCH($B$1, resultados!$A$1:$ZZ$1, 0))</f>
        <v/>
      </c>
      <c r="B588">
        <f>INDEX(resultados!$A$2:$ZZ$1352, 582, MATCH($B$2, resultados!$A$1:$ZZ$1, 0))</f>
        <v/>
      </c>
      <c r="C588">
        <f>INDEX(resultados!$A$2:$ZZ$1352, 582, MATCH($B$3, resultados!$A$1:$ZZ$1, 0))</f>
        <v/>
      </c>
    </row>
    <row r="589">
      <c r="A589">
        <f>INDEX(resultados!$A$2:$ZZ$1352, 583, MATCH($B$1, resultados!$A$1:$ZZ$1, 0))</f>
        <v/>
      </c>
      <c r="B589">
        <f>INDEX(resultados!$A$2:$ZZ$1352, 583, MATCH($B$2, resultados!$A$1:$ZZ$1, 0))</f>
        <v/>
      </c>
      <c r="C589">
        <f>INDEX(resultados!$A$2:$ZZ$1352, 583, MATCH($B$3, resultados!$A$1:$ZZ$1, 0))</f>
        <v/>
      </c>
    </row>
    <row r="590">
      <c r="A590">
        <f>INDEX(resultados!$A$2:$ZZ$1352, 584, MATCH($B$1, resultados!$A$1:$ZZ$1, 0))</f>
        <v/>
      </c>
      <c r="B590">
        <f>INDEX(resultados!$A$2:$ZZ$1352, 584, MATCH($B$2, resultados!$A$1:$ZZ$1, 0))</f>
        <v/>
      </c>
      <c r="C590">
        <f>INDEX(resultados!$A$2:$ZZ$1352, 584, MATCH($B$3, resultados!$A$1:$ZZ$1, 0))</f>
        <v/>
      </c>
    </row>
    <row r="591">
      <c r="A591">
        <f>INDEX(resultados!$A$2:$ZZ$1352, 585, MATCH($B$1, resultados!$A$1:$ZZ$1, 0))</f>
        <v/>
      </c>
      <c r="B591">
        <f>INDEX(resultados!$A$2:$ZZ$1352, 585, MATCH($B$2, resultados!$A$1:$ZZ$1, 0))</f>
        <v/>
      </c>
      <c r="C591">
        <f>INDEX(resultados!$A$2:$ZZ$1352, 585, MATCH($B$3, resultados!$A$1:$ZZ$1, 0))</f>
        <v/>
      </c>
    </row>
    <row r="592">
      <c r="A592">
        <f>INDEX(resultados!$A$2:$ZZ$1352, 586, MATCH($B$1, resultados!$A$1:$ZZ$1, 0))</f>
        <v/>
      </c>
      <c r="B592">
        <f>INDEX(resultados!$A$2:$ZZ$1352, 586, MATCH($B$2, resultados!$A$1:$ZZ$1, 0))</f>
        <v/>
      </c>
      <c r="C592">
        <f>INDEX(resultados!$A$2:$ZZ$1352, 586, MATCH($B$3, resultados!$A$1:$ZZ$1, 0))</f>
        <v/>
      </c>
    </row>
    <row r="593">
      <c r="A593">
        <f>INDEX(resultados!$A$2:$ZZ$1352, 587, MATCH($B$1, resultados!$A$1:$ZZ$1, 0))</f>
        <v/>
      </c>
      <c r="B593">
        <f>INDEX(resultados!$A$2:$ZZ$1352, 587, MATCH($B$2, resultados!$A$1:$ZZ$1, 0))</f>
        <v/>
      </c>
      <c r="C593">
        <f>INDEX(resultados!$A$2:$ZZ$1352, 587, MATCH($B$3, resultados!$A$1:$ZZ$1, 0))</f>
        <v/>
      </c>
    </row>
    <row r="594">
      <c r="A594">
        <f>INDEX(resultados!$A$2:$ZZ$1352, 588, MATCH($B$1, resultados!$A$1:$ZZ$1, 0))</f>
        <v/>
      </c>
      <c r="B594">
        <f>INDEX(resultados!$A$2:$ZZ$1352, 588, MATCH($B$2, resultados!$A$1:$ZZ$1, 0))</f>
        <v/>
      </c>
      <c r="C594">
        <f>INDEX(resultados!$A$2:$ZZ$1352, 588, MATCH($B$3, resultados!$A$1:$ZZ$1, 0))</f>
        <v/>
      </c>
    </row>
    <row r="595">
      <c r="A595">
        <f>INDEX(resultados!$A$2:$ZZ$1352, 589, MATCH($B$1, resultados!$A$1:$ZZ$1, 0))</f>
        <v/>
      </c>
      <c r="B595">
        <f>INDEX(resultados!$A$2:$ZZ$1352, 589, MATCH($B$2, resultados!$A$1:$ZZ$1, 0))</f>
        <v/>
      </c>
      <c r="C595">
        <f>INDEX(resultados!$A$2:$ZZ$1352, 589, MATCH($B$3, resultados!$A$1:$ZZ$1, 0))</f>
        <v/>
      </c>
    </row>
    <row r="596">
      <c r="A596">
        <f>INDEX(resultados!$A$2:$ZZ$1352, 590, MATCH($B$1, resultados!$A$1:$ZZ$1, 0))</f>
        <v/>
      </c>
      <c r="B596">
        <f>INDEX(resultados!$A$2:$ZZ$1352, 590, MATCH($B$2, resultados!$A$1:$ZZ$1, 0))</f>
        <v/>
      </c>
      <c r="C596">
        <f>INDEX(resultados!$A$2:$ZZ$1352, 590, MATCH($B$3, resultados!$A$1:$ZZ$1, 0))</f>
        <v/>
      </c>
    </row>
    <row r="597">
      <c r="A597">
        <f>INDEX(resultados!$A$2:$ZZ$1352, 591, MATCH($B$1, resultados!$A$1:$ZZ$1, 0))</f>
        <v/>
      </c>
      <c r="B597">
        <f>INDEX(resultados!$A$2:$ZZ$1352, 591, MATCH($B$2, resultados!$A$1:$ZZ$1, 0))</f>
        <v/>
      </c>
      <c r="C597">
        <f>INDEX(resultados!$A$2:$ZZ$1352, 591, MATCH($B$3, resultados!$A$1:$ZZ$1, 0))</f>
        <v/>
      </c>
    </row>
    <row r="598">
      <c r="A598">
        <f>INDEX(resultados!$A$2:$ZZ$1352, 592, MATCH($B$1, resultados!$A$1:$ZZ$1, 0))</f>
        <v/>
      </c>
      <c r="B598">
        <f>INDEX(resultados!$A$2:$ZZ$1352, 592, MATCH($B$2, resultados!$A$1:$ZZ$1, 0))</f>
        <v/>
      </c>
      <c r="C598">
        <f>INDEX(resultados!$A$2:$ZZ$1352, 592, MATCH($B$3, resultados!$A$1:$ZZ$1, 0))</f>
        <v/>
      </c>
    </row>
    <row r="599">
      <c r="A599">
        <f>INDEX(resultados!$A$2:$ZZ$1352, 593, MATCH($B$1, resultados!$A$1:$ZZ$1, 0))</f>
        <v/>
      </c>
      <c r="B599">
        <f>INDEX(resultados!$A$2:$ZZ$1352, 593, MATCH($B$2, resultados!$A$1:$ZZ$1, 0))</f>
        <v/>
      </c>
      <c r="C599">
        <f>INDEX(resultados!$A$2:$ZZ$1352, 593, MATCH($B$3, resultados!$A$1:$ZZ$1, 0))</f>
        <v/>
      </c>
    </row>
    <row r="600">
      <c r="A600">
        <f>INDEX(resultados!$A$2:$ZZ$1352, 594, MATCH($B$1, resultados!$A$1:$ZZ$1, 0))</f>
        <v/>
      </c>
      <c r="B600">
        <f>INDEX(resultados!$A$2:$ZZ$1352, 594, MATCH($B$2, resultados!$A$1:$ZZ$1, 0))</f>
        <v/>
      </c>
      <c r="C600">
        <f>INDEX(resultados!$A$2:$ZZ$1352, 594, MATCH($B$3, resultados!$A$1:$ZZ$1, 0))</f>
        <v/>
      </c>
    </row>
    <row r="601">
      <c r="A601">
        <f>INDEX(resultados!$A$2:$ZZ$1352, 595, MATCH($B$1, resultados!$A$1:$ZZ$1, 0))</f>
        <v/>
      </c>
      <c r="B601">
        <f>INDEX(resultados!$A$2:$ZZ$1352, 595, MATCH($B$2, resultados!$A$1:$ZZ$1, 0))</f>
        <v/>
      </c>
      <c r="C601">
        <f>INDEX(resultados!$A$2:$ZZ$1352, 595, MATCH($B$3, resultados!$A$1:$ZZ$1, 0))</f>
        <v/>
      </c>
    </row>
    <row r="602">
      <c r="A602">
        <f>INDEX(resultados!$A$2:$ZZ$1352, 596, MATCH($B$1, resultados!$A$1:$ZZ$1, 0))</f>
        <v/>
      </c>
      <c r="B602">
        <f>INDEX(resultados!$A$2:$ZZ$1352, 596, MATCH($B$2, resultados!$A$1:$ZZ$1, 0))</f>
        <v/>
      </c>
      <c r="C602">
        <f>INDEX(resultados!$A$2:$ZZ$1352, 596, MATCH($B$3, resultados!$A$1:$ZZ$1, 0))</f>
        <v/>
      </c>
    </row>
    <row r="603">
      <c r="A603">
        <f>INDEX(resultados!$A$2:$ZZ$1352, 597, MATCH($B$1, resultados!$A$1:$ZZ$1, 0))</f>
        <v/>
      </c>
      <c r="B603">
        <f>INDEX(resultados!$A$2:$ZZ$1352, 597, MATCH($B$2, resultados!$A$1:$ZZ$1, 0))</f>
        <v/>
      </c>
      <c r="C603">
        <f>INDEX(resultados!$A$2:$ZZ$1352, 597, MATCH($B$3, resultados!$A$1:$ZZ$1, 0))</f>
        <v/>
      </c>
    </row>
    <row r="604">
      <c r="A604">
        <f>INDEX(resultados!$A$2:$ZZ$1352, 598, MATCH($B$1, resultados!$A$1:$ZZ$1, 0))</f>
        <v/>
      </c>
      <c r="B604">
        <f>INDEX(resultados!$A$2:$ZZ$1352, 598, MATCH($B$2, resultados!$A$1:$ZZ$1, 0))</f>
        <v/>
      </c>
      <c r="C604">
        <f>INDEX(resultados!$A$2:$ZZ$1352, 598, MATCH($B$3, resultados!$A$1:$ZZ$1, 0))</f>
        <v/>
      </c>
    </row>
    <row r="605">
      <c r="A605">
        <f>INDEX(resultados!$A$2:$ZZ$1352, 599, MATCH($B$1, resultados!$A$1:$ZZ$1, 0))</f>
        <v/>
      </c>
      <c r="B605">
        <f>INDEX(resultados!$A$2:$ZZ$1352, 599, MATCH($B$2, resultados!$A$1:$ZZ$1, 0))</f>
        <v/>
      </c>
      <c r="C605">
        <f>INDEX(resultados!$A$2:$ZZ$1352, 599, MATCH($B$3, resultados!$A$1:$ZZ$1, 0))</f>
        <v/>
      </c>
    </row>
    <row r="606">
      <c r="A606">
        <f>INDEX(resultados!$A$2:$ZZ$1352, 600, MATCH($B$1, resultados!$A$1:$ZZ$1, 0))</f>
        <v/>
      </c>
      <c r="B606">
        <f>INDEX(resultados!$A$2:$ZZ$1352, 600, MATCH($B$2, resultados!$A$1:$ZZ$1, 0))</f>
        <v/>
      </c>
      <c r="C606">
        <f>INDEX(resultados!$A$2:$ZZ$1352, 600, MATCH($B$3, resultados!$A$1:$ZZ$1, 0))</f>
        <v/>
      </c>
    </row>
    <row r="607">
      <c r="A607">
        <f>INDEX(resultados!$A$2:$ZZ$1352, 601, MATCH($B$1, resultados!$A$1:$ZZ$1, 0))</f>
        <v/>
      </c>
      <c r="B607">
        <f>INDEX(resultados!$A$2:$ZZ$1352, 601, MATCH($B$2, resultados!$A$1:$ZZ$1, 0))</f>
        <v/>
      </c>
      <c r="C607">
        <f>INDEX(resultados!$A$2:$ZZ$1352, 601, MATCH($B$3, resultados!$A$1:$ZZ$1, 0))</f>
        <v/>
      </c>
    </row>
    <row r="608">
      <c r="A608">
        <f>INDEX(resultados!$A$2:$ZZ$1352, 602, MATCH($B$1, resultados!$A$1:$ZZ$1, 0))</f>
        <v/>
      </c>
      <c r="B608">
        <f>INDEX(resultados!$A$2:$ZZ$1352, 602, MATCH($B$2, resultados!$A$1:$ZZ$1, 0))</f>
        <v/>
      </c>
      <c r="C608">
        <f>INDEX(resultados!$A$2:$ZZ$1352, 602, MATCH($B$3, resultados!$A$1:$ZZ$1, 0))</f>
        <v/>
      </c>
    </row>
    <row r="609">
      <c r="A609">
        <f>INDEX(resultados!$A$2:$ZZ$1352, 603, MATCH($B$1, resultados!$A$1:$ZZ$1, 0))</f>
        <v/>
      </c>
      <c r="B609">
        <f>INDEX(resultados!$A$2:$ZZ$1352, 603, MATCH($B$2, resultados!$A$1:$ZZ$1, 0))</f>
        <v/>
      </c>
      <c r="C609">
        <f>INDEX(resultados!$A$2:$ZZ$1352, 603, MATCH($B$3, resultados!$A$1:$ZZ$1, 0))</f>
        <v/>
      </c>
    </row>
    <row r="610">
      <c r="A610">
        <f>INDEX(resultados!$A$2:$ZZ$1352, 604, MATCH($B$1, resultados!$A$1:$ZZ$1, 0))</f>
        <v/>
      </c>
      <c r="B610">
        <f>INDEX(resultados!$A$2:$ZZ$1352, 604, MATCH($B$2, resultados!$A$1:$ZZ$1, 0))</f>
        <v/>
      </c>
      <c r="C610">
        <f>INDEX(resultados!$A$2:$ZZ$1352, 604, MATCH($B$3, resultados!$A$1:$ZZ$1, 0))</f>
        <v/>
      </c>
    </row>
    <row r="611">
      <c r="A611">
        <f>INDEX(resultados!$A$2:$ZZ$1352, 605, MATCH($B$1, resultados!$A$1:$ZZ$1, 0))</f>
        <v/>
      </c>
      <c r="B611">
        <f>INDEX(resultados!$A$2:$ZZ$1352, 605, MATCH($B$2, resultados!$A$1:$ZZ$1, 0))</f>
        <v/>
      </c>
      <c r="C611">
        <f>INDEX(resultados!$A$2:$ZZ$1352, 605, MATCH($B$3, resultados!$A$1:$ZZ$1, 0))</f>
        <v/>
      </c>
    </row>
    <row r="612">
      <c r="A612">
        <f>INDEX(resultados!$A$2:$ZZ$1352, 606, MATCH($B$1, resultados!$A$1:$ZZ$1, 0))</f>
        <v/>
      </c>
      <c r="B612">
        <f>INDEX(resultados!$A$2:$ZZ$1352, 606, MATCH($B$2, resultados!$A$1:$ZZ$1, 0))</f>
        <v/>
      </c>
      <c r="C612">
        <f>INDEX(resultados!$A$2:$ZZ$1352, 606, MATCH($B$3, resultados!$A$1:$ZZ$1, 0))</f>
        <v/>
      </c>
    </row>
    <row r="613">
      <c r="A613">
        <f>INDEX(resultados!$A$2:$ZZ$1352, 607, MATCH($B$1, resultados!$A$1:$ZZ$1, 0))</f>
        <v/>
      </c>
      <c r="B613">
        <f>INDEX(resultados!$A$2:$ZZ$1352, 607, MATCH($B$2, resultados!$A$1:$ZZ$1, 0))</f>
        <v/>
      </c>
      <c r="C613">
        <f>INDEX(resultados!$A$2:$ZZ$1352, 607, MATCH($B$3, resultados!$A$1:$ZZ$1, 0))</f>
        <v/>
      </c>
    </row>
    <row r="614">
      <c r="A614">
        <f>INDEX(resultados!$A$2:$ZZ$1352, 608, MATCH($B$1, resultados!$A$1:$ZZ$1, 0))</f>
        <v/>
      </c>
      <c r="B614">
        <f>INDEX(resultados!$A$2:$ZZ$1352, 608, MATCH($B$2, resultados!$A$1:$ZZ$1, 0))</f>
        <v/>
      </c>
      <c r="C614">
        <f>INDEX(resultados!$A$2:$ZZ$1352, 608, MATCH($B$3, resultados!$A$1:$ZZ$1, 0))</f>
        <v/>
      </c>
    </row>
    <row r="615">
      <c r="A615">
        <f>INDEX(resultados!$A$2:$ZZ$1352, 609, MATCH($B$1, resultados!$A$1:$ZZ$1, 0))</f>
        <v/>
      </c>
      <c r="B615">
        <f>INDEX(resultados!$A$2:$ZZ$1352, 609, MATCH($B$2, resultados!$A$1:$ZZ$1, 0))</f>
        <v/>
      </c>
      <c r="C615">
        <f>INDEX(resultados!$A$2:$ZZ$1352, 609, MATCH($B$3, resultados!$A$1:$ZZ$1, 0))</f>
        <v/>
      </c>
    </row>
    <row r="616">
      <c r="A616">
        <f>INDEX(resultados!$A$2:$ZZ$1352, 610, MATCH($B$1, resultados!$A$1:$ZZ$1, 0))</f>
        <v/>
      </c>
      <c r="B616">
        <f>INDEX(resultados!$A$2:$ZZ$1352, 610, MATCH($B$2, resultados!$A$1:$ZZ$1, 0))</f>
        <v/>
      </c>
      <c r="C616">
        <f>INDEX(resultados!$A$2:$ZZ$1352, 610, MATCH($B$3, resultados!$A$1:$ZZ$1, 0))</f>
        <v/>
      </c>
    </row>
    <row r="617">
      <c r="A617">
        <f>INDEX(resultados!$A$2:$ZZ$1352, 611, MATCH($B$1, resultados!$A$1:$ZZ$1, 0))</f>
        <v/>
      </c>
      <c r="B617">
        <f>INDEX(resultados!$A$2:$ZZ$1352, 611, MATCH($B$2, resultados!$A$1:$ZZ$1, 0))</f>
        <v/>
      </c>
      <c r="C617">
        <f>INDEX(resultados!$A$2:$ZZ$1352, 611, MATCH($B$3, resultados!$A$1:$ZZ$1, 0))</f>
        <v/>
      </c>
    </row>
    <row r="618">
      <c r="A618">
        <f>INDEX(resultados!$A$2:$ZZ$1352, 612, MATCH($B$1, resultados!$A$1:$ZZ$1, 0))</f>
        <v/>
      </c>
      <c r="B618">
        <f>INDEX(resultados!$A$2:$ZZ$1352, 612, MATCH($B$2, resultados!$A$1:$ZZ$1, 0))</f>
        <v/>
      </c>
      <c r="C618">
        <f>INDEX(resultados!$A$2:$ZZ$1352, 612, MATCH($B$3, resultados!$A$1:$ZZ$1, 0))</f>
        <v/>
      </c>
    </row>
    <row r="619">
      <c r="A619">
        <f>INDEX(resultados!$A$2:$ZZ$1352, 613, MATCH($B$1, resultados!$A$1:$ZZ$1, 0))</f>
        <v/>
      </c>
      <c r="B619">
        <f>INDEX(resultados!$A$2:$ZZ$1352, 613, MATCH($B$2, resultados!$A$1:$ZZ$1, 0))</f>
        <v/>
      </c>
      <c r="C619">
        <f>INDEX(resultados!$A$2:$ZZ$1352, 613, MATCH($B$3, resultados!$A$1:$ZZ$1, 0))</f>
        <v/>
      </c>
    </row>
    <row r="620">
      <c r="A620">
        <f>INDEX(resultados!$A$2:$ZZ$1352, 614, MATCH($B$1, resultados!$A$1:$ZZ$1, 0))</f>
        <v/>
      </c>
      <c r="B620">
        <f>INDEX(resultados!$A$2:$ZZ$1352, 614, MATCH($B$2, resultados!$A$1:$ZZ$1, 0))</f>
        <v/>
      </c>
      <c r="C620">
        <f>INDEX(resultados!$A$2:$ZZ$1352, 614, MATCH($B$3, resultados!$A$1:$ZZ$1, 0))</f>
        <v/>
      </c>
    </row>
    <row r="621">
      <c r="A621">
        <f>INDEX(resultados!$A$2:$ZZ$1352, 615, MATCH($B$1, resultados!$A$1:$ZZ$1, 0))</f>
        <v/>
      </c>
      <c r="B621">
        <f>INDEX(resultados!$A$2:$ZZ$1352, 615, MATCH($B$2, resultados!$A$1:$ZZ$1, 0))</f>
        <v/>
      </c>
      <c r="C621">
        <f>INDEX(resultados!$A$2:$ZZ$1352, 615, MATCH($B$3, resultados!$A$1:$ZZ$1, 0))</f>
        <v/>
      </c>
    </row>
    <row r="622">
      <c r="A622">
        <f>INDEX(resultados!$A$2:$ZZ$1352, 616, MATCH($B$1, resultados!$A$1:$ZZ$1, 0))</f>
        <v/>
      </c>
      <c r="B622">
        <f>INDEX(resultados!$A$2:$ZZ$1352, 616, MATCH($B$2, resultados!$A$1:$ZZ$1, 0))</f>
        <v/>
      </c>
      <c r="C622">
        <f>INDEX(resultados!$A$2:$ZZ$1352, 616, MATCH($B$3, resultados!$A$1:$ZZ$1, 0))</f>
        <v/>
      </c>
    </row>
    <row r="623">
      <c r="A623">
        <f>INDEX(resultados!$A$2:$ZZ$1352, 617, MATCH($B$1, resultados!$A$1:$ZZ$1, 0))</f>
        <v/>
      </c>
      <c r="B623">
        <f>INDEX(resultados!$A$2:$ZZ$1352, 617, MATCH($B$2, resultados!$A$1:$ZZ$1, 0))</f>
        <v/>
      </c>
      <c r="C623">
        <f>INDEX(resultados!$A$2:$ZZ$1352, 617, MATCH($B$3, resultados!$A$1:$ZZ$1, 0))</f>
        <v/>
      </c>
    </row>
    <row r="624">
      <c r="A624">
        <f>INDEX(resultados!$A$2:$ZZ$1352, 618, MATCH($B$1, resultados!$A$1:$ZZ$1, 0))</f>
        <v/>
      </c>
      <c r="B624">
        <f>INDEX(resultados!$A$2:$ZZ$1352, 618, MATCH($B$2, resultados!$A$1:$ZZ$1, 0))</f>
        <v/>
      </c>
      <c r="C624">
        <f>INDEX(resultados!$A$2:$ZZ$1352, 618, MATCH($B$3, resultados!$A$1:$ZZ$1, 0))</f>
        <v/>
      </c>
    </row>
    <row r="625">
      <c r="A625">
        <f>INDEX(resultados!$A$2:$ZZ$1352, 619, MATCH($B$1, resultados!$A$1:$ZZ$1, 0))</f>
        <v/>
      </c>
      <c r="B625">
        <f>INDEX(resultados!$A$2:$ZZ$1352, 619, MATCH($B$2, resultados!$A$1:$ZZ$1, 0))</f>
        <v/>
      </c>
      <c r="C625">
        <f>INDEX(resultados!$A$2:$ZZ$1352, 619, MATCH($B$3, resultados!$A$1:$ZZ$1, 0))</f>
        <v/>
      </c>
    </row>
    <row r="626">
      <c r="A626">
        <f>INDEX(resultados!$A$2:$ZZ$1352, 620, MATCH($B$1, resultados!$A$1:$ZZ$1, 0))</f>
        <v/>
      </c>
      <c r="B626">
        <f>INDEX(resultados!$A$2:$ZZ$1352, 620, MATCH($B$2, resultados!$A$1:$ZZ$1, 0))</f>
        <v/>
      </c>
      <c r="C626">
        <f>INDEX(resultados!$A$2:$ZZ$1352, 620, MATCH($B$3, resultados!$A$1:$ZZ$1, 0))</f>
        <v/>
      </c>
    </row>
    <row r="627">
      <c r="A627">
        <f>INDEX(resultados!$A$2:$ZZ$1352, 621, MATCH($B$1, resultados!$A$1:$ZZ$1, 0))</f>
        <v/>
      </c>
      <c r="B627">
        <f>INDEX(resultados!$A$2:$ZZ$1352, 621, MATCH($B$2, resultados!$A$1:$ZZ$1, 0))</f>
        <v/>
      </c>
      <c r="C627">
        <f>INDEX(resultados!$A$2:$ZZ$1352, 621, MATCH($B$3, resultados!$A$1:$ZZ$1, 0))</f>
        <v/>
      </c>
    </row>
    <row r="628">
      <c r="A628">
        <f>INDEX(resultados!$A$2:$ZZ$1352, 622, MATCH($B$1, resultados!$A$1:$ZZ$1, 0))</f>
        <v/>
      </c>
      <c r="B628">
        <f>INDEX(resultados!$A$2:$ZZ$1352, 622, MATCH($B$2, resultados!$A$1:$ZZ$1, 0))</f>
        <v/>
      </c>
      <c r="C628">
        <f>INDEX(resultados!$A$2:$ZZ$1352, 622, MATCH($B$3, resultados!$A$1:$ZZ$1, 0))</f>
        <v/>
      </c>
    </row>
    <row r="629">
      <c r="A629">
        <f>INDEX(resultados!$A$2:$ZZ$1352, 623, MATCH($B$1, resultados!$A$1:$ZZ$1, 0))</f>
        <v/>
      </c>
      <c r="B629">
        <f>INDEX(resultados!$A$2:$ZZ$1352, 623, MATCH($B$2, resultados!$A$1:$ZZ$1, 0))</f>
        <v/>
      </c>
      <c r="C629">
        <f>INDEX(resultados!$A$2:$ZZ$1352, 623, MATCH($B$3, resultados!$A$1:$ZZ$1, 0))</f>
        <v/>
      </c>
    </row>
    <row r="630">
      <c r="A630">
        <f>INDEX(resultados!$A$2:$ZZ$1352, 624, MATCH($B$1, resultados!$A$1:$ZZ$1, 0))</f>
        <v/>
      </c>
      <c r="B630">
        <f>INDEX(resultados!$A$2:$ZZ$1352, 624, MATCH($B$2, resultados!$A$1:$ZZ$1, 0))</f>
        <v/>
      </c>
      <c r="C630">
        <f>INDEX(resultados!$A$2:$ZZ$1352, 624, MATCH($B$3, resultados!$A$1:$ZZ$1, 0))</f>
        <v/>
      </c>
    </row>
    <row r="631">
      <c r="A631">
        <f>INDEX(resultados!$A$2:$ZZ$1352, 625, MATCH($B$1, resultados!$A$1:$ZZ$1, 0))</f>
        <v/>
      </c>
      <c r="B631">
        <f>INDEX(resultados!$A$2:$ZZ$1352, 625, MATCH($B$2, resultados!$A$1:$ZZ$1, 0))</f>
        <v/>
      </c>
      <c r="C631">
        <f>INDEX(resultados!$A$2:$ZZ$1352, 625, MATCH($B$3, resultados!$A$1:$ZZ$1, 0))</f>
        <v/>
      </c>
    </row>
    <row r="632">
      <c r="A632">
        <f>INDEX(resultados!$A$2:$ZZ$1352, 626, MATCH($B$1, resultados!$A$1:$ZZ$1, 0))</f>
        <v/>
      </c>
      <c r="B632">
        <f>INDEX(resultados!$A$2:$ZZ$1352, 626, MATCH($B$2, resultados!$A$1:$ZZ$1, 0))</f>
        <v/>
      </c>
      <c r="C632">
        <f>INDEX(resultados!$A$2:$ZZ$1352, 626, MATCH($B$3, resultados!$A$1:$ZZ$1, 0))</f>
        <v/>
      </c>
    </row>
    <row r="633">
      <c r="A633">
        <f>INDEX(resultados!$A$2:$ZZ$1352, 627, MATCH($B$1, resultados!$A$1:$ZZ$1, 0))</f>
        <v/>
      </c>
      <c r="B633">
        <f>INDEX(resultados!$A$2:$ZZ$1352, 627, MATCH($B$2, resultados!$A$1:$ZZ$1, 0))</f>
        <v/>
      </c>
      <c r="C633">
        <f>INDEX(resultados!$A$2:$ZZ$1352, 627, MATCH($B$3, resultados!$A$1:$ZZ$1, 0))</f>
        <v/>
      </c>
    </row>
    <row r="634">
      <c r="A634">
        <f>INDEX(resultados!$A$2:$ZZ$1352, 628, MATCH($B$1, resultados!$A$1:$ZZ$1, 0))</f>
        <v/>
      </c>
      <c r="B634">
        <f>INDEX(resultados!$A$2:$ZZ$1352, 628, MATCH($B$2, resultados!$A$1:$ZZ$1, 0))</f>
        <v/>
      </c>
      <c r="C634">
        <f>INDEX(resultados!$A$2:$ZZ$1352, 628, MATCH($B$3, resultados!$A$1:$ZZ$1, 0))</f>
        <v/>
      </c>
    </row>
    <row r="635">
      <c r="A635">
        <f>INDEX(resultados!$A$2:$ZZ$1352, 629, MATCH($B$1, resultados!$A$1:$ZZ$1, 0))</f>
        <v/>
      </c>
      <c r="B635">
        <f>INDEX(resultados!$A$2:$ZZ$1352, 629, MATCH($B$2, resultados!$A$1:$ZZ$1, 0))</f>
        <v/>
      </c>
      <c r="C635">
        <f>INDEX(resultados!$A$2:$ZZ$1352, 629, MATCH($B$3, resultados!$A$1:$ZZ$1, 0))</f>
        <v/>
      </c>
    </row>
    <row r="636">
      <c r="A636">
        <f>INDEX(resultados!$A$2:$ZZ$1352, 630, MATCH($B$1, resultados!$A$1:$ZZ$1, 0))</f>
        <v/>
      </c>
      <c r="B636">
        <f>INDEX(resultados!$A$2:$ZZ$1352, 630, MATCH($B$2, resultados!$A$1:$ZZ$1, 0))</f>
        <v/>
      </c>
      <c r="C636">
        <f>INDEX(resultados!$A$2:$ZZ$1352, 630, MATCH($B$3, resultados!$A$1:$ZZ$1, 0))</f>
        <v/>
      </c>
    </row>
    <row r="637">
      <c r="A637">
        <f>INDEX(resultados!$A$2:$ZZ$1352, 631, MATCH($B$1, resultados!$A$1:$ZZ$1, 0))</f>
        <v/>
      </c>
      <c r="B637">
        <f>INDEX(resultados!$A$2:$ZZ$1352, 631, MATCH($B$2, resultados!$A$1:$ZZ$1, 0))</f>
        <v/>
      </c>
      <c r="C637">
        <f>INDEX(resultados!$A$2:$ZZ$1352, 631, MATCH($B$3, resultados!$A$1:$ZZ$1, 0))</f>
        <v/>
      </c>
    </row>
    <row r="638">
      <c r="A638">
        <f>INDEX(resultados!$A$2:$ZZ$1352, 632, MATCH($B$1, resultados!$A$1:$ZZ$1, 0))</f>
        <v/>
      </c>
      <c r="B638">
        <f>INDEX(resultados!$A$2:$ZZ$1352, 632, MATCH($B$2, resultados!$A$1:$ZZ$1, 0))</f>
        <v/>
      </c>
      <c r="C638">
        <f>INDEX(resultados!$A$2:$ZZ$1352, 632, MATCH($B$3, resultados!$A$1:$ZZ$1, 0))</f>
        <v/>
      </c>
    </row>
    <row r="639">
      <c r="A639">
        <f>INDEX(resultados!$A$2:$ZZ$1352, 633, MATCH($B$1, resultados!$A$1:$ZZ$1, 0))</f>
        <v/>
      </c>
      <c r="B639">
        <f>INDEX(resultados!$A$2:$ZZ$1352, 633, MATCH($B$2, resultados!$A$1:$ZZ$1, 0))</f>
        <v/>
      </c>
      <c r="C639">
        <f>INDEX(resultados!$A$2:$ZZ$1352, 633, MATCH($B$3, resultados!$A$1:$ZZ$1, 0))</f>
        <v/>
      </c>
    </row>
    <row r="640">
      <c r="A640">
        <f>INDEX(resultados!$A$2:$ZZ$1352, 634, MATCH($B$1, resultados!$A$1:$ZZ$1, 0))</f>
        <v/>
      </c>
      <c r="B640">
        <f>INDEX(resultados!$A$2:$ZZ$1352, 634, MATCH($B$2, resultados!$A$1:$ZZ$1, 0))</f>
        <v/>
      </c>
      <c r="C640">
        <f>INDEX(resultados!$A$2:$ZZ$1352, 634, MATCH($B$3, resultados!$A$1:$ZZ$1, 0))</f>
        <v/>
      </c>
    </row>
    <row r="641">
      <c r="A641">
        <f>INDEX(resultados!$A$2:$ZZ$1352, 635, MATCH($B$1, resultados!$A$1:$ZZ$1, 0))</f>
        <v/>
      </c>
      <c r="B641">
        <f>INDEX(resultados!$A$2:$ZZ$1352, 635, MATCH($B$2, resultados!$A$1:$ZZ$1, 0))</f>
        <v/>
      </c>
      <c r="C641">
        <f>INDEX(resultados!$A$2:$ZZ$1352, 635, MATCH($B$3, resultados!$A$1:$ZZ$1, 0))</f>
        <v/>
      </c>
    </row>
    <row r="642">
      <c r="A642">
        <f>INDEX(resultados!$A$2:$ZZ$1352, 636, MATCH($B$1, resultados!$A$1:$ZZ$1, 0))</f>
        <v/>
      </c>
      <c r="B642">
        <f>INDEX(resultados!$A$2:$ZZ$1352, 636, MATCH($B$2, resultados!$A$1:$ZZ$1, 0))</f>
        <v/>
      </c>
      <c r="C642">
        <f>INDEX(resultados!$A$2:$ZZ$1352, 636, MATCH($B$3, resultados!$A$1:$ZZ$1, 0))</f>
        <v/>
      </c>
    </row>
    <row r="643">
      <c r="A643">
        <f>INDEX(resultados!$A$2:$ZZ$1352, 637, MATCH($B$1, resultados!$A$1:$ZZ$1, 0))</f>
        <v/>
      </c>
      <c r="B643">
        <f>INDEX(resultados!$A$2:$ZZ$1352, 637, MATCH($B$2, resultados!$A$1:$ZZ$1, 0))</f>
        <v/>
      </c>
      <c r="C643">
        <f>INDEX(resultados!$A$2:$ZZ$1352, 637, MATCH($B$3, resultados!$A$1:$ZZ$1, 0))</f>
        <v/>
      </c>
    </row>
    <row r="644">
      <c r="A644">
        <f>INDEX(resultados!$A$2:$ZZ$1352, 638, MATCH($B$1, resultados!$A$1:$ZZ$1, 0))</f>
        <v/>
      </c>
      <c r="B644">
        <f>INDEX(resultados!$A$2:$ZZ$1352, 638, MATCH($B$2, resultados!$A$1:$ZZ$1, 0))</f>
        <v/>
      </c>
      <c r="C644">
        <f>INDEX(resultados!$A$2:$ZZ$1352, 638, MATCH($B$3, resultados!$A$1:$ZZ$1, 0))</f>
        <v/>
      </c>
    </row>
    <row r="645">
      <c r="A645">
        <f>INDEX(resultados!$A$2:$ZZ$1352, 639, MATCH($B$1, resultados!$A$1:$ZZ$1, 0))</f>
        <v/>
      </c>
      <c r="B645">
        <f>INDEX(resultados!$A$2:$ZZ$1352, 639, MATCH($B$2, resultados!$A$1:$ZZ$1, 0))</f>
        <v/>
      </c>
      <c r="C645">
        <f>INDEX(resultados!$A$2:$ZZ$1352, 639, MATCH($B$3, resultados!$A$1:$ZZ$1, 0))</f>
        <v/>
      </c>
    </row>
    <row r="646">
      <c r="A646">
        <f>INDEX(resultados!$A$2:$ZZ$1352, 640, MATCH($B$1, resultados!$A$1:$ZZ$1, 0))</f>
        <v/>
      </c>
      <c r="B646">
        <f>INDEX(resultados!$A$2:$ZZ$1352, 640, MATCH($B$2, resultados!$A$1:$ZZ$1, 0))</f>
        <v/>
      </c>
      <c r="C646">
        <f>INDEX(resultados!$A$2:$ZZ$1352, 640, MATCH($B$3, resultados!$A$1:$ZZ$1, 0))</f>
        <v/>
      </c>
    </row>
    <row r="647">
      <c r="A647">
        <f>INDEX(resultados!$A$2:$ZZ$1352, 641, MATCH($B$1, resultados!$A$1:$ZZ$1, 0))</f>
        <v/>
      </c>
      <c r="B647">
        <f>INDEX(resultados!$A$2:$ZZ$1352, 641, MATCH($B$2, resultados!$A$1:$ZZ$1, 0))</f>
        <v/>
      </c>
      <c r="C647">
        <f>INDEX(resultados!$A$2:$ZZ$1352, 641, MATCH($B$3, resultados!$A$1:$ZZ$1, 0))</f>
        <v/>
      </c>
    </row>
    <row r="648">
      <c r="A648">
        <f>INDEX(resultados!$A$2:$ZZ$1352, 642, MATCH($B$1, resultados!$A$1:$ZZ$1, 0))</f>
        <v/>
      </c>
      <c r="B648">
        <f>INDEX(resultados!$A$2:$ZZ$1352, 642, MATCH($B$2, resultados!$A$1:$ZZ$1, 0))</f>
        <v/>
      </c>
      <c r="C648">
        <f>INDEX(resultados!$A$2:$ZZ$1352, 642, MATCH($B$3, resultados!$A$1:$ZZ$1, 0))</f>
        <v/>
      </c>
    </row>
    <row r="649">
      <c r="A649">
        <f>INDEX(resultados!$A$2:$ZZ$1352, 643, MATCH($B$1, resultados!$A$1:$ZZ$1, 0))</f>
        <v/>
      </c>
      <c r="B649">
        <f>INDEX(resultados!$A$2:$ZZ$1352, 643, MATCH($B$2, resultados!$A$1:$ZZ$1, 0))</f>
        <v/>
      </c>
      <c r="C649">
        <f>INDEX(resultados!$A$2:$ZZ$1352, 643, MATCH($B$3, resultados!$A$1:$ZZ$1, 0))</f>
        <v/>
      </c>
    </row>
    <row r="650">
      <c r="A650">
        <f>INDEX(resultados!$A$2:$ZZ$1352, 644, MATCH($B$1, resultados!$A$1:$ZZ$1, 0))</f>
        <v/>
      </c>
      <c r="B650">
        <f>INDEX(resultados!$A$2:$ZZ$1352, 644, MATCH($B$2, resultados!$A$1:$ZZ$1, 0))</f>
        <v/>
      </c>
      <c r="C650">
        <f>INDEX(resultados!$A$2:$ZZ$1352, 644, MATCH($B$3, resultados!$A$1:$ZZ$1, 0))</f>
        <v/>
      </c>
    </row>
    <row r="651">
      <c r="A651">
        <f>INDEX(resultados!$A$2:$ZZ$1352, 645, MATCH($B$1, resultados!$A$1:$ZZ$1, 0))</f>
        <v/>
      </c>
      <c r="B651">
        <f>INDEX(resultados!$A$2:$ZZ$1352, 645, MATCH($B$2, resultados!$A$1:$ZZ$1, 0))</f>
        <v/>
      </c>
      <c r="C651">
        <f>INDEX(resultados!$A$2:$ZZ$1352, 645, MATCH($B$3, resultados!$A$1:$ZZ$1, 0))</f>
        <v/>
      </c>
    </row>
    <row r="652">
      <c r="A652">
        <f>INDEX(resultados!$A$2:$ZZ$1352, 646, MATCH($B$1, resultados!$A$1:$ZZ$1, 0))</f>
        <v/>
      </c>
      <c r="B652">
        <f>INDEX(resultados!$A$2:$ZZ$1352, 646, MATCH($B$2, resultados!$A$1:$ZZ$1, 0))</f>
        <v/>
      </c>
      <c r="C652">
        <f>INDEX(resultados!$A$2:$ZZ$1352, 646, MATCH($B$3, resultados!$A$1:$ZZ$1, 0))</f>
        <v/>
      </c>
    </row>
    <row r="653">
      <c r="A653">
        <f>INDEX(resultados!$A$2:$ZZ$1352, 647, MATCH($B$1, resultados!$A$1:$ZZ$1, 0))</f>
        <v/>
      </c>
      <c r="B653">
        <f>INDEX(resultados!$A$2:$ZZ$1352, 647, MATCH($B$2, resultados!$A$1:$ZZ$1, 0))</f>
        <v/>
      </c>
      <c r="C653">
        <f>INDEX(resultados!$A$2:$ZZ$1352, 647, MATCH($B$3, resultados!$A$1:$ZZ$1, 0))</f>
        <v/>
      </c>
    </row>
    <row r="654">
      <c r="A654">
        <f>INDEX(resultados!$A$2:$ZZ$1352, 648, MATCH($B$1, resultados!$A$1:$ZZ$1, 0))</f>
        <v/>
      </c>
      <c r="B654">
        <f>INDEX(resultados!$A$2:$ZZ$1352, 648, MATCH($B$2, resultados!$A$1:$ZZ$1, 0))</f>
        <v/>
      </c>
      <c r="C654">
        <f>INDEX(resultados!$A$2:$ZZ$1352, 648, MATCH($B$3, resultados!$A$1:$ZZ$1, 0))</f>
        <v/>
      </c>
    </row>
    <row r="655">
      <c r="A655">
        <f>INDEX(resultados!$A$2:$ZZ$1352, 649, MATCH($B$1, resultados!$A$1:$ZZ$1, 0))</f>
        <v/>
      </c>
      <c r="B655">
        <f>INDEX(resultados!$A$2:$ZZ$1352, 649, MATCH($B$2, resultados!$A$1:$ZZ$1, 0))</f>
        <v/>
      </c>
      <c r="C655">
        <f>INDEX(resultados!$A$2:$ZZ$1352, 649, MATCH($B$3, resultados!$A$1:$ZZ$1, 0))</f>
        <v/>
      </c>
    </row>
    <row r="656">
      <c r="A656">
        <f>INDEX(resultados!$A$2:$ZZ$1352, 650, MATCH($B$1, resultados!$A$1:$ZZ$1, 0))</f>
        <v/>
      </c>
      <c r="B656">
        <f>INDEX(resultados!$A$2:$ZZ$1352, 650, MATCH($B$2, resultados!$A$1:$ZZ$1, 0))</f>
        <v/>
      </c>
      <c r="C656">
        <f>INDEX(resultados!$A$2:$ZZ$1352, 650, MATCH($B$3, resultados!$A$1:$ZZ$1, 0))</f>
        <v/>
      </c>
    </row>
    <row r="657">
      <c r="A657">
        <f>INDEX(resultados!$A$2:$ZZ$1352, 651, MATCH($B$1, resultados!$A$1:$ZZ$1, 0))</f>
        <v/>
      </c>
      <c r="B657">
        <f>INDEX(resultados!$A$2:$ZZ$1352, 651, MATCH($B$2, resultados!$A$1:$ZZ$1, 0))</f>
        <v/>
      </c>
      <c r="C657">
        <f>INDEX(resultados!$A$2:$ZZ$1352, 651, MATCH($B$3, resultados!$A$1:$ZZ$1, 0))</f>
        <v/>
      </c>
    </row>
    <row r="658">
      <c r="A658">
        <f>INDEX(resultados!$A$2:$ZZ$1352, 652, MATCH($B$1, resultados!$A$1:$ZZ$1, 0))</f>
        <v/>
      </c>
      <c r="B658">
        <f>INDEX(resultados!$A$2:$ZZ$1352, 652, MATCH($B$2, resultados!$A$1:$ZZ$1, 0))</f>
        <v/>
      </c>
      <c r="C658">
        <f>INDEX(resultados!$A$2:$ZZ$1352, 652, MATCH($B$3, resultados!$A$1:$ZZ$1, 0))</f>
        <v/>
      </c>
    </row>
    <row r="659">
      <c r="A659">
        <f>INDEX(resultados!$A$2:$ZZ$1352, 653, MATCH($B$1, resultados!$A$1:$ZZ$1, 0))</f>
        <v/>
      </c>
      <c r="B659">
        <f>INDEX(resultados!$A$2:$ZZ$1352, 653, MATCH($B$2, resultados!$A$1:$ZZ$1, 0))</f>
        <v/>
      </c>
      <c r="C659">
        <f>INDEX(resultados!$A$2:$ZZ$1352, 653, MATCH($B$3, resultados!$A$1:$ZZ$1, 0))</f>
        <v/>
      </c>
    </row>
    <row r="660">
      <c r="A660">
        <f>INDEX(resultados!$A$2:$ZZ$1352, 654, MATCH($B$1, resultados!$A$1:$ZZ$1, 0))</f>
        <v/>
      </c>
      <c r="B660">
        <f>INDEX(resultados!$A$2:$ZZ$1352, 654, MATCH($B$2, resultados!$A$1:$ZZ$1, 0))</f>
        <v/>
      </c>
      <c r="C660">
        <f>INDEX(resultados!$A$2:$ZZ$1352, 654, MATCH($B$3, resultados!$A$1:$ZZ$1, 0))</f>
        <v/>
      </c>
    </row>
    <row r="661">
      <c r="A661">
        <f>INDEX(resultados!$A$2:$ZZ$1352, 655, MATCH($B$1, resultados!$A$1:$ZZ$1, 0))</f>
        <v/>
      </c>
      <c r="B661">
        <f>INDEX(resultados!$A$2:$ZZ$1352, 655, MATCH($B$2, resultados!$A$1:$ZZ$1, 0))</f>
        <v/>
      </c>
      <c r="C661">
        <f>INDEX(resultados!$A$2:$ZZ$1352, 655, MATCH($B$3, resultados!$A$1:$ZZ$1, 0))</f>
        <v/>
      </c>
    </row>
    <row r="662">
      <c r="A662">
        <f>INDEX(resultados!$A$2:$ZZ$1352, 656, MATCH($B$1, resultados!$A$1:$ZZ$1, 0))</f>
        <v/>
      </c>
      <c r="B662">
        <f>INDEX(resultados!$A$2:$ZZ$1352, 656, MATCH($B$2, resultados!$A$1:$ZZ$1, 0))</f>
        <v/>
      </c>
      <c r="C662">
        <f>INDEX(resultados!$A$2:$ZZ$1352, 656, MATCH($B$3, resultados!$A$1:$ZZ$1, 0))</f>
        <v/>
      </c>
    </row>
    <row r="663">
      <c r="A663">
        <f>INDEX(resultados!$A$2:$ZZ$1352, 657, MATCH($B$1, resultados!$A$1:$ZZ$1, 0))</f>
        <v/>
      </c>
      <c r="B663">
        <f>INDEX(resultados!$A$2:$ZZ$1352, 657, MATCH($B$2, resultados!$A$1:$ZZ$1, 0))</f>
        <v/>
      </c>
      <c r="C663">
        <f>INDEX(resultados!$A$2:$ZZ$1352, 657, MATCH($B$3, resultados!$A$1:$ZZ$1, 0))</f>
        <v/>
      </c>
    </row>
    <row r="664">
      <c r="A664">
        <f>INDEX(resultados!$A$2:$ZZ$1352, 658, MATCH($B$1, resultados!$A$1:$ZZ$1, 0))</f>
        <v/>
      </c>
      <c r="B664">
        <f>INDEX(resultados!$A$2:$ZZ$1352, 658, MATCH($B$2, resultados!$A$1:$ZZ$1, 0))</f>
        <v/>
      </c>
      <c r="C664">
        <f>INDEX(resultados!$A$2:$ZZ$1352, 658, MATCH($B$3, resultados!$A$1:$ZZ$1, 0))</f>
        <v/>
      </c>
    </row>
    <row r="665">
      <c r="A665">
        <f>INDEX(resultados!$A$2:$ZZ$1352, 659, MATCH($B$1, resultados!$A$1:$ZZ$1, 0))</f>
        <v/>
      </c>
      <c r="B665">
        <f>INDEX(resultados!$A$2:$ZZ$1352, 659, MATCH($B$2, resultados!$A$1:$ZZ$1, 0))</f>
        <v/>
      </c>
      <c r="C665">
        <f>INDEX(resultados!$A$2:$ZZ$1352, 659, MATCH($B$3, resultados!$A$1:$ZZ$1, 0))</f>
        <v/>
      </c>
    </row>
    <row r="666">
      <c r="A666">
        <f>INDEX(resultados!$A$2:$ZZ$1352, 660, MATCH($B$1, resultados!$A$1:$ZZ$1, 0))</f>
        <v/>
      </c>
      <c r="B666">
        <f>INDEX(resultados!$A$2:$ZZ$1352, 660, MATCH($B$2, resultados!$A$1:$ZZ$1, 0))</f>
        <v/>
      </c>
      <c r="C666">
        <f>INDEX(resultados!$A$2:$ZZ$1352, 660, MATCH($B$3, resultados!$A$1:$ZZ$1, 0))</f>
        <v/>
      </c>
    </row>
    <row r="667">
      <c r="A667">
        <f>INDEX(resultados!$A$2:$ZZ$1352, 661, MATCH($B$1, resultados!$A$1:$ZZ$1, 0))</f>
        <v/>
      </c>
      <c r="B667">
        <f>INDEX(resultados!$A$2:$ZZ$1352, 661, MATCH($B$2, resultados!$A$1:$ZZ$1, 0))</f>
        <v/>
      </c>
      <c r="C667">
        <f>INDEX(resultados!$A$2:$ZZ$1352, 661, MATCH($B$3, resultados!$A$1:$ZZ$1, 0))</f>
        <v/>
      </c>
    </row>
    <row r="668">
      <c r="A668">
        <f>INDEX(resultados!$A$2:$ZZ$1352, 662, MATCH($B$1, resultados!$A$1:$ZZ$1, 0))</f>
        <v/>
      </c>
      <c r="B668">
        <f>INDEX(resultados!$A$2:$ZZ$1352, 662, MATCH($B$2, resultados!$A$1:$ZZ$1, 0))</f>
        <v/>
      </c>
      <c r="C668">
        <f>INDEX(resultados!$A$2:$ZZ$1352, 662, MATCH($B$3, resultados!$A$1:$ZZ$1, 0))</f>
        <v/>
      </c>
    </row>
    <row r="669">
      <c r="A669">
        <f>INDEX(resultados!$A$2:$ZZ$1352, 663, MATCH($B$1, resultados!$A$1:$ZZ$1, 0))</f>
        <v/>
      </c>
      <c r="B669">
        <f>INDEX(resultados!$A$2:$ZZ$1352, 663, MATCH($B$2, resultados!$A$1:$ZZ$1, 0))</f>
        <v/>
      </c>
      <c r="C669">
        <f>INDEX(resultados!$A$2:$ZZ$1352, 663, MATCH($B$3, resultados!$A$1:$ZZ$1, 0))</f>
        <v/>
      </c>
    </row>
    <row r="670">
      <c r="A670">
        <f>INDEX(resultados!$A$2:$ZZ$1352, 664, MATCH($B$1, resultados!$A$1:$ZZ$1, 0))</f>
        <v/>
      </c>
      <c r="B670">
        <f>INDEX(resultados!$A$2:$ZZ$1352, 664, MATCH($B$2, resultados!$A$1:$ZZ$1, 0))</f>
        <v/>
      </c>
      <c r="C670">
        <f>INDEX(resultados!$A$2:$ZZ$1352, 664, MATCH($B$3, resultados!$A$1:$ZZ$1, 0))</f>
        <v/>
      </c>
    </row>
    <row r="671">
      <c r="A671">
        <f>INDEX(resultados!$A$2:$ZZ$1352, 665, MATCH($B$1, resultados!$A$1:$ZZ$1, 0))</f>
        <v/>
      </c>
      <c r="B671">
        <f>INDEX(resultados!$A$2:$ZZ$1352, 665, MATCH($B$2, resultados!$A$1:$ZZ$1, 0))</f>
        <v/>
      </c>
      <c r="C671">
        <f>INDEX(resultados!$A$2:$ZZ$1352, 665, MATCH($B$3, resultados!$A$1:$ZZ$1, 0))</f>
        <v/>
      </c>
    </row>
    <row r="672">
      <c r="A672">
        <f>INDEX(resultados!$A$2:$ZZ$1352, 666, MATCH($B$1, resultados!$A$1:$ZZ$1, 0))</f>
        <v/>
      </c>
      <c r="B672">
        <f>INDEX(resultados!$A$2:$ZZ$1352, 666, MATCH($B$2, resultados!$A$1:$ZZ$1, 0))</f>
        <v/>
      </c>
      <c r="C672">
        <f>INDEX(resultados!$A$2:$ZZ$1352, 666, MATCH($B$3, resultados!$A$1:$ZZ$1, 0))</f>
        <v/>
      </c>
    </row>
    <row r="673">
      <c r="A673">
        <f>INDEX(resultados!$A$2:$ZZ$1352, 667, MATCH($B$1, resultados!$A$1:$ZZ$1, 0))</f>
        <v/>
      </c>
      <c r="B673">
        <f>INDEX(resultados!$A$2:$ZZ$1352, 667, MATCH($B$2, resultados!$A$1:$ZZ$1, 0))</f>
        <v/>
      </c>
      <c r="C673">
        <f>INDEX(resultados!$A$2:$ZZ$1352, 667, MATCH($B$3, resultados!$A$1:$ZZ$1, 0))</f>
        <v/>
      </c>
    </row>
    <row r="674">
      <c r="A674">
        <f>INDEX(resultados!$A$2:$ZZ$1352, 668, MATCH($B$1, resultados!$A$1:$ZZ$1, 0))</f>
        <v/>
      </c>
      <c r="B674">
        <f>INDEX(resultados!$A$2:$ZZ$1352, 668, MATCH($B$2, resultados!$A$1:$ZZ$1, 0))</f>
        <v/>
      </c>
      <c r="C674">
        <f>INDEX(resultados!$A$2:$ZZ$1352, 668, MATCH($B$3, resultados!$A$1:$ZZ$1, 0))</f>
        <v/>
      </c>
    </row>
    <row r="675">
      <c r="A675">
        <f>INDEX(resultados!$A$2:$ZZ$1352, 669, MATCH($B$1, resultados!$A$1:$ZZ$1, 0))</f>
        <v/>
      </c>
      <c r="B675">
        <f>INDEX(resultados!$A$2:$ZZ$1352, 669, MATCH($B$2, resultados!$A$1:$ZZ$1, 0))</f>
        <v/>
      </c>
      <c r="C675">
        <f>INDEX(resultados!$A$2:$ZZ$1352, 669, MATCH($B$3, resultados!$A$1:$ZZ$1, 0))</f>
        <v/>
      </c>
    </row>
    <row r="676">
      <c r="A676">
        <f>INDEX(resultados!$A$2:$ZZ$1352, 670, MATCH($B$1, resultados!$A$1:$ZZ$1, 0))</f>
        <v/>
      </c>
      <c r="B676">
        <f>INDEX(resultados!$A$2:$ZZ$1352, 670, MATCH($B$2, resultados!$A$1:$ZZ$1, 0))</f>
        <v/>
      </c>
      <c r="C676">
        <f>INDEX(resultados!$A$2:$ZZ$1352, 670, MATCH($B$3, resultados!$A$1:$ZZ$1, 0))</f>
        <v/>
      </c>
    </row>
    <row r="677">
      <c r="A677">
        <f>INDEX(resultados!$A$2:$ZZ$1352, 671, MATCH($B$1, resultados!$A$1:$ZZ$1, 0))</f>
        <v/>
      </c>
      <c r="B677">
        <f>INDEX(resultados!$A$2:$ZZ$1352, 671, MATCH($B$2, resultados!$A$1:$ZZ$1, 0))</f>
        <v/>
      </c>
      <c r="C677">
        <f>INDEX(resultados!$A$2:$ZZ$1352, 671, MATCH($B$3, resultados!$A$1:$ZZ$1, 0))</f>
        <v/>
      </c>
    </row>
    <row r="678">
      <c r="A678">
        <f>INDEX(resultados!$A$2:$ZZ$1352, 672, MATCH($B$1, resultados!$A$1:$ZZ$1, 0))</f>
        <v/>
      </c>
      <c r="B678">
        <f>INDEX(resultados!$A$2:$ZZ$1352, 672, MATCH($B$2, resultados!$A$1:$ZZ$1, 0))</f>
        <v/>
      </c>
      <c r="C678">
        <f>INDEX(resultados!$A$2:$ZZ$1352, 672, MATCH($B$3, resultados!$A$1:$ZZ$1, 0))</f>
        <v/>
      </c>
    </row>
    <row r="679">
      <c r="A679">
        <f>INDEX(resultados!$A$2:$ZZ$1352, 673, MATCH($B$1, resultados!$A$1:$ZZ$1, 0))</f>
        <v/>
      </c>
      <c r="B679">
        <f>INDEX(resultados!$A$2:$ZZ$1352, 673, MATCH($B$2, resultados!$A$1:$ZZ$1, 0))</f>
        <v/>
      </c>
      <c r="C679">
        <f>INDEX(resultados!$A$2:$ZZ$1352, 673, MATCH($B$3, resultados!$A$1:$ZZ$1, 0))</f>
        <v/>
      </c>
    </row>
    <row r="680">
      <c r="A680">
        <f>INDEX(resultados!$A$2:$ZZ$1352, 674, MATCH($B$1, resultados!$A$1:$ZZ$1, 0))</f>
        <v/>
      </c>
      <c r="B680">
        <f>INDEX(resultados!$A$2:$ZZ$1352, 674, MATCH($B$2, resultados!$A$1:$ZZ$1, 0))</f>
        <v/>
      </c>
      <c r="C680">
        <f>INDEX(resultados!$A$2:$ZZ$1352, 674, MATCH($B$3, resultados!$A$1:$ZZ$1, 0))</f>
        <v/>
      </c>
    </row>
    <row r="681">
      <c r="A681">
        <f>INDEX(resultados!$A$2:$ZZ$1352, 675, MATCH($B$1, resultados!$A$1:$ZZ$1, 0))</f>
        <v/>
      </c>
      <c r="B681">
        <f>INDEX(resultados!$A$2:$ZZ$1352, 675, MATCH($B$2, resultados!$A$1:$ZZ$1, 0))</f>
        <v/>
      </c>
      <c r="C681">
        <f>INDEX(resultados!$A$2:$ZZ$1352, 675, MATCH($B$3, resultados!$A$1:$ZZ$1, 0))</f>
        <v/>
      </c>
    </row>
    <row r="682">
      <c r="A682">
        <f>INDEX(resultados!$A$2:$ZZ$1352, 676, MATCH($B$1, resultados!$A$1:$ZZ$1, 0))</f>
        <v/>
      </c>
      <c r="B682">
        <f>INDEX(resultados!$A$2:$ZZ$1352, 676, MATCH($B$2, resultados!$A$1:$ZZ$1, 0))</f>
        <v/>
      </c>
      <c r="C682">
        <f>INDEX(resultados!$A$2:$ZZ$1352, 676, MATCH($B$3, resultados!$A$1:$ZZ$1, 0))</f>
        <v/>
      </c>
    </row>
    <row r="683">
      <c r="A683">
        <f>INDEX(resultados!$A$2:$ZZ$1352, 677, MATCH($B$1, resultados!$A$1:$ZZ$1, 0))</f>
        <v/>
      </c>
      <c r="B683">
        <f>INDEX(resultados!$A$2:$ZZ$1352, 677, MATCH($B$2, resultados!$A$1:$ZZ$1, 0))</f>
        <v/>
      </c>
      <c r="C683">
        <f>INDEX(resultados!$A$2:$ZZ$1352, 677, MATCH($B$3, resultados!$A$1:$ZZ$1, 0))</f>
        <v/>
      </c>
    </row>
    <row r="684">
      <c r="A684">
        <f>INDEX(resultados!$A$2:$ZZ$1352, 678, MATCH($B$1, resultados!$A$1:$ZZ$1, 0))</f>
        <v/>
      </c>
      <c r="B684">
        <f>INDEX(resultados!$A$2:$ZZ$1352, 678, MATCH($B$2, resultados!$A$1:$ZZ$1, 0))</f>
        <v/>
      </c>
      <c r="C684">
        <f>INDEX(resultados!$A$2:$ZZ$1352, 678, MATCH($B$3, resultados!$A$1:$ZZ$1, 0))</f>
        <v/>
      </c>
    </row>
    <row r="685">
      <c r="A685">
        <f>INDEX(resultados!$A$2:$ZZ$1352, 679, MATCH($B$1, resultados!$A$1:$ZZ$1, 0))</f>
        <v/>
      </c>
      <c r="B685">
        <f>INDEX(resultados!$A$2:$ZZ$1352, 679, MATCH($B$2, resultados!$A$1:$ZZ$1, 0))</f>
        <v/>
      </c>
      <c r="C685">
        <f>INDEX(resultados!$A$2:$ZZ$1352, 679, MATCH($B$3, resultados!$A$1:$ZZ$1, 0))</f>
        <v/>
      </c>
    </row>
    <row r="686">
      <c r="A686">
        <f>INDEX(resultados!$A$2:$ZZ$1352, 680, MATCH($B$1, resultados!$A$1:$ZZ$1, 0))</f>
        <v/>
      </c>
      <c r="B686">
        <f>INDEX(resultados!$A$2:$ZZ$1352, 680, MATCH($B$2, resultados!$A$1:$ZZ$1, 0))</f>
        <v/>
      </c>
      <c r="C686">
        <f>INDEX(resultados!$A$2:$ZZ$1352, 680, MATCH($B$3, resultados!$A$1:$ZZ$1, 0))</f>
        <v/>
      </c>
    </row>
    <row r="687">
      <c r="A687">
        <f>INDEX(resultados!$A$2:$ZZ$1352, 681, MATCH($B$1, resultados!$A$1:$ZZ$1, 0))</f>
        <v/>
      </c>
      <c r="B687">
        <f>INDEX(resultados!$A$2:$ZZ$1352, 681, MATCH($B$2, resultados!$A$1:$ZZ$1, 0))</f>
        <v/>
      </c>
      <c r="C687">
        <f>INDEX(resultados!$A$2:$ZZ$1352, 681, MATCH($B$3, resultados!$A$1:$ZZ$1, 0))</f>
        <v/>
      </c>
    </row>
    <row r="688">
      <c r="A688">
        <f>INDEX(resultados!$A$2:$ZZ$1352, 682, MATCH($B$1, resultados!$A$1:$ZZ$1, 0))</f>
        <v/>
      </c>
      <c r="B688">
        <f>INDEX(resultados!$A$2:$ZZ$1352, 682, MATCH($B$2, resultados!$A$1:$ZZ$1, 0))</f>
        <v/>
      </c>
      <c r="C688">
        <f>INDEX(resultados!$A$2:$ZZ$1352, 682, MATCH($B$3, resultados!$A$1:$ZZ$1, 0))</f>
        <v/>
      </c>
    </row>
    <row r="689">
      <c r="A689">
        <f>INDEX(resultados!$A$2:$ZZ$1352, 683, MATCH($B$1, resultados!$A$1:$ZZ$1, 0))</f>
        <v/>
      </c>
      <c r="B689">
        <f>INDEX(resultados!$A$2:$ZZ$1352, 683, MATCH($B$2, resultados!$A$1:$ZZ$1, 0))</f>
        <v/>
      </c>
      <c r="C689">
        <f>INDEX(resultados!$A$2:$ZZ$1352, 683, MATCH($B$3, resultados!$A$1:$ZZ$1, 0))</f>
        <v/>
      </c>
    </row>
    <row r="690">
      <c r="A690">
        <f>INDEX(resultados!$A$2:$ZZ$1352, 684, MATCH($B$1, resultados!$A$1:$ZZ$1, 0))</f>
        <v/>
      </c>
      <c r="B690">
        <f>INDEX(resultados!$A$2:$ZZ$1352, 684, MATCH($B$2, resultados!$A$1:$ZZ$1, 0))</f>
        <v/>
      </c>
      <c r="C690">
        <f>INDEX(resultados!$A$2:$ZZ$1352, 684, MATCH($B$3, resultados!$A$1:$ZZ$1, 0))</f>
        <v/>
      </c>
    </row>
    <row r="691">
      <c r="A691">
        <f>INDEX(resultados!$A$2:$ZZ$1352, 685, MATCH($B$1, resultados!$A$1:$ZZ$1, 0))</f>
        <v/>
      </c>
      <c r="B691">
        <f>INDEX(resultados!$A$2:$ZZ$1352, 685, MATCH($B$2, resultados!$A$1:$ZZ$1, 0))</f>
        <v/>
      </c>
      <c r="C691">
        <f>INDEX(resultados!$A$2:$ZZ$1352, 685, MATCH($B$3, resultados!$A$1:$ZZ$1, 0))</f>
        <v/>
      </c>
    </row>
    <row r="692">
      <c r="A692">
        <f>INDEX(resultados!$A$2:$ZZ$1352, 686, MATCH($B$1, resultados!$A$1:$ZZ$1, 0))</f>
        <v/>
      </c>
      <c r="B692">
        <f>INDEX(resultados!$A$2:$ZZ$1352, 686, MATCH($B$2, resultados!$A$1:$ZZ$1, 0))</f>
        <v/>
      </c>
      <c r="C692">
        <f>INDEX(resultados!$A$2:$ZZ$1352, 686, MATCH($B$3, resultados!$A$1:$ZZ$1, 0))</f>
        <v/>
      </c>
    </row>
    <row r="693">
      <c r="A693">
        <f>INDEX(resultados!$A$2:$ZZ$1352, 687, MATCH($B$1, resultados!$A$1:$ZZ$1, 0))</f>
        <v/>
      </c>
      <c r="B693">
        <f>INDEX(resultados!$A$2:$ZZ$1352, 687, MATCH($B$2, resultados!$A$1:$ZZ$1, 0))</f>
        <v/>
      </c>
      <c r="C693">
        <f>INDEX(resultados!$A$2:$ZZ$1352, 687, MATCH($B$3, resultados!$A$1:$ZZ$1, 0))</f>
        <v/>
      </c>
    </row>
    <row r="694">
      <c r="A694">
        <f>INDEX(resultados!$A$2:$ZZ$1352, 688, MATCH($B$1, resultados!$A$1:$ZZ$1, 0))</f>
        <v/>
      </c>
      <c r="B694">
        <f>INDEX(resultados!$A$2:$ZZ$1352, 688, MATCH($B$2, resultados!$A$1:$ZZ$1, 0))</f>
        <v/>
      </c>
      <c r="C694">
        <f>INDEX(resultados!$A$2:$ZZ$1352, 688, MATCH($B$3, resultados!$A$1:$ZZ$1, 0))</f>
        <v/>
      </c>
    </row>
    <row r="695">
      <c r="A695">
        <f>INDEX(resultados!$A$2:$ZZ$1352, 689, MATCH($B$1, resultados!$A$1:$ZZ$1, 0))</f>
        <v/>
      </c>
      <c r="B695">
        <f>INDEX(resultados!$A$2:$ZZ$1352, 689, MATCH($B$2, resultados!$A$1:$ZZ$1, 0))</f>
        <v/>
      </c>
      <c r="C695">
        <f>INDEX(resultados!$A$2:$ZZ$1352, 689, MATCH($B$3, resultados!$A$1:$ZZ$1, 0))</f>
        <v/>
      </c>
    </row>
    <row r="696">
      <c r="A696">
        <f>INDEX(resultados!$A$2:$ZZ$1352, 690, MATCH($B$1, resultados!$A$1:$ZZ$1, 0))</f>
        <v/>
      </c>
      <c r="B696">
        <f>INDEX(resultados!$A$2:$ZZ$1352, 690, MATCH($B$2, resultados!$A$1:$ZZ$1, 0))</f>
        <v/>
      </c>
      <c r="C696">
        <f>INDEX(resultados!$A$2:$ZZ$1352, 690, MATCH($B$3, resultados!$A$1:$ZZ$1, 0))</f>
        <v/>
      </c>
    </row>
    <row r="697">
      <c r="A697">
        <f>INDEX(resultados!$A$2:$ZZ$1352, 691, MATCH($B$1, resultados!$A$1:$ZZ$1, 0))</f>
        <v/>
      </c>
      <c r="B697">
        <f>INDEX(resultados!$A$2:$ZZ$1352, 691, MATCH($B$2, resultados!$A$1:$ZZ$1, 0))</f>
        <v/>
      </c>
      <c r="C697">
        <f>INDEX(resultados!$A$2:$ZZ$1352, 691, MATCH($B$3, resultados!$A$1:$ZZ$1, 0))</f>
        <v/>
      </c>
    </row>
    <row r="698">
      <c r="A698">
        <f>INDEX(resultados!$A$2:$ZZ$1352, 692, MATCH($B$1, resultados!$A$1:$ZZ$1, 0))</f>
        <v/>
      </c>
      <c r="B698">
        <f>INDEX(resultados!$A$2:$ZZ$1352, 692, MATCH($B$2, resultados!$A$1:$ZZ$1, 0))</f>
        <v/>
      </c>
      <c r="C698">
        <f>INDEX(resultados!$A$2:$ZZ$1352, 692, MATCH($B$3, resultados!$A$1:$ZZ$1, 0))</f>
        <v/>
      </c>
    </row>
    <row r="699">
      <c r="A699">
        <f>INDEX(resultados!$A$2:$ZZ$1352, 693, MATCH($B$1, resultados!$A$1:$ZZ$1, 0))</f>
        <v/>
      </c>
      <c r="B699">
        <f>INDEX(resultados!$A$2:$ZZ$1352, 693, MATCH($B$2, resultados!$A$1:$ZZ$1, 0))</f>
        <v/>
      </c>
      <c r="C699">
        <f>INDEX(resultados!$A$2:$ZZ$1352, 693, MATCH($B$3, resultados!$A$1:$ZZ$1, 0))</f>
        <v/>
      </c>
    </row>
    <row r="700">
      <c r="A700">
        <f>INDEX(resultados!$A$2:$ZZ$1352, 694, MATCH($B$1, resultados!$A$1:$ZZ$1, 0))</f>
        <v/>
      </c>
      <c r="B700">
        <f>INDEX(resultados!$A$2:$ZZ$1352, 694, MATCH($B$2, resultados!$A$1:$ZZ$1, 0))</f>
        <v/>
      </c>
      <c r="C700">
        <f>INDEX(resultados!$A$2:$ZZ$1352, 694, MATCH($B$3, resultados!$A$1:$ZZ$1, 0))</f>
        <v/>
      </c>
    </row>
    <row r="701">
      <c r="A701">
        <f>INDEX(resultados!$A$2:$ZZ$1352, 695, MATCH($B$1, resultados!$A$1:$ZZ$1, 0))</f>
        <v/>
      </c>
      <c r="B701">
        <f>INDEX(resultados!$A$2:$ZZ$1352, 695, MATCH($B$2, resultados!$A$1:$ZZ$1, 0))</f>
        <v/>
      </c>
      <c r="C701">
        <f>INDEX(resultados!$A$2:$ZZ$1352, 695, MATCH($B$3, resultados!$A$1:$ZZ$1, 0))</f>
        <v/>
      </c>
    </row>
    <row r="702">
      <c r="A702">
        <f>INDEX(resultados!$A$2:$ZZ$1352, 696, MATCH($B$1, resultados!$A$1:$ZZ$1, 0))</f>
        <v/>
      </c>
      <c r="B702">
        <f>INDEX(resultados!$A$2:$ZZ$1352, 696, MATCH($B$2, resultados!$A$1:$ZZ$1, 0))</f>
        <v/>
      </c>
      <c r="C702">
        <f>INDEX(resultados!$A$2:$ZZ$1352, 696, MATCH($B$3, resultados!$A$1:$ZZ$1, 0))</f>
        <v/>
      </c>
    </row>
    <row r="703">
      <c r="A703">
        <f>INDEX(resultados!$A$2:$ZZ$1352, 697, MATCH($B$1, resultados!$A$1:$ZZ$1, 0))</f>
        <v/>
      </c>
      <c r="B703">
        <f>INDEX(resultados!$A$2:$ZZ$1352, 697, MATCH($B$2, resultados!$A$1:$ZZ$1, 0))</f>
        <v/>
      </c>
      <c r="C703">
        <f>INDEX(resultados!$A$2:$ZZ$1352, 697, MATCH($B$3, resultados!$A$1:$ZZ$1, 0))</f>
        <v/>
      </c>
    </row>
    <row r="704">
      <c r="A704">
        <f>INDEX(resultados!$A$2:$ZZ$1352, 698, MATCH($B$1, resultados!$A$1:$ZZ$1, 0))</f>
        <v/>
      </c>
      <c r="B704">
        <f>INDEX(resultados!$A$2:$ZZ$1352, 698, MATCH($B$2, resultados!$A$1:$ZZ$1, 0))</f>
        <v/>
      </c>
      <c r="C704">
        <f>INDEX(resultados!$A$2:$ZZ$1352, 698, MATCH($B$3, resultados!$A$1:$ZZ$1, 0))</f>
        <v/>
      </c>
    </row>
    <row r="705">
      <c r="A705">
        <f>INDEX(resultados!$A$2:$ZZ$1352, 699, MATCH($B$1, resultados!$A$1:$ZZ$1, 0))</f>
        <v/>
      </c>
      <c r="B705">
        <f>INDEX(resultados!$A$2:$ZZ$1352, 699, MATCH($B$2, resultados!$A$1:$ZZ$1, 0))</f>
        <v/>
      </c>
      <c r="C705">
        <f>INDEX(resultados!$A$2:$ZZ$1352, 699, MATCH($B$3, resultados!$A$1:$ZZ$1, 0))</f>
        <v/>
      </c>
    </row>
    <row r="706">
      <c r="A706">
        <f>INDEX(resultados!$A$2:$ZZ$1352, 700, MATCH($B$1, resultados!$A$1:$ZZ$1, 0))</f>
        <v/>
      </c>
      <c r="B706">
        <f>INDEX(resultados!$A$2:$ZZ$1352, 700, MATCH($B$2, resultados!$A$1:$ZZ$1, 0))</f>
        <v/>
      </c>
      <c r="C706">
        <f>INDEX(resultados!$A$2:$ZZ$1352, 700, MATCH($B$3, resultados!$A$1:$ZZ$1, 0))</f>
        <v/>
      </c>
    </row>
    <row r="707">
      <c r="A707">
        <f>INDEX(resultados!$A$2:$ZZ$1352, 701, MATCH($B$1, resultados!$A$1:$ZZ$1, 0))</f>
        <v/>
      </c>
      <c r="B707">
        <f>INDEX(resultados!$A$2:$ZZ$1352, 701, MATCH($B$2, resultados!$A$1:$ZZ$1, 0))</f>
        <v/>
      </c>
      <c r="C707">
        <f>INDEX(resultados!$A$2:$ZZ$1352, 701, MATCH($B$3, resultados!$A$1:$ZZ$1, 0))</f>
        <v/>
      </c>
    </row>
    <row r="708">
      <c r="A708">
        <f>INDEX(resultados!$A$2:$ZZ$1352, 702, MATCH($B$1, resultados!$A$1:$ZZ$1, 0))</f>
        <v/>
      </c>
      <c r="B708">
        <f>INDEX(resultados!$A$2:$ZZ$1352, 702, MATCH($B$2, resultados!$A$1:$ZZ$1, 0))</f>
        <v/>
      </c>
      <c r="C708">
        <f>INDEX(resultados!$A$2:$ZZ$1352, 702, MATCH($B$3, resultados!$A$1:$ZZ$1, 0))</f>
        <v/>
      </c>
    </row>
    <row r="709">
      <c r="A709">
        <f>INDEX(resultados!$A$2:$ZZ$1352, 703, MATCH($B$1, resultados!$A$1:$ZZ$1, 0))</f>
        <v/>
      </c>
      <c r="B709">
        <f>INDEX(resultados!$A$2:$ZZ$1352, 703, MATCH($B$2, resultados!$A$1:$ZZ$1, 0))</f>
        <v/>
      </c>
      <c r="C709">
        <f>INDEX(resultados!$A$2:$ZZ$1352, 703, MATCH($B$3, resultados!$A$1:$ZZ$1, 0))</f>
        <v/>
      </c>
    </row>
    <row r="710">
      <c r="A710">
        <f>INDEX(resultados!$A$2:$ZZ$1352, 704, MATCH($B$1, resultados!$A$1:$ZZ$1, 0))</f>
        <v/>
      </c>
      <c r="B710">
        <f>INDEX(resultados!$A$2:$ZZ$1352, 704, MATCH($B$2, resultados!$A$1:$ZZ$1, 0))</f>
        <v/>
      </c>
      <c r="C710">
        <f>INDEX(resultados!$A$2:$ZZ$1352, 704, MATCH($B$3, resultados!$A$1:$ZZ$1, 0))</f>
        <v/>
      </c>
    </row>
    <row r="711">
      <c r="A711">
        <f>INDEX(resultados!$A$2:$ZZ$1352, 705, MATCH($B$1, resultados!$A$1:$ZZ$1, 0))</f>
        <v/>
      </c>
      <c r="B711">
        <f>INDEX(resultados!$A$2:$ZZ$1352, 705, MATCH($B$2, resultados!$A$1:$ZZ$1, 0))</f>
        <v/>
      </c>
      <c r="C711">
        <f>INDEX(resultados!$A$2:$ZZ$1352, 705, MATCH($B$3, resultados!$A$1:$ZZ$1, 0))</f>
        <v/>
      </c>
    </row>
    <row r="712">
      <c r="A712">
        <f>INDEX(resultados!$A$2:$ZZ$1352, 706, MATCH($B$1, resultados!$A$1:$ZZ$1, 0))</f>
        <v/>
      </c>
      <c r="B712">
        <f>INDEX(resultados!$A$2:$ZZ$1352, 706, MATCH($B$2, resultados!$A$1:$ZZ$1, 0))</f>
        <v/>
      </c>
      <c r="C712">
        <f>INDEX(resultados!$A$2:$ZZ$1352, 706, MATCH($B$3, resultados!$A$1:$ZZ$1, 0))</f>
        <v/>
      </c>
    </row>
    <row r="713">
      <c r="A713">
        <f>INDEX(resultados!$A$2:$ZZ$1352, 707, MATCH($B$1, resultados!$A$1:$ZZ$1, 0))</f>
        <v/>
      </c>
      <c r="B713">
        <f>INDEX(resultados!$A$2:$ZZ$1352, 707, MATCH($B$2, resultados!$A$1:$ZZ$1, 0))</f>
        <v/>
      </c>
      <c r="C713">
        <f>INDEX(resultados!$A$2:$ZZ$1352, 707, MATCH($B$3, resultados!$A$1:$ZZ$1, 0))</f>
        <v/>
      </c>
    </row>
    <row r="714">
      <c r="A714">
        <f>INDEX(resultados!$A$2:$ZZ$1352, 708, MATCH($B$1, resultados!$A$1:$ZZ$1, 0))</f>
        <v/>
      </c>
      <c r="B714">
        <f>INDEX(resultados!$A$2:$ZZ$1352, 708, MATCH($B$2, resultados!$A$1:$ZZ$1, 0))</f>
        <v/>
      </c>
      <c r="C714">
        <f>INDEX(resultados!$A$2:$ZZ$1352, 708, MATCH($B$3, resultados!$A$1:$ZZ$1, 0))</f>
        <v/>
      </c>
    </row>
    <row r="715">
      <c r="A715">
        <f>INDEX(resultados!$A$2:$ZZ$1352, 709, MATCH($B$1, resultados!$A$1:$ZZ$1, 0))</f>
        <v/>
      </c>
      <c r="B715">
        <f>INDEX(resultados!$A$2:$ZZ$1352, 709, MATCH($B$2, resultados!$A$1:$ZZ$1, 0))</f>
        <v/>
      </c>
      <c r="C715">
        <f>INDEX(resultados!$A$2:$ZZ$1352, 709, MATCH($B$3, resultados!$A$1:$ZZ$1, 0))</f>
        <v/>
      </c>
    </row>
    <row r="716">
      <c r="A716">
        <f>INDEX(resultados!$A$2:$ZZ$1352, 710, MATCH($B$1, resultados!$A$1:$ZZ$1, 0))</f>
        <v/>
      </c>
      <c r="B716">
        <f>INDEX(resultados!$A$2:$ZZ$1352, 710, MATCH($B$2, resultados!$A$1:$ZZ$1, 0))</f>
        <v/>
      </c>
      <c r="C716">
        <f>INDEX(resultados!$A$2:$ZZ$1352, 710, MATCH($B$3, resultados!$A$1:$ZZ$1, 0))</f>
        <v/>
      </c>
    </row>
    <row r="717">
      <c r="A717">
        <f>INDEX(resultados!$A$2:$ZZ$1352, 711, MATCH($B$1, resultados!$A$1:$ZZ$1, 0))</f>
        <v/>
      </c>
      <c r="B717">
        <f>INDEX(resultados!$A$2:$ZZ$1352, 711, MATCH($B$2, resultados!$A$1:$ZZ$1, 0))</f>
        <v/>
      </c>
      <c r="C717">
        <f>INDEX(resultados!$A$2:$ZZ$1352, 711, MATCH($B$3, resultados!$A$1:$ZZ$1, 0))</f>
        <v/>
      </c>
    </row>
    <row r="718">
      <c r="A718">
        <f>INDEX(resultados!$A$2:$ZZ$1352, 712, MATCH($B$1, resultados!$A$1:$ZZ$1, 0))</f>
        <v/>
      </c>
      <c r="B718">
        <f>INDEX(resultados!$A$2:$ZZ$1352, 712, MATCH($B$2, resultados!$A$1:$ZZ$1, 0))</f>
        <v/>
      </c>
      <c r="C718">
        <f>INDEX(resultados!$A$2:$ZZ$1352, 712, MATCH($B$3, resultados!$A$1:$ZZ$1, 0))</f>
        <v/>
      </c>
    </row>
    <row r="719">
      <c r="A719">
        <f>INDEX(resultados!$A$2:$ZZ$1352, 713, MATCH($B$1, resultados!$A$1:$ZZ$1, 0))</f>
        <v/>
      </c>
      <c r="B719">
        <f>INDEX(resultados!$A$2:$ZZ$1352, 713, MATCH($B$2, resultados!$A$1:$ZZ$1, 0))</f>
        <v/>
      </c>
      <c r="C719">
        <f>INDEX(resultados!$A$2:$ZZ$1352, 713, MATCH($B$3, resultados!$A$1:$ZZ$1, 0))</f>
        <v/>
      </c>
    </row>
    <row r="720">
      <c r="A720">
        <f>INDEX(resultados!$A$2:$ZZ$1352, 714, MATCH($B$1, resultados!$A$1:$ZZ$1, 0))</f>
        <v/>
      </c>
      <c r="B720">
        <f>INDEX(resultados!$A$2:$ZZ$1352, 714, MATCH($B$2, resultados!$A$1:$ZZ$1, 0))</f>
        <v/>
      </c>
      <c r="C720">
        <f>INDEX(resultados!$A$2:$ZZ$1352, 714, MATCH($B$3, resultados!$A$1:$ZZ$1, 0))</f>
        <v/>
      </c>
    </row>
    <row r="721">
      <c r="A721">
        <f>INDEX(resultados!$A$2:$ZZ$1352, 715, MATCH($B$1, resultados!$A$1:$ZZ$1, 0))</f>
        <v/>
      </c>
      <c r="B721">
        <f>INDEX(resultados!$A$2:$ZZ$1352, 715, MATCH($B$2, resultados!$A$1:$ZZ$1, 0))</f>
        <v/>
      </c>
      <c r="C721">
        <f>INDEX(resultados!$A$2:$ZZ$1352, 715, MATCH($B$3, resultados!$A$1:$ZZ$1, 0))</f>
        <v/>
      </c>
    </row>
    <row r="722">
      <c r="A722">
        <f>INDEX(resultados!$A$2:$ZZ$1352, 716, MATCH($B$1, resultados!$A$1:$ZZ$1, 0))</f>
        <v/>
      </c>
      <c r="B722">
        <f>INDEX(resultados!$A$2:$ZZ$1352, 716, MATCH($B$2, resultados!$A$1:$ZZ$1, 0))</f>
        <v/>
      </c>
      <c r="C722">
        <f>INDEX(resultados!$A$2:$ZZ$1352, 716, MATCH($B$3, resultados!$A$1:$ZZ$1, 0))</f>
        <v/>
      </c>
    </row>
    <row r="723">
      <c r="A723">
        <f>INDEX(resultados!$A$2:$ZZ$1352, 717, MATCH($B$1, resultados!$A$1:$ZZ$1, 0))</f>
        <v/>
      </c>
      <c r="B723">
        <f>INDEX(resultados!$A$2:$ZZ$1352, 717, MATCH($B$2, resultados!$A$1:$ZZ$1, 0))</f>
        <v/>
      </c>
      <c r="C723">
        <f>INDEX(resultados!$A$2:$ZZ$1352, 717, MATCH($B$3, resultados!$A$1:$ZZ$1, 0))</f>
        <v/>
      </c>
    </row>
    <row r="724">
      <c r="A724">
        <f>INDEX(resultados!$A$2:$ZZ$1352, 718, MATCH($B$1, resultados!$A$1:$ZZ$1, 0))</f>
        <v/>
      </c>
      <c r="B724">
        <f>INDEX(resultados!$A$2:$ZZ$1352, 718, MATCH($B$2, resultados!$A$1:$ZZ$1, 0))</f>
        <v/>
      </c>
      <c r="C724">
        <f>INDEX(resultados!$A$2:$ZZ$1352, 718, MATCH($B$3, resultados!$A$1:$ZZ$1, 0))</f>
        <v/>
      </c>
    </row>
    <row r="725">
      <c r="A725">
        <f>INDEX(resultados!$A$2:$ZZ$1352, 719, MATCH($B$1, resultados!$A$1:$ZZ$1, 0))</f>
        <v/>
      </c>
      <c r="B725">
        <f>INDEX(resultados!$A$2:$ZZ$1352, 719, MATCH($B$2, resultados!$A$1:$ZZ$1, 0))</f>
        <v/>
      </c>
      <c r="C725">
        <f>INDEX(resultados!$A$2:$ZZ$1352, 719, MATCH($B$3, resultados!$A$1:$ZZ$1, 0))</f>
        <v/>
      </c>
    </row>
    <row r="726">
      <c r="A726">
        <f>INDEX(resultados!$A$2:$ZZ$1352, 720, MATCH($B$1, resultados!$A$1:$ZZ$1, 0))</f>
        <v/>
      </c>
      <c r="B726">
        <f>INDEX(resultados!$A$2:$ZZ$1352, 720, MATCH($B$2, resultados!$A$1:$ZZ$1, 0))</f>
        <v/>
      </c>
      <c r="C726">
        <f>INDEX(resultados!$A$2:$ZZ$1352, 720, MATCH($B$3, resultados!$A$1:$ZZ$1, 0))</f>
        <v/>
      </c>
    </row>
    <row r="727">
      <c r="A727">
        <f>INDEX(resultados!$A$2:$ZZ$1352, 721, MATCH($B$1, resultados!$A$1:$ZZ$1, 0))</f>
        <v/>
      </c>
      <c r="B727">
        <f>INDEX(resultados!$A$2:$ZZ$1352, 721, MATCH($B$2, resultados!$A$1:$ZZ$1, 0))</f>
        <v/>
      </c>
      <c r="C727">
        <f>INDEX(resultados!$A$2:$ZZ$1352, 721, MATCH($B$3, resultados!$A$1:$ZZ$1, 0))</f>
        <v/>
      </c>
    </row>
    <row r="728">
      <c r="A728">
        <f>INDEX(resultados!$A$2:$ZZ$1352, 722, MATCH($B$1, resultados!$A$1:$ZZ$1, 0))</f>
        <v/>
      </c>
      <c r="B728">
        <f>INDEX(resultados!$A$2:$ZZ$1352, 722, MATCH($B$2, resultados!$A$1:$ZZ$1, 0))</f>
        <v/>
      </c>
      <c r="C728">
        <f>INDEX(resultados!$A$2:$ZZ$1352, 722, MATCH($B$3, resultados!$A$1:$ZZ$1, 0))</f>
        <v/>
      </c>
    </row>
    <row r="729">
      <c r="A729">
        <f>INDEX(resultados!$A$2:$ZZ$1352, 723, MATCH($B$1, resultados!$A$1:$ZZ$1, 0))</f>
        <v/>
      </c>
      <c r="B729">
        <f>INDEX(resultados!$A$2:$ZZ$1352, 723, MATCH($B$2, resultados!$A$1:$ZZ$1, 0))</f>
        <v/>
      </c>
      <c r="C729">
        <f>INDEX(resultados!$A$2:$ZZ$1352, 723, MATCH($B$3, resultados!$A$1:$ZZ$1, 0))</f>
        <v/>
      </c>
    </row>
    <row r="730">
      <c r="A730">
        <f>INDEX(resultados!$A$2:$ZZ$1352, 724, MATCH($B$1, resultados!$A$1:$ZZ$1, 0))</f>
        <v/>
      </c>
      <c r="B730">
        <f>INDEX(resultados!$A$2:$ZZ$1352, 724, MATCH($B$2, resultados!$A$1:$ZZ$1, 0))</f>
        <v/>
      </c>
      <c r="C730">
        <f>INDEX(resultados!$A$2:$ZZ$1352, 724, MATCH($B$3, resultados!$A$1:$ZZ$1, 0))</f>
        <v/>
      </c>
    </row>
    <row r="731">
      <c r="A731">
        <f>INDEX(resultados!$A$2:$ZZ$1352, 725, MATCH($B$1, resultados!$A$1:$ZZ$1, 0))</f>
        <v/>
      </c>
      <c r="B731">
        <f>INDEX(resultados!$A$2:$ZZ$1352, 725, MATCH($B$2, resultados!$A$1:$ZZ$1, 0))</f>
        <v/>
      </c>
      <c r="C731">
        <f>INDEX(resultados!$A$2:$ZZ$1352, 725, MATCH($B$3, resultados!$A$1:$ZZ$1, 0))</f>
        <v/>
      </c>
    </row>
    <row r="732">
      <c r="A732">
        <f>INDEX(resultados!$A$2:$ZZ$1352, 726, MATCH($B$1, resultados!$A$1:$ZZ$1, 0))</f>
        <v/>
      </c>
      <c r="B732">
        <f>INDEX(resultados!$A$2:$ZZ$1352, 726, MATCH($B$2, resultados!$A$1:$ZZ$1, 0))</f>
        <v/>
      </c>
      <c r="C732">
        <f>INDEX(resultados!$A$2:$ZZ$1352, 726, MATCH($B$3, resultados!$A$1:$ZZ$1, 0))</f>
        <v/>
      </c>
    </row>
    <row r="733">
      <c r="A733">
        <f>INDEX(resultados!$A$2:$ZZ$1352, 727, MATCH($B$1, resultados!$A$1:$ZZ$1, 0))</f>
        <v/>
      </c>
      <c r="B733">
        <f>INDEX(resultados!$A$2:$ZZ$1352, 727, MATCH($B$2, resultados!$A$1:$ZZ$1, 0))</f>
        <v/>
      </c>
      <c r="C733">
        <f>INDEX(resultados!$A$2:$ZZ$1352, 727, MATCH($B$3, resultados!$A$1:$ZZ$1, 0))</f>
        <v/>
      </c>
    </row>
    <row r="734">
      <c r="A734">
        <f>INDEX(resultados!$A$2:$ZZ$1352, 728, MATCH($B$1, resultados!$A$1:$ZZ$1, 0))</f>
        <v/>
      </c>
      <c r="B734">
        <f>INDEX(resultados!$A$2:$ZZ$1352, 728, MATCH($B$2, resultados!$A$1:$ZZ$1, 0))</f>
        <v/>
      </c>
      <c r="C734">
        <f>INDEX(resultados!$A$2:$ZZ$1352, 728, MATCH($B$3, resultados!$A$1:$ZZ$1, 0))</f>
        <v/>
      </c>
    </row>
    <row r="735">
      <c r="A735">
        <f>INDEX(resultados!$A$2:$ZZ$1352, 729, MATCH($B$1, resultados!$A$1:$ZZ$1, 0))</f>
        <v/>
      </c>
      <c r="B735">
        <f>INDEX(resultados!$A$2:$ZZ$1352, 729, MATCH($B$2, resultados!$A$1:$ZZ$1, 0))</f>
        <v/>
      </c>
      <c r="C735">
        <f>INDEX(resultados!$A$2:$ZZ$1352, 729, MATCH($B$3, resultados!$A$1:$ZZ$1, 0))</f>
        <v/>
      </c>
    </row>
    <row r="736">
      <c r="A736">
        <f>INDEX(resultados!$A$2:$ZZ$1352, 730, MATCH($B$1, resultados!$A$1:$ZZ$1, 0))</f>
        <v/>
      </c>
      <c r="B736">
        <f>INDEX(resultados!$A$2:$ZZ$1352, 730, MATCH($B$2, resultados!$A$1:$ZZ$1, 0))</f>
        <v/>
      </c>
      <c r="C736">
        <f>INDEX(resultados!$A$2:$ZZ$1352, 730, MATCH($B$3, resultados!$A$1:$ZZ$1, 0))</f>
        <v/>
      </c>
    </row>
    <row r="737">
      <c r="A737">
        <f>INDEX(resultados!$A$2:$ZZ$1352, 731, MATCH($B$1, resultados!$A$1:$ZZ$1, 0))</f>
        <v/>
      </c>
      <c r="B737">
        <f>INDEX(resultados!$A$2:$ZZ$1352, 731, MATCH($B$2, resultados!$A$1:$ZZ$1, 0))</f>
        <v/>
      </c>
      <c r="C737">
        <f>INDEX(resultados!$A$2:$ZZ$1352, 731, MATCH($B$3, resultados!$A$1:$ZZ$1, 0))</f>
        <v/>
      </c>
    </row>
    <row r="738">
      <c r="A738">
        <f>INDEX(resultados!$A$2:$ZZ$1352, 732, MATCH($B$1, resultados!$A$1:$ZZ$1, 0))</f>
        <v/>
      </c>
      <c r="B738">
        <f>INDEX(resultados!$A$2:$ZZ$1352, 732, MATCH($B$2, resultados!$A$1:$ZZ$1, 0))</f>
        <v/>
      </c>
      <c r="C738">
        <f>INDEX(resultados!$A$2:$ZZ$1352, 732, MATCH($B$3, resultados!$A$1:$ZZ$1, 0))</f>
        <v/>
      </c>
    </row>
    <row r="739">
      <c r="A739">
        <f>INDEX(resultados!$A$2:$ZZ$1352, 733, MATCH($B$1, resultados!$A$1:$ZZ$1, 0))</f>
        <v/>
      </c>
      <c r="B739">
        <f>INDEX(resultados!$A$2:$ZZ$1352, 733, MATCH($B$2, resultados!$A$1:$ZZ$1, 0))</f>
        <v/>
      </c>
      <c r="C739">
        <f>INDEX(resultados!$A$2:$ZZ$1352, 733, MATCH($B$3, resultados!$A$1:$ZZ$1, 0))</f>
        <v/>
      </c>
    </row>
    <row r="740">
      <c r="A740">
        <f>INDEX(resultados!$A$2:$ZZ$1352, 734, MATCH($B$1, resultados!$A$1:$ZZ$1, 0))</f>
        <v/>
      </c>
      <c r="B740">
        <f>INDEX(resultados!$A$2:$ZZ$1352, 734, MATCH($B$2, resultados!$A$1:$ZZ$1, 0))</f>
        <v/>
      </c>
      <c r="C740">
        <f>INDEX(resultados!$A$2:$ZZ$1352, 734, MATCH($B$3, resultados!$A$1:$ZZ$1, 0))</f>
        <v/>
      </c>
    </row>
    <row r="741">
      <c r="A741">
        <f>INDEX(resultados!$A$2:$ZZ$1352, 735, MATCH($B$1, resultados!$A$1:$ZZ$1, 0))</f>
        <v/>
      </c>
      <c r="B741">
        <f>INDEX(resultados!$A$2:$ZZ$1352, 735, MATCH($B$2, resultados!$A$1:$ZZ$1, 0))</f>
        <v/>
      </c>
      <c r="C741">
        <f>INDEX(resultados!$A$2:$ZZ$1352, 735, MATCH($B$3, resultados!$A$1:$ZZ$1, 0))</f>
        <v/>
      </c>
    </row>
    <row r="742">
      <c r="A742">
        <f>INDEX(resultados!$A$2:$ZZ$1352, 736, MATCH($B$1, resultados!$A$1:$ZZ$1, 0))</f>
        <v/>
      </c>
      <c r="B742">
        <f>INDEX(resultados!$A$2:$ZZ$1352, 736, MATCH($B$2, resultados!$A$1:$ZZ$1, 0))</f>
        <v/>
      </c>
      <c r="C742">
        <f>INDEX(resultados!$A$2:$ZZ$1352, 736, MATCH($B$3, resultados!$A$1:$ZZ$1, 0))</f>
        <v/>
      </c>
    </row>
    <row r="743">
      <c r="A743">
        <f>INDEX(resultados!$A$2:$ZZ$1352, 737, MATCH($B$1, resultados!$A$1:$ZZ$1, 0))</f>
        <v/>
      </c>
      <c r="B743">
        <f>INDEX(resultados!$A$2:$ZZ$1352, 737, MATCH($B$2, resultados!$A$1:$ZZ$1, 0))</f>
        <v/>
      </c>
      <c r="C743">
        <f>INDEX(resultados!$A$2:$ZZ$1352, 737, MATCH($B$3, resultados!$A$1:$ZZ$1, 0))</f>
        <v/>
      </c>
    </row>
    <row r="744">
      <c r="A744">
        <f>INDEX(resultados!$A$2:$ZZ$1352, 738, MATCH($B$1, resultados!$A$1:$ZZ$1, 0))</f>
        <v/>
      </c>
      <c r="B744">
        <f>INDEX(resultados!$A$2:$ZZ$1352, 738, MATCH($B$2, resultados!$A$1:$ZZ$1, 0))</f>
        <v/>
      </c>
      <c r="C744">
        <f>INDEX(resultados!$A$2:$ZZ$1352, 738, MATCH($B$3, resultados!$A$1:$ZZ$1, 0))</f>
        <v/>
      </c>
    </row>
    <row r="745">
      <c r="A745">
        <f>INDEX(resultados!$A$2:$ZZ$1352, 739, MATCH($B$1, resultados!$A$1:$ZZ$1, 0))</f>
        <v/>
      </c>
      <c r="B745">
        <f>INDEX(resultados!$A$2:$ZZ$1352, 739, MATCH($B$2, resultados!$A$1:$ZZ$1, 0))</f>
        <v/>
      </c>
      <c r="C745">
        <f>INDEX(resultados!$A$2:$ZZ$1352, 739, MATCH($B$3, resultados!$A$1:$ZZ$1, 0))</f>
        <v/>
      </c>
    </row>
    <row r="746">
      <c r="A746">
        <f>INDEX(resultados!$A$2:$ZZ$1352, 740, MATCH($B$1, resultados!$A$1:$ZZ$1, 0))</f>
        <v/>
      </c>
      <c r="B746">
        <f>INDEX(resultados!$A$2:$ZZ$1352, 740, MATCH($B$2, resultados!$A$1:$ZZ$1, 0))</f>
        <v/>
      </c>
      <c r="C746">
        <f>INDEX(resultados!$A$2:$ZZ$1352, 740, MATCH($B$3, resultados!$A$1:$ZZ$1, 0))</f>
        <v/>
      </c>
    </row>
    <row r="747">
      <c r="A747">
        <f>INDEX(resultados!$A$2:$ZZ$1352, 741, MATCH($B$1, resultados!$A$1:$ZZ$1, 0))</f>
        <v/>
      </c>
      <c r="B747">
        <f>INDEX(resultados!$A$2:$ZZ$1352, 741, MATCH($B$2, resultados!$A$1:$ZZ$1, 0))</f>
        <v/>
      </c>
      <c r="C747">
        <f>INDEX(resultados!$A$2:$ZZ$1352, 741, MATCH($B$3, resultados!$A$1:$ZZ$1, 0))</f>
        <v/>
      </c>
    </row>
    <row r="748">
      <c r="A748">
        <f>INDEX(resultados!$A$2:$ZZ$1352, 742, MATCH($B$1, resultados!$A$1:$ZZ$1, 0))</f>
        <v/>
      </c>
      <c r="B748">
        <f>INDEX(resultados!$A$2:$ZZ$1352, 742, MATCH($B$2, resultados!$A$1:$ZZ$1, 0))</f>
        <v/>
      </c>
      <c r="C748">
        <f>INDEX(resultados!$A$2:$ZZ$1352, 742, MATCH($B$3, resultados!$A$1:$ZZ$1, 0))</f>
        <v/>
      </c>
    </row>
    <row r="749">
      <c r="A749">
        <f>INDEX(resultados!$A$2:$ZZ$1352, 743, MATCH($B$1, resultados!$A$1:$ZZ$1, 0))</f>
        <v/>
      </c>
      <c r="B749">
        <f>INDEX(resultados!$A$2:$ZZ$1352, 743, MATCH($B$2, resultados!$A$1:$ZZ$1, 0))</f>
        <v/>
      </c>
      <c r="C749">
        <f>INDEX(resultados!$A$2:$ZZ$1352, 743, MATCH($B$3, resultados!$A$1:$ZZ$1, 0))</f>
        <v/>
      </c>
    </row>
    <row r="750">
      <c r="A750">
        <f>INDEX(resultados!$A$2:$ZZ$1352, 744, MATCH($B$1, resultados!$A$1:$ZZ$1, 0))</f>
        <v/>
      </c>
      <c r="B750">
        <f>INDEX(resultados!$A$2:$ZZ$1352, 744, MATCH($B$2, resultados!$A$1:$ZZ$1, 0))</f>
        <v/>
      </c>
      <c r="C750">
        <f>INDEX(resultados!$A$2:$ZZ$1352, 744, MATCH($B$3, resultados!$A$1:$ZZ$1, 0))</f>
        <v/>
      </c>
    </row>
    <row r="751">
      <c r="A751">
        <f>INDEX(resultados!$A$2:$ZZ$1352, 745, MATCH($B$1, resultados!$A$1:$ZZ$1, 0))</f>
        <v/>
      </c>
      <c r="B751">
        <f>INDEX(resultados!$A$2:$ZZ$1352, 745, MATCH($B$2, resultados!$A$1:$ZZ$1, 0))</f>
        <v/>
      </c>
      <c r="C751">
        <f>INDEX(resultados!$A$2:$ZZ$1352, 745, MATCH($B$3, resultados!$A$1:$ZZ$1, 0))</f>
        <v/>
      </c>
    </row>
    <row r="752">
      <c r="A752">
        <f>INDEX(resultados!$A$2:$ZZ$1352, 746, MATCH($B$1, resultados!$A$1:$ZZ$1, 0))</f>
        <v/>
      </c>
      <c r="B752">
        <f>INDEX(resultados!$A$2:$ZZ$1352, 746, MATCH($B$2, resultados!$A$1:$ZZ$1, 0))</f>
        <v/>
      </c>
      <c r="C752">
        <f>INDEX(resultados!$A$2:$ZZ$1352, 746, MATCH($B$3, resultados!$A$1:$ZZ$1, 0))</f>
        <v/>
      </c>
    </row>
    <row r="753">
      <c r="A753">
        <f>INDEX(resultados!$A$2:$ZZ$1352, 747, MATCH($B$1, resultados!$A$1:$ZZ$1, 0))</f>
        <v/>
      </c>
      <c r="B753">
        <f>INDEX(resultados!$A$2:$ZZ$1352, 747, MATCH($B$2, resultados!$A$1:$ZZ$1, 0))</f>
        <v/>
      </c>
      <c r="C753">
        <f>INDEX(resultados!$A$2:$ZZ$1352, 747, MATCH($B$3, resultados!$A$1:$ZZ$1, 0))</f>
        <v/>
      </c>
    </row>
    <row r="754">
      <c r="A754">
        <f>INDEX(resultados!$A$2:$ZZ$1352, 748, MATCH($B$1, resultados!$A$1:$ZZ$1, 0))</f>
        <v/>
      </c>
      <c r="B754">
        <f>INDEX(resultados!$A$2:$ZZ$1352, 748, MATCH($B$2, resultados!$A$1:$ZZ$1, 0))</f>
        <v/>
      </c>
      <c r="C754">
        <f>INDEX(resultados!$A$2:$ZZ$1352, 748, MATCH($B$3, resultados!$A$1:$ZZ$1, 0))</f>
        <v/>
      </c>
    </row>
    <row r="755">
      <c r="A755">
        <f>INDEX(resultados!$A$2:$ZZ$1352, 749, MATCH($B$1, resultados!$A$1:$ZZ$1, 0))</f>
        <v/>
      </c>
      <c r="B755">
        <f>INDEX(resultados!$A$2:$ZZ$1352, 749, MATCH($B$2, resultados!$A$1:$ZZ$1, 0))</f>
        <v/>
      </c>
      <c r="C755">
        <f>INDEX(resultados!$A$2:$ZZ$1352, 749, MATCH($B$3, resultados!$A$1:$ZZ$1, 0))</f>
        <v/>
      </c>
    </row>
    <row r="756">
      <c r="A756">
        <f>INDEX(resultados!$A$2:$ZZ$1352, 750, MATCH($B$1, resultados!$A$1:$ZZ$1, 0))</f>
        <v/>
      </c>
      <c r="B756">
        <f>INDEX(resultados!$A$2:$ZZ$1352, 750, MATCH($B$2, resultados!$A$1:$ZZ$1, 0))</f>
        <v/>
      </c>
      <c r="C756">
        <f>INDEX(resultados!$A$2:$ZZ$1352, 750, MATCH($B$3, resultados!$A$1:$ZZ$1, 0))</f>
        <v/>
      </c>
    </row>
    <row r="757">
      <c r="A757">
        <f>INDEX(resultados!$A$2:$ZZ$1352, 751, MATCH($B$1, resultados!$A$1:$ZZ$1, 0))</f>
        <v/>
      </c>
      <c r="B757">
        <f>INDEX(resultados!$A$2:$ZZ$1352, 751, MATCH($B$2, resultados!$A$1:$ZZ$1, 0))</f>
        <v/>
      </c>
      <c r="C757">
        <f>INDEX(resultados!$A$2:$ZZ$1352, 751, MATCH($B$3, resultados!$A$1:$ZZ$1, 0))</f>
        <v/>
      </c>
    </row>
    <row r="758">
      <c r="A758">
        <f>INDEX(resultados!$A$2:$ZZ$1352, 752, MATCH($B$1, resultados!$A$1:$ZZ$1, 0))</f>
        <v/>
      </c>
      <c r="B758">
        <f>INDEX(resultados!$A$2:$ZZ$1352, 752, MATCH($B$2, resultados!$A$1:$ZZ$1, 0))</f>
        <v/>
      </c>
      <c r="C758">
        <f>INDEX(resultados!$A$2:$ZZ$1352, 752, MATCH($B$3, resultados!$A$1:$ZZ$1, 0))</f>
        <v/>
      </c>
    </row>
    <row r="759">
      <c r="A759">
        <f>INDEX(resultados!$A$2:$ZZ$1352, 753, MATCH($B$1, resultados!$A$1:$ZZ$1, 0))</f>
        <v/>
      </c>
      <c r="B759">
        <f>INDEX(resultados!$A$2:$ZZ$1352, 753, MATCH($B$2, resultados!$A$1:$ZZ$1, 0))</f>
        <v/>
      </c>
      <c r="C759">
        <f>INDEX(resultados!$A$2:$ZZ$1352, 753, MATCH($B$3, resultados!$A$1:$ZZ$1, 0))</f>
        <v/>
      </c>
    </row>
    <row r="760">
      <c r="A760">
        <f>INDEX(resultados!$A$2:$ZZ$1352, 754, MATCH($B$1, resultados!$A$1:$ZZ$1, 0))</f>
        <v/>
      </c>
      <c r="B760">
        <f>INDEX(resultados!$A$2:$ZZ$1352, 754, MATCH($B$2, resultados!$A$1:$ZZ$1, 0))</f>
        <v/>
      </c>
      <c r="C760">
        <f>INDEX(resultados!$A$2:$ZZ$1352, 754, MATCH($B$3, resultados!$A$1:$ZZ$1, 0))</f>
        <v/>
      </c>
    </row>
    <row r="761">
      <c r="A761">
        <f>INDEX(resultados!$A$2:$ZZ$1352, 755, MATCH($B$1, resultados!$A$1:$ZZ$1, 0))</f>
        <v/>
      </c>
      <c r="B761">
        <f>INDEX(resultados!$A$2:$ZZ$1352, 755, MATCH($B$2, resultados!$A$1:$ZZ$1, 0))</f>
        <v/>
      </c>
      <c r="C761">
        <f>INDEX(resultados!$A$2:$ZZ$1352, 755, MATCH($B$3, resultados!$A$1:$ZZ$1, 0))</f>
        <v/>
      </c>
    </row>
    <row r="762">
      <c r="A762">
        <f>INDEX(resultados!$A$2:$ZZ$1352, 756, MATCH($B$1, resultados!$A$1:$ZZ$1, 0))</f>
        <v/>
      </c>
      <c r="B762">
        <f>INDEX(resultados!$A$2:$ZZ$1352, 756, MATCH($B$2, resultados!$A$1:$ZZ$1, 0))</f>
        <v/>
      </c>
      <c r="C762">
        <f>INDEX(resultados!$A$2:$ZZ$1352, 756, MATCH($B$3, resultados!$A$1:$ZZ$1, 0))</f>
        <v/>
      </c>
    </row>
    <row r="763">
      <c r="A763">
        <f>INDEX(resultados!$A$2:$ZZ$1352, 757, MATCH($B$1, resultados!$A$1:$ZZ$1, 0))</f>
        <v/>
      </c>
      <c r="B763">
        <f>INDEX(resultados!$A$2:$ZZ$1352, 757, MATCH($B$2, resultados!$A$1:$ZZ$1, 0))</f>
        <v/>
      </c>
      <c r="C763">
        <f>INDEX(resultados!$A$2:$ZZ$1352, 757, MATCH($B$3, resultados!$A$1:$ZZ$1, 0))</f>
        <v/>
      </c>
    </row>
    <row r="764">
      <c r="A764">
        <f>INDEX(resultados!$A$2:$ZZ$1352, 758, MATCH($B$1, resultados!$A$1:$ZZ$1, 0))</f>
        <v/>
      </c>
      <c r="B764">
        <f>INDEX(resultados!$A$2:$ZZ$1352, 758, MATCH($B$2, resultados!$A$1:$ZZ$1, 0))</f>
        <v/>
      </c>
      <c r="C764">
        <f>INDEX(resultados!$A$2:$ZZ$1352, 758, MATCH($B$3, resultados!$A$1:$ZZ$1, 0))</f>
        <v/>
      </c>
    </row>
    <row r="765">
      <c r="A765">
        <f>INDEX(resultados!$A$2:$ZZ$1352, 759, MATCH($B$1, resultados!$A$1:$ZZ$1, 0))</f>
        <v/>
      </c>
      <c r="B765">
        <f>INDEX(resultados!$A$2:$ZZ$1352, 759, MATCH($B$2, resultados!$A$1:$ZZ$1, 0))</f>
        <v/>
      </c>
      <c r="C765">
        <f>INDEX(resultados!$A$2:$ZZ$1352, 759, MATCH($B$3, resultados!$A$1:$ZZ$1, 0))</f>
        <v/>
      </c>
    </row>
    <row r="766">
      <c r="A766">
        <f>INDEX(resultados!$A$2:$ZZ$1352, 760, MATCH($B$1, resultados!$A$1:$ZZ$1, 0))</f>
        <v/>
      </c>
      <c r="B766">
        <f>INDEX(resultados!$A$2:$ZZ$1352, 760, MATCH($B$2, resultados!$A$1:$ZZ$1, 0))</f>
        <v/>
      </c>
      <c r="C766">
        <f>INDEX(resultados!$A$2:$ZZ$1352, 760, MATCH($B$3, resultados!$A$1:$ZZ$1, 0))</f>
        <v/>
      </c>
    </row>
    <row r="767">
      <c r="A767">
        <f>INDEX(resultados!$A$2:$ZZ$1352, 761, MATCH($B$1, resultados!$A$1:$ZZ$1, 0))</f>
        <v/>
      </c>
      <c r="B767">
        <f>INDEX(resultados!$A$2:$ZZ$1352, 761, MATCH($B$2, resultados!$A$1:$ZZ$1, 0))</f>
        <v/>
      </c>
      <c r="C767">
        <f>INDEX(resultados!$A$2:$ZZ$1352, 761, MATCH($B$3, resultados!$A$1:$ZZ$1, 0))</f>
        <v/>
      </c>
    </row>
    <row r="768">
      <c r="A768">
        <f>INDEX(resultados!$A$2:$ZZ$1352, 762, MATCH($B$1, resultados!$A$1:$ZZ$1, 0))</f>
        <v/>
      </c>
      <c r="B768">
        <f>INDEX(resultados!$A$2:$ZZ$1352, 762, MATCH($B$2, resultados!$A$1:$ZZ$1, 0))</f>
        <v/>
      </c>
      <c r="C768">
        <f>INDEX(resultados!$A$2:$ZZ$1352, 762, MATCH($B$3, resultados!$A$1:$ZZ$1, 0))</f>
        <v/>
      </c>
    </row>
    <row r="769">
      <c r="A769">
        <f>INDEX(resultados!$A$2:$ZZ$1352, 763, MATCH($B$1, resultados!$A$1:$ZZ$1, 0))</f>
        <v/>
      </c>
      <c r="B769">
        <f>INDEX(resultados!$A$2:$ZZ$1352, 763, MATCH($B$2, resultados!$A$1:$ZZ$1, 0))</f>
        <v/>
      </c>
      <c r="C769">
        <f>INDEX(resultados!$A$2:$ZZ$1352, 763, MATCH($B$3, resultados!$A$1:$ZZ$1, 0))</f>
        <v/>
      </c>
    </row>
    <row r="770">
      <c r="A770">
        <f>INDEX(resultados!$A$2:$ZZ$1352, 764, MATCH($B$1, resultados!$A$1:$ZZ$1, 0))</f>
        <v/>
      </c>
      <c r="B770">
        <f>INDEX(resultados!$A$2:$ZZ$1352, 764, MATCH($B$2, resultados!$A$1:$ZZ$1, 0))</f>
        <v/>
      </c>
      <c r="C770">
        <f>INDEX(resultados!$A$2:$ZZ$1352, 764, MATCH($B$3, resultados!$A$1:$ZZ$1, 0))</f>
        <v/>
      </c>
    </row>
    <row r="771">
      <c r="A771">
        <f>INDEX(resultados!$A$2:$ZZ$1352, 765, MATCH($B$1, resultados!$A$1:$ZZ$1, 0))</f>
        <v/>
      </c>
      <c r="B771">
        <f>INDEX(resultados!$A$2:$ZZ$1352, 765, MATCH($B$2, resultados!$A$1:$ZZ$1, 0))</f>
        <v/>
      </c>
      <c r="C771">
        <f>INDEX(resultados!$A$2:$ZZ$1352, 765, MATCH($B$3, resultados!$A$1:$ZZ$1, 0))</f>
        <v/>
      </c>
    </row>
    <row r="772">
      <c r="A772">
        <f>INDEX(resultados!$A$2:$ZZ$1352, 766, MATCH($B$1, resultados!$A$1:$ZZ$1, 0))</f>
        <v/>
      </c>
      <c r="B772">
        <f>INDEX(resultados!$A$2:$ZZ$1352, 766, MATCH($B$2, resultados!$A$1:$ZZ$1, 0))</f>
        <v/>
      </c>
      <c r="C772">
        <f>INDEX(resultados!$A$2:$ZZ$1352, 766, MATCH($B$3, resultados!$A$1:$ZZ$1, 0))</f>
        <v/>
      </c>
    </row>
    <row r="773">
      <c r="A773">
        <f>INDEX(resultados!$A$2:$ZZ$1352, 767, MATCH($B$1, resultados!$A$1:$ZZ$1, 0))</f>
        <v/>
      </c>
      <c r="B773">
        <f>INDEX(resultados!$A$2:$ZZ$1352, 767, MATCH($B$2, resultados!$A$1:$ZZ$1, 0))</f>
        <v/>
      </c>
      <c r="C773">
        <f>INDEX(resultados!$A$2:$ZZ$1352, 767, MATCH($B$3, resultados!$A$1:$ZZ$1, 0))</f>
        <v/>
      </c>
    </row>
    <row r="774">
      <c r="A774">
        <f>INDEX(resultados!$A$2:$ZZ$1352, 768, MATCH($B$1, resultados!$A$1:$ZZ$1, 0))</f>
        <v/>
      </c>
      <c r="B774">
        <f>INDEX(resultados!$A$2:$ZZ$1352, 768, MATCH($B$2, resultados!$A$1:$ZZ$1, 0))</f>
        <v/>
      </c>
      <c r="C774">
        <f>INDEX(resultados!$A$2:$ZZ$1352, 768, MATCH($B$3, resultados!$A$1:$ZZ$1, 0))</f>
        <v/>
      </c>
    </row>
    <row r="775">
      <c r="A775">
        <f>INDEX(resultados!$A$2:$ZZ$1352, 769, MATCH($B$1, resultados!$A$1:$ZZ$1, 0))</f>
        <v/>
      </c>
      <c r="B775">
        <f>INDEX(resultados!$A$2:$ZZ$1352, 769, MATCH($B$2, resultados!$A$1:$ZZ$1, 0))</f>
        <v/>
      </c>
      <c r="C775">
        <f>INDEX(resultados!$A$2:$ZZ$1352, 769, MATCH($B$3, resultados!$A$1:$ZZ$1, 0))</f>
        <v/>
      </c>
    </row>
    <row r="776">
      <c r="A776">
        <f>INDEX(resultados!$A$2:$ZZ$1352, 770, MATCH($B$1, resultados!$A$1:$ZZ$1, 0))</f>
        <v/>
      </c>
      <c r="B776">
        <f>INDEX(resultados!$A$2:$ZZ$1352, 770, MATCH($B$2, resultados!$A$1:$ZZ$1, 0))</f>
        <v/>
      </c>
      <c r="C776">
        <f>INDEX(resultados!$A$2:$ZZ$1352, 770, MATCH($B$3, resultados!$A$1:$ZZ$1, 0))</f>
        <v/>
      </c>
    </row>
    <row r="777">
      <c r="A777">
        <f>INDEX(resultados!$A$2:$ZZ$1352, 771, MATCH($B$1, resultados!$A$1:$ZZ$1, 0))</f>
        <v/>
      </c>
      <c r="B777">
        <f>INDEX(resultados!$A$2:$ZZ$1352, 771, MATCH($B$2, resultados!$A$1:$ZZ$1, 0))</f>
        <v/>
      </c>
      <c r="C777">
        <f>INDEX(resultados!$A$2:$ZZ$1352, 771, MATCH($B$3, resultados!$A$1:$ZZ$1, 0))</f>
        <v/>
      </c>
    </row>
    <row r="778">
      <c r="A778">
        <f>INDEX(resultados!$A$2:$ZZ$1352, 772, MATCH($B$1, resultados!$A$1:$ZZ$1, 0))</f>
        <v/>
      </c>
      <c r="B778">
        <f>INDEX(resultados!$A$2:$ZZ$1352, 772, MATCH($B$2, resultados!$A$1:$ZZ$1, 0))</f>
        <v/>
      </c>
      <c r="C778">
        <f>INDEX(resultados!$A$2:$ZZ$1352, 772, MATCH($B$3, resultados!$A$1:$ZZ$1, 0))</f>
        <v/>
      </c>
    </row>
    <row r="779">
      <c r="A779">
        <f>INDEX(resultados!$A$2:$ZZ$1352, 773, MATCH($B$1, resultados!$A$1:$ZZ$1, 0))</f>
        <v/>
      </c>
      <c r="B779">
        <f>INDEX(resultados!$A$2:$ZZ$1352, 773, MATCH($B$2, resultados!$A$1:$ZZ$1, 0))</f>
        <v/>
      </c>
      <c r="C779">
        <f>INDEX(resultados!$A$2:$ZZ$1352, 773, MATCH($B$3, resultados!$A$1:$ZZ$1, 0))</f>
        <v/>
      </c>
    </row>
    <row r="780">
      <c r="A780">
        <f>INDEX(resultados!$A$2:$ZZ$1352, 774, MATCH($B$1, resultados!$A$1:$ZZ$1, 0))</f>
        <v/>
      </c>
      <c r="B780">
        <f>INDEX(resultados!$A$2:$ZZ$1352, 774, MATCH($B$2, resultados!$A$1:$ZZ$1, 0))</f>
        <v/>
      </c>
      <c r="C780">
        <f>INDEX(resultados!$A$2:$ZZ$1352, 774, MATCH($B$3, resultados!$A$1:$ZZ$1, 0))</f>
        <v/>
      </c>
    </row>
    <row r="781">
      <c r="A781">
        <f>INDEX(resultados!$A$2:$ZZ$1352, 775, MATCH($B$1, resultados!$A$1:$ZZ$1, 0))</f>
        <v/>
      </c>
      <c r="B781">
        <f>INDEX(resultados!$A$2:$ZZ$1352, 775, MATCH($B$2, resultados!$A$1:$ZZ$1, 0))</f>
        <v/>
      </c>
      <c r="C781">
        <f>INDEX(resultados!$A$2:$ZZ$1352, 775, MATCH($B$3, resultados!$A$1:$ZZ$1, 0))</f>
        <v/>
      </c>
    </row>
    <row r="782">
      <c r="A782">
        <f>INDEX(resultados!$A$2:$ZZ$1352, 776, MATCH($B$1, resultados!$A$1:$ZZ$1, 0))</f>
        <v/>
      </c>
      <c r="B782">
        <f>INDEX(resultados!$A$2:$ZZ$1352, 776, MATCH($B$2, resultados!$A$1:$ZZ$1, 0))</f>
        <v/>
      </c>
      <c r="C782">
        <f>INDEX(resultados!$A$2:$ZZ$1352, 776, MATCH($B$3, resultados!$A$1:$ZZ$1, 0))</f>
        <v/>
      </c>
    </row>
    <row r="783">
      <c r="A783">
        <f>INDEX(resultados!$A$2:$ZZ$1352, 777, MATCH($B$1, resultados!$A$1:$ZZ$1, 0))</f>
        <v/>
      </c>
      <c r="B783">
        <f>INDEX(resultados!$A$2:$ZZ$1352, 777, MATCH($B$2, resultados!$A$1:$ZZ$1, 0))</f>
        <v/>
      </c>
      <c r="C783">
        <f>INDEX(resultados!$A$2:$ZZ$1352, 777, MATCH($B$3, resultados!$A$1:$ZZ$1, 0))</f>
        <v/>
      </c>
    </row>
    <row r="784">
      <c r="A784">
        <f>INDEX(resultados!$A$2:$ZZ$1352, 778, MATCH($B$1, resultados!$A$1:$ZZ$1, 0))</f>
        <v/>
      </c>
      <c r="B784">
        <f>INDEX(resultados!$A$2:$ZZ$1352, 778, MATCH($B$2, resultados!$A$1:$ZZ$1, 0))</f>
        <v/>
      </c>
      <c r="C784">
        <f>INDEX(resultados!$A$2:$ZZ$1352, 778, MATCH($B$3, resultados!$A$1:$ZZ$1, 0))</f>
        <v/>
      </c>
    </row>
    <row r="785">
      <c r="A785">
        <f>INDEX(resultados!$A$2:$ZZ$1352, 779, MATCH($B$1, resultados!$A$1:$ZZ$1, 0))</f>
        <v/>
      </c>
      <c r="B785">
        <f>INDEX(resultados!$A$2:$ZZ$1352, 779, MATCH($B$2, resultados!$A$1:$ZZ$1, 0))</f>
        <v/>
      </c>
      <c r="C785">
        <f>INDEX(resultados!$A$2:$ZZ$1352, 779, MATCH($B$3, resultados!$A$1:$ZZ$1, 0))</f>
        <v/>
      </c>
    </row>
    <row r="786">
      <c r="A786">
        <f>INDEX(resultados!$A$2:$ZZ$1352, 780, MATCH($B$1, resultados!$A$1:$ZZ$1, 0))</f>
        <v/>
      </c>
      <c r="B786">
        <f>INDEX(resultados!$A$2:$ZZ$1352, 780, MATCH($B$2, resultados!$A$1:$ZZ$1, 0))</f>
        <v/>
      </c>
      <c r="C786">
        <f>INDEX(resultados!$A$2:$ZZ$1352, 780, MATCH($B$3, resultados!$A$1:$ZZ$1, 0))</f>
        <v/>
      </c>
    </row>
    <row r="787">
      <c r="A787">
        <f>INDEX(resultados!$A$2:$ZZ$1352, 781, MATCH($B$1, resultados!$A$1:$ZZ$1, 0))</f>
        <v/>
      </c>
      <c r="B787">
        <f>INDEX(resultados!$A$2:$ZZ$1352, 781, MATCH($B$2, resultados!$A$1:$ZZ$1, 0))</f>
        <v/>
      </c>
      <c r="C787">
        <f>INDEX(resultados!$A$2:$ZZ$1352, 781, MATCH($B$3, resultados!$A$1:$ZZ$1, 0))</f>
        <v/>
      </c>
    </row>
    <row r="788">
      <c r="A788">
        <f>INDEX(resultados!$A$2:$ZZ$1352, 782, MATCH($B$1, resultados!$A$1:$ZZ$1, 0))</f>
        <v/>
      </c>
      <c r="B788">
        <f>INDEX(resultados!$A$2:$ZZ$1352, 782, MATCH($B$2, resultados!$A$1:$ZZ$1, 0))</f>
        <v/>
      </c>
      <c r="C788">
        <f>INDEX(resultados!$A$2:$ZZ$1352, 782, MATCH($B$3, resultados!$A$1:$ZZ$1, 0))</f>
        <v/>
      </c>
    </row>
    <row r="789">
      <c r="A789">
        <f>INDEX(resultados!$A$2:$ZZ$1352, 783, MATCH($B$1, resultados!$A$1:$ZZ$1, 0))</f>
        <v/>
      </c>
      <c r="B789">
        <f>INDEX(resultados!$A$2:$ZZ$1352, 783, MATCH($B$2, resultados!$A$1:$ZZ$1, 0))</f>
        <v/>
      </c>
      <c r="C789">
        <f>INDEX(resultados!$A$2:$ZZ$1352, 783, MATCH($B$3, resultados!$A$1:$ZZ$1, 0))</f>
        <v/>
      </c>
    </row>
    <row r="790">
      <c r="A790">
        <f>INDEX(resultados!$A$2:$ZZ$1352, 784, MATCH($B$1, resultados!$A$1:$ZZ$1, 0))</f>
        <v/>
      </c>
      <c r="B790">
        <f>INDEX(resultados!$A$2:$ZZ$1352, 784, MATCH($B$2, resultados!$A$1:$ZZ$1, 0))</f>
        <v/>
      </c>
      <c r="C790">
        <f>INDEX(resultados!$A$2:$ZZ$1352, 784, MATCH($B$3, resultados!$A$1:$ZZ$1, 0))</f>
        <v/>
      </c>
    </row>
    <row r="791">
      <c r="A791">
        <f>INDEX(resultados!$A$2:$ZZ$1352, 785, MATCH($B$1, resultados!$A$1:$ZZ$1, 0))</f>
        <v/>
      </c>
      <c r="B791">
        <f>INDEX(resultados!$A$2:$ZZ$1352, 785, MATCH($B$2, resultados!$A$1:$ZZ$1, 0))</f>
        <v/>
      </c>
      <c r="C791">
        <f>INDEX(resultados!$A$2:$ZZ$1352, 785, MATCH($B$3, resultados!$A$1:$ZZ$1, 0))</f>
        <v/>
      </c>
    </row>
    <row r="792">
      <c r="A792">
        <f>INDEX(resultados!$A$2:$ZZ$1352, 786, MATCH($B$1, resultados!$A$1:$ZZ$1, 0))</f>
        <v/>
      </c>
      <c r="B792">
        <f>INDEX(resultados!$A$2:$ZZ$1352, 786, MATCH($B$2, resultados!$A$1:$ZZ$1, 0))</f>
        <v/>
      </c>
      <c r="C792">
        <f>INDEX(resultados!$A$2:$ZZ$1352, 786, MATCH($B$3, resultados!$A$1:$ZZ$1, 0))</f>
        <v/>
      </c>
    </row>
    <row r="793">
      <c r="A793">
        <f>INDEX(resultados!$A$2:$ZZ$1352, 787, MATCH($B$1, resultados!$A$1:$ZZ$1, 0))</f>
        <v/>
      </c>
      <c r="B793">
        <f>INDEX(resultados!$A$2:$ZZ$1352, 787, MATCH($B$2, resultados!$A$1:$ZZ$1, 0))</f>
        <v/>
      </c>
      <c r="C793">
        <f>INDEX(resultados!$A$2:$ZZ$1352, 787, MATCH($B$3, resultados!$A$1:$ZZ$1, 0))</f>
        <v/>
      </c>
    </row>
    <row r="794">
      <c r="A794">
        <f>INDEX(resultados!$A$2:$ZZ$1352, 788, MATCH($B$1, resultados!$A$1:$ZZ$1, 0))</f>
        <v/>
      </c>
      <c r="B794">
        <f>INDEX(resultados!$A$2:$ZZ$1352, 788, MATCH($B$2, resultados!$A$1:$ZZ$1, 0))</f>
        <v/>
      </c>
      <c r="C794">
        <f>INDEX(resultados!$A$2:$ZZ$1352, 788, MATCH($B$3, resultados!$A$1:$ZZ$1, 0))</f>
        <v/>
      </c>
    </row>
    <row r="795">
      <c r="A795">
        <f>INDEX(resultados!$A$2:$ZZ$1352, 789, MATCH($B$1, resultados!$A$1:$ZZ$1, 0))</f>
        <v/>
      </c>
      <c r="B795">
        <f>INDEX(resultados!$A$2:$ZZ$1352, 789, MATCH($B$2, resultados!$A$1:$ZZ$1, 0))</f>
        <v/>
      </c>
      <c r="C795">
        <f>INDEX(resultados!$A$2:$ZZ$1352, 789, MATCH($B$3, resultados!$A$1:$ZZ$1, 0))</f>
        <v/>
      </c>
    </row>
    <row r="796">
      <c r="A796">
        <f>INDEX(resultados!$A$2:$ZZ$1352, 790, MATCH($B$1, resultados!$A$1:$ZZ$1, 0))</f>
        <v/>
      </c>
      <c r="B796">
        <f>INDEX(resultados!$A$2:$ZZ$1352, 790, MATCH($B$2, resultados!$A$1:$ZZ$1, 0))</f>
        <v/>
      </c>
      <c r="C796">
        <f>INDEX(resultados!$A$2:$ZZ$1352, 790, MATCH($B$3, resultados!$A$1:$ZZ$1, 0))</f>
        <v/>
      </c>
    </row>
    <row r="797">
      <c r="A797">
        <f>INDEX(resultados!$A$2:$ZZ$1352, 791, MATCH($B$1, resultados!$A$1:$ZZ$1, 0))</f>
        <v/>
      </c>
      <c r="B797">
        <f>INDEX(resultados!$A$2:$ZZ$1352, 791, MATCH($B$2, resultados!$A$1:$ZZ$1, 0))</f>
        <v/>
      </c>
      <c r="C797">
        <f>INDEX(resultados!$A$2:$ZZ$1352, 791, MATCH($B$3, resultados!$A$1:$ZZ$1, 0))</f>
        <v/>
      </c>
    </row>
    <row r="798">
      <c r="A798">
        <f>INDEX(resultados!$A$2:$ZZ$1352, 792, MATCH($B$1, resultados!$A$1:$ZZ$1, 0))</f>
        <v/>
      </c>
      <c r="B798">
        <f>INDEX(resultados!$A$2:$ZZ$1352, 792, MATCH($B$2, resultados!$A$1:$ZZ$1, 0))</f>
        <v/>
      </c>
      <c r="C798">
        <f>INDEX(resultados!$A$2:$ZZ$1352, 792, MATCH($B$3, resultados!$A$1:$ZZ$1, 0))</f>
        <v/>
      </c>
    </row>
    <row r="799">
      <c r="A799">
        <f>INDEX(resultados!$A$2:$ZZ$1352, 793, MATCH($B$1, resultados!$A$1:$ZZ$1, 0))</f>
        <v/>
      </c>
      <c r="B799">
        <f>INDEX(resultados!$A$2:$ZZ$1352, 793, MATCH($B$2, resultados!$A$1:$ZZ$1, 0))</f>
        <v/>
      </c>
      <c r="C799">
        <f>INDEX(resultados!$A$2:$ZZ$1352, 793, MATCH($B$3, resultados!$A$1:$ZZ$1, 0))</f>
        <v/>
      </c>
    </row>
    <row r="800">
      <c r="A800">
        <f>INDEX(resultados!$A$2:$ZZ$1352, 794, MATCH($B$1, resultados!$A$1:$ZZ$1, 0))</f>
        <v/>
      </c>
      <c r="B800">
        <f>INDEX(resultados!$A$2:$ZZ$1352, 794, MATCH($B$2, resultados!$A$1:$ZZ$1, 0))</f>
        <v/>
      </c>
      <c r="C800">
        <f>INDEX(resultados!$A$2:$ZZ$1352, 794, MATCH($B$3, resultados!$A$1:$ZZ$1, 0))</f>
        <v/>
      </c>
    </row>
    <row r="801">
      <c r="A801">
        <f>INDEX(resultados!$A$2:$ZZ$1352, 795, MATCH($B$1, resultados!$A$1:$ZZ$1, 0))</f>
        <v/>
      </c>
      <c r="B801">
        <f>INDEX(resultados!$A$2:$ZZ$1352, 795, MATCH($B$2, resultados!$A$1:$ZZ$1, 0))</f>
        <v/>
      </c>
      <c r="C801">
        <f>INDEX(resultados!$A$2:$ZZ$1352, 795, MATCH($B$3, resultados!$A$1:$ZZ$1, 0))</f>
        <v/>
      </c>
    </row>
    <row r="802">
      <c r="A802">
        <f>INDEX(resultados!$A$2:$ZZ$1352, 796, MATCH($B$1, resultados!$A$1:$ZZ$1, 0))</f>
        <v/>
      </c>
      <c r="B802">
        <f>INDEX(resultados!$A$2:$ZZ$1352, 796, MATCH($B$2, resultados!$A$1:$ZZ$1, 0))</f>
        <v/>
      </c>
      <c r="C802">
        <f>INDEX(resultados!$A$2:$ZZ$1352, 796, MATCH($B$3, resultados!$A$1:$ZZ$1, 0))</f>
        <v/>
      </c>
    </row>
    <row r="803">
      <c r="A803">
        <f>INDEX(resultados!$A$2:$ZZ$1352, 797, MATCH($B$1, resultados!$A$1:$ZZ$1, 0))</f>
        <v/>
      </c>
      <c r="B803">
        <f>INDEX(resultados!$A$2:$ZZ$1352, 797, MATCH($B$2, resultados!$A$1:$ZZ$1, 0))</f>
        <v/>
      </c>
      <c r="C803">
        <f>INDEX(resultados!$A$2:$ZZ$1352, 797, MATCH($B$3, resultados!$A$1:$ZZ$1, 0))</f>
        <v/>
      </c>
    </row>
    <row r="804">
      <c r="A804">
        <f>INDEX(resultados!$A$2:$ZZ$1352, 798, MATCH($B$1, resultados!$A$1:$ZZ$1, 0))</f>
        <v/>
      </c>
      <c r="B804">
        <f>INDEX(resultados!$A$2:$ZZ$1352, 798, MATCH($B$2, resultados!$A$1:$ZZ$1, 0))</f>
        <v/>
      </c>
      <c r="C804">
        <f>INDEX(resultados!$A$2:$ZZ$1352, 798, MATCH($B$3, resultados!$A$1:$ZZ$1, 0))</f>
        <v/>
      </c>
    </row>
    <row r="805">
      <c r="A805">
        <f>INDEX(resultados!$A$2:$ZZ$1352, 799, MATCH($B$1, resultados!$A$1:$ZZ$1, 0))</f>
        <v/>
      </c>
      <c r="B805">
        <f>INDEX(resultados!$A$2:$ZZ$1352, 799, MATCH($B$2, resultados!$A$1:$ZZ$1, 0))</f>
        <v/>
      </c>
      <c r="C805">
        <f>INDEX(resultados!$A$2:$ZZ$1352, 799, MATCH($B$3, resultados!$A$1:$ZZ$1, 0))</f>
        <v/>
      </c>
    </row>
    <row r="806">
      <c r="A806">
        <f>INDEX(resultados!$A$2:$ZZ$1352, 800, MATCH($B$1, resultados!$A$1:$ZZ$1, 0))</f>
        <v/>
      </c>
      <c r="B806">
        <f>INDEX(resultados!$A$2:$ZZ$1352, 800, MATCH($B$2, resultados!$A$1:$ZZ$1, 0))</f>
        <v/>
      </c>
      <c r="C806">
        <f>INDEX(resultados!$A$2:$ZZ$1352, 800, MATCH($B$3, resultados!$A$1:$ZZ$1, 0))</f>
        <v/>
      </c>
    </row>
    <row r="807">
      <c r="A807">
        <f>INDEX(resultados!$A$2:$ZZ$1352, 801, MATCH($B$1, resultados!$A$1:$ZZ$1, 0))</f>
        <v/>
      </c>
      <c r="B807">
        <f>INDEX(resultados!$A$2:$ZZ$1352, 801, MATCH($B$2, resultados!$A$1:$ZZ$1, 0))</f>
        <v/>
      </c>
      <c r="C807">
        <f>INDEX(resultados!$A$2:$ZZ$1352, 801, MATCH($B$3, resultados!$A$1:$ZZ$1, 0))</f>
        <v/>
      </c>
    </row>
    <row r="808">
      <c r="A808">
        <f>INDEX(resultados!$A$2:$ZZ$1352, 802, MATCH($B$1, resultados!$A$1:$ZZ$1, 0))</f>
        <v/>
      </c>
      <c r="B808">
        <f>INDEX(resultados!$A$2:$ZZ$1352, 802, MATCH($B$2, resultados!$A$1:$ZZ$1, 0))</f>
        <v/>
      </c>
      <c r="C808">
        <f>INDEX(resultados!$A$2:$ZZ$1352, 802, MATCH($B$3, resultados!$A$1:$ZZ$1, 0))</f>
        <v/>
      </c>
    </row>
    <row r="809">
      <c r="A809">
        <f>INDEX(resultados!$A$2:$ZZ$1352, 803, MATCH($B$1, resultados!$A$1:$ZZ$1, 0))</f>
        <v/>
      </c>
      <c r="B809">
        <f>INDEX(resultados!$A$2:$ZZ$1352, 803, MATCH($B$2, resultados!$A$1:$ZZ$1, 0))</f>
        <v/>
      </c>
      <c r="C809">
        <f>INDEX(resultados!$A$2:$ZZ$1352, 803, MATCH($B$3, resultados!$A$1:$ZZ$1, 0))</f>
        <v/>
      </c>
    </row>
    <row r="810">
      <c r="A810">
        <f>INDEX(resultados!$A$2:$ZZ$1352, 804, MATCH($B$1, resultados!$A$1:$ZZ$1, 0))</f>
        <v/>
      </c>
      <c r="B810">
        <f>INDEX(resultados!$A$2:$ZZ$1352, 804, MATCH($B$2, resultados!$A$1:$ZZ$1, 0))</f>
        <v/>
      </c>
      <c r="C810">
        <f>INDEX(resultados!$A$2:$ZZ$1352, 804, MATCH($B$3, resultados!$A$1:$ZZ$1, 0))</f>
        <v/>
      </c>
    </row>
    <row r="811">
      <c r="A811">
        <f>INDEX(resultados!$A$2:$ZZ$1352, 805, MATCH($B$1, resultados!$A$1:$ZZ$1, 0))</f>
        <v/>
      </c>
      <c r="B811">
        <f>INDEX(resultados!$A$2:$ZZ$1352, 805, MATCH($B$2, resultados!$A$1:$ZZ$1, 0))</f>
        <v/>
      </c>
      <c r="C811">
        <f>INDEX(resultados!$A$2:$ZZ$1352, 805, MATCH($B$3, resultados!$A$1:$ZZ$1, 0))</f>
        <v/>
      </c>
    </row>
    <row r="812">
      <c r="A812">
        <f>INDEX(resultados!$A$2:$ZZ$1352, 806, MATCH($B$1, resultados!$A$1:$ZZ$1, 0))</f>
        <v/>
      </c>
      <c r="B812">
        <f>INDEX(resultados!$A$2:$ZZ$1352, 806, MATCH($B$2, resultados!$A$1:$ZZ$1, 0))</f>
        <v/>
      </c>
      <c r="C812">
        <f>INDEX(resultados!$A$2:$ZZ$1352, 806, MATCH($B$3, resultados!$A$1:$ZZ$1, 0))</f>
        <v/>
      </c>
    </row>
    <row r="813">
      <c r="A813">
        <f>INDEX(resultados!$A$2:$ZZ$1352, 807, MATCH($B$1, resultados!$A$1:$ZZ$1, 0))</f>
        <v/>
      </c>
      <c r="B813">
        <f>INDEX(resultados!$A$2:$ZZ$1352, 807, MATCH($B$2, resultados!$A$1:$ZZ$1, 0))</f>
        <v/>
      </c>
      <c r="C813">
        <f>INDEX(resultados!$A$2:$ZZ$1352, 807, MATCH($B$3, resultados!$A$1:$ZZ$1, 0))</f>
        <v/>
      </c>
    </row>
    <row r="814">
      <c r="A814">
        <f>INDEX(resultados!$A$2:$ZZ$1352, 808, MATCH($B$1, resultados!$A$1:$ZZ$1, 0))</f>
        <v/>
      </c>
      <c r="B814">
        <f>INDEX(resultados!$A$2:$ZZ$1352, 808, MATCH($B$2, resultados!$A$1:$ZZ$1, 0))</f>
        <v/>
      </c>
      <c r="C814">
        <f>INDEX(resultados!$A$2:$ZZ$1352, 808, MATCH($B$3, resultados!$A$1:$ZZ$1, 0))</f>
        <v/>
      </c>
    </row>
    <row r="815">
      <c r="A815">
        <f>INDEX(resultados!$A$2:$ZZ$1352, 809, MATCH($B$1, resultados!$A$1:$ZZ$1, 0))</f>
        <v/>
      </c>
      <c r="B815">
        <f>INDEX(resultados!$A$2:$ZZ$1352, 809, MATCH($B$2, resultados!$A$1:$ZZ$1, 0))</f>
        <v/>
      </c>
      <c r="C815">
        <f>INDEX(resultados!$A$2:$ZZ$1352, 809, MATCH($B$3, resultados!$A$1:$ZZ$1, 0))</f>
        <v/>
      </c>
    </row>
    <row r="816">
      <c r="A816">
        <f>INDEX(resultados!$A$2:$ZZ$1352, 810, MATCH($B$1, resultados!$A$1:$ZZ$1, 0))</f>
        <v/>
      </c>
      <c r="B816">
        <f>INDEX(resultados!$A$2:$ZZ$1352, 810, MATCH($B$2, resultados!$A$1:$ZZ$1, 0))</f>
        <v/>
      </c>
      <c r="C816">
        <f>INDEX(resultados!$A$2:$ZZ$1352, 810, MATCH($B$3, resultados!$A$1:$ZZ$1, 0))</f>
        <v/>
      </c>
    </row>
    <row r="817">
      <c r="A817">
        <f>INDEX(resultados!$A$2:$ZZ$1352, 811, MATCH($B$1, resultados!$A$1:$ZZ$1, 0))</f>
        <v/>
      </c>
      <c r="B817">
        <f>INDEX(resultados!$A$2:$ZZ$1352, 811, MATCH($B$2, resultados!$A$1:$ZZ$1, 0))</f>
        <v/>
      </c>
      <c r="C817">
        <f>INDEX(resultados!$A$2:$ZZ$1352, 811, MATCH($B$3, resultados!$A$1:$ZZ$1, 0))</f>
        <v/>
      </c>
    </row>
    <row r="818">
      <c r="A818">
        <f>INDEX(resultados!$A$2:$ZZ$1352, 812, MATCH($B$1, resultados!$A$1:$ZZ$1, 0))</f>
        <v/>
      </c>
      <c r="B818">
        <f>INDEX(resultados!$A$2:$ZZ$1352, 812, MATCH($B$2, resultados!$A$1:$ZZ$1, 0))</f>
        <v/>
      </c>
      <c r="C818">
        <f>INDEX(resultados!$A$2:$ZZ$1352, 812, MATCH($B$3, resultados!$A$1:$ZZ$1, 0))</f>
        <v/>
      </c>
    </row>
    <row r="819">
      <c r="A819">
        <f>INDEX(resultados!$A$2:$ZZ$1352, 813, MATCH($B$1, resultados!$A$1:$ZZ$1, 0))</f>
        <v/>
      </c>
      <c r="B819">
        <f>INDEX(resultados!$A$2:$ZZ$1352, 813, MATCH($B$2, resultados!$A$1:$ZZ$1, 0))</f>
        <v/>
      </c>
      <c r="C819">
        <f>INDEX(resultados!$A$2:$ZZ$1352, 813, MATCH($B$3, resultados!$A$1:$ZZ$1, 0))</f>
        <v/>
      </c>
    </row>
    <row r="820">
      <c r="A820">
        <f>INDEX(resultados!$A$2:$ZZ$1352, 814, MATCH($B$1, resultados!$A$1:$ZZ$1, 0))</f>
        <v/>
      </c>
      <c r="B820">
        <f>INDEX(resultados!$A$2:$ZZ$1352, 814, MATCH($B$2, resultados!$A$1:$ZZ$1, 0))</f>
        <v/>
      </c>
      <c r="C820">
        <f>INDEX(resultados!$A$2:$ZZ$1352, 814, MATCH($B$3, resultados!$A$1:$ZZ$1, 0))</f>
        <v/>
      </c>
    </row>
    <row r="821">
      <c r="A821">
        <f>INDEX(resultados!$A$2:$ZZ$1352, 815, MATCH($B$1, resultados!$A$1:$ZZ$1, 0))</f>
        <v/>
      </c>
      <c r="B821">
        <f>INDEX(resultados!$A$2:$ZZ$1352, 815, MATCH($B$2, resultados!$A$1:$ZZ$1, 0))</f>
        <v/>
      </c>
      <c r="C821">
        <f>INDEX(resultados!$A$2:$ZZ$1352, 815, MATCH($B$3, resultados!$A$1:$ZZ$1, 0))</f>
        <v/>
      </c>
    </row>
    <row r="822">
      <c r="A822">
        <f>INDEX(resultados!$A$2:$ZZ$1352, 816, MATCH($B$1, resultados!$A$1:$ZZ$1, 0))</f>
        <v/>
      </c>
      <c r="B822">
        <f>INDEX(resultados!$A$2:$ZZ$1352, 816, MATCH($B$2, resultados!$A$1:$ZZ$1, 0))</f>
        <v/>
      </c>
      <c r="C822">
        <f>INDEX(resultados!$A$2:$ZZ$1352, 816, MATCH($B$3, resultados!$A$1:$ZZ$1, 0))</f>
        <v/>
      </c>
    </row>
    <row r="823">
      <c r="A823">
        <f>INDEX(resultados!$A$2:$ZZ$1352, 817, MATCH($B$1, resultados!$A$1:$ZZ$1, 0))</f>
        <v/>
      </c>
      <c r="B823">
        <f>INDEX(resultados!$A$2:$ZZ$1352, 817, MATCH($B$2, resultados!$A$1:$ZZ$1, 0))</f>
        <v/>
      </c>
      <c r="C823">
        <f>INDEX(resultados!$A$2:$ZZ$1352, 817, MATCH($B$3, resultados!$A$1:$ZZ$1, 0))</f>
        <v/>
      </c>
    </row>
    <row r="824">
      <c r="A824">
        <f>INDEX(resultados!$A$2:$ZZ$1352, 818, MATCH($B$1, resultados!$A$1:$ZZ$1, 0))</f>
        <v/>
      </c>
      <c r="B824">
        <f>INDEX(resultados!$A$2:$ZZ$1352, 818, MATCH($B$2, resultados!$A$1:$ZZ$1, 0))</f>
        <v/>
      </c>
      <c r="C824">
        <f>INDEX(resultados!$A$2:$ZZ$1352, 818, MATCH($B$3, resultados!$A$1:$ZZ$1, 0))</f>
        <v/>
      </c>
    </row>
    <row r="825">
      <c r="A825">
        <f>INDEX(resultados!$A$2:$ZZ$1352, 819, MATCH($B$1, resultados!$A$1:$ZZ$1, 0))</f>
        <v/>
      </c>
      <c r="B825">
        <f>INDEX(resultados!$A$2:$ZZ$1352, 819, MATCH($B$2, resultados!$A$1:$ZZ$1, 0))</f>
        <v/>
      </c>
      <c r="C825">
        <f>INDEX(resultados!$A$2:$ZZ$1352, 819, MATCH($B$3, resultados!$A$1:$ZZ$1, 0))</f>
        <v/>
      </c>
    </row>
    <row r="826">
      <c r="A826">
        <f>INDEX(resultados!$A$2:$ZZ$1352, 820, MATCH($B$1, resultados!$A$1:$ZZ$1, 0))</f>
        <v/>
      </c>
      <c r="B826">
        <f>INDEX(resultados!$A$2:$ZZ$1352, 820, MATCH($B$2, resultados!$A$1:$ZZ$1, 0))</f>
        <v/>
      </c>
      <c r="C826">
        <f>INDEX(resultados!$A$2:$ZZ$1352, 820, MATCH($B$3, resultados!$A$1:$ZZ$1, 0))</f>
        <v/>
      </c>
    </row>
    <row r="827">
      <c r="A827">
        <f>INDEX(resultados!$A$2:$ZZ$1352, 821, MATCH($B$1, resultados!$A$1:$ZZ$1, 0))</f>
        <v/>
      </c>
      <c r="B827">
        <f>INDEX(resultados!$A$2:$ZZ$1352, 821, MATCH($B$2, resultados!$A$1:$ZZ$1, 0))</f>
        <v/>
      </c>
      <c r="C827">
        <f>INDEX(resultados!$A$2:$ZZ$1352, 821, MATCH($B$3, resultados!$A$1:$ZZ$1, 0))</f>
        <v/>
      </c>
    </row>
    <row r="828">
      <c r="A828">
        <f>INDEX(resultados!$A$2:$ZZ$1352, 822, MATCH($B$1, resultados!$A$1:$ZZ$1, 0))</f>
        <v/>
      </c>
      <c r="B828">
        <f>INDEX(resultados!$A$2:$ZZ$1352, 822, MATCH($B$2, resultados!$A$1:$ZZ$1, 0))</f>
        <v/>
      </c>
      <c r="C828">
        <f>INDEX(resultados!$A$2:$ZZ$1352, 822, MATCH($B$3, resultados!$A$1:$ZZ$1, 0))</f>
        <v/>
      </c>
    </row>
    <row r="829">
      <c r="A829">
        <f>INDEX(resultados!$A$2:$ZZ$1352, 823, MATCH($B$1, resultados!$A$1:$ZZ$1, 0))</f>
        <v/>
      </c>
      <c r="B829">
        <f>INDEX(resultados!$A$2:$ZZ$1352, 823, MATCH($B$2, resultados!$A$1:$ZZ$1, 0))</f>
        <v/>
      </c>
      <c r="C829">
        <f>INDEX(resultados!$A$2:$ZZ$1352, 823, MATCH($B$3, resultados!$A$1:$ZZ$1, 0))</f>
        <v/>
      </c>
    </row>
    <row r="830">
      <c r="A830">
        <f>INDEX(resultados!$A$2:$ZZ$1352, 824, MATCH($B$1, resultados!$A$1:$ZZ$1, 0))</f>
        <v/>
      </c>
      <c r="B830">
        <f>INDEX(resultados!$A$2:$ZZ$1352, 824, MATCH($B$2, resultados!$A$1:$ZZ$1, 0))</f>
        <v/>
      </c>
      <c r="C830">
        <f>INDEX(resultados!$A$2:$ZZ$1352, 824, MATCH($B$3, resultados!$A$1:$ZZ$1, 0))</f>
        <v/>
      </c>
    </row>
    <row r="831">
      <c r="A831">
        <f>INDEX(resultados!$A$2:$ZZ$1352, 825, MATCH($B$1, resultados!$A$1:$ZZ$1, 0))</f>
        <v/>
      </c>
      <c r="B831">
        <f>INDEX(resultados!$A$2:$ZZ$1352, 825, MATCH($B$2, resultados!$A$1:$ZZ$1, 0))</f>
        <v/>
      </c>
      <c r="C831">
        <f>INDEX(resultados!$A$2:$ZZ$1352, 825, MATCH($B$3, resultados!$A$1:$ZZ$1, 0))</f>
        <v/>
      </c>
    </row>
    <row r="832">
      <c r="A832">
        <f>INDEX(resultados!$A$2:$ZZ$1352, 826, MATCH($B$1, resultados!$A$1:$ZZ$1, 0))</f>
        <v/>
      </c>
      <c r="B832">
        <f>INDEX(resultados!$A$2:$ZZ$1352, 826, MATCH($B$2, resultados!$A$1:$ZZ$1, 0))</f>
        <v/>
      </c>
      <c r="C832">
        <f>INDEX(resultados!$A$2:$ZZ$1352, 826, MATCH($B$3, resultados!$A$1:$ZZ$1, 0))</f>
        <v/>
      </c>
    </row>
    <row r="833">
      <c r="A833">
        <f>INDEX(resultados!$A$2:$ZZ$1352, 827, MATCH($B$1, resultados!$A$1:$ZZ$1, 0))</f>
        <v/>
      </c>
      <c r="B833">
        <f>INDEX(resultados!$A$2:$ZZ$1352, 827, MATCH($B$2, resultados!$A$1:$ZZ$1, 0))</f>
        <v/>
      </c>
      <c r="C833">
        <f>INDEX(resultados!$A$2:$ZZ$1352, 827, MATCH($B$3, resultados!$A$1:$ZZ$1, 0))</f>
        <v/>
      </c>
    </row>
    <row r="834">
      <c r="A834">
        <f>INDEX(resultados!$A$2:$ZZ$1352, 828, MATCH($B$1, resultados!$A$1:$ZZ$1, 0))</f>
        <v/>
      </c>
      <c r="B834">
        <f>INDEX(resultados!$A$2:$ZZ$1352, 828, MATCH($B$2, resultados!$A$1:$ZZ$1, 0))</f>
        <v/>
      </c>
      <c r="C834">
        <f>INDEX(resultados!$A$2:$ZZ$1352, 828, MATCH($B$3, resultados!$A$1:$ZZ$1, 0))</f>
        <v/>
      </c>
    </row>
    <row r="835">
      <c r="A835">
        <f>INDEX(resultados!$A$2:$ZZ$1352, 829, MATCH($B$1, resultados!$A$1:$ZZ$1, 0))</f>
        <v/>
      </c>
      <c r="B835">
        <f>INDEX(resultados!$A$2:$ZZ$1352, 829, MATCH($B$2, resultados!$A$1:$ZZ$1, 0))</f>
        <v/>
      </c>
      <c r="C835">
        <f>INDEX(resultados!$A$2:$ZZ$1352, 829, MATCH($B$3, resultados!$A$1:$ZZ$1, 0))</f>
        <v/>
      </c>
    </row>
    <row r="836">
      <c r="A836">
        <f>INDEX(resultados!$A$2:$ZZ$1352, 830, MATCH($B$1, resultados!$A$1:$ZZ$1, 0))</f>
        <v/>
      </c>
      <c r="B836">
        <f>INDEX(resultados!$A$2:$ZZ$1352, 830, MATCH($B$2, resultados!$A$1:$ZZ$1, 0))</f>
        <v/>
      </c>
      <c r="C836">
        <f>INDEX(resultados!$A$2:$ZZ$1352, 830, MATCH($B$3, resultados!$A$1:$ZZ$1, 0))</f>
        <v/>
      </c>
    </row>
    <row r="837">
      <c r="A837">
        <f>INDEX(resultados!$A$2:$ZZ$1352, 831, MATCH($B$1, resultados!$A$1:$ZZ$1, 0))</f>
        <v/>
      </c>
      <c r="B837">
        <f>INDEX(resultados!$A$2:$ZZ$1352, 831, MATCH($B$2, resultados!$A$1:$ZZ$1, 0))</f>
        <v/>
      </c>
      <c r="C837">
        <f>INDEX(resultados!$A$2:$ZZ$1352, 831, MATCH($B$3, resultados!$A$1:$ZZ$1, 0))</f>
        <v/>
      </c>
    </row>
    <row r="838">
      <c r="A838">
        <f>INDEX(resultados!$A$2:$ZZ$1352, 832, MATCH($B$1, resultados!$A$1:$ZZ$1, 0))</f>
        <v/>
      </c>
      <c r="B838">
        <f>INDEX(resultados!$A$2:$ZZ$1352, 832, MATCH($B$2, resultados!$A$1:$ZZ$1, 0))</f>
        <v/>
      </c>
      <c r="C838">
        <f>INDEX(resultados!$A$2:$ZZ$1352, 832, MATCH($B$3, resultados!$A$1:$ZZ$1, 0))</f>
        <v/>
      </c>
    </row>
    <row r="839">
      <c r="A839">
        <f>INDEX(resultados!$A$2:$ZZ$1352, 833, MATCH($B$1, resultados!$A$1:$ZZ$1, 0))</f>
        <v/>
      </c>
      <c r="B839">
        <f>INDEX(resultados!$A$2:$ZZ$1352, 833, MATCH($B$2, resultados!$A$1:$ZZ$1, 0))</f>
        <v/>
      </c>
      <c r="C839">
        <f>INDEX(resultados!$A$2:$ZZ$1352, 833, MATCH($B$3, resultados!$A$1:$ZZ$1, 0))</f>
        <v/>
      </c>
    </row>
    <row r="840">
      <c r="A840">
        <f>INDEX(resultados!$A$2:$ZZ$1352, 834, MATCH($B$1, resultados!$A$1:$ZZ$1, 0))</f>
        <v/>
      </c>
      <c r="B840">
        <f>INDEX(resultados!$A$2:$ZZ$1352, 834, MATCH($B$2, resultados!$A$1:$ZZ$1, 0))</f>
        <v/>
      </c>
      <c r="C840">
        <f>INDEX(resultados!$A$2:$ZZ$1352, 834, MATCH($B$3, resultados!$A$1:$ZZ$1, 0))</f>
        <v/>
      </c>
    </row>
    <row r="841">
      <c r="A841">
        <f>INDEX(resultados!$A$2:$ZZ$1352, 835, MATCH($B$1, resultados!$A$1:$ZZ$1, 0))</f>
        <v/>
      </c>
      <c r="B841">
        <f>INDEX(resultados!$A$2:$ZZ$1352, 835, MATCH($B$2, resultados!$A$1:$ZZ$1, 0))</f>
        <v/>
      </c>
      <c r="C841">
        <f>INDEX(resultados!$A$2:$ZZ$1352, 835, MATCH($B$3, resultados!$A$1:$ZZ$1, 0))</f>
        <v/>
      </c>
    </row>
    <row r="842">
      <c r="A842">
        <f>INDEX(resultados!$A$2:$ZZ$1352, 836, MATCH($B$1, resultados!$A$1:$ZZ$1, 0))</f>
        <v/>
      </c>
      <c r="B842">
        <f>INDEX(resultados!$A$2:$ZZ$1352, 836, MATCH($B$2, resultados!$A$1:$ZZ$1, 0))</f>
        <v/>
      </c>
      <c r="C842">
        <f>INDEX(resultados!$A$2:$ZZ$1352, 836, MATCH($B$3, resultados!$A$1:$ZZ$1, 0))</f>
        <v/>
      </c>
    </row>
    <row r="843">
      <c r="A843">
        <f>INDEX(resultados!$A$2:$ZZ$1352, 837, MATCH($B$1, resultados!$A$1:$ZZ$1, 0))</f>
        <v/>
      </c>
      <c r="B843">
        <f>INDEX(resultados!$A$2:$ZZ$1352, 837, MATCH($B$2, resultados!$A$1:$ZZ$1, 0))</f>
        <v/>
      </c>
      <c r="C843">
        <f>INDEX(resultados!$A$2:$ZZ$1352, 837, MATCH($B$3, resultados!$A$1:$ZZ$1, 0))</f>
        <v/>
      </c>
    </row>
    <row r="844">
      <c r="A844">
        <f>INDEX(resultados!$A$2:$ZZ$1352, 838, MATCH($B$1, resultados!$A$1:$ZZ$1, 0))</f>
        <v/>
      </c>
      <c r="B844">
        <f>INDEX(resultados!$A$2:$ZZ$1352, 838, MATCH($B$2, resultados!$A$1:$ZZ$1, 0))</f>
        <v/>
      </c>
      <c r="C844">
        <f>INDEX(resultados!$A$2:$ZZ$1352, 838, MATCH($B$3, resultados!$A$1:$ZZ$1, 0))</f>
        <v/>
      </c>
    </row>
    <row r="845">
      <c r="A845">
        <f>INDEX(resultados!$A$2:$ZZ$1352, 839, MATCH($B$1, resultados!$A$1:$ZZ$1, 0))</f>
        <v/>
      </c>
      <c r="B845">
        <f>INDEX(resultados!$A$2:$ZZ$1352, 839, MATCH($B$2, resultados!$A$1:$ZZ$1, 0))</f>
        <v/>
      </c>
      <c r="C845">
        <f>INDEX(resultados!$A$2:$ZZ$1352, 839, MATCH($B$3, resultados!$A$1:$ZZ$1, 0))</f>
        <v/>
      </c>
    </row>
    <row r="846">
      <c r="A846">
        <f>INDEX(resultados!$A$2:$ZZ$1352, 840, MATCH($B$1, resultados!$A$1:$ZZ$1, 0))</f>
        <v/>
      </c>
      <c r="B846">
        <f>INDEX(resultados!$A$2:$ZZ$1352, 840, MATCH($B$2, resultados!$A$1:$ZZ$1, 0))</f>
        <v/>
      </c>
      <c r="C846">
        <f>INDEX(resultados!$A$2:$ZZ$1352, 840, MATCH($B$3, resultados!$A$1:$ZZ$1, 0))</f>
        <v/>
      </c>
    </row>
    <row r="847">
      <c r="A847">
        <f>INDEX(resultados!$A$2:$ZZ$1352, 841, MATCH($B$1, resultados!$A$1:$ZZ$1, 0))</f>
        <v/>
      </c>
      <c r="B847">
        <f>INDEX(resultados!$A$2:$ZZ$1352, 841, MATCH($B$2, resultados!$A$1:$ZZ$1, 0))</f>
        <v/>
      </c>
      <c r="C847">
        <f>INDEX(resultados!$A$2:$ZZ$1352, 841, MATCH($B$3, resultados!$A$1:$ZZ$1, 0))</f>
        <v/>
      </c>
    </row>
    <row r="848">
      <c r="A848">
        <f>INDEX(resultados!$A$2:$ZZ$1352, 842, MATCH($B$1, resultados!$A$1:$ZZ$1, 0))</f>
        <v/>
      </c>
      <c r="B848">
        <f>INDEX(resultados!$A$2:$ZZ$1352, 842, MATCH($B$2, resultados!$A$1:$ZZ$1, 0))</f>
        <v/>
      </c>
      <c r="C848">
        <f>INDEX(resultados!$A$2:$ZZ$1352, 842, MATCH($B$3, resultados!$A$1:$ZZ$1, 0))</f>
        <v/>
      </c>
    </row>
    <row r="849">
      <c r="A849">
        <f>INDEX(resultados!$A$2:$ZZ$1352, 843, MATCH($B$1, resultados!$A$1:$ZZ$1, 0))</f>
        <v/>
      </c>
      <c r="B849">
        <f>INDEX(resultados!$A$2:$ZZ$1352, 843, MATCH($B$2, resultados!$A$1:$ZZ$1, 0))</f>
        <v/>
      </c>
      <c r="C849">
        <f>INDEX(resultados!$A$2:$ZZ$1352, 843, MATCH($B$3, resultados!$A$1:$ZZ$1, 0))</f>
        <v/>
      </c>
    </row>
    <row r="850">
      <c r="A850">
        <f>INDEX(resultados!$A$2:$ZZ$1352, 844, MATCH($B$1, resultados!$A$1:$ZZ$1, 0))</f>
        <v/>
      </c>
      <c r="B850">
        <f>INDEX(resultados!$A$2:$ZZ$1352, 844, MATCH($B$2, resultados!$A$1:$ZZ$1, 0))</f>
        <v/>
      </c>
      <c r="C850">
        <f>INDEX(resultados!$A$2:$ZZ$1352, 844, MATCH($B$3, resultados!$A$1:$ZZ$1, 0))</f>
        <v/>
      </c>
    </row>
    <row r="851">
      <c r="A851">
        <f>INDEX(resultados!$A$2:$ZZ$1352, 845, MATCH($B$1, resultados!$A$1:$ZZ$1, 0))</f>
        <v/>
      </c>
      <c r="B851">
        <f>INDEX(resultados!$A$2:$ZZ$1352, 845, MATCH($B$2, resultados!$A$1:$ZZ$1, 0))</f>
        <v/>
      </c>
      <c r="C851">
        <f>INDEX(resultados!$A$2:$ZZ$1352, 845, MATCH($B$3, resultados!$A$1:$ZZ$1, 0))</f>
        <v/>
      </c>
    </row>
    <row r="852">
      <c r="A852">
        <f>INDEX(resultados!$A$2:$ZZ$1352, 846, MATCH($B$1, resultados!$A$1:$ZZ$1, 0))</f>
        <v/>
      </c>
      <c r="B852">
        <f>INDEX(resultados!$A$2:$ZZ$1352, 846, MATCH($B$2, resultados!$A$1:$ZZ$1, 0))</f>
        <v/>
      </c>
      <c r="C852">
        <f>INDEX(resultados!$A$2:$ZZ$1352, 846, MATCH($B$3, resultados!$A$1:$ZZ$1, 0))</f>
        <v/>
      </c>
    </row>
    <row r="853">
      <c r="A853">
        <f>INDEX(resultados!$A$2:$ZZ$1352, 847, MATCH($B$1, resultados!$A$1:$ZZ$1, 0))</f>
        <v/>
      </c>
      <c r="B853">
        <f>INDEX(resultados!$A$2:$ZZ$1352, 847, MATCH($B$2, resultados!$A$1:$ZZ$1, 0))</f>
        <v/>
      </c>
      <c r="C853">
        <f>INDEX(resultados!$A$2:$ZZ$1352, 847, MATCH($B$3, resultados!$A$1:$ZZ$1, 0))</f>
        <v/>
      </c>
    </row>
    <row r="854">
      <c r="A854">
        <f>INDEX(resultados!$A$2:$ZZ$1352, 848, MATCH($B$1, resultados!$A$1:$ZZ$1, 0))</f>
        <v/>
      </c>
      <c r="B854">
        <f>INDEX(resultados!$A$2:$ZZ$1352, 848, MATCH($B$2, resultados!$A$1:$ZZ$1, 0))</f>
        <v/>
      </c>
      <c r="C854">
        <f>INDEX(resultados!$A$2:$ZZ$1352, 848, MATCH($B$3, resultados!$A$1:$ZZ$1, 0))</f>
        <v/>
      </c>
    </row>
    <row r="855">
      <c r="A855">
        <f>INDEX(resultados!$A$2:$ZZ$1352, 849, MATCH($B$1, resultados!$A$1:$ZZ$1, 0))</f>
        <v/>
      </c>
      <c r="B855">
        <f>INDEX(resultados!$A$2:$ZZ$1352, 849, MATCH($B$2, resultados!$A$1:$ZZ$1, 0))</f>
        <v/>
      </c>
      <c r="C855">
        <f>INDEX(resultados!$A$2:$ZZ$1352, 849, MATCH($B$3, resultados!$A$1:$ZZ$1, 0))</f>
        <v/>
      </c>
    </row>
    <row r="856">
      <c r="A856">
        <f>INDEX(resultados!$A$2:$ZZ$1352, 850, MATCH($B$1, resultados!$A$1:$ZZ$1, 0))</f>
        <v/>
      </c>
      <c r="B856">
        <f>INDEX(resultados!$A$2:$ZZ$1352, 850, MATCH($B$2, resultados!$A$1:$ZZ$1, 0))</f>
        <v/>
      </c>
      <c r="C856">
        <f>INDEX(resultados!$A$2:$ZZ$1352, 850, MATCH($B$3, resultados!$A$1:$ZZ$1, 0))</f>
        <v/>
      </c>
    </row>
    <row r="857">
      <c r="A857">
        <f>INDEX(resultados!$A$2:$ZZ$1352, 851, MATCH($B$1, resultados!$A$1:$ZZ$1, 0))</f>
        <v/>
      </c>
      <c r="B857">
        <f>INDEX(resultados!$A$2:$ZZ$1352, 851, MATCH($B$2, resultados!$A$1:$ZZ$1, 0))</f>
        <v/>
      </c>
      <c r="C857">
        <f>INDEX(resultados!$A$2:$ZZ$1352, 851, MATCH($B$3, resultados!$A$1:$ZZ$1, 0))</f>
        <v/>
      </c>
    </row>
    <row r="858">
      <c r="A858">
        <f>INDEX(resultados!$A$2:$ZZ$1352, 852, MATCH($B$1, resultados!$A$1:$ZZ$1, 0))</f>
        <v/>
      </c>
      <c r="B858">
        <f>INDEX(resultados!$A$2:$ZZ$1352, 852, MATCH($B$2, resultados!$A$1:$ZZ$1, 0))</f>
        <v/>
      </c>
      <c r="C858">
        <f>INDEX(resultados!$A$2:$ZZ$1352, 852, MATCH($B$3, resultados!$A$1:$ZZ$1, 0))</f>
        <v/>
      </c>
    </row>
    <row r="859">
      <c r="A859">
        <f>INDEX(resultados!$A$2:$ZZ$1352, 853, MATCH($B$1, resultados!$A$1:$ZZ$1, 0))</f>
        <v/>
      </c>
      <c r="B859">
        <f>INDEX(resultados!$A$2:$ZZ$1352, 853, MATCH($B$2, resultados!$A$1:$ZZ$1, 0))</f>
        <v/>
      </c>
      <c r="C859">
        <f>INDEX(resultados!$A$2:$ZZ$1352, 853, MATCH($B$3, resultados!$A$1:$ZZ$1, 0))</f>
        <v/>
      </c>
    </row>
    <row r="860">
      <c r="A860">
        <f>INDEX(resultados!$A$2:$ZZ$1352, 854, MATCH($B$1, resultados!$A$1:$ZZ$1, 0))</f>
        <v/>
      </c>
      <c r="B860">
        <f>INDEX(resultados!$A$2:$ZZ$1352, 854, MATCH($B$2, resultados!$A$1:$ZZ$1, 0))</f>
        <v/>
      </c>
      <c r="C860">
        <f>INDEX(resultados!$A$2:$ZZ$1352, 854, MATCH($B$3, resultados!$A$1:$ZZ$1, 0))</f>
        <v/>
      </c>
    </row>
    <row r="861">
      <c r="A861">
        <f>INDEX(resultados!$A$2:$ZZ$1352, 855, MATCH($B$1, resultados!$A$1:$ZZ$1, 0))</f>
        <v/>
      </c>
      <c r="B861">
        <f>INDEX(resultados!$A$2:$ZZ$1352, 855, MATCH($B$2, resultados!$A$1:$ZZ$1, 0))</f>
        <v/>
      </c>
      <c r="C861">
        <f>INDEX(resultados!$A$2:$ZZ$1352, 855, MATCH($B$3, resultados!$A$1:$ZZ$1, 0))</f>
        <v/>
      </c>
    </row>
    <row r="862">
      <c r="A862">
        <f>INDEX(resultados!$A$2:$ZZ$1352, 856, MATCH($B$1, resultados!$A$1:$ZZ$1, 0))</f>
        <v/>
      </c>
      <c r="B862">
        <f>INDEX(resultados!$A$2:$ZZ$1352, 856, MATCH($B$2, resultados!$A$1:$ZZ$1, 0))</f>
        <v/>
      </c>
      <c r="C862">
        <f>INDEX(resultados!$A$2:$ZZ$1352, 856, MATCH($B$3, resultados!$A$1:$ZZ$1, 0))</f>
        <v/>
      </c>
    </row>
    <row r="863">
      <c r="A863">
        <f>INDEX(resultados!$A$2:$ZZ$1352, 857, MATCH($B$1, resultados!$A$1:$ZZ$1, 0))</f>
        <v/>
      </c>
      <c r="B863">
        <f>INDEX(resultados!$A$2:$ZZ$1352, 857, MATCH($B$2, resultados!$A$1:$ZZ$1, 0))</f>
        <v/>
      </c>
      <c r="C863">
        <f>INDEX(resultados!$A$2:$ZZ$1352, 857, MATCH($B$3, resultados!$A$1:$ZZ$1, 0))</f>
        <v/>
      </c>
    </row>
    <row r="864">
      <c r="A864">
        <f>INDEX(resultados!$A$2:$ZZ$1352, 858, MATCH($B$1, resultados!$A$1:$ZZ$1, 0))</f>
        <v/>
      </c>
      <c r="B864">
        <f>INDEX(resultados!$A$2:$ZZ$1352, 858, MATCH($B$2, resultados!$A$1:$ZZ$1, 0))</f>
        <v/>
      </c>
      <c r="C864">
        <f>INDEX(resultados!$A$2:$ZZ$1352, 858, MATCH($B$3, resultados!$A$1:$ZZ$1, 0))</f>
        <v/>
      </c>
    </row>
    <row r="865">
      <c r="A865">
        <f>INDEX(resultados!$A$2:$ZZ$1352, 859, MATCH($B$1, resultados!$A$1:$ZZ$1, 0))</f>
        <v/>
      </c>
      <c r="B865">
        <f>INDEX(resultados!$A$2:$ZZ$1352, 859, MATCH($B$2, resultados!$A$1:$ZZ$1, 0))</f>
        <v/>
      </c>
      <c r="C865">
        <f>INDEX(resultados!$A$2:$ZZ$1352, 859, MATCH($B$3, resultados!$A$1:$ZZ$1, 0))</f>
        <v/>
      </c>
    </row>
    <row r="866">
      <c r="A866">
        <f>INDEX(resultados!$A$2:$ZZ$1352, 860, MATCH($B$1, resultados!$A$1:$ZZ$1, 0))</f>
        <v/>
      </c>
      <c r="B866">
        <f>INDEX(resultados!$A$2:$ZZ$1352, 860, MATCH($B$2, resultados!$A$1:$ZZ$1, 0))</f>
        <v/>
      </c>
      <c r="C866">
        <f>INDEX(resultados!$A$2:$ZZ$1352, 860, MATCH($B$3, resultados!$A$1:$ZZ$1, 0))</f>
        <v/>
      </c>
    </row>
    <row r="867">
      <c r="A867">
        <f>INDEX(resultados!$A$2:$ZZ$1352, 861, MATCH($B$1, resultados!$A$1:$ZZ$1, 0))</f>
        <v/>
      </c>
      <c r="B867">
        <f>INDEX(resultados!$A$2:$ZZ$1352, 861, MATCH($B$2, resultados!$A$1:$ZZ$1, 0))</f>
        <v/>
      </c>
      <c r="C867">
        <f>INDEX(resultados!$A$2:$ZZ$1352, 861, MATCH($B$3, resultados!$A$1:$ZZ$1, 0))</f>
        <v/>
      </c>
    </row>
    <row r="868">
      <c r="A868">
        <f>INDEX(resultados!$A$2:$ZZ$1352, 862, MATCH($B$1, resultados!$A$1:$ZZ$1, 0))</f>
        <v/>
      </c>
      <c r="B868">
        <f>INDEX(resultados!$A$2:$ZZ$1352, 862, MATCH($B$2, resultados!$A$1:$ZZ$1, 0))</f>
        <v/>
      </c>
      <c r="C868">
        <f>INDEX(resultados!$A$2:$ZZ$1352, 862, MATCH($B$3, resultados!$A$1:$ZZ$1, 0))</f>
        <v/>
      </c>
    </row>
    <row r="869">
      <c r="A869">
        <f>INDEX(resultados!$A$2:$ZZ$1352, 863, MATCH($B$1, resultados!$A$1:$ZZ$1, 0))</f>
        <v/>
      </c>
      <c r="B869">
        <f>INDEX(resultados!$A$2:$ZZ$1352, 863, MATCH($B$2, resultados!$A$1:$ZZ$1, 0))</f>
        <v/>
      </c>
      <c r="C869">
        <f>INDEX(resultados!$A$2:$ZZ$1352, 863, MATCH($B$3, resultados!$A$1:$ZZ$1, 0))</f>
        <v/>
      </c>
    </row>
    <row r="870">
      <c r="A870">
        <f>INDEX(resultados!$A$2:$ZZ$1352, 864, MATCH($B$1, resultados!$A$1:$ZZ$1, 0))</f>
        <v/>
      </c>
      <c r="B870">
        <f>INDEX(resultados!$A$2:$ZZ$1352, 864, MATCH($B$2, resultados!$A$1:$ZZ$1, 0))</f>
        <v/>
      </c>
      <c r="C870">
        <f>INDEX(resultados!$A$2:$ZZ$1352, 864, MATCH($B$3, resultados!$A$1:$ZZ$1, 0))</f>
        <v/>
      </c>
    </row>
    <row r="871">
      <c r="A871">
        <f>INDEX(resultados!$A$2:$ZZ$1352, 865, MATCH($B$1, resultados!$A$1:$ZZ$1, 0))</f>
        <v/>
      </c>
      <c r="B871">
        <f>INDEX(resultados!$A$2:$ZZ$1352, 865, MATCH($B$2, resultados!$A$1:$ZZ$1, 0))</f>
        <v/>
      </c>
      <c r="C871">
        <f>INDEX(resultados!$A$2:$ZZ$1352, 865, MATCH($B$3, resultados!$A$1:$ZZ$1, 0))</f>
        <v/>
      </c>
    </row>
    <row r="872">
      <c r="A872">
        <f>INDEX(resultados!$A$2:$ZZ$1352, 866, MATCH($B$1, resultados!$A$1:$ZZ$1, 0))</f>
        <v/>
      </c>
      <c r="B872">
        <f>INDEX(resultados!$A$2:$ZZ$1352, 866, MATCH($B$2, resultados!$A$1:$ZZ$1, 0))</f>
        <v/>
      </c>
      <c r="C872">
        <f>INDEX(resultados!$A$2:$ZZ$1352, 866, MATCH($B$3, resultados!$A$1:$ZZ$1, 0))</f>
        <v/>
      </c>
    </row>
    <row r="873">
      <c r="A873">
        <f>INDEX(resultados!$A$2:$ZZ$1352, 867, MATCH($B$1, resultados!$A$1:$ZZ$1, 0))</f>
        <v/>
      </c>
      <c r="B873">
        <f>INDEX(resultados!$A$2:$ZZ$1352, 867, MATCH($B$2, resultados!$A$1:$ZZ$1, 0))</f>
        <v/>
      </c>
      <c r="C873">
        <f>INDEX(resultados!$A$2:$ZZ$1352, 867, MATCH($B$3, resultados!$A$1:$ZZ$1, 0))</f>
        <v/>
      </c>
    </row>
    <row r="874">
      <c r="A874">
        <f>INDEX(resultados!$A$2:$ZZ$1352, 868, MATCH($B$1, resultados!$A$1:$ZZ$1, 0))</f>
        <v/>
      </c>
      <c r="B874">
        <f>INDEX(resultados!$A$2:$ZZ$1352, 868, MATCH($B$2, resultados!$A$1:$ZZ$1, 0))</f>
        <v/>
      </c>
      <c r="C874">
        <f>INDEX(resultados!$A$2:$ZZ$1352, 868, MATCH($B$3, resultados!$A$1:$ZZ$1, 0))</f>
        <v/>
      </c>
    </row>
    <row r="875">
      <c r="A875">
        <f>INDEX(resultados!$A$2:$ZZ$1352, 869, MATCH($B$1, resultados!$A$1:$ZZ$1, 0))</f>
        <v/>
      </c>
      <c r="B875">
        <f>INDEX(resultados!$A$2:$ZZ$1352, 869, MATCH($B$2, resultados!$A$1:$ZZ$1, 0))</f>
        <v/>
      </c>
      <c r="C875">
        <f>INDEX(resultados!$A$2:$ZZ$1352, 869, MATCH($B$3, resultados!$A$1:$ZZ$1, 0))</f>
        <v/>
      </c>
    </row>
    <row r="876">
      <c r="A876">
        <f>INDEX(resultados!$A$2:$ZZ$1352, 870, MATCH($B$1, resultados!$A$1:$ZZ$1, 0))</f>
        <v/>
      </c>
      <c r="B876">
        <f>INDEX(resultados!$A$2:$ZZ$1352, 870, MATCH($B$2, resultados!$A$1:$ZZ$1, 0))</f>
        <v/>
      </c>
      <c r="C876">
        <f>INDEX(resultados!$A$2:$ZZ$1352, 870, MATCH($B$3, resultados!$A$1:$ZZ$1, 0))</f>
        <v/>
      </c>
    </row>
    <row r="877">
      <c r="A877">
        <f>INDEX(resultados!$A$2:$ZZ$1352, 871, MATCH($B$1, resultados!$A$1:$ZZ$1, 0))</f>
        <v/>
      </c>
      <c r="B877">
        <f>INDEX(resultados!$A$2:$ZZ$1352, 871, MATCH($B$2, resultados!$A$1:$ZZ$1, 0))</f>
        <v/>
      </c>
      <c r="C877">
        <f>INDEX(resultados!$A$2:$ZZ$1352, 871, MATCH($B$3, resultados!$A$1:$ZZ$1, 0))</f>
        <v/>
      </c>
    </row>
    <row r="878">
      <c r="A878">
        <f>INDEX(resultados!$A$2:$ZZ$1352, 872, MATCH($B$1, resultados!$A$1:$ZZ$1, 0))</f>
        <v/>
      </c>
      <c r="B878">
        <f>INDEX(resultados!$A$2:$ZZ$1352, 872, MATCH($B$2, resultados!$A$1:$ZZ$1, 0))</f>
        <v/>
      </c>
      <c r="C878">
        <f>INDEX(resultados!$A$2:$ZZ$1352, 872, MATCH($B$3, resultados!$A$1:$ZZ$1, 0))</f>
        <v/>
      </c>
    </row>
    <row r="879">
      <c r="A879">
        <f>INDEX(resultados!$A$2:$ZZ$1352, 873, MATCH($B$1, resultados!$A$1:$ZZ$1, 0))</f>
        <v/>
      </c>
      <c r="B879">
        <f>INDEX(resultados!$A$2:$ZZ$1352, 873, MATCH($B$2, resultados!$A$1:$ZZ$1, 0))</f>
        <v/>
      </c>
      <c r="C879">
        <f>INDEX(resultados!$A$2:$ZZ$1352, 873, MATCH($B$3, resultados!$A$1:$ZZ$1, 0))</f>
        <v/>
      </c>
    </row>
    <row r="880">
      <c r="A880">
        <f>INDEX(resultados!$A$2:$ZZ$1352, 874, MATCH($B$1, resultados!$A$1:$ZZ$1, 0))</f>
        <v/>
      </c>
      <c r="B880">
        <f>INDEX(resultados!$A$2:$ZZ$1352, 874, MATCH($B$2, resultados!$A$1:$ZZ$1, 0))</f>
        <v/>
      </c>
      <c r="C880">
        <f>INDEX(resultados!$A$2:$ZZ$1352, 874, MATCH($B$3, resultados!$A$1:$ZZ$1, 0))</f>
        <v/>
      </c>
    </row>
    <row r="881">
      <c r="A881">
        <f>INDEX(resultados!$A$2:$ZZ$1352, 875, MATCH($B$1, resultados!$A$1:$ZZ$1, 0))</f>
        <v/>
      </c>
      <c r="B881">
        <f>INDEX(resultados!$A$2:$ZZ$1352, 875, MATCH($B$2, resultados!$A$1:$ZZ$1, 0))</f>
        <v/>
      </c>
      <c r="C881">
        <f>INDEX(resultados!$A$2:$ZZ$1352, 875, MATCH($B$3, resultados!$A$1:$ZZ$1, 0))</f>
        <v/>
      </c>
    </row>
    <row r="882">
      <c r="A882">
        <f>INDEX(resultados!$A$2:$ZZ$1352, 876, MATCH($B$1, resultados!$A$1:$ZZ$1, 0))</f>
        <v/>
      </c>
      <c r="B882">
        <f>INDEX(resultados!$A$2:$ZZ$1352, 876, MATCH($B$2, resultados!$A$1:$ZZ$1, 0))</f>
        <v/>
      </c>
      <c r="C882">
        <f>INDEX(resultados!$A$2:$ZZ$1352, 876, MATCH($B$3, resultados!$A$1:$ZZ$1, 0))</f>
        <v/>
      </c>
    </row>
    <row r="883">
      <c r="A883">
        <f>INDEX(resultados!$A$2:$ZZ$1352, 877, MATCH($B$1, resultados!$A$1:$ZZ$1, 0))</f>
        <v/>
      </c>
      <c r="B883">
        <f>INDEX(resultados!$A$2:$ZZ$1352, 877, MATCH($B$2, resultados!$A$1:$ZZ$1, 0))</f>
        <v/>
      </c>
      <c r="C883">
        <f>INDEX(resultados!$A$2:$ZZ$1352, 877, MATCH($B$3, resultados!$A$1:$ZZ$1, 0))</f>
        <v/>
      </c>
    </row>
    <row r="884">
      <c r="A884">
        <f>INDEX(resultados!$A$2:$ZZ$1352, 878, MATCH($B$1, resultados!$A$1:$ZZ$1, 0))</f>
        <v/>
      </c>
      <c r="B884">
        <f>INDEX(resultados!$A$2:$ZZ$1352, 878, MATCH($B$2, resultados!$A$1:$ZZ$1, 0))</f>
        <v/>
      </c>
      <c r="C884">
        <f>INDEX(resultados!$A$2:$ZZ$1352, 878, MATCH($B$3, resultados!$A$1:$ZZ$1, 0))</f>
        <v/>
      </c>
    </row>
    <row r="885">
      <c r="A885">
        <f>INDEX(resultados!$A$2:$ZZ$1352, 879, MATCH($B$1, resultados!$A$1:$ZZ$1, 0))</f>
        <v/>
      </c>
      <c r="B885">
        <f>INDEX(resultados!$A$2:$ZZ$1352, 879, MATCH($B$2, resultados!$A$1:$ZZ$1, 0))</f>
        <v/>
      </c>
      <c r="C885">
        <f>INDEX(resultados!$A$2:$ZZ$1352, 879, MATCH($B$3, resultados!$A$1:$ZZ$1, 0))</f>
        <v/>
      </c>
    </row>
    <row r="886">
      <c r="A886">
        <f>INDEX(resultados!$A$2:$ZZ$1352, 880, MATCH($B$1, resultados!$A$1:$ZZ$1, 0))</f>
        <v/>
      </c>
      <c r="B886">
        <f>INDEX(resultados!$A$2:$ZZ$1352, 880, MATCH($B$2, resultados!$A$1:$ZZ$1, 0))</f>
        <v/>
      </c>
      <c r="C886">
        <f>INDEX(resultados!$A$2:$ZZ$1352, 880, MATCH($B$3, resultados!$A$1:$ZZ$1, 0))</f>
        <v/>
      </c>
    </row>
    <row r="887">
      <c r="A887">
        <f>INDEX(resultados!$A$2:$ZZ$1352, 881, MATCH($B$1, resultados!$A$1:$ZZ$1, 0))</f>
        <v/>
      </c>
      <c r="B887">
        <f>INDEX(resultados!$A$2:$ZZ$1352, 881, MATCH($B$2, resultados!$A$1:$ZZ$1, 0))</f>
        <v/>
      </c>
      <c r="C887">
        <f>INDEX(resultados!$A$2:$ZZ$1352, 881, MATCH($B$3, resultados!$A$1:$ZZ$1, 0))</f>
        <v/>
      </c>
    </row>
    <row r="888">
      <c r="A888">
        <f>INDEX(resultados!$A$2:$ZZ$1352, 882, MATCH($B$1, resultados!$A$1:$ZZ$1, 0))</f>
        <v/>
      </c>
      <c r="B888">
        <f>INDEX(resultados!$A$2:$ZZ$1352, 882, MATCH($B$2, resultados!$A$1:$ZZ$1, 0))</f>
        <v/>
      </c>
      <c r="C888">
        <f>INDEX(resultados!$A$2:$ZZ$1352, 882, MATCH($B$3, resultados!$A$1:$ZZ$1, 0))</f>
        <v/>
      </c>
    </row>
    <row r="889">
      <c r="A889">
        <f>INDEX(resultados!$A$2:$ZZ$1352, 883, MATCH($B$1, resultados!$A$1:$ZZ$1, 0))</f>
        <v/>
      </c>
      <c r="B889">
        <f>INDEX(resultados!$A$2:$ZZ$1352, 883, MATCH($B$2, resultados!$A$1:$ZZ$1, 0))</f>
        <v/>
      </c>
      <c r="C889">
        <f>INDEX(resultados!$A$2:$ZZ$1352, 883, MATCH($B$3, resultados!$A$1:$ZZ$1, 0))</f>
        <v/>
      </c>
    </row>
    <row r="890">
      <c r="A890">
        <f>INDEX(resultados!$A$2:$ZZ$1352, 884, MATCH($B$1, resultados!$A$1:$ZZ$1, 0))</f>
        <v/>
      </c>
      <c r="B890">
        <f>INDEX(resultados!$A$2:$ZZ$1352, 884, MATCH($B$2, resultados!$A$1:$ZZ$1, 0))</f>
        <v/>
      </c>
      <c r="C890">
        <f>INDEX(resultados!$A$2:$ZZ$1352, 884, MATCH($B$3, resultados!$A$1:$ZZ$1, 0))</f>
        <v/>
      </c>
    </row>
    <row r="891">
      <c r="A891">
        <f>INDEX(resultados!$A$2:$ZZ$1352, 885, MATCH($B$1, resultados!$A$1:$ZZ$1, 0))</f>
        <v/>
      </c>
      <c r="B891">
        <f>INDEX(resultados!$A$2:$ZZ$1352, 885, MATCH($B$2, resultados!$A$1:$ZZ$1, 0))</f>
        <v/>
      </c>
      <c r="C891">
        <f>INDEX(resultados!$A$2:$ZZ$1352, 885, MATCH($B$3, resultados!$A$1:$ZZ$1, 0))</f>
        <v/>
      </c>
    </row>
    <row r="892">
      <c r="A892">
        <f>INDEX(resultados!$A$2:$ZZ$1352, 886, MATCH($B$1, resultados!$A$1:$ZZ$1, 0))</f>
        <v/>
      </c>
      <c r="B892">
        <f>INDEX(resultados!$A$2:$ZZ$1352, 886, MATCH($B$2, resultados!$A$1:$ZZ$1, 0))</f>
        <v/>
      </c>
      <c r="C892">
        <f>INDEX(resultados!$A$2:$ZZ$1352, 886, MATCH($B$3, resultados!$A$1:$ZZ$1, 0))</f>
        <v/>
      </c>
    </row>
    <row r="893">
      <c r="A893">
        <f>INDEX(resultados!$A$2:$ZZ$1352, 887, MATCH($B$1, resultados!$A$1:$ZZ$1, 0))</f>
        <v/>
      </c>
      <c r="B893">
        <f>INDEX(resultados!$A$2:$ZZ$1352, 887, MATCH($B$2, resultados!$A$1:$ZZ$1, 0))</f>
        <v/>
      </c>
      <c r="C893">
        <f>INDEX(resultados!$A$2:$ZZ$1352, 887, MATCH($B$3, resultados!$A$1:$ZZ$1, 0))</f>
        <v/>
      </c>
    </row>
    <row r="894">
      <c r="A894">
        <f>INDEX(resultados!$A$2:$ZZ$1352, 888, MATCH($B$1, resultados!$A$1:$ZZ$1, 0))</f>
        <v/>
      </c>
      <c r="B894">
        <f>INDEX(resultados!$A$2:$ZZ$1352, 888, MATCH($B$2, resultados!$A$1:$ZZ$1, 0))</f>
        <v/>
      </c>
      <c r="C894">
        <f>INDEX(resultados!$A$2:$ZZ$1352, 888, MATCH($B$3, resultados!$A$1:$ZZ$1, 0))</f>
        <v/>
      </c>
    </row>
    <row r="895">
      <c r="A895">
        <f>INDEX(resultados!$A$2:$ZZ$1352, 889, MATCH($B$1, resultados!$A$1:$ZZ$1, 0))</f>
        <v/>
      </c>
      <c r="B895">
        <f>INDEX(resultados!$A$2:$ZZ$1352, 889, MATCH($B$2, resultados!$A$1:$ZZ$1, 0))</f>
        <v/>
      </c>
      <c r="C895">
        <f>INDEX(resultados!$A$2:$ZZ$1352, 889, MATCH($B$3, resultados!$A$1:$ZZ$1, 0))</f>
        <v/>
      </c>
    </row>
    <row r="896">
      <c r="A896">
        <f>INDEX(resultados!$A$2:$ZZ$1352, 890, MATCH($B$1, resultados!$A$1:$ZZ$1, 0))</f>
        <v/>
      </c>
      <c r="B896">
        <f>INDEX(resultados!$A$2:$ZZ$1352, 890, MATCH($B$2, resultados!$A$1:$ZZ$1, 0))</f>
        <v/>
      </c>
      <c r="C896">
        <f>INDEX(resultados!$A$2:$ZZ$1352, 890, MATCH($B$3, resultados!$A$1:$ZZ$1, 0))</f>
        <v/>
      </c>
    </row>
    <row r="897">
      <c r="A897">
        <f>INDEX(resultados!$A$2:$ZZ$1352, 891, MATCH($B$1, resultados!$A$1:$ZZ$1, 0))</f>
        <v/>
      </c>
      <c r="B897">
        <f>INDEX(resultados!$A$2:$ZZ$1352, 891, MATCH($B$2, resultados!$A$1:$ZZ$1, 0))</f>
        <v/>
      </c>
      <c r="C897">
        <f>INDEX(resultados!$A$2:$ZZ$1352, 891, MATCH($B$3, resultados!$A$1:$ZZ$1, 0))</f>
        <v/>
      </c>
    </row>
    <row r="898">
      <c r="A898">
        <f>INDEX(resultados!$A$2:$ZZ$1352, 892, MATCH($B$1, resultados!$A$1:$ZZ$1, 0))</f>
        <v/>
      </c>
      <c r="B898">
        <f>INDEX(resultados!$A$2:$ZZ$1352, 892, MATCH($B$2, resultados!$A$1:$ZZ$1, 0))</f>
        <v/>
      </c>
      <c r="C898">
        <f>INDEX(resultados!$A$2:$ZZ$1352, 892, MATCH($B$3, resultados!$A$1:$ZZ$1, 0))</f>
        <v/>
      </c>
    </row>
    <row r="899">
      <c r="A899">
        <f>INDEX(resultados!$A$2:$ZZ$1352, 893, MATCH($B$1, resultados!$A$1:$ZZ$1, 0))</f>
        <v/>
      </c>
      <c r="B899">
        <f>INDEX(resultados!$A$2:$ZZ$1352, 893, MATCH($B$2, resultados!$A$1:$ZZ$1, 0))</f>
        <v/>
      </c>
      <c r="C899">
        <f>INDEX(resultados!$A$2:$ZZ$1352, 893, MATCH($B$3, resultados!$A$1:$ZZ$1, 0))</f>
        <v/>
      </c>
    </row>
    <row r="900">
      <c r="A900">
        <f>INDEX(resultados!$A$2:$ZZ$1352, 894, MATCH($B$1, resultados!$A$1:$ZZ$1, 0))</f>
        <v/>
      </c>
      <c r="B900">
        <f>INDEX(resultados!$A$2:$ZZ$1352, 894, MATCH($B$2, resultados!$A$1:$ZZ$1, 0))</f>
        <v/>
      </c>
      <c r="C900">
        <f>INDEX(resultados!$A$2:$ZZ$1352, 894, MATCH($B$3, resultados!$A$1:$ZZ$1, 0))</f>
        <v/>
      </c>
    </row>
    <row r="901">
      <c r="A901">
        <f>INDEX(resultados!$A$2:$ZZ$1352, 895, MATCH($B$1, resultados!$A$1:$ZZ$1, 0))</f>
        <v/>
      </c>
      <c r="B901">
        <f>INDEX(resultados!$A$2:$ZZ$1352, 895, MATCH($B$2, resultados!$A$1:$ZZ$1, 0))</f>
        <v/>
      </c>
      <c r="C901">
        <f>INDEX(resultados!$A$2:$ZZ$1352, 895, MATCH($B$3, resultados!$A$1:$ZZ$1, 0))</f>
        <v/>
      </c>
    </row>
    <row r="902">
      <c r="A902">
        <f>INDEX(resultados!$A$2:$ZZ$1352, 896, MATCH($B$1, resultados!$A$1:$ZZ$1, 0))</f>
        <v/>
      </c>
      <c r="B902">
        <f>INDEX(resultados!$A$2:$ZZ$1352, 896, MATCH($B$2, resultados!$A$1:$ZZ$1, 0))</f>
        <v/>
      </c>
      <c r="C902">
        <f>INDEX(resultados!$A$2:$ZZ$1352, 896, MATCH($B$3, resultados!$A$1:$ZZ$1, 0))</f>
        <v/>
      </c>
    </row>
    <row r="903">
      <c r="A903">
        <f>INDEX(resultados!$A$2:$ZZ$1352, 897, MATCH($B$1, resultados!$A$1:$ZZ$1, 0))</f>
        <v/>
      </c>
      <c r="B903">
        <f>INDEX(resultados!$A$2:$ZZ$1352, 897, MATCH($B$2, resultados!$A$1:$ZZ$1, 0))</f>
        <v/>
      </c>
      <c r="C903">
        <f>INDEX(resultados!$A$2:$ZZ$1352, 897, MATCH($B$3, resultados!$A$1:$ZZ$1, 0))</f>
        <v/>
      </c>
    </row>
    <row r="904">
      <c r="A904">
        <f>INDEX(resultados!$A$2:$ZZ$1352, 898, MATCH($B$1, resultados!$A$1:$ZZ$1, 0))</f>
        <v/>
      </c>
      <c r="B904">
        <f>INDEX(resultados!$A$2:$ZZ$1352, 898, MATCH($B$2, resultados!$A$1:$ZZ$1, 0))</f>
        <v/>
      </c>
      <c r="C904">
        <f>INDEX(resultados!$A$2:$ZZ$1352, 898, MATCH($B$3, resultados!$A$1:$ZZ$1, 0))</f>
        <v/>
      </c>
    </row>
    <row r="905">
      <c r="A905">
        <f>INDEX(resultados!$A$2:$ZZ$1352, 899, MATCH($B$1, resultados!$A$1:$ZZ$1, 0))</f>
        <v/>
      </c>
      <c r="B905">
        <f>INDEX(resultados!$A$2:$ZZ$1352, 899, MATCH($B$2, resultados!$A$1:$ZZ$1, 0))</f>
        <v/>
      </c>
      <c r="C905">
        <f>INDEX(resultados!$A$2:$ZZ$1352, 899, MATCH($B$3, resultados!$A$1:$ZZ$1, 0))</f>
        <v/>
      </c>
    </row>
    <row r="906">
      <c r="A906">
        <f>INDEX(resultados!$A$2:$ZZ$1352, 900, MATCH($B$1, resultados!$A$1:$ZZ$1, 0))</f>
        <v/>
      </c>
      <c r="B906">
        <f>INDEX(resultados!$A$2:$ZZ$1352, 900, MATCH($B$2, resultados!$A$1:$ZZ$1, 0))</f>
        <v/>
      </c>
      <c r="C906">
        <f>INDEX(resultados!$A$2:$ZZ$1352, 900, MATCH($B$3, resultados!$A$1:$ZZ$1, 0))</f>
        <v/>
      </c>
    </row>
    <row r="907">
      <c r="A907">
        <f>INDEX(resultados!$A$2:$ZZ$1352, 901, MATCH($B$1, resultados!$A$1:$ZZ$1, 0))</f>
        <v/>
      </c>
      <c r="B907">
        <f>INDEX(resultados!$A$2:$ZZ$1352, 901, MATCH($B$2, resultados!$A$1:$ZZ$1, 0))</f>
        <v/>
      </c>
      <c r="C907">
        <f>INDEX(resultados!$A$2:$ZZ$1352, 901, MATCH($B$3, resultados!$A$1:$ZZ$1, 0))</f>
        <v/>
      </c>
    </row>
    <row r="908">
      <c r="A908">
        <f>INDEX(resultados!$A$2:$ZZ$1352, 902, MATCH($B$1, resultados!$A$1:$ZZ$1, 0))</f>
        <v/>
      </c>
      <c r="B908">
        <f>INDEX(resultados!$A$2:$ZZ$1352, 902, MATCH($B$2, resultados!$A$1:$ZZ$1, 0))</f>
        <v/>
      </c>
      <c r="C908">
        <f>INDEX(resultados!$A$2:$ZZ$1352, 902, MATCH($B$3, resultados!$A$1:$ZZ$1, 0))</f>
        <v/>
      </c>
    </row>
    <row r="909">
      <c r="A909">
        <f>INDEX(resultados!$A$2:$ZZ$1352, 903, MATCH($B$1, resultados!$A$1:$ZZ$1, 0))</f>
        <v/>
      </c>
      <c r="B909">
        <f>INDEX(resultados!$A$2:$ZZ$1352, 903, MATCH($B$2, resultados!$A$1:$ZZ$1, 0))</f>
        <v/>
      </c>
      <c r="C909">
        <f>INDEX(resultados!$A$2:$ZZ$1352, 903, MATCH($B$3, resultados!$A$1:$ZZ$1, 0))</f>
        <v/>
      </c>
    </row>
    <row r="910">
      <c r="A910">
        <f>INDEX(resultados!$A$2:$ZZ$1352, 904, MATCH($B$1, resultados!$A$1:$ZZ$1, 0))</f>
        <v/>
      </c>
      <c r="B910">
        <f>INDEX(resultados!$A$2:$ZZ$1352, 904, MATCH($B$2, resultados!$A$1:$ZZ$1, 0))</f>
        <v/>
      </c>
      <c r="C910">
        <f>INDEX(resultados!$A$2:$ZZ$1352, 904, MATCH($B$3, resultados!$A$1:$ZZ$1, 0))</f>
        <v/>
      </c>
    </row>
    <row r="911">
      <c r="A911">
        <f>INDEX(resultados!$A$2:$ZZ$1352, 905, MATCH($B$1, resultados!$A$1:$ZZ$1, 0))</f>
        <v/>
      </c>
      <c r="B911">
        <f>INDEX(resultados!$A$2:$ZZ$1352, 905, MATCH($B$2, resultados!$A$1:$ZZ$1, 0))</f>
        <v/>
      </c>
      <c r="C911">
        <f>INDEX(resultados!$A$2:$ZZ$1352, 905, MATCH($B$3, resultados!$A$1:$ZZ$1, 0))</f>
        <v/>
      </c>
    </row>
    <row r="912">
      <c r="A912">
        <f>INDEX(resultados!$A$2:$ZZ$1352, 906, MATCH($B$1, resultados!$A$1:$ZZ$1, 0))</f>
        <v/>
      </c>
      <c r="B912">
        <f>INDEX(resultados!$A$2:$ZZ$1352, 906, MATCH($B$2, resultados!$A$1:$ZZ$1, 0))</f>
        <v/>
      </c>
      <c r="C912">
        <f>INDEX(resultados!$A$2:$ZZ$1352, 906, MATCH($B$3, resultados!$A$1:$ZZ$1, 0))</f>
        <v/>
      </c>
    </row>
    <row r="913">
      <c r="A913">
        <f>INDEX(resultados!$A$2:$ZZ$1352, 907, MATCH($B$1, resultados!$A$1:$ZZ$1, 0))</f>
        <v/>
      </c>
      <c r="B913">
        <f>INDEX(resultados!$A$2:$ZZ$1352, 907, MATCH($B$2, resultados!$A$1:$ZZ$1, 0))</f>
        <v/>
      </c>
      <c r="C913">
        <f>INDEX(resultados!$A$2:$ZZ$1352, 907, MATCH($B$3, resultados!$A$1:$ZZ$1, 0))</f>
        <v/>
      </c>
    </row>
    <row r="914">
      <c r="A914">
        <f>INDEX(resultados!$A$2:$ZZ$1352, 908, MATCH($B$1, resultados!$A$1:$ZZ$1, 0))</f>
        <v/>
      </c>
      <c r="B914">
        <f>INDEX(resultados!$A$2:$ZZ$1352, 908, MATCH($B$2, resultados!$A$1:$ZZ$1, 0))</f>
        <v/>
      </c>
      <c r="C914">
        <f>INDEX(resultados!$A$2:$ZZ$1352, 908, MATCH($B$3, resultados!$A$1:$ZZ$1, 0))</f>
        <v/>
      </c>
    </row>
    <row r="915">
      <c r="A915">
        <f>INDEX(resultados!$A$2:$ZZ$1352, 909, MATCH($B$1, resultados!$A$1:$ZZ$1, 0))</f>
        <v/>
      </c>
      <c r="B915">
        <f>INDEX(resultados!$A$2:$ZZ$1352, 909, MATCH($B$2, resultados!$A$1:$ZZ$1, 0))</f>
        <v/>
      </c>
      <c r="C915">
        <f>INDEX(resultados!$A$2:$ZZ$1352, 909, MATCH($B$3, resultados!$A$1:$ZZ$1, 0))</f>
        <v/>
      </c>
    </row>
    <row r="916">
      <c r="A916">
        <f>INDEX(resultados!$A$2:$ZZ$1352, 910, MATCH($B$1, resultados!$A$1:$ZZ$1, 0))</f>
        <v/>
      </c>
      <c r="B916">
        <f>INDEX(resultados!$A$2:$ZZ$1352, 910, MATCH($B$2, resultados!$A$1:$ZZ$1, 0))</f>
        <v/>
      </c>
      <c r="C916">
        <f>INDEX(resultados!$A$2:$ZZ$1352, 910, MATCH($B$3, resultados!$A$1:$ZZ$1, 0))</f>
        <v/>
      </c>
    </row>
    <row r="917">
      <c r="A917">
        <f>INDEX(resultados!$A$2:$ZZ$1352, 911, MATCH($B$1, resultados!$A$1:$ZZ$1, 0))</f>
        <v/>
      </c>
      <c r="B917">
        <f>INDEX(resultados!$A$2:$ZZ$1352, 911, MATCH($B$2, resultados!$A$1:$ZZ$1, 0))</f>
        <v/>
      </c>
      <c r="C917">
        <f>INDEX(resultados!$A$2:$ZZ$1352, 911, MATCH($B$3, resultados!$A$1:$ZZ$1, 0))</f>
        <v/>
      </c>
    </row>
    <row r="918">
      <c r="A918">
        <f>INDEX(resultados!$A$2:$ZZ$1352, 912, MATCH($B$1, resultados!$A$1:$ZZ$1, 0))</f>
        <v/>
      </c>
      <c r="B918">
        <f>INDEX(resultados!$A$2:$ZZ$1352, 912, MATCH($B$2, resultados!$A$1:$ZZ$1, 0))</f>
        <v/>
      </c>
      <c r="C918">
        <f>INDEX(resultados!$A$2:$ZZ$1352, 912, MATCH($B$3, resultados!$A$1:$ZZ$1, 0))</f>
        <v/>
      </c>
    </row>
    <row r="919">
      <c r="A919">
        <f>INDEX(resultados!$A$2:$ZZ$1352, 913, MATCH($B$1, resultados!$A$1:$ZZ$1, 0))</f>
        <v/>
      </c>
      <c r="B919">
        <f>INDEX(resultados!$A$2:$ZZ$1352, 913, MATCH($B$2, resultados!$A$1:$ZZ$1, 0))</f>
        <v/>
      </c>
      <c r="C919">
        <f>INDEX(resultados!$A$2:$ZZ$1352, 913, MATCH($B$3, resultados!$A$1:$ZZ$1, 0))</f>
        <v/>
      </c>
    </row>
    <row r="920">
      <c r="A920">
        <f>INDEX(resultados!$A$2:$ZZ$1352, 914, MATCH($B$1, resultados!$A$1:$ZZ$1, 0))</f>
        <v/>
      </c>
      <c r="B920">
        <f>INDEX(resultados!$A$2:$ZZ$1352, 914, MATCH($B$2, resultados!$A$1:$ZZ$1, 0))</f>
        <v/>
      </c>
      <c r="C920">
        <f>INDEX(resultados!$A$2:$ZZ$1352, 914, MATCH($B$3, resultados!$A$1:$ZZ$1, 0))</f>
        <v/>
      </c>
    </row>
    <row r="921">
      <c r="A921">
        <f>INDEX(resultados!$A$2:$ZZ$1352, 915, MATCH($B$1, resultados!$A$1:$ZZ$1, 0))</f>
        <v/>
      </c>
      <c r="B921">
        <f>INDEX(resultados!$A$2:$ZZ$1352, 915, MATCH($B$2, resultados!$A$1:$ZZ$1, 0))</f>
        <v/>
      </c>
      <c r="C921">
        <f>INDEX(resultados!$A$2:$ZZ$1352, 915, MATCH($B$3, resultados!$A$1:$ZZ$1, 0))</f>
        <v/>
      </c>
    </row>
    <row r="922">
      <c r="A922">
        <f>INDEX(resultados!$A$2:$ZZ$1352, 916, MATCH($B$1, resultados!$A$1:$ZZ$1, 0))</f>
        <v/>
      </c>
      <c r="B922">
        <f>INDEX(resultados!$A$2:$ZZ$1352, 916, MATCH($B$2, resultados!$A$1:$ZZ$1, 0))</f>
        <v/>
      </c>
      <c r="C922">
        <f>INDEX(resultados!$A$2:$ZZ$1352, 916, MATCH($B$3, resultados!$A$1:$ZZ$1, 0))</f>
        <v/>
      </c>
    </row>
    <row r="923">
      <c r="A923">
        <f>INDEX(resultados!$A$2:$ZZ$1352, 917, MATCH($B$1, resultados!$A$1:$ZZ$1, 0))</f>
        <v/>
      </c>
      <c r="B923">
        <f>INDEX(resultados!$A$2:$ZZ$1352, 917, MATCH($B$2, resultados!$A$1:$ZZ$1, 0))</f>
        <v/>
      </c>
      <c r="C923">
        <f>INDEX(resultados!$A$2:$ZZ$1352, 917, MATCH($B$3, resultados!$A$1:$ZZ$1, 0))</f>
        <v/>
      </c>
    </row>
    <row r="924">
      <c r="A924">
        <f>INDEX(resultados!$A$2:$ZZ$1352, 918, MATCH($B$1, resultados!$A$1:$ZZ$1, 0))</f>
        <v/>
      </c>
      <c r="B924">
        <f>INDEX(resultados!$A$2:$ZZ$1352, 918, MATCH($B$2, resultados!$A$1:$ZZ$1, 0))</f>
        <v/>
      </c>
      <c r="C924">
        <f>INDEX(resultados!$A$2:$ZZ$1352, 918, MATCH($B$3, resultados!$A$1:$ZZ$1, 0))</f>
        <v/>
      </c>
    </row>
    <row r="925">
      <c r="A925">
        <f>INDEX(resultados!$A$2:$ZZ$1352, 919, MATCH($B$1, resultados!$A$1:$ZZ$1, 0))</f>
        <v/>
      </c>
      <c r="B925">
        <f>INDEX(resultados!$A$2:$ZZ$1352, 919, MATCH($B$2, resultados!$A$1:$ZZ$1, 0))</f>
        <v/>
      </c>
      <c r="C925">
        <f>INDEX(resultados!$A$2:$ZZ$1352, 919, MATCH($B$3, resultados!$A$1:$ZZ$1, 0))</f>
        <v/>
      </c>
    </row>
    <row r="926">
      <c r="A926">
        <f>INDEX(resultados!$A$2:$ZZ$1352, 920, MATCH($B$1, resultados!$A$1:$ZZ$1, 0))</f>
        <v/>
      </c>
      <c r="B926">
        <f>INDEX(resultados!$A$2:$ZZ$1352, 920, MATCH($B$2, resultados!$A$1:$ZZ$1, 0))</f>
        <v/>
      </c>
      <c r="C926">
        <f>INDEX(resultados!$A$2:$ZZ$1352, 920, MATCH($B$3, resultados!$A$1:$ZZ$1, 0))</f>
        <v/>
      </c>
    </row>
    <row r="927">
      <c r="A927">
        <f>INDEX(resultados!$A$2:$ZZ$1352, 921, MATCH($B$1, resultados!$A$1:$ZZ$1, 0))</f>
        <v/>
      </c>
      <c r="B927">
        <f>INDEX(resultados!$A$2:$ZZ$1352, 921, MATCH($B$2, resultados!$A$1:$ZZ$1, 0))</f>
        <v/>
      </c>
      <c r="C927">
        <f>INDEX(resultados!$A$2:$ZZ$1352, 921, MATCH($B$3, resultados!$A$1:$ZZ$1, 0))</f>
        <v/>
      </c>
    </row>
    <row r="928">
      <c r="A928">
        <f>INDEX(resultados!$A$2:$ZZ$1352, 922, MATCH($B$1, resultados!$A$1:$ZZ$1, 0))</f>
        <v/>
      </c>
      <c r="B928">
        <f>INDEX(resultados!$A$2:$ZZ$1352, 922, MATCH($B$2, resultados!$A$1:$ZZ$1, 0))</f>
        <v/>
      </c>
      <c r="C928">
        <f>INDEX(resultados!$A$2:$ZZ$1352, 922, MATCH($B$3, resultados!$A$1:$ZZ$1, 0))</f>
        <v/>
      </c>
    </row>
    <row r="929">
      <c r="A929">
        <f>INDEX(resultados!$A$2:$ZZ$1352, 923, MATCH($B$1, resultados!$A$1:$ZZ$1, 0))</f>
        <v/>
      </c>
      <c r="B929">
        <f>INDEX(resultados!$A$2:$ZZ$1352, 923, MATCH($B$2, resultados!$A$1:$ZZ$1, 0))</f>
        <v/>
      </c>
      <c r="C929">
        <f>INDEX(resultados!$A$2:$ZZ$1352, 923, MATCH($B$3, resultados!$A$1:$ZZ$1, 0))</f>
        <v/>
      </c>
    </row>
    <row r="930">
      <c r="A930">
        <f>INDEX(resultados!$A$2:$ZZ$1352, 924, MATCH($B$1, resultados!$A$1:$ZZ$1, 0))</f>
        <v/>
      </c>
      <c r="B930">
        <f>INDEX(resultados!$A$2:$ZZ$1352, 924, MATCH($B$2, resultados!$A$1:$ZZ$1, 0))</f>
        <v/>
      </c>
      <c r="C930">
        <f>INDEX(resultados!$A$2:$ZZ$1352, 924, MATCH($B$3, resultados!$A$1:$ZZ$1, 0))</f>
        <v/>
      </c>
    </row>
    <row r="931">
      <c r="A931">
        <f>INDEX(resultados!$A$2:$ZZ$1352, 925, MATCH($B$1, resultados!$A$1:$ZZ$1, 0))</f>
        <v/>
      </c>
      <c r="B931">
        <f>INDEX(resultados!$A$2:$ZZ$1352, 925, MATCH($B$2, resultados!$A$1:$ZZ$1, 0))</f>
        <v/>
      </c>
      <c r="C931">
        <f>INDEX(resultados!$A$2:$ZZ$1352, 925, MATCH($B$3, resultados!$A$1:$ZZ$1, 0))</f>
        <v/>
      </c>
    </row>
    <row r="932">
      <c r="A932">
        <f>INDEX(resultados!$A$2:$ZZ$1352, 926, MATCH($B$1, resultados!$A$1:$ZZ$1, 0))</f>
        <v/>
      </c>
      <c r="B932">
        <f>INDEX(resultados!$A$2:$ZZ$1352, 926, MATCH($B$2, resultados!$A$1:$ZZ$1, 0))</f>
        <v/>
      </c>
      <c r="C932">
        <f>INDEX(resultados!$A$2:$ZZ$1352, 926, MATCH($B$3, resultados!$A$1:$ZZ$1, 0))</f>
        <v/>
      </c>
    </row>
    <row r="933">
      <c r="A933">
        <f>INDEX(resultados!$A$2:$ZZ$1352, 927, MATCH($B$1, resultados!$A$1:$ZZ$1, 0))</f>
        <v/>
      </c>
      <c r="B933">
        <f>INDEX(resultados!$A$2:$ZZ$1352, 927, MATCH($B$2, resultados!$A$1:$ZZ$1, 0))</f>
        <v/>
      </c>
      <c r="C933">
        <f>INDEX(resultados!$A$2:$ZZ$1352, 927, MATCH($B$3, resultados!$A$1:$ZZ$1, 0))</f>
        <v/>
      </c>
    </row>
    <row r="934">
      <c r="A934">
        <f>INDEX(resultados!$A$2:$ZZ$1352, 928, MATCH($B$1, resultados!$A$1:$ZZ$1, 0))</f>
        <v/>
      </c>
      <c r="B934">
        <f>INDEX(resultados!$A$2:$ZZ$1352, 928, MATCH($B$2, resultados!$A$1:$ZZ$1, 0))</f>
        <v/>
      </c>
      <c r="C934">
        <f>INDEX(resultados!$A$2:$ZZ$1352, 928, MATCH($B$3, resultados!$A$1:$ZZ$1, 0))</f>
        <v/>
      </c>
    </row>
    <row r="935">
      <c r="A935">
        <f>INDEX(resultados!$A$2:$ZZ$1352, 929, MATCH($B$1, resultados!$A$1:$ZZ$1, 0))</f>
        <v/>
      </c>
      <c r="B935">
        <f>INDEX(resultados!$A$2:$ZZ$1352, 929, MATCH($B$2, resultados!$A$1:$ZZ$1, 0))</f>
        <v/>
      </c>
      <c r="C935">
        <f>INDEX(resultados!$A$2:$ZZ$1352, 929, MATCH($B$3, resultados!$A$1:$ZZ$1, 0))</f>
        <v/>
      </c>
    </row>
    <row r="936">
      <c r="A936">
        <f>INDEX(resultados!$A$2:$ZZ$1352, 930, MATCH($B$1, resultados!$A$1:$ZZ$1, 0))</f>
        <v/>
      </c>
      <c r="B936">
        <f>INDEX(resultados!$A$2:$ZZ$1352, 930, MATCH($B$2, resultados!$A$1:$ZZ$1, 0))</f>
        <v/>
      </c>
      <c r="C936">
        <f>INDEX(resultados!$A$2:$ZZ$1352, 930, MATCH($B$3, resultados!$A$1:$ZZ$1, 0))</f>
        <v/>
      </c>
    </row>
    <row r="937">
      <c r="A937">
        <f>INDEX(resultados!$A$2:$ZZ$1352, 931, MATCH($B$1, resultados!$A$1:$ZZ$1, 0))</f>
        <v/>
      </c>
      <c r="B937">
        <f>INDEX(resultados!$A$2:$ZZ$1352, 931, MATCH($B$2, resultados!$A$1:$ZZ$1, 0))</f>
        <v/>
      </c>
      <c r="C937">
        <f>INDEX(resultados!$A$2:$ZZ$1352, 931, MATCH($B$3, resultados!$A$1:$ZZ$1, 0))</f>
        <v/>
      </c>
    </row>
    <row r="938">
      <c r="A938">
        <f>INDEX(resultados!$A$2:$ZZ$1352, 932, MATCH($B$1, resultados!$A$1:$ZZ$1, 0))</f>
        <v/>
      </c>
      <c r="B938">
        <f>INDEX(resultados!$A$2:$ZZ$1352, 932, MATCH($B$2, resultados!$A$1:$ZZ$1, 0))</f>
        <v/>
      </c>
      <c r="C938">
        <f>INDEX(resultados!$A$2:$ZZ$1352, 932, MATCH($B$3, resultados!$A$1:$ZZ$1, 0))</f>
        <v/>
      </c>
    </row>
    <row r="939">
      <c r="A939">
        <f>INDEX(resultados!$A$2:$ZZ$1352, 933, MATCH($B$1, resultados!$A$1:$ZZ$1, 0))</f>
        <v/>
      </c>
      <c r="B939">
        <f>INDEX(resultados!$A$2:$ZZ$1352, 933, MATCH($B$2, resultados!$A$1:$ZZ$1, 0))</f>
        <v/>
      </c>
      <c r="C939">
        <f>INDEX(resultados!$A$2:$ZZ$1352, 933, MATCH($B$3, resultados!$A$1:$ZZ$1, 0))</f>
        <v/>
      </c>
    </row>
    <row r="940">
      <c r="A940">
        <f>INDEX(resultados!$A$2:$ZZ$1352, 934, MATCH($B$1, resultados!$A$1:$ZZ$1, 0))</f>
        <v/>
      </c>
      <c r="B940">
        <f>INDEX(resultados!$A$2:$ZZ$1352, 934, MATCH($B$2, resultados!$A$1:$ZZ$1, 0))</f>
        <v/>
      </c>
      <c r="C940">
        <f>INDEX(resultados!$A$2:$ZZ$1352, 934, MATCH($B$3, resultados!$A$1:$ZZ$1, 0))</f>
        <v/>
      </c>
    </row>
    <row r="941">
      <c r="A941">
        <f>INDEX(resultados!$A$2:$ZZ$1352, 935, MATCH($B$1, resultados!$A$1:$ZZ$1, 0))</f>
        <v/>
      </c>
      <c r="B941">
        <f>INDEX(resultados!$A$2:$ZZ$1352, 935, MATCH($B$2, resultados!$A$1:$ZZ$1, 0))</f>
        <v/>
      </c>
      <c r="C941">
        <f>INDEX(resultados!$A$2:$ZZ$1352, 935, MATCH($B$3, resultados!$A$1:$ZZ$1, 0))</f>
        <v/>
      </c>
    </row>
    <row r="942">
      <c r="A942">
        <f>INDEX(resultados!$A$2:$ZZ$1352, 936, MATCH($B$1, resultados!$A$1:$ZZ$1, 0))</f>
        <v/>
      </c>
      <c r="B942">
        <f>INDEX(resultados!$A$2:$ZZ$1352, 936, MATCH($B$2, resultados!$A$1:$ZZ$1, 0))</f>
        <v/>
      </c>
      <c r="C942">
        <f>INDEX(resultados!$A$2:$ZZ$1352, 936, MATCH($B$3, resultados!$A$1:$ZZ$1, 0))</f>
        <v/>
      </c>
    </row>
    <row r="943">
      <c r="A943">
        <f>INDEX(resultados!$A$2:$ZZ$1352, 937, MATCH($B$1, resultados!$A$1:$ZZ$1, 0))</f>
        <v/>
      </c>
      <c r="B943">
        <f>INDEX(resultados!$A$2:$ZZ$1352, 937, MATCH($B$2, resultados!$A$1:$ZZ$1, 0))</f>
        <v/>
      </c>
      <c r="C943">
        <f>INDEX(resultados!$A$2:$ZZ$1352, 937, MATCH($B$3, resultados!$A$1:$ZZ$1, 0))</f>
        <v/>
      </c>
    </row>
    <row r="944">
      <c r="A944">
        <f>INDEX(resultados!$A$2:$ZZ$1352, 938, MATCH($B$1, resultados!$A$1:$ZZ$1, 0))</f>
        <v/>
      </c>
      <c r="B944">
        <f>INDEX(resultados!$A$2:$ZZ$1352, 938, MATCH($B$2, resultados!$A$1:$ZZ$1, 0))</f>
        <v/>
      </c>
      <c r="C944">
        <f>INDEX(resultados!$A$2:$ZZ$1352, 938, MATCH($B$3, resultados!$A$1:$ZZ$1, 0))</f>
        <v/>
      </c>
    </row>
    <row r="945">
      <c r="A945">
        <f>INDEX(resultados!$A$2:$ZZ$1352, 939, MATCH($B$1, resultados!$A$1:$ZZ$1, 0))</f>
        <v/>
      </c>
      <c r="B945">
        <f>INDEX(resultados!$A$2:$ZZ$1352, 939, MATCH($B$2, resultados!$A$1:$ZZ$1, 0))</f>
        <v/>
      </c>
      <c r="C945">
        <f>INDEX(resultados!$A$2:$ZZ$1352, 939, MATCH($B$3, resultados!$A$1:$ZZ$1, 0))</f>
        <v/>
      </c>
    </row>
    <row r="946">
      <c r="A946">
        <f>INDEX(resultados!$A$2:$ZZ$1352, 940, MATCH($B$1, resultados!$A$1:$ZZ$1, 0))</f>
        <v/>
      </c>
      <c r="B946">
        <f>INDEX(resultados!$A$2:$ZZ$1352, 940, MATCH($B$2, resultados!$A$1:$ZZ$1, 0))</f>
        <v/>
      </c>
      <c r="C946">
        <f>INDEX(resultados!$A$2:$ZZ$1352, 940, MATCH($B$3, resultados!$A$1:$ZZ$1, 0))</f>
        <v/>
      </c>
    </row>
    <row r="947">
      <c r="A947">
        <f>INDEX(resultados!$A$2:$ZZ$1352, 941, MATCH($B$1, resultados!$A$1:$ZZ$1, 0))</f>
        <v/>
      </c>
      <c r="B947">
        <f>INDEX(resultados!$A$2:$ZZ$1352, 941, MATCH($B$2, resultados!$A$1:$ZZ$1, 0))</f>
        <v/>
      </c>
      <c r="C947">
        <f>INDEX(resultados!$A$2:$ZZ$1352, 941, MATCH($B$3, resultados!$A$1:$ZZ$1, 0))</f>
        <v/>
      </c>
    </row>
    <row r="948">
      <c r="A948">
        <f>INDEX(resultados!$A$2:$ZZ$1352, 942, MATCH($B$1, resultados!$A$1:$ZZ$1, 0))</f>
        <v/>
      </c>
      <c r="B948">
        <f>INDEX(resultados!$A$2:$ZZ$1352, 942, MATCH($B$2, resultados!$A$1:$ZZ$1, 0))</f>
        <v/>
      </c>
      <c r="C948">
        <f>INDEX(resultados!$A$2:$ZZ$1352, 942, MATCH($B$3, resultados!$A$1:$ZZ$1, 0))</f>
        <v/>
      </c>
    </row>
    <row r="949">
      <c r="A949">
        <f>INDEX(resultados!$A$2:$ZZ$1352, 943, MATCH($B$1, resultados!$A$1:$ZZ$1, 0))</f>
        <v/>
      </c>
      <c r="B949">
        <f>INDEX(resultados!$A$2:$ZZ$1352, 943, MATCH($B$2, resultados!$A$1:$ZZ$1, 0))</f>
        <v/>
      </c>
      <c r="C949">
        <f>INDEX(resultados!$A$2:$ZZ$1352, 943, MATCH($B$3, resultados!$A$1:$ZZ$1, 0))</f>
        <v/>
      </c>
    </row>
    <row r="950">
      <c r="A950">
        <f>INDEX(resultados!$A$2:$ZZ$1352, 944, MATCH($B$1, resultados!$A$1:$ZZ$1, 0))</f>
        <v/>
      </c>
      <c r="B950">
        <f>INDEX(resultados!$A$2:$ZZ$1352, 944, MATCH($B$2, resultados!$A$1:$ZZ$1, 0))</f>
        <v/>
      </c>
      <c r="C950">
        <f>INDEX(resultados!$A$2:$ZZ$1352, 944, MATCH($B$3, resultados!$A$1:$ZZ$1, 0))</f>
        <v/>
      </c>
    </row>
    <row r="951">
      <c r="A951">
        <f>INDEX(resultados!$A$2:$ZZ$1352, 945, MATCH($B$1, resultados!$A$1:$ZZ$1, 0))</f>
        <v/>
      </c>
      <c r="B951">
        <f>INDEX(resultados!$A$2:$ZZ$1352, 945, MATCH($B$2, resultados!$A$1:$ZZ$1, 0))</f>
        <v/>
      </c>
      <c r="C951">
        <f>INDEX(resultados!$A$2:$ZZ$1352, 945, MATCH($B$3, resultados!$A$1:$ZZ$1, 0))</f>
        <v/>
      </c>
    </row>
    <row r="952">
      <c r="A952">
        <f>INDEX(resultados!$A$2:$ZZ$1352, 946, MATCH($B$1, resultados!$A$1:$ZZ$1, 0))</f>
        <v/>
      </c>
      <c r="B952">
        <f>INDEX(resultados!$A$2:$ZZ$1352, 946, MATCH($B$2, resultados!$A$1:$ZZ$1, 0))</f>
        <v/>
      </c>
      <c r="C952">
        <f>INDEX(resultados!$A$2:$ZZ$1352, 946, MATCH($B$3, resultados!$A$1:$ZZ$1, 0))</f>
        <v/>
      </c>
    </row>
    <row r="953">
      <c r="A953">
        <f>INDEX(resultados!$A$2:$ZZ$1352, 947, MATCH($B$1, resultados!$A$1:$ZZ$1, 0))</f>
        <v/>
      </c>
      <c r="B953">
        <f>INDEX(resultados!$A$2:$ZZ$1352, 947, MATCH($B$2, resultados!$A$1:$ZZ$1, 0))</f>
        <v/>
      </c>
      <c r="C953">
        <f>INDEX(resultados!$A$2:$ZZ$1352, 947, MATCH($B$3, resultados!$A$1:$ZZ$1, 0))</f>
        <v/>
      </c>
    </row>
    <row r="954">
      <c r="A954">
        <f>INDEX(resultados!$A$2:$ZZ$1352, 948, MATCH($B$1, resultados!$A$1:$ZZ$1, 0))</f>
        <v/>
      </c>
      <c r="B954">
        <f>INDEX(resultados!$A$2:$ZZ$1352, 948, MATCH($B$2, resultados!$A$1:$ZZ$1, 0))</f>
        <v/>
      </c>
      <c r="C954">
        <f>INDEX(resultados!$A$2:$ZZ$1352, 948, MATCH($B$3, resultados!$A$1:$ZZ$1, 0))</f>
        <v/>
      </c>
    </row>
    <row r="955">
      <c r="A955">
        <f>INDEX(resultados!$A$2:$ZZ$1352, 949, MATCH($B$1, resultados!$A$1:$ZZ$1, 0))</f>
        <v/>
      </c>
      <c r="B955">
        <f>INDEX(resultados!$A$2:$ZZ$1352, 949, MATCH($B$2, resultados!$A$1:$ZZ$1, 0))</f>
        <v/>
      </c>
      <c r="C955">
        <f>INDEX(resultados!$A$2:$ZZ$1352, 949, MATCH($B$3, resultados!$A$1:$ZZ$1, 0))</f>
        <v/>
      </c>
    </row>
    <row r="956">
      <c r="A956">
        <f>INDEX(resultados!$A$2:$ZZ$1352, 950, MATCH($B$1, resultados!$A$1:$ZZ$1, 0))</f>
        <v/>
      </c>
      <c r="B956">
        <f>INDEX(resultados!$A$2:$ZZ$1352, 950, MATCH($B$2, resultados!$A$1:$ZZ$1, 0))</f>
        <v/>
      </c>
      <c r="C956">
        <f>INDEX(resultados!$A$2:$ZZ$1352, 950, MATCH($B$3, resultados!$A$1:$ZZ$1, 0))</f>
        <v/>
      </c>
    </row>
    <row r="957">
      <c r="A957">
        <f>INDEX(resultados!$A$2:$ZZ$1352, 951, MATCH($B$1, resultados!$A$1:$ZZ$1, 0))</f>
        <v/>
      </c>
      <c r="B957">
        <f>INDEX(resultados!$A$2:$ZZ$1352, 951, MATCH($B$2, resultados!$A$1:$ZZ$1, 0))</f>
        <v/>
      </c>
      <c r="C957">
        <f>INDEX(resultados!$A$2:$ZZ$1352, 951, MATCH($B$3, resultados!$A$1:$ZZ$1, 0))</f>
        <v/>
      </c>
    </row>
    <row r="958">
      <c r="A958">
        <f>INDEX(resultados!$A$2:$ZZ$1352, 952, MATCH($B$1, resultados!$A$1:$ZZ$1, 0))</f>
        <v/>
      </c>
      <c r="B958">
        <f>INDEX(resultados!$A$2:$ZZ$1352, 952, MATCH($B$2, resultados!$A$1:$ZZ$1, 0))</f>
        <v/>
      </c>
      <c r="C958">
        <f>INDEX(resultados!$A$2:$ZZ$1352, 952, MATCH($B$3, resultados!$A$1:$ZZ$1, 0))</f>
        <v/>
      </c>
    </row>
    <row r="959">
      <c r="A959">
        <f>INDEX(resultados!$A$2:$ZZ$1352, 953, MATCH($B$1, resultados!$A$1:$ZZ$1, 0))</f>
        <v/>
      </c>
      <c r="B959">
        <f>INDEX(resultados!$A$2:$ZZ$1352, 953, MATCH($B$2, resultados!$A$1:$ZZ$1, 0))</f>
        <v/>
      </c>
      <c r="C959">
        <f>INDEX(resultados!$A$2:$ZZ$1352, 953, MATCH($B$3, resultados!$A$1:$ZZ$1, 0))</f>
        <v/>
      </c>
    </row>
    <row r="960">
      <c r="A960">
        <f>INDEX(resultados!$A$2:$ZZ$1352, 954, MATCH($B$1, resultados!$A$1:$ZZ$1, 0))</f>
        <v/>
      </c>
      <c r="B960">
        <f>INDEX(resultados!$A$2:$ZZ$1352, 954, MATCH($B$2, resultados!$A$1:$ZZ$1, 0))</f>
        <v/>
      </c>
      <c r="C960">
        <f>INDEX(resultados!$A$2:$ZZ$1352, 954, MATCH($B$3, resultados!$A$1:$ZZ$1, 0))</f>
        <v/>
      </c>
    </row>
    <row r="961">
      <c r="A961">
        <f>INDEX(resultados!$A$2:$ZZ$1352, 955, MATCH($B$1, resultados!$A$1:$ZZ$1, 0))</f>
        <v/>
      </c>
      <c r="B961">
        <f>INDEX(resultados!$A$2:$ZZ$1352, 955, MATCH($B$2, resultados!$A$1:$ZZ$1, 0))</f>
        <v/>
      </c>
      <c r="C961">
        <f>INDEX(resultados!$A$2:$ZZ$1352, 955, MATCH($B$3, resultados!$A$1:$ZZ$1, 0))</f>
        <v/>
      </c>
    </row>
    <row r="962">
      <c r="A962">
        <f>INDEX(resultados!$A$2:$ZZ$1352, 956, MATCH($B$1, resultados!$A$1:$ZZ$1, 0))</f>
        <v/>
      </c>
      <c r="B962">
        <f>INDEX(resultados!$A$2:$ZZ$1352, 956, MATCH($B$2, resultados!$A$1:$ZZ$1, 0))</f>
        <v/>
      </c>
      <c r="C962">
        <f>INDEX(resultados!$A$2:$ZZ$1352, 956, MATCH($B$3, resultados!$A$1:$ZZ$1, 0))</f>
        <v/>
      </c>
    </row>
    <row r="963">
      <c r="A963">
        <f>INDEX(resultados!$A$2:$ZZ$1352, 957, MATCH($B$1, resultados!$A$1:$ZZ$1, 0))</f>
        <v/>
      </c>
      <c r="B963">
        <f>INDEX(resultados!$A$2:$ZZ$1352, 957, MATCH($B$2, resultados!$A$1:$ZZ$1, 0))</f>
        <v/>
      </c>
      <c r="C963">
        <f>INDEX(resultados!$A$2:$ZZ$1352, 957, MATCH($B$3, resultados!$A$1:$ZZ$1, 0))</f>
        <v/>
      </c>
    </row>
    <row r="964">
      <c r="A964">
        <f>INDEX(resultados!$A$2:$ZZ$1352, 958, MATCH($B$1, resultados!$A$1:$ZZ$1, 0))</f>
        <v/>
      </c>
      <c r="B964">
        <f>INDEX(resultados!$A$2:$ZZ$1352, 958, MATCH($B$2, resultados!$A$1:$ZZ$1, 0))</f>
        <v/>
      </c>
      <c r="C964">
        <f>INDEX(resultados!$A$2:$ZZ$1352, 958, MATCH($B$3, resultados!$A$1:$ZZ$1, 0))</f>
        <v/>
      </c>
    </row>
    <row r="965">
      <c r="A965">
        <f>INDEX(resultados!$A$2:$ZZ$1352, 959, MATCH($B$1, resultados!$A$1:$ZZ$1, 0))</f>
        <v/>
      </c>
      <c r="B965">
        <f>INDEX(resultados!$A$2:$ZZ$1352, 959, MATCH($B$2, resultados!$A$1:$ZZ$1, 0))</f>
        <v/>
      </c>
      <c r="C965">
        <f>INDEX(resultados!$A$2:$ZZ$1352, 959, MATCH($B$3, resultados!$A$1:$ZZ$1, 0))</f>
        <v/>
      </c>
    </row>
    <row r="966">
      <c r="A966">
        <f>INDEX(resultados!$A$2:$ZZ$1352, 960, MATCH($B$1, resultados!$A$1:$ZZ$1, 0))</f>
        <v/>
      </c>
      <c r="B966">
        <f>INDEX(resultados!$A$2:$ZZ$1352, 960, MATCH($B$2, resultados!$A$1:$ZZ$1, 0))</f>
        <v/>
      </c>
      <c r="C966">
        <f>INDEX(resultados!$A$2:$ZZ$1352, 960, MATCH($B$3, resultados!$A$1:$ZZ$1, 0))</f>
        <v/>
      </c>
    </row>
    <row r="967">
      <c r="A967">
        <f>INDEX(resultados!$A$2:$ZZ$1352, 961, MATCH($B$1, resultados!$A$1:$ZZ$1, 0))</f>
        <v/>
      </c>
      <c r="B967">
        <f>INDEX(resultados!$A$2:$ZZ$1352, 961, MATCH($B$2, resultados!$A$1:$ZZ$1, 0))</f>
        <v/>
      </c>
      <c r="C967">
        <f>INDEX(resultados!$A$2:$ZZ$1352, 961, MATCH($B$3, resultados!$A$1:$ZZ$1, 0))</f>
        <v/>
      </c>
    </row>
    <row r="968">
      <c r="A968">
        <f>INDEX(resultados!$A$2:$ZZ$1352, 962, MATCH($B$1, resultados!$A$1:$ZZ$1, 0))</f>
        <v/>
      </c>
      <c r="B968">
        <f>INDEX(resultados!$A$2:$ZZ$1352, 962, MATCH($B$2, resultados!$A$1:$ZZ$1, 0))</f>
        <v/>
      </c>
      <c r="C968">
        <f>INDEX(resultados!$A$2:$ZZ$1352, 962, MATCH($B$3, resultados!$A$1:$ZZ$1, 0))</f>
        <v/>
      </c>
    </row>
    <row r="969">
      <c r="A969">
        <f>INDEX(resultados!$A$2:$ZZ$1352, 963, MATCH($B$1, resultados!$A$1:$ZZ$1, 0))</f>
        <v/>
      </c>
      <c r="B969">
        <f>INDEX(resultados!$A$2:$ZZ$1352, 963, MATCH($B$2, resultados!$A$1:$ZZ$1, 0))</f>
        <v/>
      </c>
      <c r="C969">
        <f>INDEX(resultados!$A$2:$ZZ$1352, 963, MATCH($B$3, resultados!$A$1:$ZZ$1, 0))</f>
        <v/>
      </c>
    </row>
    <row r="970">
      <c r="A970">
        <f>INDEX(resultados!$A$2:$ZZ$1352, 964, MATCH($B$1, resultados!$A$1:$ZZ$1, 0))</f>
        <v/>
      </c>
      <c r="B970">
        <f>INDEX(resultados!$A$2:$ZZ$1352, 964, MATCH($B$2, resultados!$A$1:$ZZ$1, 0))</f>
        <v/>
      </c>
      <c r="C970">
        <f>INDEX(resultados!$A$2:$ZZ$1352, 964, MATCH($B$3, resultados!$A$1:$ZZ$1, 0))</f>
        <v/>
      </c>
    </row>
    <row r="971">
      <c r="A971">
        <f>INDEX(resultados!$A$2:$ZZ$1352, 965, MATCH($B$1, resultados!$A$1:$ZZ$1, 0))</f>
        <v/>
      </c>
      <c r="B971">
        <f>INDEX(resultados!$A$2:$ZZ$1352, 965, MATCH($B$2, resultados!$A$1:$ZZ$1, 0))</f>
        <v/>
      </c>
      <c r="C971">
        <f>INDEX(resultados!$A$2:$ZZ$1352, 965, MATCH($B$3, resultados!$A$1:$ZZ$1, 0))</f>
        <v/>
      </c>
    </row>
    <row r="972">
      <c r="A972">
        <f>INDEX(resultados!$A$2:$ZZ$1352, 966, MATCH($B$1, resultados!$A$1:$ZZ$1, 0))</f>
        <v/>
      </c>
      <c r="B972">
        <f>INDEX(resultados!$A$2:$ZZ$1352, 966, MATCH($B$2, resultados!$A$1:$ZZ$1, 0))</f>
        <v/>
      </c>
      <c r="C972">
        <f>INDEX(resultados!$A$2:$ZZ$1352, 966, MATCH($B$3, resultados!$A$1:$ZZ$1, 0))</f>
        <v/>
      </c>
    </row>
    <row r="973">
      <c r="A973">
        <f>INDEX(resultados!$A$2:$ZZ$1352, 967, MATCH($B$1, resultados!$A$1:$ZZ$1, 0))</f>
        <v/>
      </c>
      <c r="B973">
        <f>INDEX(resultados!$A$2:$ZZ$1352, 967, MATCH($B$2, resultados!$A$1:$ZZ$1, 0))</f>
        <v/>
      </c>
      <c r="C973">
        <f>INDEX(resultados!$A$2:$ZZ$1352, 967, MATCH($B$3, resultados!$A$1:$ZZ$1, 0))</f>
        <v/>
      </c>
    </row>
    <row r="974">
      <c r="A974">
        <f>INDEX(resultados!$A$2:$ZZ$1352, 968, MATCH($B$1, resultados!$A$1:$ZZ$1, 0))</f>
        <v/>
      </c>
      <c r="B974">
        <f>INDEX(resultados!$A$2:$ZZ$1352, 968, MATCH($B$2, resultados!$A$1:$ZZ$1, 0))</f>
        <v/>
      </c>
      <c r="C974">
        <f>INDEX(resultados!$A$2:$ZZ$1352, 968, MATCH($B$3, resultados!$A$1:$ZZ$1, 0))</f>
        <v/>
      </c>
    </row>
    <row r="975">
      <c r="A975">
        <f>INDEX(resultados!$A$2:$ZZ$1352, 969, MATCH($B$1, resultados!$A$1:$ZZ$1, 0))</f>
        <v/>
      </c>
      <c r="B975">
        <f>INDEX(resultados!$A$2:$ZZ$1352, 969, MATCH($B$2, resultados!$A$1:$ZZ$1, 0))</f>
        <v/>
      </c>
      <c r="C975">
        <f>INDEX(resultados!$A$2:$ZZ$1352, 969, MATCH($B$3, resultados!$A$1:$ZZ$1, 0))</f>
        <v/>
      </c>
    </row>
    <row r="976">
      <c r="A976">
        <f>INDEX(resultados!$A$2:$ZZ$1352, 970, MATCH($B$1, resultados!$A$1:$ZZ$1, 0))</f>
        <v/>
      </c>
      <c r="B976">
        <f>INDEX(resultados!$A$2:$ZZ$1352, 970, MATCH($B$2, resultados!$A$1:$ZZ$1, 0))</f>
        <v/>
      </c>
      <c r="C976">
        <f>INDEX(resultados!$A$2:$ZZ$1352, 970, MATCH($B$3, resultados!$A$1:$ZZ$1, 0))</f>
        <v/>
      </c>
    </row>
    <row r="977">
      <c r="A977">
        <f>INDEX(resultados!$A$2:$ZZ$1352, 971, MATCH($B$1, resultados!$A$1:$ZZ$1, 0))</f>
        <v/>
      </c>
      <c r="B977">
        <f>INDEX(resultados!$A$2:$ZZ$1352, 971, MATCH($B$2, resultados!$A$1:$ZZ$1, 0))</f>
        <v/>
      </c>
      <c r="C977">
        <f>INDEX(resultados!$A$2:$ZZ$1352, 971, MATCH($B$3, resultados!$A$1:$ZZ$1, 0))</f>
        <v/>
      </c>
    </row>
    <row r="978">
      <c r="A978">
        <f>INDEX(resultados!$A$2:$ZZ$1352, 972, MATCH($B$1, resultados!$A$1:$ZZ$1, 0))</f>
        <v/>
      </c>
      <c r="B978">
        <f>INDEX(resultados!$A$2:$ZZ$1352, 972, MATCH($B$2, resultados!$A$1:$ZZ$1, 0))</f>
        <v/>
      </c>
      <c r="C978">
        <f>INDEX(resultados!$A$2:$ZZ$1352, 972, MATCH($B$3, resultados!$A$1:$ZZ$1, 0))</f>
        <v/>
      </c>
    </row>
    <row r="979">
      <c r="A979">
        <f>INDEX(resultados!$A$2:$ZZ$1352, 973, MATCH($B$1, resultados!$A$1:$ZZ$1, 0))</f>
        <v/>
      </c>
      <c r="B979">
        <f>INDEX(resultados!$A$2:$ZZ$1352, 973, MATCH($B$2, resultados!$A$1:$ZZ$1, 0))</f>
        <v/>
      </c>
      <c r="C979">
        <f>INDEX(resultados!$A$2:$ZZ$1352, 973, MATCH($B$3, resultados!$A$1:$ZZ$1, 0))</f>
        <v/>
      </c>
    </row>
    <row r="980">
      <c r="A980">
        <f>INDEX(resultados!$A$2:$ZZ$1352, 974, MATCH($B$1, resultados!$A$1:$ZZ$1, 0))</f>
        <v/>
      </c>
      <c r="B980">
        <f>INDEX(resultados!$A$2:$ZZ$1352, 974, MATCH($B$2, resultados!$A$1:$ZZ$1, 0))</f>
        <v/>
      </c>
      <c r="C980">
        <f>INDEX(resultados!$A$2:$ZZ$1352, 974, MATCH($B$3, resultados!$A$1:$ZZ$1, 0))</f>
        <v/>
      </c>
    </row>
    <row r="981">
      <c r="A981">
        <f>INDEX(resultados!$A$2:$ZZ$1352, 975, MATCH($B$1, resultados!$A$1:$ZZ$1, 0))</f>
        <v/>
      </c>
      <c r="B981">
        <f>INDEX(resultados!$A$2:$ZZ$1352, 975, MATCH($B$2, resultados!$A$1:$ZZ$1, 0))</f>
        <v/>
      </c>
      <c r="C981">
        <f>INDEX(resultados!$A$2:$ZZ$1352, 975, MATCH($B$3, resultados!$A$1:$ZZ$1, 0))</f>
        <v/>
      </c>
    </row>
    <row r="982">
      <c r="A982">
        <f>INDEX(resultados!$A$2:$ZZ$1352, 976, MATCH($B$1, resultados!$A$1:$ZZ$1, 0))</f>
        <v/>
      </c>
      <c r="B982">
        <f>INDEX(resultados!$A$2:$ZZ$1352, 976, MATCH($B$2, resultados!$A$1:$ZZ$1, 0))</f>
        <v/>
      </c>
      <c r="C982">
        <f>INDEX(resultados!$A$2:$ZZ$1352, 976, MATCH($B$3, resultados!$A$1:$ZZ$1, 0))</f>
        <v/>
      </c>
    </row>
    <row r="983">
      <c r="A983">
        <f>INDEX(resultados!$A$2:$ZZ$1352, 977, MATCH($B$1, resultados!$A$1:$ZZ$1, 0))</f>
        <v/>
      </c>
      <c r="B983">
        <f>INDEX(resultados!$A$2:$ZZ$1352, 977, MATCH($B$2, resultados!$A$1:$ZZ$1, 0))</f>
        <v/>
      </c>
      <c r="C983">
        <f>INDEX(resultados!$A$2:$ZZ$1352, 977, MATCH($B$3, resultados!$A$1:$ZZ$1, 0))</f>
        <v/>
      </c>
    </row>
    <row r="984">
      <c r="A984">
        <f>INDEX(resultados!$A$2:$ZZ$1352, 978, MATCH($B$1, resultados!$A$1:$ZZ$1, 0))</f>
        <v/>
      </c>
      <c r="B984">
        <f>INDEX(resultados!$A$2:$ZZ$1352, 978, MATCH($B$2, resultados!$A$1:$ZZ$1, 0))</f>
        <v/>
      </c>
      <c r="C984">
        <f>INDEX(resultados!$A$2:$ZZ$1352, 978, MATCH($B$3, resultados!$A$1:$ZZ$1, 0))</f>
        <v/>
      </c>
    </row>
    <row r="985">
      <c r="A985">
        <f>INDEX(resultados!$A$2:$ZZ$1352, 979, MATCH($B$1, resultados!$A$1:$ZZ$1, 0))</f>
        <v/>
      </c>
      <c r="B985">
        <f>INDEX(resultados!$A$2:$ZZ$1352, 979, MATCH($B$2, resultados!$A$1:$ZZ$1, 0))</f>
        <v/>
      </c>
      <c r="C985">
        <f>INDEX(resultados!$A$2:$ZZ$1352, 979, MATCH($B$3, resultados!$A$1:$ZZ$1, 0))</f>
        <v/>
      </c>
    </row>
    <row r="986">
      <c r="A986">
        <f>INDEX(resultados!$A$2:$ZZ$1352, 980, MATCH($B$1, resultados!$A$1:$ZZ$1, 0))</f>
        <v/>
      </c>
      <c r="B986">
        <f>INDEX(resultados!$A$2:$ZZ$1352, 980, MATCH($B$2, resultados!$A$1:$ZZ$1, 0))</f>
        <v/>
      </c>
      <c r="C986">
        <f>INDEX(resultados!$A$2:$ZZ$1352, 980, MATCH($B$3, resultados!$A$1:$ZZ$1, 0))</f>
        <v/>
      </c>
    </row>
    <row r="987">
      <c r="A987">
        <f>INDEX(resultados!$A$2:$ZZ$1352, 981, MATCH($B$1, resultados!$A$1:$ZZ$1, 0))</f>
        <v/>
      </c>
      <c r="B987">
        <f>INDEX(resultados!$A$2:$ZZ$1352, 981, MATCH($B$2, resultados!$A$1:$ZZ$1, 0))</f>
        <v/>
      </c>
      <c r="C987">
        <f>INDEX(resultados!$A$2:$ZZ$1352, 981, MATCH($B$3, resultados!$A$1:$ZZ$1, 0))</f>
        <v/>
      </c>
    </row>
    <row r="988">
      <c r="A988">
        <f>INDEX(resultados!$A$2:$ZZ$1352, 982, MATCH($B$1, resultados!$A$1:$ZZ$1, 0))</f>
        <v/>
      </c>
      <c r="B988">
        <f>INDEX(resultados!$A$2:$ZZ$1352, 982, MATCH($B$2, resultados!$A$1:$ZZ$1, 0))</f>
        <v/>
      </c>
      <c r="C988">
        <f>INDEX(resultados!$A$2:$ZZ$1352, 982, MATCH($B$3, resultados!$A$1:$ZZ$1, 0))</f>
        <v/>
      </c>
    </row>
    <row r="989">
      <c r="A989">
        <f>INDEX(resultados!$A$2:$ZZ$1352, 983, MATCH($B$1, resultados!$A$1:$ZZ$1, 0))</f>
        <v/>
      </c>
      <c r="B989">
        <f>INDEX(resultados!$A$2:$ZZ$1352, 983, MATCH($B$2, resultados!$A$1:$ZZ$1, 0))</f>
        <v/>
      </c>
      <c r="C989">
        <f>INDEX(resultados!$A$2:$ZZ$1352, 983, MATCH($B$3, resultados!$A$1:$ZZ$1, 0))</f>
        <v/>
      </c>
    </row>
    <row r="990">
      <c r="A990">
        <f>INDEX(resultados!$A$2:$ZZ$1352, 984, MATCH($B$1, resultados!$A$1:$ZZ$1, 0))</f>
        <v/>
      </c>
      <c r="B990">
        <f>INDEX(resultados!$A$2:$ZZ$1352, 984, MATCH($B$2, resultados!$A$1:$ZZ$1, 0))</f>
        <v/>
      </c>
      <c r="C990">
        <f>INDEX(resultados!$A$2:$ZZ$1352, 984, MATCH($B$3, resultados!$A$1:$ZZ$1, 0))</f>
        <v/>
      </c>
    </row>
    <row r="991">
      <c r="A991">
        <f>INDEX(resultados!$A$2:$ZZ$1352, 985, MATCH($B$1, resultados!$A$1:$ZZ$1, 0))</f>
        <v/>
      </c>
      <c r="B991">
        <f>INDEX(resultados!$A$2:$ZZ$1352, 985, MATCH($B$2, resultados!$A$1:$ZZ$1, 0))</f>
        <v/>
      </c>
      <c r="C991">
        <f>INDEX(resultados!$A$2:$ZZ$1352, 985, MATCH($B$3, resultados!$A$1:$ZZ$1, 0))</f>
        <v/>
      </c>
    </row>
    <row r="992">
      <c r="A992">
        <f>INDEX(resultados!$A$2:$ZZ$1352, 986, MATCH($B$1, resultados!$A$1:$ZZ$1, 0))</f>
        <v/>
      </c>
      <c r="B992">
        <f>INDEX(resultados!$A$2:$ZZ$1352, 986, MATCH($B$2, resultados!$A$1:$ZZ$1, 0))</f>
        <v/>
      </c>
      <c r="C992">
        <f>INDEX(resultados!$A$2:$ZZ$1352, 986, MATCH($B$3, resultados!$A$1:$ZZ$1, 0))</f>
        <v/>
      </c>
    </row>
    <row r="993">
      <c r="A993">
        <f>INDEX(resultados!$A$2:$ZZ$1352, 987, MATCH($B$1, resultados!$A$1:$ZZ$1, 0))</f>
        <v/>
      </c>
      <c r="B993">
        <f>INDEX(resultados!$A$2:$ZZ$1352, 987, MATCH($B$2, resultados!$A$1:$ZZ$1, 0))</f>
        <v/>
      </c>
      <c r="C993">
        <f>INDEX(resultados!$A$2:$ZZ$1352, 987, MATCH($B$3, resultados!$A$1:$ZZ$1, 0))</f>
        <v/>
      </c>
    </row>
    <row r="994">
      <c r="A994">
        <f>INDEX(resultados!$A$2:$ZZ$1352, 988, MATCH($B$1, resultados!$A$1:$ZZ$1, 0))</f>
        <v/>
      </c>
      <c r="B994">
        <f>INDEX(resultados!$A$2:$ZZ$1352, 988, MATCH($B$2, resultados!$A$1:$ZZ$1, 0))</f>
        <v/>
      </c>
      <c r="C994">
        <f>INDEX(resultados!$A$2:$ZZ$1352, 988, MATCH($B$3, resultados!$A$1:$ZZ$1, 0))</f>
        <v/>
      </c>
    </row>
    <row r="995">
      <c r="A995">
        <f>INDEX(resultados!$A$2:$ZZ$1352, 989, MATCH($B$1, resultados!$A$1:$ZZ$1, 0))</f>
        <v/>
      </c>
      <c r="B995">
        <f>INDEX(resultados!$A$2:$ZZ$1352, 989, MATCH($B$2, resultados!$A$1:$ZZ$1, 0))</f>
        <v/>
      </c>
      <c r="C995">
        <f>INDEX(resultados!$A$2:$ZZ$1352, 989, MATCH($B$3, resultados!$A$1:$ZZ$1, 0))</f>
        <v/>
      </c>
    </row>
    <row r="996">
      <c r="A996">
        <f>INDEX(resultados!$A$2:$ZZ$1352, 990, MATCH($B$1, resultados!$A$1:$ZZ$1, 0))</f>
        <v/>
      </c>
      <c r="B996">
        <f>INDEX(resultados!$A$2:$ZZ$1352, 990, MATCH($B$2, resultados!$A$1:$ZZ$1, 0))</f>
        <v/>
      </c>
      <c r="C996">
        <f>INDEX(resultados!$A$2:$ZZ$1352, 990, MATCH($B$3, resultados!$A$1:$ZZ$1, 0))</f>
        <v/>
      </c>
    </row>
    <row r="997">
      <c r="A997">
        <f>INDEX(resultados!$A$2:$ZZ$1352, 991, MATCH($B$1, resultados!$A$1:$ZZ$1, 0))</f>
        <v/>
      </c>
      <c r="B997">
        <f>INDEX(resultados!$A$2:$ZZ$1352, 991, MATCH($B$2, resultados!$A$1:$ZZ$1, 0))</f>
        <v/>
      </c>
      <c r="C997">
        <f>INDEX(resultados!$A$2:$ZZ$1352, 991, MATCH($B$3, resultados!$A$1:$ZZ$1, 0))</f>
        <v/>
      </c>
    </row>
    <row r="998">
      <c r="A998">
        <f>INDEX(resultados!$A$2:$ZZ$1352, 992, MATCH($B$1, resultados!$A$1:$ZZ$1, 0))</f>
        <v/>
      </c>
      <c r="B998">
        <f>INDEX(resultados!$A$2:$ZZ$1352, 992, MATCH($B$2, resultados!$A$1:$ZZ$1, 0))</f>
        <v/>
      </c>
      <c r="C998">
        <f>INDEX(resultados!$A$2:$ZZ$1352, 992, MATCH($B$3, resultados!$A$1:$ZZ$1, 0))</f>
        <v/>
      </c>
    </row>
    <row r="999">
      <c r="A999">
        <f>INDEX(resultados!$A$2:$ZZ$1352, 993, MATCH($B$1, resultados!$A$1:$ZZ$1, 0))</f>
        <v/>
      </c>
      <c r="B999">
        <f>INDEX(resultados!$A$2:$ZZ$1352, 993, MATCH($B$2, resultados!$A$1:$ZZ$1, 0))</f>
        <v/>
      </c>
      <c r="C999">
        <f>INDEX(resultados!$A$2:$ZZ$1352, 993, MATCH($B$3, resultados!$A$1:$ZZ$1, 0))</f>
        <v/>
      </c>
    </row>
    <row r="1000">
      <c r="A1000">
        <f>INDEX(resultados!$A$2:$ZZ$1352, 994, MATCH($B$1, resultados!$A$1:$ZZ$1, 0))</f>
        <v/>
      </c>
      <c r="B1000">
        <f>INDEX(resultados!$A$2:$ZZ$1352, 994, MATCH($B$2, resultados!$A$1:$ZZ$1, 0))</f>
        <v/>
      </c>
      <c r="C1000">
        <f>INDEX(resultados!$A$2:$ZZ$1352, 994, MATCH($B$3, resultados!$A$1:$ZZ$1, 0))</f>
        <v/>
      </c>
    </row>
    <row r="1001">
      <c r="A1001">
        <f>INDEX(resultados!$A$2:$ZZ$1352, 995, MATCH($B$1, resultados!$A$1:$ZZ$1, 0))</f>
        <v/>
      </c>
      <c r="B1001">
        <f>INDEX(resultados!$A$2:$ZZ$1352, 995, MATCH($B$2, resultados!$A$1:$ZZ$1, 0))</f>
        <v/>
      </c>
      <c r="C1001">
        <f>INDEX(resultados!$A$2:$ZZ$1352, 995, MATCH($B$3, resultados!$A$1:$ZZ$1, 0))</f>
        <v/>
      </c>
    </row>
    <row r="1002">
      <c r="A1002">
        <f>INDEX(resultados!$A$2:$ZZ$1352, 996, MATCH($B$1, resultados!$A$1:$ZZ$1, 0))</f>
        <v/>
      </c>
      <c r="B1002">
        <f>INDEX(resultados!$A$2:$ZZ$1352, 996, MATCH($B$2, resultados!$A$1:$ZZ$1, 0))</f>
        <v/>
      </c>
      <c r="C1002">
        <f>INDEX(resultados!$A$2:$ZZ$1352, 996, MATCH($B$3, resultados!$A$1:$ZZ$1, 0))</f>
        <v/>
      </c>
    </row>
    <row r="1003">
      <c r="A1003">
        <f>INDEX(resultados!$A$2:$ZZ$1352, 997, MATCH($B$1, resultados!$A$1:$ZZ$1, 0))</f>
        <v/>
      </c>
      <c r="B1003">
        <f>INDEX(resultados!$A$2:$ZZ$1352, 997, MATCH($B$2, resultados!$A$1:$ZZ$1, 0))</f>
        <v/>
      </c>
      <c r="C1003">
        <f>INDEX(resultados!$A$2:$ZZ$1352, 997, MATCH($B$3, resultados!$A$1:$ZZ$1, 0))</f>
        <v/>
      </c>
    </row>
    <row r="1004">
      <c r="A1004">
        <f>INDEX(resultados!$A$2:$ZZ$1352, 998, MATCH($B$1, resultados!$A$1:$ZZ$1, 0))</f>
        <v/>
      </c>
      <c r="B1004">
        <f>INDEX(resultados!$A$2:$ZZ$1352, 998, MATCH($B$2, resultados!$A$1:$ZZ$1, 0))</f>
        <v/>
      </c>
      <c r="C1004">
        <f>INDEX(resultados!$A$2:$ZZ$1352, 998, MATCH($B$3, resultados!$A$1:$ZZ$1, 0))</f>
        <v/>
      </c>
    </row>
    <row r="1005">
      <c r="A1005">
        <f>INDEX(resultados!$A$2:$ZZ$1352, 999, MATCH($B$1, resultados!$A$1:$ZZ$1, 0))</f>
        <v/>
      </c>
      <c r="B1005">
        <f>INDEX(resultados!$A$2:$ZZ$1352, 999, MATCH($B$2, resultados!$A$1:$ZZ$1, 0))</f>
        <v/>
      </c>
      <c r="C1005">
        <f>INDEX(resultados!$A$2:$ZZ$1352, 999, MATCH($B$3, resultados!$A$1:$ZZ$1, 0))</f>
        <v/>
      </c>
    </row>
    <row r="1006">
      <c r="A1006">
        <f>INDEX(resultados!$A$2:$ZZ$1352, 1000, MATCH($B$1, resultados!$A$1:$ZZ$1, 0))</f>
        <v/>
      </c>
      <c r="B1006">
        <f>INDEX(resultados!$A$2:$ZZ$1352, 1000, MATCH($B$2, resultados!$A$1:$ZZ$1, 0))</f>
        <v/>
      </c>
      <c r="C1006">
        <f>INDEX(resultados!$A$2:$ZZ$1352, 1000, MATCH($B$3, resultados!$A$1:$ZZ$1, 0))</f>
        <v/>
      </c>
    </row>
    <row r="1007">
      <c r="A1007">
        <f>INDEX(resultados!$A$2:$ZZ$1352, 1001, MATCH($B$1, resultados!$A$1:$ZZ$1, 0))</f>
        <v/>
      </c>
      <c r="B1007">
        <f>INDEX(resultados!$A$2:$ZZ$1352, 1001, MATCH($B$2, resultados!$A$1:$ZZ$1, 0))</f>
        <v/>
      </c>
      <c r="C1007">
        <f>INDEX(resultados!$A$2:$ZZ$1352, 1001, MATCH($B$3, resultados!$A$1:$ZZ$1, 0))</f>
        <v/>
      </c>
    </row>
    <row r="1008">
      <c r="A1008">
        <f>INDEX(resultados!$A$2:$ZZ$1352, 1002, MATCH($B$1, resultados!$A$1:$ZZ$1, 0))</f>
        <v/>
      </c>
      <c r="B1008">
        <f>INDEX(resultados!$A$2:$ZZ$1352, 1002, MATCH($B$2, resultados!$A$1:$ZZ$1, 0))</f>
        <v/>
      </c>
      <c r="C1008">
        <f>INDEX(resultados!$A$2:$ZZ$1352, 1002, MATCH($B$3, resultados!$A$1:$ZZ$1, 0))</f>
        <v/>
      </c>
    </row>
    <row r="1009">
      <c r="A1009">
        <f>INDEX(resultados!$A$2:$ZZ$1352, 1003, MATCH($B$1, resultados!$A$1:$ZZ$1, 0))</f>
        <v/>
      </c>
      <c r="B1009">
        <f>INDEX(resultados!$A$2:$ZZ$1352, 1003, MATCH($B$2, resultados!$A$1:$ZZ$1, 0))</f>
        <v/>
      </c>
      <c r="C1009">
        <f>INDEX(resultados!$A$2:$ZZ$1352, 1003, MATCH($B$3, resultados!$A$1:$ZZ$1, 0))</f>
        <v/>
      </c>
    </row>
    <row r="1010">
      <c r="A1010">
        <f>INDEX(resultados!$A$2:$ZZ$1352, 1004, MATCH($B$1, resultados!$A$1:$ZZ$1, 0))</f>
        <v/>
      </c>
      <c r="B1010">
        <f>INDEX(resultados!$A$2:$ZZ$1352, 1004, MATCH($B$2, resultados!$A$1:$ZZ$1, 0))</f>
        <v/>
      </c>
      <c r="C1010">
        <f>INDEX(resultados!$A$2:$ZZ$1352, 1004, MATCH($B$3, resultados!$A$1:$ZZ$1, 0))</f>
        <v/>
      </c>
    </row>
    <row r="1011">
      <c r="A1011">
        <f>INDEX(resultados!$A$2:$ZZ$1352, 1005, MATCH($B$1, resultados!$A$1:$ZZ$1, 0))</f>
        <v/>
      </c>
      <c r="B1011">
        <f>INDEX(resultados!$A$2:$ZZ$1352, 1005, MATCH($B$2, resultados!$A$1:$ZZ$1, 0))</f>
        <v/>
      </c>
      <c r="C1011">
        <f>INDEX(resultados!$A$2:$ZZ$1352, 1005, MATCH($B$3, resultados!$A$1:$ZZ$1, 0))</f>
        <v/>
      </c>
    </row>
    <row r="1012">
      <c r="A1012">
        <f>INDEX(resultados!$A$2:$ZZ$1352, 1006, MATCH($B$1, resultados!$A$1:$ZZ$1, 0))</f>
        <v/>
      </c>
      <c r="B1012">
        <f>INDEX(resultados!$A$2:$ZZ$1352, 1006, MATCH($B$2, resultados!$A$1:$ZZ$1, 0))</f>
        <v/>
      </c>
      <c r="C1012">
        <f>INDEX(resultados!$A$2:$ZZ$1352, 1006, MATCH($B$3, resultados!$A$1:$ZZ$1, 0))</f>
        <v/>
      </c>
    </row>
    <row r="1013">
      <c r="A1013">
        <f>INDEX(resultados!$A$2:$ZZ$1352, 1007, MATCH($B$1, resultados!$A$1:$ZZ$1, 0))</f>
        <v/>
      </c>
      <c r="B1013">
        <f>INDEX(resultados!$A$2:$ZZ$1352, 1007, MATCH($B$2, resultados!$A$1:$ZZ$1, 0))</f>
        <v/>
      </c>
      <c r="C1013">
        <f>INDEX(resultados!$A$2:$ZZ$1352, 1007, MATCH($B$3, resultados!$A$1:$ZZ$1, 0))</f>
        <v/>
      </c>
    </row>
    <row r="1014">
      <c r="A1014">
        <f>INDEX(resultados!$A$2:$ZZ$1352, 1008, MATCH($B$1, resultados!$A$1:$ZZ$1, 0))</f>
        <v/>
      </c>
      <c r="B1014">
        <f>INDEX(resultados!$A$2:$ZZ$1352, 1008, MATCH($B$2, resultados!$A$1:$ZZ$1, 0))</f>
        <v/>
      </c>
      <c r="C1014">
        <f>INDEX(resultados!$A$2:$ZZ$1352, 1008, MATCH($B$3, resultados!$A$1:$ZZ$1, 0))</f>
        <v/>
      </c>
    </row>
    <row r="1015">
      <c r="A1015">
        <f>INDEX(resultados!$A$2:$ZZ$1352, 1009, MATCH($B$1, resultados!$A$1:$ZZ$1, 0))</f>
        <v/>
      </c>
      <c r="B1015">
        <f>INDEX(resultados!$A$2:$ZZ$1352, 1009, MATCH($B$2, resultados!$A$1:$ZZ$1, 0))</f>
        <v/>
      </c>
      <c r="C1015">
        <f>INDEX(resultados!$A$2:$ZZ$1352, 1009, MATCH($B$3, resultados!$A$1:$ZZ$1, 0))</f>
        <v/>
      </c>
    </row>
    <row r="1016">
      <c r="A1016">
        <f>INDEX(resultados!$A$2:$ZZ$1352, 1010, MATCH($B$1, resultados!$A$1:$ZZ$1, 0))</f>
        <v/>
      </c>
      <c r="B1016">
        <f>INDEX(resultados!$A$2:$ZZ$1352, 1010, MATCH($B$2, resultados!$A$1:$ZZ$1, 0))</f>
        <v/>
      </c>
      <c r="C1016">
        <f>INDEX(resultados!$A$2:$ZZ$1352, 1010, MATCH($B$3, resultados!$A$1:$ZZ$1, 0))</f>
        <v/>
      </c>
    </row>
    <row r="1017">
      <c r="A1017">
        <f>INDEX(resultados!$A$2:$ZZ$1352, 1011, MATCH($B$1, resultados!$A$1:$ZZ$1, 0))</f>
        <v/>
      </c>
      <c r="B1017">
        <f>INDEX(resultados!$A$2:$ZZ$1352, 1011, MATCH($B$2, resultados!$A$1:$ZZ$1, 0))</f>
        <v/>
      </c>
      <c r="C1017">
        <f>INDEX(resultados!$A$2:$ZZ$1352, 1011, MATCH($B$3, resultados!$A$1:$ZZ$1, 0))</f>
        <v/>
      </c>
    </row>
    <row r="1018">
      <c r="A1018">
        <f>INDEX(resultados!$A$2:$ZZ$1352, 1012, MATCH($B$1, resultados!$A$1:$ZZ$1, 0))</f>
        <v/>
      </c>
      <c r="B1018">
        <f>INDEX(resultados!$A$2:$ZZ$1352, 1012, MATCH($B$2, resultados!$A$1:$ZZ$1, 0))</f>
        <v/>
      </c>
      <c r="C1018">
        <f>INDEX(resultados!$A$2:$ZZ$1352, 1012, MATCH($B$3, resultados!$A$1:$ZZ$1, 0))</f>
        <v/>
      </c>
    </row>
    <row r="1019">
      <c r="A1019">
        <f>INDEX(resultados!$A$2:$ZZ$1352, 1013, MATCH($B$1, resultados!$A$1:$ZZ$1, 0))</f>
        <v/>
      </c>
      <c r="B1019">
        <f>INDEX(resultados!$A$2:$ZZ$1352, 1013, MATCH($B$2, resultados!$A$1:$ZZ$1, 0))</f>
        <v/>
      </c>
      <c r="C1019">
        <f>INDEX(resultados!$A$2:$ZZ$1352, 1013, MATCH($B$3, resultados!$A$1:$ZZ$1, 0))</f>
        <v/>
      </c>
    </row>
    <row r="1020">
      <c r="A1020">
        <f>INDEX(resultados!$A$2:$ZZ$1352, 1014, MATCH($B$1, resultados!$A$1:$ZZ$1, 0))</f>
        <v/>
      </c>
      <c r="B1020">
        <f>INDEX(resultados!$A$2:$ZZ$1352, 1014, MATCH($B$2, resultados!$A$1:$ZZ$1, 0))</f>
        <v/>
      </c>
      <c r="C1020">
        <f>INDEX(resultados!$A$2:$ZZ$1352, 1014, MATCH($B$3, resultados!$A$1:$ZZ$1, 0))</f>
        <v/>
      </c>
    </row>
    <row r="1021">
      <c r="A1021">
        <f>INDEX(resultados!$A$2:$ZZ$1352, 1015, MATCH($B$1, resultados!$A$1:$ZZ$1, 0))</f>
        <v/>
      </c>
      <c r="B1021">
        <f>INDEX(resultados!$A$2:$ZZ$1352, 1015, MATCH($B$2, resultados!$A$1:$ZZ$1, 0))</f>
        <v/>
      </c>
      <c r="C1021">
        <f>INDEX(resultados!$A$2:$ZZ$1352, 1015, MATCH($B$3, resultados!$A$1:$ZZ$1, 0))</f>
        <v/>
      </c>
    </row>
    <row r="1022">
      <c r="A1022">
        <f>INDEX(resultados!$A$2:$ZZ$1352, 1016, MATCH($B$1, resultados!$A$1:$ZZ$1, 0))</f>
        <v/>
      </c>
      <c r="B1022">
        <f>INDEX(resultados!$A$2:$ZZ$1352, 1016, MATCH($B$2, resultados!$A$1:$ZZ$1, 0))</f>
        <v/>
      </c>
      <c r="C1022">
        <f>INDEX(resultados!$A$2:$ZZ$1352, 1016, MATCH($B$3, resultados!$A$1:$ZZ$1, 0))</f>
        <v/>
      </c>
    </row>
    <row r="1023">
      <c r="A1023">
        <f>INDEX(resultados!$A$2:$ZZ$1352, 1017, MATCH($B$1, resultados!$A$1:$ZZ$1, 0))</f>
        <v/>
      </c>
      <c r="B1023">
        <f>INDEX(resultados!$A$2:$ZZ$1352, 1017, MATCH($B$2, resultados!$A$1:$ZZ$1, 0))</f>
        <v/>
      </c>
      <c r="C1023">
        <f>INDEX(resultados!$A$2:$ZZ$1352, 1017, MATCH($B$3, resultados!$A$1:$ZZ$1, 0))</f>
        <v/>
      </c>
    </row>
    <row r="1024">
      <c r="A1024">
        <f>INDEX(resultados!$A$2:$ZZ$1352, 1018, MATCH($B$1, resultados!$A$1:$ZZ$1, 0))</f>
        <v/>
      </c>
      <c r="B1024">
        <f>INDEX(resultados!$A$2:$ZZ$1352, 1018, MATCH($B$2, resultados!$A$1:$ZZ$1, 0))</f>
        <v/>
      </c>
      <c r="C1024">
        <f>INDEX(resultados!$A$2:$ZZ$1352, 1018, MATCH($B$3, resultados!$A$1:$ZZ$1, 0))</f>
        <v/>
      </c>
    </row>
    <row r="1025">
      <c r="A1025">
        <f>INDEX(resultados!$A$2:$ZZ$1352, 1019, MATCH($B$1, resultados!$A$1:$ZZ$1, 0))</f>
        <v/>
      </c>
      <c r="B1025">
        <f>INDEX(resultados!$A$2:$ZZ$1352, 1019, MATCH($B$2, resultados!$A$1:$ZZ$1, 0))</f>
        <v/>
      </c>
      <c r="C1025">
        <f>INDEX(resultados!$A$2:$ZZ$1352, 1019, MATCH($B$3, resultados!$A$1:$ZZ$1, 0))</f>
        <v/>
      </c>
    </row>
    <row r="1026">
      <c r="A1026">
        <f>INDEX(resultados!$A$2:$ZZ$1352, 1020, MATCH($B$1, resultados!$A$1:$ZZ$1, 0))</f>
        <v/>
      </c>
      <c r="B1026">
        <f>INDEX(resultados!$A$2:$ZZ$1352, 1020, MATCH($B$2, resultados!$A$1:$ZZ$1, 0))</f>
        <v/>
      </c>
      <c r="C1026">
        <f>INDEX(resultados!$A$2:$ZZ$1352, 1020, MATCH($B$3, resultados!$A$1:$ZZ$1, 0))</f>
        <v/>
      </c>
    </row>
    <row r="1027">
      <c r="A1027">
        <f>INDEX(resultados!$A$2:$ZZ$1352, 1021, MATCH($B$1, resultados!$A$1:$ZZ$1, 0))</f>
        <v/>
      </c>
      <c r="B1027">
        <f>INDEX(resultados!$A$2:$ZZ$1352, 1021, MATCH($B$2, resultados!$A$1:$ZZ$1, 0))</f>
        <v/>
      </c>
      <c r="C1027">
        <f>INDEX(resultados!$A$2:$ZZ$1352, 1021, MATCH($B$3, resultados!$A$1:$ZZ$1, 0))</f>
        <v/>
      </c>
    </row>
    <row r="1028">
      <c r="A1028">
        <f>INDEX(resultados!$A$2:$ZZ$1352, 1022, MATCH($B$1, resultados!$A$1:$ZZ$1, 0))</f>
        <v/>
      </c>
      <c r="B1028">
        <f>INDEX(resultados!$A$2:$ZZ$1352, 1022, MATCH($B$2, resultados!$A$1:$ZZ$1, 0))</f>
        <v/>
      </c>
      <c r="C1028">
        <f>INDEX(resultados!$A$2:$ZZ$1352, 1022, MATCH($B$3, resultados!$A$1:$ZZ$1, 0))</f>
        <v/>
      </c>
    </row>
    <row r="1029">
      <c r="A1029">
        <f>INDEX(resultados!$A$2:$ZZ$1352, 1023, MATCH($B$1, resultados!$A$1:$ZZ$1, 0))</f>
        <v/>
      </c>
      <c r="B1029">
        <f>INDEX(resultados!$A$2:$ZZ$1352, 1023, MATCH($B$2, resultados!$A$1:$ZZ$1, 0))</f>
        <v/>
      </c>
      <c r="C1029">
        <f>INDEX(resultados!$A$2:$ZZ$1352, 1023, MATCH($B$3, resultados!$A$1:$ZZ$1, 0))</f>
        <v/>
      </c>
    </row>
    <row r="1030">
      <c r="A1030">
        <f>INDEX(resultados!$A$2:$ZZ$1352, 1024, MATCH($B$1, resultados!$A$1:$ZZ$1, 0))</f>
        <v/>
      </c>
      <c r="B1030">
        <f>INDEX(resultados!$A$2:$ZZ$1352, 1024, MATCH($B$2, resultados!$A$1:$ZZ$1, 0))</f>
        <v/>
      </c>
      <c r="C1030">
        <f>INDEX(resultados!$A$2:$ZZ$1352, 1024, MATCH($B$3, resultados!$A$1:$ZZ$1, 0))</f>
        <v/>
      </c>
    </row>
    <row r="1031">
      <c r="A1031">
        <f>INDEX(resultados!$A$2:$ZZ$1352, 1025, MATCH($B$1, resultados!$A$1:$ZZ$1, 0))</f>
        <v/>
      </c>
      <c r="B1031">
        <f>INDEX(resultados!$A$2:$ZZ$1352, 1025, MATCH($B$2, resultados!$A$1:$ZZ$1, 0))</f>
        <v/>
      </c>
      <c r="C1031">
        <f>INDEX(resultados!$A$2:$ZZ$1352, 1025, MATCH($B$3, resultados!$A$1:$ZZ$1, 0))</f>
        <v/>
      </c>
    </row>
    <row r="1032">
      <c r="A1032">
        <f>INDEX(resultados!$A$2:$ZZ$1352, 1026, MATCH($B$1, resultados!$A$1:$ZZ$1, 0))</f>
        <v/>
      </c>
      <c r="B1032">
        <f>INDEX(resultados!$A$2:$ZZ$1352, 1026, MATCH($B$2, resultados!$A$1:$ZZ$1, 0))</f>
        <v/>
      </c>
      <c r="C1032">
        <f>INDEX(resultados!$A$2:$ZZ$1352, 1026, MATCH($B$3, resultados!$A$1:$ZZ$1, 0))</f>
        <v/>
      </c>
    </row>
    <row r="1033">
      <c r="A1033">
        <f>INDEX(resultados!$A$2:$ZZ$1352, 1027, MATCH($B$1, resultados!$A$1:$ZZ$1, 0))</f>
        <v/>
      </c>
      <c r="B1033">
        <f>INDEX(resultados!$A$2:$ZZ$1352, 1027, MATCH($B$2, resultados!$A$1:$ZZ$1, 0))</f>
        <v/>
      </c>
      <c r="C1033">
        <f>INDEX(resultados!$A$2:$ZZ$1352, 1027, MATCH($B$3, resultados!$A$1:$ZZ$1, 0))</f>
        <v/>
      </c>
    </row>
    <row r="1034">
      <c r="A1034">
        <f>INDEX(resultados!$A$2:$ZZ$1352, 1028, MATCH($B$1, resultados!$A$1:$ZZ$1, 0))</f>
        <v/>
      </c>
      <c r="B1034">
        <f>INDEX(resultados!$A$2:$ZZ$1352, 1028, MATCH($B$2, resultados!$A$1:$ZZ$1, 0))</f>
        <v/>
      </c>
      <c r="C1034">
        <f>INDEX(resultados!$A$2:$ZZ$1352, 1028, MATCH($B$3, resultados!$A$1:$ZZ$1, 0))</f>
        <v/>
      </c>
    </row>
    <row r="1035">
      <c r="A1035">
        <f>INDEX(resultados!$A$2:$ZZ$1352, 1029, MATCH($B$1, resultados!$A$1:$ZZ$1, 0))</f>
        <v/>
      </c>
      <c r="B1035">
        <f>INDEX(resultados!$A$2:$ZZ$1352, 1029, MATCH($B$2, resultados!$A$1:$ZZ$1, 0))</f>
        <v/>
      </c>
      <c r="C1035">
        <f>INDEX(resultados!$A$2:$ZZ$1352, 1029, MATCH($B$3, resultados!$A$1:$ZZ$1, 0))</f>
        <v/>
      </c>
    </row>
    <row r="1036">
      <c r="A1036">
        <f>INDEX(resultados!$A$2:$ZZ$1352, 1030, MATCH($B$1, resultados!$A$1:$ZZ$1, 0))</f>
        <v/>
      </c>
      <c r="B1036">
        <f>INDEX(resultados!$A$2:$ZZ$1352, 1030, MATCH($B$2, resultados!$A$1:$ZZ$1, 0))</f>
        <v/>
      </c>
      <c r="C1036">
        <f>INDEX(resultados!$A$2:$ZZ$1352, 1030, MATCH($B$3, resultados!$A$1:$ZZ$1, 0))</f>
        <v/>
      </c>
    </row>
    <row r="1037">
      <c r="A1037">
        <f>INDEX(resultados!$A$2:$ZZ$1352, 1031, MATCH($B$1, resultados!$A$1:$ZZ$1, 0))</f>
        <v/>
      </c>
      <c r="B1037">
        <f>INDEX(resultados!$A$2:$ZZ$1352, 1031, MATCH($B$2, resultados!$A$1:$ZZ$1, 0))</f>
        <v/>
      </c>
      <c r="C1037">
        <f>INDEX(resultados!$A$2:$ZZ$1352, 1031, MATCH($B$3, resultados!$A$1:$ZZ$1, 0))</f>
        <v/>
      </c>
    </row>
    <row r="1038">
      <c r="A1038">
        <f>INDEX(resultados!$A$2:$ZZ$1352, 1032, MATCH($B$1, resultados!$A$1:$ZZ$1, 0))</f>
        <v/>
      </c>
      <c r="B1038">
        <f>INDEX(resultados!$A$2:$ZZ$1352, 1032, MATCH($B$2, resultados!$A$1:$ZZ$1, 0))</f>
        <v/>
      </c>
      <c r="C1038">
        <f>INDEX(resultados!$A$2:$ZZ$1352, 1032, MATCH($B$3, resultados!$A$1:$ZZ$1, 0))</f>
        <v/>
      </c>
    </row>
    <row r="1039">
      <c r="A1039">
        <f>INDEX(resultados!$A$2:$ZZ$1352, 1033, MATCH($B$1, resultados!$A$1:$ZZ$1, 0))</f>
        <v/>
      </c>
      <c r="B1039">
        <f>INDEX(resultados!$A$2:$ZZ$1352, 1033, MATCH($B$2, resultados!$A$1:$ZZ$1, 0))</f>
        <v/>
      </c>
      <c r="C1039">
        <f>INDEX(resultados!$A$2:$ZZ$1352, 1033, MATCH($B$3, resultados!$A$1:$ZZ$1, 0))</f>
        <v/>
      </c>
    </row>
    <row r="1040">
      <c r="A1040">
        <f>INDEX(resultados!$A$2:$ZZ$1352, 1034, MATCH($B$1, resultados!$A$1:$ZZ$1, 0))</f>
        <v/>
      </c>
      <c r="B1040">
        <f>INDEX(resultados!$A$2:$ZZ$1352, 1034, MATCH($B$2, resultados!$A$1:$ZZ$1, 0))</f>
        <v/>
      </c>
      <c r="C1040">
        <f>INDEX(resultados!$A$2:$ZZ$1352, 1034, MATCH($B$3, resultados!$A$1:$ZZ$1, 0))</f>
        <v/>
      </c>
    </row>
    <row r="1041">
      <c r="A1041">
        <f>INDEX(resultados!$A$2:$ZZ$1352, 1035, MATCH($B$1, resultados!$A$1:$ZZ$1, 0))</f>
        <v/>
      </c>
      <c r="B1041">
        <f>INDEX(resultados!$A$2:$ZZ$1352, 1035, MATCH($B$2, resultados!$A$1:$ZZ$1, 0))</f>
        <v/>
      </c>
      <c r="C1041">
        <f>INDEX(resultados!$A$2:$ZZ$1352, 1035, MATCH($B$3, resultados!$A$1:$ZZ$1, 0))</f>
        <v/>
      </c>
    </row>
    <row r="1042">
      <c r="A1042">
        <f>INDEX(resultados!$A$2:$ZZ$1352, 1036, MATCH($B$1, resultados!$A$1:$ZZ$1, 0))</f>
        <v/>
      </c>
      <c r="B1042">
        <f>INDEX(resultados!$A$2:$ZZ$1352, 1036, MATCH($B$2, resultados!$A$1:$ZZ$1, 0))</f>
        <v/>
      </c>
      <c r="C1042">
        <f>INDEX(resultados!$A$2:$ZZ$1352, 1036, MATCH($B$3, resultados!$A$1:$ZZ$1, 0))</f>
        <v/>
      </c>
    </row>
    <row r="1043">
      <c r="A1043">
        <f>INDEX(resultados!$A$2:$ZZ$1352, 1037, MATCH($B$1, resultados!$A$1:$ZZ$1, 0))</f>
        <v/>
      </c>
      <c r="B1043">
        <f>INDEX(resultados!$A$2:$ZZ$1352, 1037, MATCH($B$2, resultados!$A$1:$ZZ$1, 0))</f>
        <v/>
      </c>
      <c r="C1043">
        <f>INDEX(resultados!$A$2:$ZZ$1352, 1037, MATCH($B$3, resultados!$A$1:$ZZ$1, 0))</f>
        <v/>
      </c>
    </row>
    <row r="1044">
      <c r="A1044">
        <f>INDEX(resultados!$A$2:$ZZ$1352, 1038, MATCH($B$1, resultados!$A$1:$ZZ$1, 0))</f>
        <v/>
      </c>
      <c r="B1044">
        <f>INDEX(resultados!$A$2:$ZZ$1352, 1038, MATCH($B$2, resultados!$A$1:$ZZ$1, 0))</f>
        <v/>
      </c>
      <c r="C1044">
        <f>INDEX(resultados!$A$2:$ZZ$1352, 1038, MATCH($B$3, resultados!$A$1:$ZZ$1, 0))</f>
        <v/>
      </c>
    </row>
    <row r="1045">
      <c r="A1045">
        <f>INDEX(resultados!$A$2:$ZZ$1352, 1039, MATCH($B$1, resultados!$A$1:$ZZ$1, 0))</f>
        <v/>
      </c>
      <c r="B1045">
        <f>INDEX(resultados!$A$2:$ZZ$1352, 1039, MATCH($B$2, resultados!$A$1:$ZZ$1, 0))</f>
        <v/>
      </c>
      <c r="C1045">
        <f>INDEX(resultados!$A$2:$ZZ$1352, 1039, MATCH($B$3, resultados!$A$1:$ZZ$1, 0))</f>
        <v/>
      </c>
    </row>
    <row r="1046">
      <c r="A1046">
        <f>INDEX(resultados!$A$2:$ZZ$1352, 1040, MATCH($B$1, resultados!$A$1:$ZZ$1, 0))</f>
        <v/>
      </c>
      <c r="B1046">
        <f>INDEX(resultados!$A$2:$ZZ$1352, 1040, MATCH($B$2, resultados!$A$1:$ZZ$1, 0))</f>
        <v/>
      </c>
      <c r="C1046">
        <f>INDEX(resultados!$A$2:$ZZ$1352, 1040, MATCH($B$3, resultados!$A$1:$ZZ$1, 0))</f>
        <v/>
      </c>
    </row>
    <row r="1047">
      <c r="A1047">
        <f>INDEX(resultados!$A$2:$ZZ$1352, 1041, MATCH($B$1, resultados!$A$1:$ZZ$1, 0))</f>
        <v/>
      </c>
      <c r="B1047">
        <f>INDEX(resultados!$A$2:$ZZ$1352, 1041, MATCH($B$2, resultados!$A$1:$ZZ$1, 0))</f>
        <v/>
      </c>
      <c r="C1047">
        <f>INDEX(resultados!$A$2:$ZZ$1352, 1041, MATCH($B$3, resultados!$A$1:$ZZ$1, 0))</f>
        <v/>
      </c>
    </row>
    <row r="1048">
      <c r="A1048">
        <f>INDEX(resultados!$A$2:$ZZ$1352, 1042, MATCH($B$1, resultados!$A$1:$ZZ$1, 0))</f>
        <v/>
      </c>
      <c r="B1048">
        <f>INDEX(resultados!$A$2:$ZZ$1352, 1042, MATCH($B$2, resultados!$A$1:$ZZ$1, 0))</f>
        <v/>
      </c>
      <c r="C1048">
        <f>INDEX(resultados!$A$2:$ZZ$1352, 1042, MATCH($B$3, resultados!$A$1:$ZZ$1, 0))</f>
        <v/>
      </c>
    </row>
    <row r="1049">
      <c r="A1049">
        <f>INDEX(resultados!$A$2:$ZZ$1352, 1043, MATCH($B$1, resultados!$A$1:$ZZ$1, 0))</f>
        <v/>
      </c>
      <c r="B1049">
        <f>INDEX(resultados!$A$2:$ZZ$1352, 1043, MATCH($B$2, resultados!$A$1:$ZZ$1, 0))</f>
        <v/>
      </c>
      <c r="C1049">
        <f>INDEX(resultados!$A$2:$ZZ$1352, 1043, MATCH($B$3, resultados!$A$1:$ZZ$1, 0))</f>
        <v/>
      </c>
    </row>
    <row r="1050">
      <c r="A1050">
        <f>INDEX(resultados!$A$2:$ZZ$1352, 1044, MATCH($B$1, resultados!$A$1:$ZZ$1, 0))</f>
        <v/>
      </c>
      <c r="B1050">
        <f>INDEX(resultados!$A$2:$ZZ$1352, 1044, MATCH($B$2, resultados!$A$1:$ZZ$1, 0))</f>
        <v/>
      </c>
      <c r="C1050">
        <f>INDEX(resultados!$A$2:$ZZ$1352, 1044, MATCH($B$3, resultados!$A$1:$ZZ$1, 0))</f>
        <v/>
      </c>
    </row>
    <row r="1051">
      <c r="A1051">
        <f>INDEX(resultados!$A$2:$ZZ$1352, 1045, MATCH($B$1, resultados!$A$1:$ZZ$1, 0))</f>
        <v/>
      </c>
      <c r="B1051">
        <f>INDEX(resultados!$A$2:$ZZ$1352, 1045, MATCH($B$2, resultados!$A$1:$ZZ$1, 0))</f>
        <v/>
      </c>
      <c r="C1051">
        <f>INDEX(resultados!$A$2:$ZZ$1352, 1045, MATCH($B$3, resultados!$A$1:$ZZ$1, 0))</f>
        <v/>
      </c>
    </row>
    <row r="1052">
      <c r="A1052">
        <f>INDEX(resultados!$A$2:$ZZ$1352, 1046, MATCH($B$1, resultados!$A$1:$ZZ$1, 0))</f>
        <v/>
      </c>
      <c r="B1052">
        <f>INDEX(resultados!$A$2:$ZZ$1352, 1046, MATCH($B$2, resultados!$A$1:$ZZ$1, 0))</f>
        <v/>
      </c>
      <c r="C1052">
        <f>INDEX(resultados!$A$2:$ZZ$1352, 1046, MATCH($B$3, resultados!$A$1:$ZZ$1, 0))</f>
        <v/>
      </c>
    </row>
    <row r="1053">
      <c r="A1053">
        <f>INDEX(resultados!$A$2:$ZZ$1352, 1047, MATCH($B$1, resultados!$A$1:$ZZ$1, 0))</f>
        <v/>
      </c>
      <c r="B1053">
        <f>INDEX(resultados!$A$2:$ZZ$1352, 1047, MATCH($B$2, resultados!$A$1:$ZZ$1, 0))</f>
        <v/>
      </c>
      <c r="C1053">
        <f>INDEX(resultados!$A$2:$ZZ$1352, 1047, MATCH($B$3, resultados!$A$1:$ZZ$1, 0))</f>
        <v/>
      </c>
    </row>
    <row r="1054">
      <c r="A1054">
        <f>INDEX(resultados!$A$2:$ZZ$1352, 1048, MATCH($B$1, resultados!$A$1:$ZZ$1, 0))</f>
        <v/>
      </c>
      <c r="B1054">
        <f>INDEX(resultados!$A$2:$ZZ$1352, 1048, MATCH($B$2, resultados!$A$1:$ZZ$1, 0))</f>
        <v/>
      </c>
      <c r="C1054">
        <f>INDEX(resultados!$A$2:$ZZ$1352, 1048, MATCH($B$3, resultados!$A$1:$ZZ$1, 0))</f>
        <v/>
      </c>
    </row>
    <row r="1055">
      <c r="A1055">
        <f>INDEX(resultados!$A$2:$ZZ$1352, 1049, MATCH($B$1, resultados!$A$1:$ZZ$1, 0))</f>
        <v/>
      </c>
      <c r="B1055">
        <f>INDEX(resultados!$A$2:$ZZ$1352, 1049, MATCH($B$2, resultados!$A$1:$ZZ$1, 0))</f>
        <v/>
      </c>
      <c r="C1055">
        <f>INDEX(resultados!$A$2:$ZZ$1352, 1049, MATCH($B$3, resultados!$A$1:$ZZ$1, 0))</f>
        <v/>
      </c>
    </row>
    <row r="1056">
      <c r="A1056">
        <f>INDEX(resultados!$A$2:$ZZ$1352, 1050, MATCH($B$1, resultados!$A$1:$ZZ$1, 0))</f>
        <v/>
      </c>
      <c r="B1056">
        <f>INDEX(resultados!$A$2:$ZZ$1352, 1050, MATCH($B$2, resultados!$A$1:$ZZ$1, 0))</f>
        <v/>
      </c>
      <c r="C1056">
        <f>INDEX(resultados!$A$2:$ZZ$1352, 1050, MATCH($B$3, resultados!$A$1:$ZZ$1, 0))</f>
        <v/>
      </c>
    </row>
    <row r="1057">
      <c r="A1057">
        <f>INDEX(resultados!$A$2:$ZZ$1352, 1051, MATCH($B$1, resultados!$A$1:$ZZ$1, 0))</f>
        <v/>
      </c>
      <c r="B1057">
        <f>INDEX(resultados!$A$2:$ZZ$1352, 1051, MATCH($B$2, resultados!$A$1:$ZZ$1, 0))</f>
        <v/>
      </c>
      <c r="C1057">
        <f>INDEX(resultados!$A$2:$ZZ$1352, 1051, MATCH($B$3, resultados!$A$1:$ZZ$1, 0))</f>
        <v/>
      </c>
    </row>
    <row r="1058">
      <c r="A1058">
        <f>INDEX(resultados!$A$2:$ZZ$1352, 1052, MATCH($B$1, resultados!$A$1:$ZZ$1, 0))</f>
        <v/>
      </c>
      <c r="B1058">
        <f>INDEX(resultados!$A$2:$ZZ$1352, 1052, MATCH($B$2, resultados!$A$1:$ZZ$1, 0))</f>
        <v/>
      </c>
      <c r="C1058">
        <f>INDEX(resultados!$A$2:$ZZ$1352, 1052, MATCH($B$3, resultados!$A$1:$ZZ$1, 0))</f>
        <v/>
      </c>
    </row>
    <row r="1059">
      <c r="A1059">
        <f>INDEX(resultados!$A$2:$ZZ$1352, 1053, MATCH($B$1, resultados!$A$1:$ZZ$1, 0))</f>
        <v/>
      </c>
      <c r="B1059">
        <f>INDEX(resultados!$A$2:$ZZ$1352, 1053, MATCH($B$2, resultados!$A$1:$ZZ$1, 0))</f>
        <v/>
      </c>
      <c r="C1059">
        <f>INDEX(resultados!$A$2:$ZZ$1352, 1053, MATCH($B$3, resultados!$A$1:$ZZ$1, 0))</f>
        <v/>
      </c>
    </row>
    <row r="1060">
      <c r="A1060">
        <f>INDEX(resultados!$A$2:$ZZ$1352, 1054, MATCH($B$1, resultados!$A$1:$ZZ$1, 0))</f>
        <v/>
      </c>
      <c r="B1060">
        <f>INDEX(resultados!$A$2:$ZZ$1352, 1054, MATCH($B$2, resultados!$A$1:$ZZ$1, 0))</f>
        <v/>
      </c>
      <c r="C1060">
        <f>INDEX(resultados!$A$2:$ZZ$1352, 1054, MATCH($B$3, resultados!$A$1:$ZZ$1, 0))</f>
        <v/>
      </c>
    </row>
    <row r="1061">
      <c r="A1061">
        <f>INDEX(resultados!$A$2:$ZZ$1352, 1055, MATCH($B$1, resultados!$A$1:$ZZ$1, 0))</f>
        <v/>
      </c>
      <c r="B1061">
        <f>INDEX(resultados!$A$2:$ZZ$1352, 1055, MATCH($B$2, resultados!$A$1:$ZZ$1, 0))</f>
        <v/>
      </c>
      <c r="C1061">
        <f>INDEX(resultados!$A$2:$ZZ$1352, 1055, MATCH($B$3, resultados!$A$1:$ZZ$1, 0))</f>
        <v/>
      </c>
    </row>
    <row r="1062">
      <c r="A1062">
        <f>INDEX(resultados!$A$2:$ZZ$1352, 1056, MATCH($B$1, resultados!$A$1:$ZZ$1, 0))</f>
        <v/>
      </c>
      <c r="B1062">
        <f>INDEX(resultados!$A$2:$ZZ$1352, 1056, MATCH($B$2, resultados!$A$1:$ZZ$1, 0))</f>
        <v/>
      </c>
      <c r="C1062">
        <f>INDEX(resultados!$A$2:$ZZ$1352, 1056, MATCH($B$3, resultados!$A$1:$ZZ$1, 0))</f>
        <v/>
      </c>
    </row>
    <row r="1063">
      <c r="A1063">
        <f>INDEX(resultados!$A$2:$ZZ$1352, 1057, MATCH($B$1, resultados!$A$1:$ZZ$1, 0))</f>
        <v/>
      </c>
      <c r="B1063">
        <f>INDEX(resultados!$A$2:$ZZ$1352, 1057, MATCH($B$2, resultados!$A$1:$ZZ$1, 0))</f>
        <v/>
      </c>
      <c r="C1063">
        <f>INDEX(resultados!$A$2:$ZZ$1352, 1057, MATCH($B$3, resultados!$A$1:$ZZ$1, 0))</f>
        <v/>
      </c>
    </row>
    <row r="1064">
      <c r="A1064">
        <f>INDEX(resultados!$A$2:$ZZ$1352, 1058, MATCH($B$1, resultados!$A$1:$ZZ$1, 0))</f>
        <v/>
      </c>
      <c r="B1064">
        <f>INDEX(resultados!$A$2:$ZZ$1352, 1058, MATCH($B$2, resultados!$A$1:$ZZ$1, 0))</f>
        <v/>
      </c>
      <c r="C1064">
        <f>INDEX(resultados!$A$2:$ZZ$1352, 1058, MATCH($B$3, resultados!$A$1:$ZZ$1, 0))</f>
        <v/>
      </c>
    </row>
    <row r="1065">
      <c r="A1065">
        <f>INDEX(resultados!$A$2:$ZZ$1352, 1059, MATCH($B$1, resultados!$A$1:$ZZ$1, 0))</f>
        <v/>
      </c>
      <c r="B1065">
        <f>INDEX(resultados!$A$2:$ZZ$1352, 1059, MATCH($B$2, resultados!$A$1:$ZZ$1, 0))</f>
        <v/>
      </c>
      <c r="C1065">
        <f>INDEX(resultados!$A$2:$ZZ$1352, 1059, MATCH($B$3, resultados!$A$1:$ZZ$1, 0))</f>
        <v/>
      </c>
    </row>
    <row r="1066">
      <c r="A1066">
        <f>INDEX(resultados!$A$2:$ZZ$1352, 1060, MATCH($B$1, resultados!$A$1:$ZZ$1, 0))</f>
        <v/>
      </c>
      <c r="B1066">
        <f>INDEX(resultados!$A$2:$ZZ$1352, 1060, MATCH($B$2, resultados!$A$1:$ZZ$1, 0))</f>
        <v/>
      </c>
      <c r="C1066">
        <f>INDEX(resultados!$A$2:$ZZ$1352, 1060, MATCH($B$3, resultados!$A$1:$ZZ$1, 0))</f>
        <v/>
      </c>
    </row>
    <row r="1067">
      <c r="A1067">
        <f>INDEX(resultados!$A$2:$ZZ$1352, 1061, MATCH($B$1, resultados!$A$1:$ZZ$1, 0))</f>
        <v/>
      </c>
      <c r="B1067">
        <f>INDEX(resultados!$A$2:$ZZ$1352, 1061, MATCH($B$2, resultados!$A$1:$ZZ$1, 0))</f>
        <v/>
      </c>
      <c r="C1067">
        <f>INDEX(resultados!$A$2:$ZZ$1352, 1061, MATCH($B$3, resultados!$A$1:$ZZ$1, 0))</f>
        <v/>
      </c>
    </row>
    <row r="1068">
      <c r="A1068">
        <f>INDEX(resultados!$A$2:$ZZ$1352, 1062, MATCH($B$1, resultados!$A$1:$ZZ$1, 0))</f>
        <v/>
      </c>
      <c r="B1068">
        <f>INDEX(resultados!$A$2:$ZZ$1352, 1062, MATCH($B$2, resultados!$A$1:$ZZ$1, 0))</f>
        <v/>
      </c>
      <c r="C1068">
        <f>INDEX(resultados!$A$2:$ZZ$1352, 1062, MATCH($B$3, resultados!$A$1:$ZZ$1, 0))</f>
        <v/>
      </c>
    </row>
    <row r="1069">
      <c r="A1069">
        <f>INDEX(resultados!$A$2:$ZZ$1352, 1063, MATCH($B$1, resultados!$A$1:$ZZ$1, 0))</f>
        <v/>
      </c>
      <c r="B1069">
        <f>INDEX(resultados!$A$2:$ZZ$1352, 1063, MATCH($B$2, resultados!$A$1:$ZZ$1, 0))</f>
        <v/>
      </c>
      <c r="C1069">
        <f>INDEX(resultados!$A$2:$ZZ$1352, 1063, MATCH($B$3, resultados!$A$1:$ZZ$1, 0))</f>
        <v/>
      </c>
    </row>
    <row r="1070">
      <c r="A1070">
        <f>INDEX(resultados!$A$2:$ZZ$1352, 1064, MATCH($B$1, resultados!$A$1:$ZZ$1, 0))</f>
        <v/>
      </c>
      <c r="B1070">
        <f>INDEX(resultados!$A$2:$ZZ$1352, 1064, MATCH($B$2, resultados!$A$1:$ZZ$1, 0))</f>
        <v/>
      </c>
      <c r="C1070">
        <f>INDEX(resultados!$A$2:$ZZ$1352, 1064, MATCH($B$3, resultados!$A$1:$ZZ$1, 0))</f>
        <v/>
      </c>
    </row>
    <row r="1071">
      <c r="A1071">
        <f>INDEX(resultados!$A$2:$ZZ$1352, 1065, MATCH($B$1, resultados!$A$1:$ZZ$1, 0))</f>
        <v/>
      </c>
      <c r="B1071">
        <f>INDEX(resultados!$A$2:$ZZ$1352, 1065, MATCH($B$2, resultados!$A$1:$ZZ$1, 0))</f>
        <v/>
      </c>
      <c r="C1071">
        <f>INDEX(resultados!$A$2:$ZZ$1352, 1065, MATCH($B$3, resultados!$A$1:$ZZ$1, 0))</f>
        <v/>
      </c>
    </row>
    <row r="1072">
      <c r="A1072">
        <f>INDEX(resultados!$A$2:$ZZ$1352, 1066, MATCH($B$1, resultados!$A$1:$ZZ$1, 0))</f>
        <v/>
      </c>
      <c r="B1072">
        <f>INDEX(resultados!$A$2:$ZZ$1352, 1066, MATCH($B$2, resultados!$A$1:$ZZ$1, 0))</f>
        <v/>
      </c>
      <c r="C1072">
        <f>INDEX(resultados!$A$2:$ZZ$1352, 1066, MATCH($B$3, resultados!$A$1:$ZZ$1, 0))</f>
        <v/>
      </c>
    </row>
    <row r="1073">
      <c r="A1073">
        <f>INDEX(resultados!$A$2:$ZZ$1352, 1067, MATCH($B$1, resultados!$A$1:$ZZ$1, 0))</f>
        <v/>
      </c>
      <c r="B1073">
        <f>INDEX(resultados!$A$2:$ZZ$1352, 1067, MATCH($B$2, resultados!$A$1:$ZZ$1, 0))</f>
        <v/>
      </c>
      <c r="C1073">
        <f>INDEX(resultados!$A$2:$ZZ$1352, 1067, MATCH($B$3, resultados!$A$1:$ZZ$1, 0))</f>
        <v/>
      </c>
    </row>
    <row r="1074">
      <c r="A1074">
        <f>INDEX(resultados!$A$2:$ZZ$1352, 1068, MATCH($B$1, resultados!$A$1:$ZZ$1, 0))</f>
        <v/>
      </c>
      <c r="B1074">
        <f>INDEX(resultados!$A$2:$ZZ$1352, 1068, MATCH($B$2, resultados!$A$1:$ZZ$1, 0))</f>
        <v/>
      </c>
      <c r="C1074">
        <f>INDEX(resultados!$A$2:$ZZ$1352, 1068, MATCH($B$3, resultados!$A$1:$ZZ$1, 0))</f>
        <v/>
      </c>
    </row>
    <row r="1075">
      <c r="A1075">
        <f>INDEX(resultados!$A$2:$ZZ$1352, 1069, MATCH($B$1, resultados!$A$1:$ZZ$1, 0))</f>
        <v/>
      </c>
      <c r="B1075">
        <f>INDEX(resultados!$A$2:$ZZ$1352, 1069, MATCH($B$2, resultados!$A$1:$ZZ$1, 0))</f>
        <v/>
      </c>
      <c r="C1075">
        <f>INDEX(resultados!$A$2:$ZZ$1352, 1069, MATCH($B$3, resultados!$A$1:$ZZ$1, 0))</f>
        <v/>
      </c>
    </row>
    <row r="1076">
      <c r="A1076">
        <f>INDEX(resultados!$A$2:$ZZ$1352, 1070, MATCH($B$1, resultados!$A$1:$ZZ$1, 0))</f>
        <v/>
      </c>
      <c r="B1076">
        <f>INDEX(resultados!$A$2:$ZZ$1352, 1070, MATCH($B$2, resultados!$A$1:$ZZ$1, 0))</f>
        <v/>
      </c>
      <c r="C1076">
        <f>INDEX(resultados!$A$2:$ZZ$1352, 1070, MATCH($B$3, resultados!$A$1:$ZZ$1, 0))</f>
        <v/>
      </c>
    </row>
    <row r="1077">
      <c r="A1077">
        <f>INDEX(resultados!$A$2:$ZZ$1352, 1071, MATCH($B$1, resultados!$A$1:$ZZ$1, 0))</f>
        <v/>
      </c>
      <c r="B1077">
        <f>INDEX(resultados!$A$2:$ZZ$1352, 1071, MATCH($B$2, resultados!$A$1:$ZZ$1, 0))</f>
        <v/>
      </c>
      <c r="C1077">
        <f>INDEX(resultados!$A$2:$ZZ$1352, 1071, MATCH($B$3, resultados!$A$1:$ZZ$1, 0))</f>
        <v/>
      </c>
    </row>
    <row r="1078">
      <c r="A1078">
        <f>INDEX(resultados!$A$2:$ZZ$1352, 1072, MATCH($B$1, resultados!$A$1:$ZZ$1, 0))</f>
        <v/>
      </c>
      <c r="B1078">
        <f>INDEX(resultados!$A$2:$ZZ$1352, 1072, MATCH($B$2, resultados!$A$1:$ZZ$1, 0))</f>
        <v/>
      </c>
      <c r="C1078">
        <f>INDEX(resultados!$A$2:$ZZ$1352, 1072, MATCH($B$3, resultados!$A$1:$ZZ$1, 0))</f>
        <v/>
      </c>
    </row>
    <row r="1079">
      <c r="A1079">
        <f>INDEX(resultados!$A$2:$ZZ$1352, 1073, MATCH($B$1, resultados!$A$1:$ZZ$1, 0))</f>
        <v/>
      </c>
      <c r="B1079">
        <f>INDEX(resultados!$A$2:$ZZ$1352, 1073, MATCH($B$2, resultados!$A$1:$ZZ$1, 0))</f>
        <v/>
      </c>
      <c r="C1079">
        <f>INDEX(resultados!$A$2:$ZZ$1352, 1073, MATCH($B$3, resultados!$A$1:$ZZ$1, 0))</f>
        <v/>
      </c>
    </row>
    <row r="1080">
      <c r="A1080">
        <f>INDEX(resultados!$A$2:$ZZ$1352, 1074, MATCH($B$1, resultados!$A$1:$ZZ$1, 0))</f>
        <v/>
      </c>
      <c r="B1080">
        <f>INDEX(resultados!$A$2:$ZZ$1352, 1074, MATCH($B$2, resultados!$A$1:$ZZ$1, 0))</f>
        <v/>
      </c>
      <c r="C1080">
        <f>INDEX(resultados!$A$2:$ZZ$1352, 1074, MATCH($B$3, resultados!$A$1:$ZZ$1, 0))</f>
        <v/>
      </c>
    </row>
    <row r="1081">
      <c r="A1081">
        <f>INDEX(resultados!$A$2:$ZZ$1352, 1075, MATCH($B$1, resultados!$A$1:$ZZ$1, 0))</f>
        <v/>
      </c>
      <c r="B1081">
        <f>INDEX(resultados!$A$2:$ZZ$1352, 1075, MATCH($B$2, resultados!$A$1:$ZZ$1, 0))</f>
        <v/>
      </c>
      <c r="C1081">
        <f>INDEX(resultados!$A$2:$ZZ$1352, 1075, MATCH($B$3, resultados!$A$1:$ZZ$1, 0))</f>
        <v/>
      </c>
    </row>
    <row r="1082">
      <c r="A1082">
        <f>INDEX(resultados!$A$2:$ZZ$1352, 1076, MATCH($B$1, resultados!$A$1:$ZZ$1, 0))</f>
        <v/>
      </c>
      <c r="B1082">
        <f>INDEX(resultados!$A$2:$ZZ$1352, 1076, MATCH($B$2, resultados!$A$1:$ZZ$1, 0))</f>
        <v/>
      </c>
      <c r="C1082">
        <f>INDEX(resultados!$A$2:$ZZ$1352, 1076, MATCH($B$3, resultados!$A$1:$ZZ$1, 0))</f>
        <v/>
      </c>
    </row>
    <row r="1083">
      <c r="A1083">
        <f>INDEX(resultados!$A$2:$ZZ$1352, 1077, MATCH($B$1, resultados!$A$1:$ZZ$1, 0))</f>
        <v/>
      </c>
      <c r="B1083">
        <f>INDEX(resultados!$A$2:$ZZ$1352, 1077, MATCH($B$2, resultados!$A$1:$ZZ$1, 0))</f>
        <v/>
      </c>
      <c r="C1083">
        <f>INDEX(resultados!$A$2:$ZZ$1352, 1077, MATCH($B$3, resultados!$A$1:$ZZ$1, 0))</f>
        <v/>
      </c>
    </row>
    <row r="1084">
      <c r="A1084">
        <f>INDEX(resultados!$A$2:$ZZ$1352, 1078, MATCH($B$1, resultados!$A$1:$ZZ$1, 0))</f>
        <v/>
      </c>
      <c r="B1084">
        <f>INDEX(resultados!$A$2:$ZZ$1352, 1078, MATCH($B$2, resultados!$A$1:$ZZ$1, 0))</f>
        <v/>
      </c>
      <c r="C1084">
        <f>INDEX(resultados!$A$2:$ZZ$1352, 1078, MATCH($B$3, resultados!$A$1:$ZZ$1, 0))</f>
        <v/>
      </c>
    </row>
    <row r="1085">
      <c r="A1085">
        <f>INDEX(resultados!$A$2:$ZZ$1352, 1079, MATCH($B$1, resultados!$A$1:$ZZ$1, 0))</f>
        <v/>
      </c>
      <c r="B1085">
        <f>INDEX(resultados!$A$2:$ZZ$1352, 1079, MATCH($B$2, resultados!$A$1:$ZZ$1, 0))</f>
        <v/>
      </c>
      <c r="C1085">
        <f>INDEX(resultados!$A$2:$ZZ$1352, 1079, MATCH($B$3, resultados!$A$1:$ZZ$1, 0))</f>
        <v/>
      </c>
    </row>
    <row r="1086">
      <c r="A1086">
        <f>INDEX(resultados!$A$2:$ZZ$1352, 1080, MATCH($B$1, resultados!$A$1:$ZZ$1, 0))</f>
        <v/>
      </c>
      <c r="B1086">
        <f>INDEX(resultados!$A$2:$ZZ$1352, 1080, MATCH($B$2, resultados!$A$1:$ZZ$1, 0))</f>
        <v/>
      </c>
      <c r="C1086">
        <f>INDEX(resultados!$A$2:$ZZ$1352, 1080, MATCH($B$3, resultados!$A$1:$ZZ$1, 0))</f>
        <v/>
      </c>
    </row>
    <row r="1087">
      <c r="A1087">
        <f>INDEX(resultados!$A$2:$ZZ$1352, 1081, MATCH($B$1, resultados!$A$1:$ZZ$1, 0))</f>
        <v/>
      </c>
      <c r="B1087">
        <f>INDEX(resultados!$A$2:$ZZ$1352, 1081, MATCH($B$2, resultados!$A$1:$ZZ$1, 0))</f>
        <v/>
      </c>
      <c r="C1087">
        <f>INDEX(resultados!$A$2:$ZZ$1352, 1081, MATCH($B$3, resultados!$A$1:$ZZ$1, 0))</f>
        <v/>
      </c>
    </row>
    <row r="1088">
      <c r="A1088">
        <f>INDEX(resultados!$A$2:$ZZ$1352, 1082, MATCH($B$1, resultados!$A$1:$ZZ$1, 0))</f>
        <v/>
      </c>
      <c r="B1088">
        <f>INDEX(resultados!$A$2:$ZZ$1352, 1082, MATCH($B$2, resultados!$A$1:$ZZ$1, 0))</f>
        <v/>
      </c>
      <c r="C1088">
        <f>INDEX(resultados!$A$2:$ZZ$1352, 1082, MATCH($B$3, resultados!$A$1:$ZZ$1, 0))</f>
        <v/>
      </c>
    </row>
    <row r="1089">
      <c r="A1089">
        <f>INDEX(resultados!$A$2:$ZZ$1352, 1083, MATCH($B$1, resultados!$A$1:$ZZ$1, 0))</f>
        <v/>
      </c>
      <c r="B1089">
        <f>INDEX(resultados!$A$2:$ZZ$1352, 1083, MATCH($B$2, resultados!$A$1:$ZZ$1, 0))</f>
        <v/>
      </c>
      <c r="C1089">
        <f>INDEX(resultados!$A$2:$ZZ$1352, 1083, MATCH($B$3, resultados!$A$1:$ZZ$1, 0))</f>
        <v/>
      </c>
    </row>
    <row r="1090">
      <c r="A1090">
        <f>INDEX(resultados!$A$2:$ZZ$1352, 1084, MATCH($B$1, resultados!$A$1:$ZZ$1, 0))</f>
        <v/>
      </c>
      <c r="B1090">
        <f>INDEX(resultados!$A$2:$ZZ$1352, 1084, MATCH($B$2, resultados!$A$1:$ZZ$1, 0))</f>
        <v/>
      </c>
      <c r="C1090">
        <f>INDEX(resultados!$A$2:$ZZ$1352, 1084, MATCH($B$3, resultados!$A$1:$ZZ$1, 0))</f>
        <v/>
      </c>
    </row>
    <row r="1091">
      <c r="A1091">
        <f>INDEX(resultados!$A$2:$ZZ$1352, 1085, MATCH($B$1, resultados!$A$1:$ZZ$1, 0))</f>
        <v/>
      </c>
      <c r="B1091">
        <f>INDEX(resultados!$A$2:$ZZ$1352, 1085, MATCH($B$2, resultados!$A$1:$ZZ$1, 0))</f>
        <v/>
      </c>
      <c r="C1091">
        <f>INDEX(resultados!$A$2:$ZZ$1352, 1085, MATCH($B$3, resultados!$A$1:$ZZ$1, 0))</f>
        <v/>
      </c>
    </row>
    <row r="1092">
      <c r="A1092">
        <f>INDEX(resultados!$A$2:$ZZ$1352, 1086, MATCH($B$1, resultados!$A$1:$ZZ$1, 0))</f>
        <v/>
      </c>
      <c r="B1092">
        <f>INDEX(resultados!$A$2:$ZZ$1352, 1086, MATCH($B$2, resultados!$A$1:$ZZ$1, 0))</f>
        <v/>
      </c>
      <c r="C1092">
        <f>INDEX(resultados!$A$2:$ZZ$1352, 1086, MATCH($B$3, resultados!$A$1:$ZZ$1, 0))</f>
        <v/>
      </c>
    </row>
    <row r="1093">
      <c r="A1093">
        <f>INDEX(resultados!$A$2:$ZZ$1352, 1087, MATCH($B$1, resultados!$A$1:$ZZ$1, 0))</f>
        <v/>
      </c>
      <c r="B1093">
        <f>INDEX(resultados!$A$2:$ZZ$1352, 1087, MATCH($B$2, resultados!$A$1:$ZZ$1, 0))</f>
        <v/>
      </c>
      <c r="C1093">
        <f>INDEX(resultados!$A$2:$ZZ$1352, 1087, MATCH($B$3, resultados!$A$1:$ZZ$1, 0))</f>
        <v/>
      </c>
    </row>
    <row r="1094">
      <c r="A1094">
        <f>INDEX(resultados!$A$2:$ZZ$1352, 1088, MATCH($B$1, resultados!$A$1:$ZZ$1, 0))</f>
        <v/>
      </c>
      <c r="B1094">
        <f>INDEX(resultados!$A$2:$ZZ$1352, 1088, MATCH($B$2, resultados!$A$1:$ZZ$1, 0))</f>
        <v/>
      </c>
      <c r="C1094">
        <f>INDEX(resultados!$A$2:$ZZ$1352, 1088, MATCH($B$3, resultados!$A$1:$ZZ$1, 0))</f>
        <v/>
      </c>
    </row>
    <row r="1095">
      <c r="A1095">
        <f>INDEX(resultados!$A$2:$ZZ$1352, 1089, MATCH($B$1, resultados!$A$1:$ZZ$1, 0))</f>
        <v/>
      </c>
      <c r="B1095">
        <f>INDEX(resultados!$A$2:$ZZ$1352, 1089, MATCH($B$2, resultados!$A$1:$ZZ$1, 0))</f>
        <v/>
      </c>
      <c r="C1095">
        <f>INDEX(resultados!$A$2:$ZZ$1352, 1089, MATCH($B$3, resultados!$A$1:$ZZ$1, 0))</f>
        <v/>
      </c>
    </row>
    <row r="1096">
      <c r="A1096">
        <f>INDEX(resultados!$A$2:$ZZ$1352, 1090, MATCH($B$1, resultados!$A$1:$ZZ$1, 0))</f>
        <v/>
      </c>
      <c r="B1096">
        <f>INDEX(resultados!$A$2:$ZZ$1352, 1090, MATCH($B$2, resultados!$A$1:$ZZ$1, 0))</f>
        <v/>
      </c>
      <c r="C1096">
        <f>INDEX(resultados!$A$2:$ZZ$1352, 1090, MATCH($B$3, resultados!$A$1:$ZZ$1, 0))</f>
        <v/>
      </c>
    </row>
    <row r="1097">
      <c r="A1097">
        <f>INDEX(resultados!$A$2:$ZZ$1352, 1091, MATCH($B$1, resultados!$A$1:$ZZ$1, 0))</f>
        <v/>
      </c>
      <c r="B1097">
        <f>INDEX(resultados!$A$2:$ZZ$1352, 1091, MATCH($B$2, resultados!$A$1:$ZZ$1, 0))</f>
        <v/>
      </c>
      <c r="C1097">
        <f>INDEX(resultados!$A$2:$ZZ$1352, 1091, MATCH($B$3, resultados!$A$1:$ZZ$1, 0))</f>
        <v/>
      </c>
    </row>
    <row r="1098">
      <c r="A1098">
        <f>INDEX(resultados!$A$2:$ZZ$1352, 1092, MATCH($B$1, resultados!$A$1:$ZZ$1, 0))</f>
        <v/>
      </c>
      <c r="B1098">
        <f>INDEX(resultados!$A$2:$ZZ$1352, 1092, MATCH($B$2, resultados!$A$1:$ZZ$1, 0))</f>
        <v/>
      </c>
      <c r="C1098">
        <f>INDEX(resultados!$A$2:$ZZ$1352, 1092, MATCH($B$3, resultados!$A$1:$ZZ$1, 0))</f>
        <v/>
      </c>
    </row>
    <row r="1099">
      <c r="A1099">
        <f>INDEX(resultados!$A$2:$ZZ$1352, 1093, MATCH($B$1, resultados!$A$1:$ZZ$1, 0))</f>
        <v/>
      </c>
      <c r="B1099">
        <f>INDEX(resultados!$A$2:$ZZ$1352, 1093, MATCH($B$2, resultados!$A$1:$ZZ$1, 0))</f>
        <v/>
      </c>
      <c r="C1099">
        <f>INDEX(resultados!$A$2:$ZZ$1352, 1093, MATCH($B$3, resultados!$A$1:$ZZ$1, 0))</f>
        <v/>
      </c>
    </row>
    <row r="1100">
      <c r="A1100">
        <f>INDEX(resultados!$A$2:$ZZ$1352, 1094, MATCH($B$1, resultados!$A$1:$ZZ$1, 0))</f>
        <v/>
      </c>
      <c r="B1100">
        <f>INDEX(resultados!$A$2:$ZZ$1352, 1094, MATCH($B$2, resultados!$A$1:$ZZ$1, 0))</f>
        <v/>
      </c>
      <c r="C1100">
        <f>INDEX(resultados!$A$2:$ZZ$1352, 1094, MATCH($B$3, resultados!$A$1:$ZZ$1, 0))</f>
        <v/>
      </c>
    </row>
    <row r="1101">
      <c r="A1101">
        <f>INDEX(resultados!$A$2:$ZZ$1352, 1095, MATCH($B$1, resultados!$A$1:$ZZ$1, 0))</f>
        <v/>
      </c>
      <c r="B1101">
        <f>INDEX(resultados!$A$2:$ZZ$1352, 1095, MATCH($B$2, resultados!$A$1:$ZZ$1, 0))</f>
        <v/>
      </c>
      <c r="C1101">
        <f>INDEX(resultados!$A$2:$ZZ$1352, 1095, MATCH($B$3, resultados!$A$1:$ZZ$1, 0))</f>
        <v/>
      </c>
    </row>
    <row r="1102">
      <c r="A1102">
        <f>INDEX(resultados!$A$2:$ZZ$1352, 1096, MATCH($B$1, resultados!$A$1:$ZZ$1, 0))</f>
        <v/>
      </c>
      <c r="B1102">
        <f>INDEX(resultados!$A$2:$ZZ$1352, 1096, MATCH($B$2, resultados!$A$1:$ZZ$1, 0))</f>
        <v/>
      </c>
      <c r="C1102">
        <f>INDEX(resultados!$A$2:$ZZ$1352, 1096, MATCH($B$3, resultados!$A$1:$ZZ$1, 0))</f>
        <v/>
      </c>
    </row>
    <row r="1103">
      <c r="A1103">
        <f>INDEX(resultados!$A$2:$ZZ$1352, 1097, MATCH($B$1, resultados!$A$1:$ZZ$1, 0))</f>
        <v/>
      </c>
      <c r="B1103">
        <f>INDEX(resultados!$A$2:$ZZ$1352, 1097, MATCH($B$2, resultados!$A$1:$ZZ$1, 0))</f>
        <v/>
      </c>
      <c r="C1103">
        <f>INDEX(resultados!$A$2:$ZZ$1352, 1097, MATCH($B$3, resultados!$A$1:$ZZ$1, 0))</f>
        <v/>
      </c>
    </row>
    <row r="1104">
      <c r="A1104">
        <f>INDEX(resultados!$A$2:$ZZ$1352, 1098, MATCH($B$1, resultados!$A$1:$ZZ$1, 0))</f>
        <v/>
      </c>
      <c r="B1104">
        <f>INDEX(resultados!$A$2:$ZZ$1352, 1098, MATCH($B$2, resultados!$A$1:$ZZ$1, 0))</f>
        <v/>
      </c>
      <c r="C1104">
        <f>INDEX(resultados!$A$2:$ZZ$1352, 1098, MATCH($B$3, resultados!$A$1:$ZZ$1, 0))</f>
        <v/>
      </c>
    </row>
    <row r="1105">
      <c r="A1105">
        <f>INDEX(resultados!$A$2:$ZZ$1352, 1099, MATCH($B$1, resultados!$A$1:$ZZ$1, 0))</f>
        <v/>
      </c>
      <c r="B1105">
        <f>INDEX(resultados!$A$2:$ZZ$1352, 1099, MATCH($B$2, resultados!$A$1:$ZZ$1, 0))</f>
        <v/>
      </c>
      <c r="C1105">
        <f>INDEX(resultados!$A$2:$ZZ$1352, 1099, MATCH($B$3, resultados!$A$1:$ZZ$1, 0))</f>
        <v/>
      </c>
    </row>
    <row r="1106">
      <c r="A1106">
        <f>INDEX(resultados!$A$2:$ZZ$1352, 1100, MATCH($B$1, resultados!$A$1:$ZZ$1, 0))</f>
        <v/>
      </c>
      <c r="B1106">
        <f>INDEX(resultados!$A$2:$ZZ$1352, 1100, MATCH($B$2, resultados!$A$1:$ZZ$1, 0))</f>
        <v/>
      </c>
      <c r="C1106">
        <f>INDEX(resultados!$A$2:$ZZ$1352, 1100, MATCH($B$3, resultados!$A$1:$ZZ$1, 0))</f>
        <v/>
      </c>
    </row>
    <row r="1107">
      <c r="A1107">
        <f>INDEX(resultados!$A$2:$ZZ$1352, 1101, MATCH($B$1, resultados!$A$1:$ZZ$1, 0))</f>
        <v/>
      </c>
      <c r="B1107">
        <f>INDEX(resultados!$A$2:$ZZ$1352, 1101, MATCH($B$2, resultados!$A$1:$ZZ$1, 0))</f>
        <v/>
      </c>
      <c r="C1107">
        <f>INDEX(resultados!$A$2:$ZZ$1352, 1101, MATCH($B$3, resultados!$A$1:$ZZ$1, 0))</f>
        <v/>
      </c>
    </row>
    <row r="1108">
      <c r="A1108">
        <f>INDEX(resultados!$A$2:$ZZ$1352, 1102, MATCH($B$1, resultados!$A$1:$ZZ$1, 0))</f>
        <v/>
      </c>
      <c r="B1108">
        <f>INDEX(resultados!$A$2:$ZZ$1352, 1102, MATCH($B$2, resultados!$A$1:$ZZ$1, 0))</f>
        <v/>
      </c>
      <c r="C1108">
        <f>INDEX(resultados!$A$2:$ZZ$1352, 1102, MATCH($B$3, resultados!$A$1:$ZZ$1, 0))</f>
        <v/>
      </c>
    </row>
    <row r="1109">
      <c r="A1109">
        <f>INDEX(resultados!$A$2:$ZZ$1352, 1103, MATCH($B$1, resultados!$A$1:$ZZ$1, 0))</f>
        <v/>
      </c>
      <c r="B1109">
        <f>INDEX(resultados!$A$2:$ZZ$1352, 1103, MATCH($B$2, resultados!$A$1:$ZZ$1, 0))</f>
        <v/>
      </c>
      <c r="C1109">
        <f>INDEX(resultados!$A$2:$ZZ$1352, 1103, MATCH($B$3, resultados!$A$1:$ZZ$1, 0))</f>
        <v/>
      </c>
    </row>
    <row r="1110">
      <c r="A1110">
        <f>INDEX(resultados!$A$2:$ZZ$1352, 1104, MATCH($B$1, resultados!$A$1:$ZZ$1, 0))</f>
        <v/>
      </c>
      <c r="B1110">
        <f>INDEX(resultados!$A$2:$ZZ$1352, 1104, MATCH($B$2, resultados!$A$1:$ZZ$1, 0))</f>
        <v/>
      </c>
      <c r="C1110">
        <f>INDEX(resultados!$A$2:$ZZ$1352, 1104, MATCH($B$3, resultados!$A$1:$ZZ$1, 0))</f>
        <v/>
      </c>
    </row>
    <row r="1111">
      <c r="A1111">
        <f>INDEX(resultados!$A$2:$ZZ$1352, 1105, MATCH($B$1, resultados!$A$1:$ZZ$1, 0))</f>
        <v/>
      </c>
      <c r="B1111">
        <f>INDEX(resultados!$A$2:$ZZ$1352, 1105, MATCH($B$2, resultados!$A$1:$ZZ$1, 0))</f>
        <v/>
      </c>
      <c r="C1111">
        <f>INDEX(resultados!$A$2:$ZZ$1352, 1105, MATCH($B$3, resultados!$A$1:$ZZ$1, 0))</f>
        <v/>
      </c>
    </row>
    <row r="1112">
      <c r="A1112">
        <f>INDEX(resultados!$A$2:$ZZ$1352, 1106, MATCH($B$1, resultados!$A$1:$ZZ$1, 0))</f>
        <v/>
      </c>
      <c r="B1112">
        <f>INDEX(resultados!$A$2:$ZZ$1352, 1106, MATCH($B$2, resultados!$A$1:$ZZ$1, 0))</f>
        <v/>
      </c>
      <c r="C1112">
        <f>INDEX(resultados!$A$2:$ZZ$1352, 1106, MATCH($B$3, resultados!$A$1:$ZZ$1, 0))</f>
        <v/>
      </c>
    </row>
    <row r="1113">
      <c r="A1113">
        <f>INDEX(resultados!$A$2:$ZZ$1352, 1107, MATCH($B$1, resultados!$A$1:$ZZ$1, 0))</f>
        <v/>
      </c>
      <c r="B1113">
        <f>INDEX(resultados!$A$2:$ZZ$1352, 1107, MATCH($B$2, resultados!$A$1:$ZZ$1, 0))</f>
        <v/>
      </c>
      <c r="C1113">
        <f>INDEX(resultados!$A$2:$ZZ$1352, 1107, MATCH($B$3, resultados!$A$1:$ZZ$1, 0))</f>
        <v/>
      </c>
    </row>
    <row r="1114">
      <c r="A1114">
        <f>INDEX(resultados!$A$2:$ZZ$1352, 1108, MATCH($B$1, resultados!$A$1:$ZZ$1, 0))</f>
        <v/>
      </c>
      <c r="B1114">
        <f>INDEX(resultados!$A$2:$ZZ$1352, 1108, MATCH($B$2, resultados!$A$1:$ZZ$1, 0))</f>
        <v/>
      </c>
      <c r="C1114">
        <f>INDEX(resultados!$A$2:$ZZ$1352, 1108, MATCH($B$3, resultados!$A$1:$ZZ$1, 0))</f>
        <v/>
      </c>
    </row>
    <row r="1115">
      <c r="A1115">
        <f>INDEX(resultados!$A$2:$ZZ$1352, 1109, MATCH($B$1, resultados!$A$1:$ZZ$1, 0))</f>
        <v/>
      </c>
      <c r="B1115">
        <f>INDEX(resultados!$A$2:$ZZ$1352, 1109, MATCH($B$2, resultados!$A$1:$ZZ$1, 0))</f>
        <v/>
      </c>
      <c r="C1115">
        <f>INDEX(resultados!$A$2:$ZZ$1352, 1109, MATCH($B$3, resultados!$A$1:$ZZ$1, 0))</f>
        <v/>
      </c>
    </row>
    <row r="1116">
      <c r="A1116">
        <f>INDEX(resultados!$A$2:$ZZ$1352, 1110, MATCH($B$1, resultados!$A$1:$ZZ$1, 0))</f>
        <v/>
      </c>
      <c r="B1116">
        <f>INDEX(resultados!$A$2:$ZZ$1352, 1110, MATCH($B$2, resultados!$A$1:$ZZ$1, 0))</f>
        <v/>
      </c>
      <c r="C1116">
        <f>INDEX(resultados!$A$2:$ZZ$1352, 1110, MATCH($B$3, resultados!$A$1:$ZZ$1, 0))</f>
        <v/>
      </c>
    </row>
    <row r="1117">
      <c r="A1117">
        <f>INDEX(resultados!$A$2:$ZZ$1352, 1111, MATCH($B$1, resultados!$A$1:$ZZ$1, 0))</f>
        <v/>
      </c>
      <c r="B1117">
        <f>INDEX(resultados!$A$2:$ZZ$1352, 1111, MATCH($B$2, resultados!$A$1:$ZZ$1, 0))</f>
        <v/>
      </c>
      <c r="C1117">
        <f>INDEX(resultados!$A$2:$ZZ$1352, 1111, MATCH($B$3, resultados!$A$1:$ZZ$1, 0))</f>
        <v/>
      </c>
    </row>
    <row r="1118">
      <c r="A1118">
        <f>INDEX(resultados!$A$2:$ZZ$1352, 1112, MATCH($B$1, resultados!$A$1:$ZZ$1, 0))</f>
        <v/>
      </c>
      <c r="B1118">
        <f>INDEX(resultados!$A$2:$ZZ$1352, 1112, MATCH($B$2, resultados!$A$1:$ZZ$1, 0))</f>
        <v/>
      </c>
      <c r="C1118">
        <f>INDEX(resultados!$A$2:$ZZ$1352, 1112, MATCH($B$3, resultados!$A$1:$ZZ$1, 0))</f>
        <v/>
      </c>
    </row>
    <row r="1119">
      <c r="A1119">
        <f>INDEX(resultados!$A$2:$ZZ$1352, 1113, MATCH($B$1, resultados!$A$1:$ZZ$1, 0))</f>
        <v/>
      </c>
      <c r="B1119">
        <f>INDEX(resultados!$A$2:$ZZ$1352, 1113, MATCH($B$2, resultados!$A$1:$ZZ$1, 0))</f>
        <v/>
      </c>
      <c r="C1119">
        <f>INDEX(resultados!$A$2:$ZZ$1352, 1113, MATCH($B$3, resultados!$A$1:$ZZ$1, 0))</f>
        <v/>
      </c>
    </row>
    <row r="1120">
      <c r="A1120">
        <f>INDEX(resultados!$A$2:$ZZ$1352, 1114, MATCH($B$1, resultados!$A$1:$ZZ$1, 0))</f>
        <v/>
      </c>
      <c r="B1120">
        <f>INDEX(resultados!$A$2:$ZZ$1352, 1114, MATCH($B$2, resultados!$A$1:$ZZ$1, 0))</f>
        <v/>
      </c>
      <c r="C1120">
        <f>INDEX(resultados!$A$2:$ZZ$1352, 1114, MATCH($B$3, resultados!$A$1:$ZZ$1, 0))</f>
        <v/>
      </c>
    </row>
    <row r="1121">
      <c r="A1121">
        <f>INDEX(resultados!$A$2:$ZZ$1352, 1115, MATCH($B$1, resultados!$A$1:$ZZ$1, 0))</f>
        <v/>
      </c>
      <c r="B1121">
        <f>INDEX(resultados!$A$2:$ZZ$1352, 1115, MATCH($B$2, resultados!$A$1:$ZZ$1, 0))</f>
        <v/>
      </c>
      <c r="C1121">
        <f>INDEX(resultados!$A$2:$ZZ$1352, 1115, MATCH($B$3, resultados!$A$1:$ZZ$1, 0))</f>
        <v/>
      </c>
    </row>
    <row r="1122">
      <c r="A1122">
        <f>INDEX(resultados!$A$2:$ZZ$1352, 1116, MATCH($B$1, resultados!$A$1:$ZZ$1, 0))</f>
        <v/>
      </c>
      <c r="B1122">
        <f>INDEX(resultados!$A$2:$ZZ$1352, 1116, MATCH($B$2, resultados!$A$1:$ZZ$1, 0))</f>
        <v/>
      </c>
      <c r="C1122">
        <f>INDEX(resultados!$A$2:$ZZ$1352, 1116, MATCH($B$3, resultados!$A$1:$ZZ$1, 0))</f>
        <v/>
      </c>
    </row>
    <row r="1123">
      <c r="A1123">
        <f>INDEX(resultados!$A$2:$ZZ$1352, 1117, MATCH($B$1, resultados!$A$1:$ZZ$1, 0))</f>
        <v/>
      </c>
      <c r="B1123">
        <f>INDEX(resultados!$A$2:$ZZ$1352, 1117, MATCH($B$2, resultados!$A$1:$ZZ$1, 0))</f>
        <v/>
      </c>
      <c r="C1123">
        <f>INDEX(resultados!$A$2:$ZZ$1352, 1117, MATCH($B$3, resultados!$A$1:$ZZ$1, 0))</f>
        <v/>
      </c>
    </row>
    <row r="1124">
      <c r="A1124">
        <f>INDEX(resultados!$A$2:$ZZ$1352, 1118, MATCH($B$1, resultados!$A$1:$ZZ$1, 0))</f>
        <v/>
      </c>
      <c r="B1124">
        <f>INDEX(resultados!$A$2:$ZZ$1352, 1118, MATCH($B$2, resultados!$A$1:$ZZ$1, 0))</f>
        <v/>
      </c>
      <c r="C1124">
        <f>INDEX(resultados!$A$2:$ZZ$1352, 1118, MATCH($B$3, resultados!$A$1:$ZZ$1, 0))</f>
        <v/>
      </c>
    </row>
    <row r="1125">
      <c r="A1125">
        <f>INDEX(resultados!$A$2:$ZZ$1352, 1119, MATCH($B$1, resultados!$A$1:$ZZ$1, 0))</f>
        <v/>
      </c>
      <c r="B1125">
        <f>INDEX(resultados!$A$2:$ZZ$1352, 1119, MATCH($B$2, resultados!$A$1:$ZZ$1, 0))</f>
        <v/>
      </c>
      <c r="C1125">
        <f>INDEX(resultados!$A$2:$ZZ$1352, 1119, MATCH($B$3, resultados!$A$1:$ZZ$1, 0))</f>
        <v/>
      </c>
    </row>
    <row r="1126">
      <c r="A1126">
        <f>INDEX(resultados!$A$2:$ZZ$1352, 1120, MATCH($B$1, resultados!$A$1:$ZZ$1, 0))</f>
        <v/>
      </c>
      <c r="B1126">
        <f>INDEX(resultados!$A$2:$ZZ$1352, 1120, MATCH($B$2, resultados!$A$1:$ZZ$1, 0))</f>
        <v/>
      </c>
      <c r="C1126">
        <f>INDEX(resultados!$A$2:$ZZ$1352, 1120, MATCH($B$3, resultados!$A$1:$ZZ$1, 0))</f>
        <v/>
      </c>
    </row>
    <row r="1127">
      <c r="A1127">
        <f>INDEX(resultados!$A$2:$ZZ$1352, 1121, MATCH($B$1, resultados!$A$1:$ZZ$1, 0))</f>
        <v/>
      </c>
      <c r="B1127">
        <f>INDEX(resultados!$A$2:$ZZ$1352, 1121, MATCH($B$2, resultados!$A$1:$ZZ$1, 0))</f>
        <v/>
      </c>
      <c r="C1127">
        <f>INDEX(resultados!$A$2:$ZZ$1352, 1121, MATCH($B$3, resultados!$A$1:$ZZ$1, 0))</f>
        <v/>
      </c>
    </row>
    <row r="1128">
      <c r="A1128">
        <f>INDEX(resultados!$A$2:$ZZ$1352, 1122, MATCH($B$1, resultados!$A$1:$ZZ$1, 0))</f>
        <v/>
      </c>
      <c r="B1128">
        <f>INDEX(resultados!$A$2:$ZZ$1352, 1122, MATCH($B$2, resultados!$A$1:$ZZ$1, 0))</f>
        <v/>
      </c>
      <c r="C1128">
        <f>INDEX(resultados!$A$2:$ZZ$1352, 1122, MATCH($B$3, resultados!$A$1:$ZZ$1, 0))</f>
        <v/>
      </c>
    </row>
    <row r="1129">
      <c r="A1129">
        <f>INDEX(resultados!$A$2:$ZZ$1352, 1123, MATCH($B$1, resultados!$A$1:$ZZ$1, 0))</f>
        <v/>
      </c>
      <c r="B1129">
        <f>INDEX(resultados!$A$2:$ZZ$1352, 1123, MATCH($B$2, resultados!$A$1:$ZZ$1, 0))</f>
        <v/>
      </c>
      <c r="C1129">
        <f>INDEX(resultados!$A$2:$ZZ$1352, 1123, MATCH($B$3, resultados!$A$1:$ZZ$1, 0))</f>
        <v/>
      </c>
    </row>
    <row r="1130">
      <c r="A1130">
        <f>INDEX(resultados!$A$2:$ZZ$1352, 1124, MATCH($B$1, resultados!$A$1:$ZZ$1, 0))</f>
        <v/>
      </c>
      <c r="B1130">
        <f>INDEX(resultados!$A$2:$ZZ$1352, 1124, MATCH($B$2, resultados!$A$1:$ZZ$1, 0))</f>
        <v/>
      </c>
      <c r="C1130">
        <f>INDEX(resultados!$A$2:$ZZ$1352, 1124, MATCH($B$3, resultados!$A$1:$ZZ$1, 0))</f>
        <v/>
      </c>
    </row>
    <row r="1131">
      <c r="A1131">
        <f>INDEX(resultados!$A$2:$ZZ$1352, 1125, MATCH($B$1, resultados!$A$1:$ZZ$1, 0))</f>
        <v/>
      </c>
      <c r="B1131">
        <f>INDEX(resultados!$A$2:$ZZ$1352, 1125, MATCH($B$2, resultados!$A$1:$ZZ$1, 0))</f>
        <v/>
      </c>
      <c r="C1131">
        <f>INDEX(resultados!$A$2:$ZZ$1352, 1125, MATCH($B$3, resultados!$A$1:$ZZ$1, 0))</f>
        <v/>
      </c>
    </row>
    <row r="1132">
      <c r="A1132">
        <f>INDEX(resultados!$A$2:$ZZ$1352, 1126, MATCH($B$1, resultados!$A$1:$ZZ$1, 0))</f>
        <v/>
      </c>
      <c r="B1132">
        <f>INDEX(resultados!$A$2:$ZZ$1352, 1126, MATCH($B$2, resultados!$A$1:$ZZ$1, 0))</f>
        <v/>
      </c>
      <c r="C1132">
        <f>INDEX(resultados!$A$2:$ZZ$1352, 1126, MATCH($B$3, resultados!$A$1:$ZZ$1, 0))</f>
        <v/>
      </c>
    </row>
    <row r="1133">
      <c r="A1133">
        <f>INDEX(resultados!$A$2:$ZZ$1352, 1127, MATCH($B$1, resultados!$A$1:$ZZ$1, 0))</f>
        <v/>
      </c>
      <c r="B1133">
        <f>INDEX(resultados!$A$2:$ZZ$1352, 1127, MATCH($B$2, resultados!$A$1:$ZZ$1, 0))</f>
        <v/>
      </c>
      <c r="C1133">
        <f>INDEX(resultados!$A$2:$ZZ$1352, 1127, MATCH($B$3, resultados!$A$1:$ZZ$1, 0))</f>
        <v/>
      </c>
    </row>
    <row r="1134">
      <c r="A1134">
        <f>INDEX(resultados!$A$2:$ZZ$1352, 1128, MATCH($B$1, resultados!$A$1:$ZZ$1, 0))</f>
        <v/>
      </c>
      <c r="B1134">
        <f>INDEX(resultados!$A$2:$ZZ$1352, 1128, MATCH($B$2, resultados!$A$1:$ZZ$1, 0))</f>
        <v/>
      </c>
      <c r="C1134">
        <f>INDEX(resultados!$A$2:$ZZ$1352, 1128, MATCH($B$3, resultados!$A$1:$ZZ$1, 0))</f>
        <v/>
      </c>
    </row>
    <row r="1135">
      <c r="A1135">
        <f>INDEX(resultados!$A$2:$ZZ$1352, 1129, MATCH($B$1, resultados!$A$1:$ZZ$1, 0))</f>
        <v/>
      </c>
      <c r="B1135">
        <f>INDEX(resultados!$A$2:$ZZ$1352, 1129, MATCH($B$2, resultados!$A$1:$ZZ$1, 0))</f>
        <v/>
      </c>
      <c r="C1135">
        <f>INDEX(resultados!$A$2:$ZZ$1352, 1129, MATCH($B$3, resultados!$A$1:$ZZ$1, 0))</f>
        <v/>
      </c>
    </row>
    <row r="1136">
      <c r="A1136">
        <f>INDEX(resultados!$A$2:$ZZ$1352, 1130, MATCH($B$1, resultados!$A$1:$ZZ$1, 0))</f>
        <v/>
      </c>
      <c r="B1136">
        <f>INDEX(resultados!$A$2:$ZZ$1352, 1130, MATCH($B$2, resultados!$A$1:$ZZ$1, 0))</f>
        <v/>
      </c>
      <c r="C1136">
        <f>INDEX(resultados!$A$2:$ZZ$1352, 1130, MATCH($B$3, resultados!$A$1:$ZZ$1, 0))</f>
        <v/>
      </c>
    </row>
    <row r="1137">
      <c r="A1137">
        <f>INDEX(resultados!$A$2:$ZZ$1352, 1131, MATCH($B$1, resultados!$A$1:$ZZ$1, 0))</f>
        <v/>
      </c>
      <c r="B1137">
        <f>INDEX(resultados!$A$2:$ZZ$1352, 1131, MATCH($B$2, resultados!$A$1:$ZZ$1, 0))</f>
        <v/>
      </c>
      <c r="C1137">
        <f>INDEX(resultados!$A$2:$ZZ$1352, 1131, MATCH($B$3, resultados!$A$1:$ZZ$1, 0))</f>
        <v/>
      </c>
    </row>
    <row r="1138">
      <c r="A1138">
        <f>INDEX(resultados!$A$2:$ZZ$1352, 1132, MATCH($B$1, resultados!$A$1:$ZZ$1, 0))</f>
        <v/>
      </c>
      <c r="B1138">
        <f>INDEX(resultados!$A$2:$ZZ$1352, 1132, MATCH($B$2, resultados!$A$1:$ZZ$1, 0))</f>
        <v/>
      </c>
      <c r="C1138">
        <f>INDEX(resultados!$A$2:$ZZ$1352, 1132, MATCH($B$3, resultados!$A$1:$ZZ$1, 0))</f>
        <v/>
      </c>
    </row>
    <row r="1139">
      <c r="A1139">
        <f>INDEX(resultados!$A$2:$ZZ$1352, 1133, MATCH($B$1, resultados!$A$1:$ZZ$1, 0))</f>
        <v/>
      </c>
      <c r="B1139">
        <f>INDEX(resultados!$A$2:$ZZ$1352, 1133, MATCH($B$2, resultados!$A$1:$ZZ$1, 0))</f>
        <v/>
      </c>
      <c r="C1139">
        <f>INDEX(resultados!$A$2:$ZZ$1352, 1133, MATCH($B$3, resultados!$A$1:$ZZ$1, 0))</f>
        <v/>
      </c>
    </row>
    <row r="1140">
      <c r="A1140">
        <f>INDEX(resultados!$A$2:$ZZ$1352, 1134, MATCH($B$1, resultados!$A$1:$ZZ$1, 0))</f>
        <v/>
      </c>
      <c r="B1140">
        <f>INDEX(resultados!$A$2:$ZZ$1352, 1134, MATCH($B$2, resultados!$A$1:$ZZ$1, 0))</f>
        <v/>
      </c>
      <c r="C1140">
        <f>INDEX(resultados!$A$2:$ZZ$1352, 1134, MATCH($B$3, resultados!$A$1:$ZZ$1, 0))</f>
        <v/>
      </c>
    </row>
    <row r="1141">
      <c r="A1141">
        <f>INDEX(resultados!$A$2:$ZZ$1352, 1135, MATCH($B$1, resultados!$A$1:$ZZ$1, 0))</f>
        <v/>
      </c>
      <c r="B1141">
        <f>INDEX(resultados!$A$2:$ZZ$1352, 1135, MATCH($B$2, resultados!$A$1:$ZZ$1, 0))</f>
        <v/>
      </c>
      <c r="C1141">
        <f>INDEX(resultados!$A$2:$ZZ$1352, 1135, MATCH($B$3, resultados!$A$1:$ZZ$1, 0))</f>
        <v/>
      </c>
    </row>
    <row r="1142">
      <c r="A1142">
        <f>INDEX(resultados!$A$2:$ZZ$1352, 1136, MATCH($B$1, resultados!$A$1:$ZZ$1, 0))</f>
        <v/>
      </c>
      <c r="B1142">
        <f>INDEX(resultados!$A$2:$ZZ$1352, 1136, MATCH($B$2, resultados!$A$1:$ZZ$1, 0))</f>
        <v/>
      </c>
      <c r="C1142">
        <f>INDEX(resultados!$A$2:$ZZ$1352, 1136, MATCH($B$3, resultados!$A$1:$ZZ$1, 0))</f>
        <v/>
      </c>
    </row>
    <row r="1143">
      <c r="A1143">
        <f>INDEX(resultados!$A$2:$ZZ$1352, 1137, MATCH($B$1, resultados!$A$1:$ZZ$1, 0))</f>
        <v/>
      </c>
      <c r="B1143">
        <f>INDEX(resultados!$A$2:$ZZ$1352, 1137, MATCH($B$2, resultados!$A$1:$ZZ$1, 0))</f>
        <v/>
      </c>
      <c r="C1143">
        <f>INDEX(resultados!$A$2:$ZZ$1352, 1137, MATCH($B$3, resultados!$A$1:$ZZ$1, 0))</f>
        <v/>
      </c>
    </row>
    <row r="1144">
      <c r="A1144">
        <f>INDEX(resultados!$A$2:$ZZ$1352, 1138, MATCH($B$1, resultados!$A$1:$ZZ$1, 0))</f>
        <v/>
      </c>
      <c r="B1144">
        <f>INDEX(resultados!$A$2:$ZZ$1352, 1138, MATCH($B$2, resultados!$A$1:$ZZ$1, 0))</f>
        <v/>
      </c>
      <c r="C1144">
        <f>INDEX(resultados!$A$2:$ZZ$1352, 1138, MATCH($B$3, resultados!$A$1:$ZZ$1, 0))</f>
        <v/>
      </c>
    </row>
    <row r="1145">
      <c r="A1145">
        <f>INDEX(resultados!$A$2:$ZZ$1352, 1139, MATCH($B$1, resultados!$A$1:$ZZ$1, 0))</f>
        <v/>
      </c>
      <c r="B1145">
        <f>INDEX(resultados!$A$2:$ZZ$1352, 1139, MATCH($B$2, resultados!$A$1:$ZZ$1, 0))</f>
        <v/>
      </c>
      <c r="C1145">
        <f>INDEX(resultados!$A$2:$ZZ$1352, 1139, MATCH($B$3, resultados!$A$1:$ZZ$1, 0))</f>
        <v/>
      </c>
    </row>
    <row r="1146">
      <c r="A1146">
        <f>INDEX(resultados!$A$2:$ZZ$1352, 1140, MATCH($B$1, resultados!$A$1:$ZZ$1, 0))</f>
        <v/>
      </c>
      <c r="B1146">
        <f>INDEX(resultados!$A$2:$ZZ$1352, 1140, MATCH($B$2, resultados!$A$1:$ZZ$1, 0))</f>
        <v/>
      </c>
      <c r="C1146">
        <f>INDEX(resultados!$A$2:$ZZ$1352, 1140, MATCH($B$3, resultados!$A$1:$ZZ$1, 0))</f>
        <v/>
      </c>
    </row>
    <row r="1147">
      <c r="A1147">
        <f>INDEX(resultados!$A$2:$ZZ$1352, 1141, MATCH($B$1, resultados!$A$1:$ZZ$1, 0))</f>
        <v/>
      </c>
      <c r="B1147">
        <f>INDEX(resultados!$A$2:$ZZ$1352, 1141, MATCH($B$2, resultados!$A$1:$ZZ$1, 0))</f>
        <v/>
      </c>
      <c r="C1147">
        <f>INDEX(resultados!$A$2:$ZZ$1352, 1141, MATCH($B$3, resultados!$A$1:$ZZ$1, 0))</f>
        <v/>
      </c>
    </row>
    <row r="1148">
      <c r="A1148">
        <f>INDEX(resultados!$A$2:$ZZ$1352, 1142, MATCH($B$1, resultados!$A$1:$ZZ$1, 0))</f>
        <v/>
      </c>
      <c r="B1148">
        <f>INDEX(resultados!$A$2:$ZZ$1352, 1142, MATCH($B$2, resultados!$A$1:$ZZ$1, 0))</f>
        <v/>
      </c>
      <c r="C1148">
        <f>INDEX(resultados!$A$2:$ZZ$1352, 1142, MATCH($B$3, resultados!$A$1:$ZZ$1, 0))</f>
        <v/>
      </c>
    </row>
    <row r="1149">
      <c r="A1149">
        <f>INDEX(resultados!$A$2:$ZZ$1352, 1143, MATCH($B$1, resultados!$A$1:$ZZ$1, 0))</f>
        <v/>
      </c>
      <c r="B1149">
        <f>INDEX(resultados!$A$2:$ZZ$1352, 1143, MATCH($B$2, resultados!$A$1:$ZZ$1, 0))</f>
        <v/>
      </c>
      <c r="C1149">
        <f>INDEX(resultados!$A$2:$ZZ$1352, 1143, MATCH($B$3, resultados!$A$1:$ZZ$1, 0))</f>
        <v/>
      </c>
    </row>
    <row r="1150">
      <c r="A1150">
        <f>INDEX(resultados!$A$2:$ZZ$1352, 1144, MATCH($B$1, resultados!$A$1:$ZZ$1, 0))</f>
        <v/>
      </c>
      <c r="B1150">
        <f>INDEX(resultados!$A$2:$ZZ$1352, 1144, MATCH($B$2, resultados!$A$1:$ZZ$1, 0))</f>
        <v/>
      </c>
      <c r="C1150">
        <f>INDEX(resultados!$A$2:$ZZ$1352, 1144, MATCH($B$3, resultados!$A$1:$ZZ$1, 0))</f>
        <v/>
      </c>
    </row>
    <row r="1151">
      <c r="A1151">
        <f>INDEX(resultados!$A$2:$ZZ$1352, 1145, MATCH($B$1, resultados!$A$1:$ZZ$1, 0))</f>
        <v/>
      </c>
      <c r="B1151">
        <f>INDEX(resultados!$A$2:$ZZ$1352, 1145, MATCH($B$2, resultados!$A$1:$ZZ$1, 0))</f>
        <v/>
      </c>
      <c r="C1151">
        <f>INDEX(resultados!$A$2:$ZZ$1352, 1145, MATCH($B$3, resultados!$A$1:$ZZ$1, 0))</f>
        <v/>
      </c>
    </row>
    <row r="1152">
      <c r="A1152">
        <f>INDEX(resultados!$A$2:$ZZ$1352, 1146, MATCH($B$1, resultados!$A$1:$ZZ$1, 0))</f>
        <v/>
      </c>
      <c r="B1152">
        <f>INDEX(resultados!$A$2:$ZZ$1352, 1146, MATCH($B$2, resultados!$A$1:$ZZ$1, 0))</f>
        <v/>
      </c>
      <c r="C1152">
        <f>INDEX(resultados!$A$2:$ZZ$1352, 1146, MATCH($B$3, resultados!$A$1:$ZZ$1, 0))</f>
        <v/>
      </c>
    </row>
    <row r="1153">
      <c r="A1153">
        <f>INDEX(resultados!$A$2:$ZZ$1352, 1147, MATCH($B$1, resultados!$A$1:$ZZ$1, 0))</f>
        <v/>
      </c>
      <c r="B1153">
        <f>INDEX(resultados!$A$2:$ZZ$1352, 1147, MATCH($B$2, resultados!$A$1:$ZZ$1, 0))</f>
        <v/>
      </c>
      <c r="C1153">
        <f>INDEX(resultados!$A$2:$ZZ$1352, 1147, MATCH($B$3, resultados!$A$1:$ZZ$1, 0))</f>
        <v/>
      </c>
    </row>
    <row r="1154">
      <c r="A1154">
        <f>INDEX(resultados!$A$2:$ZZ$1352, 1148, MATCH($B$1, resultados!$A$1:$ZZ$1, 0))</f>
        <v/>
      </c>
      <c r="B1154">
        <f>INDEX(resultados!$A$2:$ZZ$1352, 1148, MATCH($B$2, resultados!$A$1:$ZZ$1, 0))</f>
        <v/>
      </c>
      <c r="C1154">
        <f>INDEX(resultados!$A$2:$ZZ$1352, 1148, MATCH($B$3, resultados!$A$1:$ZZ$1, 0))</f>
        <v/>
      </c>
    </row>
    <row r="1155">
      <c r="A1155">
        <f>INDEX(resultados!$A$2:$ZZ$1352, 1149, MATCH($B$1, resultados!$A$1:$ZZ$1, 0))</f>
        <v/>
      </c>
      <c r="B1155">
        <f>INDEX(resultados!$A$2:$ZZ$1352, 1149, MATCH($B$2, resultados!$A$1:$ZZ$1, 0))</f>
        <v/>
      </c>
      <c r="C1155">
        <f>INDEX(resultados!$A$2:$ZZ$1352, 1149, MATCH($B$3, resultados!$A$1:$ZZ$1, 0))</f>
        <v/>
      </c>
    </row>
    <row r="1156">
      <c r="A1156">
        <f>INDEX(resultados!$A$2:$ZZ$1352, 1150, MATCH($B$1, resultados!$A$1:$ZZ$1, 0))</f>
        <v/>
      </c>
      <c r="B1156">
        <f>INDEX(resultados!$A$2:$ZZ$1352, 1150, MATCH($B$2, resultados!$A$1:$ZZ$1, 0))</f>
        <v/>
      </c>
      <c r="C1156">
        <f>INDEX(resultados!$A$2:$ZZ$1352, 1150, MATCH($B$3, resultados!$A$1:$ZZ$1, 0))</f>
        <v/>
      </c>
    </row>
    <row r="1157">
      <c r="A1157">
        <f>INDEX(resultados!$A$2:$ZZ$1352, 1151, MATCH($B$1, resultados!$A$1:$ZZ$1, 0))</f>
        <v/>
      </c>
      <c r="B1157">
        <f>INDEX(resultados!$A$2:$ZZ$1352, 1151, MATCH($B$2, resultados!$A$1:$ZZ$1, 0))</f>
        <v/>
      </c>
      <c r="C1157">
        <f>INDEX(resultados!$A$2:$ZZ$1352, 1151, MATCH($B$3, resultados!$A$1:$ZZ$1, 0))</f>
        <v/>
      </c>
    </row>
    <row r="1158">
      <c r="A1158">
        <f>INDEX(resultados!$A$2:$ZZ$1352, 1152, MATCH($B$1, resultados!$A$1:$ZZ$1, 0))</f>
        <v/>
      </c>
      <c r="B1158">
        <f>INDEX(resultados!$A$2:$ZZ$1352, 1152, MATCH($B$2, resultados!$A$1:$ZZ$1, 0))</f>
        <v/>
      </c>
      <c r="C1158">
        <f>INDEX(resultados!$A$2:$ZZ$1352, 1152, MATCH($B$3, resultados!$A$1:$ZZ$1, 0))</f>
        <v/>
      </c>
    </row>
    <row r="1159">
      <c r="A1159">
        <f>INDEX(resultados!$A$2:$ZZ$1352, 1153, MATCH($B$1, resultados!$A$1:$ZZ$1, 0))</f>
        <v/>
      </c>
      <c r="B1159">
        <f>INDEX(resultados!$A$2:$ZZ$1352, 1153, MATCH($B$2, resultados!$A$1:$ZZ$1, 0))</f>
        <v/>
      </c>
      <c r="C1159">
        <f>INDEX(resultados!$A$2:$ZZ$1352, 1153, MATCH($B$3, resultados!$A$1:$ZZ$1, 0))</f>
        <v/>
      </c>
    </row>
    <row r="1160">
      <c r="A1160">
        <f>INDEX(resultados!$A$2:$ZZ$1352, 1154, MATCH($B$1, resultados!$A$1:$ZZ$1, 0))</f>
        <v/>
      </c>
      <c r="B1160">
        <f>INDEX(resultados!$A$2:$ZZ$1352, 1154, MATCH($B$2, resultados!$A$1:$ZZ$1, 0))</f>
        <v/>
      </c>
      <c r="C1160">
        <f>INDEX(resultados!$A$2:$ZZ$1352, 1154, MATCH($B$3, resultados!$A$1:$ZZ$1, 0))</f>
        <v/>
      </c>
    </row>
    <row r="1161">
      <c r="A1161">
        <f>INDEX(resultados!$A$2:$ZZ$1352, 1155, MATCH($B$1, resultados!$A$1:$ZZ$1, 0))</f>
        <v/>
      </c>
      <c r="B1161">
        <f>INDEX(resultados!$A$2:$ZZ$1352, 1155, MATCH($B$2, resultados!$A$1:$ZZ$1, 0))</f>
        <v/>
      </c>
      <c r="C1161">
        <f>INDEX(resultados!$A$2:$ZZ$1352, 1155, MATCH($B$3, resultados!$A$1:$ZZ$1, 0))</f>
        <v/>
      </c>
    </row>
    <row r="1162">
      <c r="A1162">
        <f>INDEX(resultados!$A$2:$ZZ$1352, 1156, MATCH($B$1, resultados!$A$1:$ZZ$1, 0))</f>
        <v/>
      </c>
      <c r="B1162">
        <f>INDEX(resultados!$A$2:$ZZ$1352, 1156, MATCH($B$2, resultados!$A$1:$ZZ$1, 0))</f>
        <v/>
      </c>
      <c r="C1162">
        <f>INDEX(resultados!$A$2:$ZZ$1352, 1156, MATCH($B$3, resultados!$A$1:$ZZ$1, 0))</f>
        <v/>
      </c>
    </row>
    <row r="1163">
      <c r="A1163">
        <f>INDEX(resultados!$A$2:$ZZ$1352, 1157, MATCH($B$1, resultados!$A$1:$ZZ$1, 0))</f>
        <v/>
      </c>
      <c r="B1163">
        <f>INDEX(resultados!$A$2:$ZZ$1352, 1157, MATCH($B$2, resultados!$A$1:$ZZ$1, 0))</f>
        <v/>
      </c>
      <c r="C1163">
        <f>INDEX(resultados!$A$2:$ZZ$1352, 1157, MATCH($B$3, resultados!$A$1:$ZZ$1, 0))</f>
        <v/>
      </c>
    </row>
    <row r="1164">
      <c r="A1164">
        <f>INDEX(resultados!$A$2:$ZZ$1352, 1158, MATCH($B$1, resultados!$A$1:$ZZ$1, 0))</f>
        <v/>
      </c>
      <c r="B1164">
        <f>INDEX(resultados!$A$2:$ZZ$1352, 1158, MATCH($B$2, resultados!$A$1:$ZZ$1, 0))</f>
        <v/>
      </c>
      <c r="C1164">
        <f>INDEX(resultados!$A$2:$ZZ$1352, 1158, MATCH($B$3, resultados!$A$1:$ZZ$1, 0))</f>
        <v/>
      </c>
    </row>
    <row r="1165">
      <c r="A1165">
        <f>INDEX(resultados!$A$2:$ZZ$1352, 1159, MATCH($B$1, resultados!$A$1:$ZZ$1, 0))</f>
        <v/>
      </c>
      <c r="B1165">
        <f>INDEX(resultados!$A$2:$ZZ$1352, 1159, MATCH($B$2, resultados!$A$1:$ZZ$1, 0))</f>
        <v/>
      </c>
      <c r="C1165">
        <f>INDEX(resultados!$A$2:$ZZ$1352, 1159, MATCH($B$3, resultados!$A$1:$ZZ$1, 0))</f>
        <v/>
      </c>
    </row>
    <row r="1166">
      <c r="A1166">
        <f>INDEX(resultados!$A$2:$ZZ$1352, 1160, MATCH($B$1, resultados!$A$1:$ZZ$1, 0))</f>
        <v/>
      </c>
      <c r="B1166">
        <f>INDEX(resultados!$A$2:$ZZ$1352, 1160, MATCH($B$2, resultados!$A$1:$ZZ$1, 0))</f>
        <v/>
      </c>
      <c r="C1166">
        <f>INDEX(resultados!$A$2:$ZZ$1352, 1160, MATCH($B$3, resultados!$A$1:$ZZ$1, 0))</f>
        <v/>
      </c>
    </row>
    <row r="1167">
      <c r="A1167">
        <f>INDEX(resultados!$A$2:$ZZ$1352, 1161, MATCH($B$1, resultados!$A$1:$ZZ$1, 0))</f>
        <v/>
      </c>
      <c r="B1167">
        <f>INDEX(resultados!$A$2:$ZZ$1352, 1161, MATCH($B$2, resultados!$A$1:$ZZ$1, 0))</f>
        <v/>
      </c>
      <c r="C1167">
        <f>INDEX(resultados!$A$2:$ZZ$1352, 1161, MATCH($B$3, resultados!$A$1:$ZZ$1, 0))</f>
        <v/>
      </c>
    </row>
    <row r="1168">
      <c r="A1168">
        <f>INDEX(resultados!$A$2:$ZZ$1352, 1162, MATCH($B$1, resultados!$A$1:$ZZ$1, 0))</f>
        <v/>
      </c>
      <c r="B1168">
        <f>INDEX(resultados!$A$2:$ZZ$1352, 1162, MATCH($B$2, resultados!$A$1:$ZZ$1, 0))</f>
        <v/>
      </c>
      <c r="C1168">
        <f>INDEX(resultados!$A$2:$ZZ$1352, 1162, MATCH($B$3, resultados!$A$1:$ZZ$1, 0))</f>
        <v/>
      </c>
    </row>
    <row r="1169">
      <c r="A1169">
        <f>INDEX(resultados!$A$2:$ZZ$1352, 1163, MATCH($B$1, resultados!$A$1:$ZZ$1, 0))</f>
        <v/>
      </c>
      <c r="B1169">
        <f>INDEX(resultados!$A$2:$ZZ$1352, 1163, MATCH($B$2, resultados!$A$1:$ZZ$1, 0))</f>
        <v/>
      </c>
      <c r="C1169">
        <f>INDEX(resultados!$A$2:$ZZ$1352, 1163, MATCH($B$3, resultados!$A$1:$ZZ$1, 0))</f>
        <v/>
      </c>
    </row>
    <row r="1170">
      <c r="A1170">
        <f>INDEX(resultados!$A$2:$ZZ$1352, 1164, MATCH($B$1, resultados!$A$1:$ZZ$1, 0))</f>
        <v/>
      </c>
      <c r="B1170">
        <f>INDEX(resultados!$A$2:$ZZ$1352, 1164, MATCH($B$2, resultados!$A$1:$ZZ$1, 0))</f>
        <v/>
      </c>
      <c r="C1170">
        <f>INDEX(resultados!$A$2:$ZZ$1352, 1164, MATCH($B$3, resultados!$A$1:$ZZ$1, 0))</f>
        <v/>
      </c>
    </row>
    <row r="1171">
      <c r="A1171">
        <f>INDEX(resultados!$A$2:$ZZ$1352, 1165, MATCH($B$1, resultados!$A$1:$ZZ$1, 0))</f>
        <v/>
      </c>
      <c r="B1171">
        <f>INDEX(resultados!$A$2:$ZZ$1352, 1165, MATCH($B$2, resultados!$A$1:$ZZ$1, 0))</f>
        <v/>
      </c>
      <c r="C1171">
        <f>INDEX(resultados!$A$2:$ZZ$1352, 1165, MATCH($B$3, resultados!$A$1:$ZZ$1, 0))</f>
        <v/>
      </c>
    </row>
    <row r="1172">
      <c r="A1172">
        <f>INDEX(resultados!$A$2:$ZZ$1352, 1166, MATCH($B$1, resultados!$A$1:$ZZ$1, 0))</f>
        <v/>
      </c>
      <c r="B1172">
        <f>INDEX(resultados!$A$2:$ZZ$1352, 1166, MATCH($B$2, resultados!$A$1:$ZZ$1, 0))</f>
        <v/>
      </c>
      <c r="C1172">
        <f>INDEX(resultados!$A$2:$ZZ$1352, 1166, MATCH($B$3, resultados!$A$1:$ZZ$1, 0))</f>
        <v/>
      </c>
    </row>
    <row r="1173">
      <c r="A1173">
        <f>INDEX(resultados!$A$2:$ZZ$1352, 1167, MATCH($B$1, resultados!$A$1:$ZZ$1, 0))</f>
        <v/>
      </c>
      <c r="B1173">
        <f>INDEX(resultados!$A$2:$ZZ$1352, 1167, MATCH($B$2, resultados!$A$1:$ZZ$1, 0))</f>
        <v/>
      </c>
      <c r="C1173">
        <f>INDEX(resultados!$A$2:$ZZ$1352, 1167, MATCH($B$3, resultados!$A$1:$ZZ$1, 0))</f>
        <v/>
      </c>
    </row>
    <row r="1174">
      <c r="A1174">
        <f>INDEX(resultados!$A$2:$ZZ$1352, 1168, MATCH($B$1, resultados!$A$1:$ZZ$1, 0))</f>
        <v/>
      </c>
      <c r="B1174">
        <f>INDEX(resultados!$A$2:$ZZ$1352, 1168, MATCH($B$2, resultados!$A$1:$ZZ$1, 0))</f>
        <v/>
      </c>
      <c r="C1174">
        <f>INDEX(resultados!$A$2:$ZZ$1352, 1168, MATCH($B$3, resultados!$A$1:$ZZ$1, 0))</f>
        <v/>
      </c>
    </row>
    <row r="1175">
      <c r="A1175">
        <f>INDEX(resultados!$A$2:$ZZ$1352, 1169, MATCH($B$1, resultados!$A$1:$ZZ$1, 0))</f>
        <v/>
      </c>
      <c r="B1175">
        <f>INDEX(resultados!$A$2:$ZZ$1352, 1169, MATCH($B$2, resultados!$A$1:$ZZ$1, 0))</f>
        <v/>
      </c>
      <c r="C1175">
        <f>INDEX(resultados!$A$2:$ZZ$1352, 1169, MATCH($B$3, resultados!$A$1:$ZZ$1, 0))</f>
        <v/>
      </c>
    </row>
    <row r="1176">
      <c r="A1176">
        <f>INDEX(resultados!$A$2:$ZZ$1352, 1170, MATCH($B$1, resultados!$A$1:$ZZ$1, 0))</f>
        <v/>
      </c>
      <c r="B1176">
        <f>INDEX(resultados!$A$2:$ZZ$1352, 1170, MATCH($B$2, resultados!$A$1:$ZZ$1, 0))</f>
        <v/>
      </c>
      <c r="C1176">
        <f>INDEX(resultados!$A$2:$ZZ$1352, 1170, MATCH($B$3, resultados!$A$1:$ZZ$1, 0))</f>
        <v/>
      </c>
    </row>
    <row r="1177">
      <c r="A1177">
        <f>INDEX(resultados!$A$2:$ZZ$1352, 1171, MATCH($B$1, resultados!$A$1:$ZZ$1, 0))</f>
        <v/>
      </c>
      <c r="B1177">
        <f>INDEX(resultados!$A$2:$ZZ$1352, 1171, MATCH($B$2, resultados!$A$1:$ZZ$1, 0))</f>
        <v/>
      </c>
      <c r="C1177">
        <f>INDEX(resultados!$A$2:$ZZ$1352, 1171, MATCH($B$3, resultados!$A$1:$ZZ$1, 0))</f>
        <v/>
      </c>
    </row>
    <row r="1178">
      <c r="A1178">
        <f>INDEX(resultados!$A$2:$ZZ$1352, 1172, MATCH($B$1, resultados!$A$1:$ZZ$1, 0))</f>
        <v/>
      </c>
      <c r="B1178">
        <f>INDEX(resultados!$A$2:$ZZ$1352, 1172, MATCH($B$2, resultados!$A$1:$ZZ$1, 0))</f>
        <v/>
      </c>
      <c r="C1178">
        <f>INDEX(resultados!$A$2:$ZZ$1352, 1172, MATCH($B$3, resultados!$A$1:$ZZ$1, 0))</f>
        <v/>
      </c>
    </row>
    <row r="1179">
      <c r="A1179">
        <f>INDEX(resultados!$A$2:$ZZ$1352, 1173, MATCH($B$1, resultados!$A$1:$ZZ$1, 0))</f>
        <v/>
      </c>
      <c r="B1179">
        <f>INDEX(resultados!$A$2:$ZZ$1352, 1173, MATCH($B$2, resultados!$A$1:$ZZ$1, 0))</f>
        <v/>
      </c>
      <c r="C1179">
        <f>INDEX(resultados!$A$2:$ZZ$1352, 1173, MATCH($B$3, resultados!$A$1:$ZZ$1, 0))</f>
        <v/>
      </c>
    </row>
    <row r="1180">
      <c r="A1180">
        <f>INDEX(resultados!$A$2:$ZZ$1352, 1174, MATCH($B$1, resultados!$A$1:$ZZ$1, 0))</f>
        <v/>
      </c>
      <c r="B1180">
        <f>INDEX(resultados!$A$2:$ZZ$1352, 1174, MATCH($B$2, resultados!$A$1:$ZZ$1, 0))</f>
        <v/>
      </c>
      <c r="C1180">
        <f>INDEX(resultados!$A$2:$ZZ$1352, 1174, MATCH($B$3, resultados!$A$1:$ZZ$1, 0))</f>
        <v/>
      </c>
    </row>
    <row r="1181">
      <c r="A1181">
        <f>INDEX(resultados!$A$2:$ZZ$1352, 1175, MATCH($B$1, resultados!$A$1:$ZZ$1, 0))</f>
        <v/>
      </c>
      <c r="B1181">
        <f>INDEX(resultados!$A$2:$ZZ$1352, 1175, MATCH($B$2, resultados!$A$1:$ZZ$1, 0))</f>
        <v/>
      </c>
      <c r="C1181">
        <f>INDEX(resultados!$A$2:$ZZ$1352, 1175, MATCH($B$3, resultados!$A$1:$ZZ$1, 0))</f>
        <v/>
      </c>
    </row>
    <row r="1182">
      <c r="A1182">
        <f>INDEX(resultados!$A$2:$ZZ$1352, 1176, MATCH($B$1, resultados!$A$1:$ZZ$1, 0))</f>
        <v/>
      </c>
      <c r="B1182">
        <f>INDEX(resultados!$A$2:$ZZ$1352, 1176, MATCH($B$2, resultados!$A$1:$ZZ$1, 0))</f>
        <v/>
      </c>
      <c r="C1182">
        <f>INDEX(resultados!$A$2:$ZZ$1352, 1176, MATCH($B$3, resultados!$A$1:$ZZ$1, 0))</f>
        <v/>
      </c>
    </row>
    <row r="1183">
      <c r="A1183">
        <f>INDEX(resultados!$A$2:$ZZ$1352, 1177, MATCH($B$1, resultados!$A$1:$ZZ$1, 0))</f>
        <v/>
      </c>
      <c r="B1183">
        <f>INDEX(resultados!$A$2:$ZZ$1352, 1177, MATCH($B$2, resultados!$A$1:$ZZ$1, 0))</f>
        <v/>
      </c>
      <c r="C1183">
        <f>INDEX(resultados!$A$2:$ZZ$1352, 1177, MATCH($B$3, resultados!$A$1:$ZZ$1, 0))</f>
        <v/>
      </c>
    </row>
    <row r="1184">
      <c r="A1184">
        <f>INDEX(resultados!$A$2:$ZZ$1352, 1178, MATCH($B$1, resultados!$A$1:$ZZ$1, 0))</f>
        <v/>
      </c>
      <c r="B1184">
        <f>INDEX(resultados!$A$2:$ZZ$1352, 1178, MATCH($B$2, resultados!$A$1:$ZZ$1, 0))</f>
        <v/>
      </c>
      <c r="C1184">
        <f>INDEX(resultados!$A$2:$ZZ$1352, 1178, MATCH($B$3, resultados!$A$1:$ZZ$1, 0))</f>
        <v/>
      </c>
    </row>
    <row r="1185">
      <c r="A1185">
        <f>INDEX(resultados!$A$2:$ZZ$1352, 1179, MATCH($B$1, resultados!$A$1:$ZZ$1, 0))</f>
        <v/>
      </c>
      <c r="B1185">
        <f>INDEX(resultados!$A$2:$ZZ$1352, 1179, MATCH($B$2, resultados!$A$1:$ZZ$1, 0))</f>
        <v/>
      </c>
      <c r="C1185">
        <f>INDEX(resultados!$A$2:$ZZ$1352, 1179, MATCH($B$3, resultados!$A$1:$ZZ$1, 0))</f>
        <v/>
      </c>
    </row>
    <row r="1186">
      <c r="A1186">
        <f>INDEX(resultados!$A$2:$ZZ$1352, 1180, MATCH($B$1, resultados!$A$1:$ZZ$1, 0))</f>
        <v/>
      </c>
      <c r="B1186">
        <f>INDEX(resultados!$A$2:$ZZ$1352, 1180, MATCH($B$2, resultados!$A$1:$ZZ$1, 0))</f>
        <v/>
      </c>
      <c r="C1186">
        <f>INDEX(resultados!$A$2:$ZZ$1352, 1180, MATCH($B$3, resultados!$A$1:$ZZ$1, 0))</f>
        <v/>
      </c>
    </row>
    <row r="1187">
      <c r="A1187">
        <f>INDEX(resultados!$A$2:$ZZ$1352, 1181, MATCH($B$1, resultados!$A$1:$ZZ$1, 0))</f>
        <v/>
      </c>
      <c r="B1187">
        <f>INDEX(resultados!$A$2:$ZZ$1352, 1181, MATCH($B$2, resultados!$A$1:$ZZ$1, 0))</f>
        <v/>
      </c>
      <c r="C1187">
        <f>INDEX(resultados!$A$2:$ZZ$1352, 1181, MATCH($B$3, resultados!$A$1:$ZZ$1, 0))</f>
        <v/>
      </c>
    </row>
    <row r="1188">
      <c r="A1188">
        <f>INDEX(resultados!$A$2:$ZZ$1352, 1182, MATCH($B$1, resultados!$A$1:$ZZ$1, 0))</f>
        <v/>
      </c>
      <c r="B1188">
        <f>INDEX(resultados!$A$2:$ZZ$1352, 1182, MATCH($B$2, resultados!$A$1:$ZZ$1, 0))</f>
        <v/>
      </c>
      <c r="C1188">
        <f>INDEX(resultados!$A$2:$ZZ$1352, 1182, MATCH($B$3, resultados!$A$1:$ZZ$1, 0))</f>
        <v/>
      </c>
    </row>
    <row r="1189">
      <c r="A1189">
        <f>INDEX(resultados!$A$2:$ZZ$1352, 1183, MATCH($B$1, resultados!$A$1:$ZZ$1, 0))</f>
        <v/>
      </c>
      <c r="B1189">
        <f>INDEX(resultados!$A$2:$ZZ$1352, 1183, MATCH($B$2, resultados!$A$1:$ZZ$1, 0))</f>
        <v/>
      </c>
      <c r="C1189">
        <f>INDEX(resultados!$A$2:$ZZ$1352, 1183, MATCH($B$3, resultados!$A$1:$ZZ$1, 0))</f>
        <v/>
      </c>
    </row>
    <row r="1190">
      <c r="A1190">
        <f>INDEX(resultados!$A$2:$ZZ$1352, 1184, MATCH($B$1, resultados!$A$1:$ZZ$1, 0))</f>
        <v/>
      </c>
      <c r="B1190">
        <f>INDEX(resultados!$A$2:$ZZ$1352, 1184, MATCH($B$2, resultados!$A$1:$ZZ$1, 0))</f>
        <v/>
      </c>
      <c r="C1190">
        <f>INDEX(resultados!$A$2:$ZZ$1352, 1184, MATCH($B$3, resultados!$A$1:$ZZ$1, 0))</f>
        <v/>
      </c>
    </row>
    <row r="1191">
      <c r="A1191">
        <f>INDEX(resultados!$A$2:$ZZ$1352, 1185, MATCH($B$1, resultados!$A$1:$ZZ$1, 0))</f>
        <v/>
      </c>
      <c r="B1191">
        <f>INDEX(resultados!$A$2:$ZZ$1352, 1185, MATCH($B$2, resultados!$A$1:$ZZ$1, 0))</f>
        <v/>
      </c>
      <c r="C1191">
        <f>INDEX(resultados!$A$2:$ZZ$1352, 1185, MATCH($B$3, resultados!$A$1:$ZZ$1, 0))</f>
        <v/>
      </c>
    </row>
    <row r="1192">
      <c r="A1192">
        <f>INDEX(resultados!$A$2:$ZZ$1352, 1186, MATCH($B$1, resultados!$A$1:$ZZ$1, 0))</f>
        <v/>
      </c>
      <c r="B1192">
        <f>INDEX(resultados!$A$2:$ZZ$1352, 1186, MATCH($B$2, resultados!$A$1:$ZZ$1, 0))</f>
        <v/>
      </c>
      <c r="C1192">
        <f>INDEX(resultados!$A$2:$ZZ$1352, 1186, MATCH($B$3, resultados!$A$1:$ZZ$1, 0))</f>
        <v/>
      </c>
    </row>
    <row r="1193">
      <c r="A1193">
        <f>INDEX(resultados!$A$2:$ZZ$1352, 1187, MATCH($B$1, resultados!$A$1:$ZZ$1, 0))</f>
        <v/>
      </c>
      <c r="B1193">
        <f>INDEX(resultados!$A$2:$ZZ$1352, 1187, MATCH($B$2, resultados!$A$1:$ZZ$1, 0))</f>
        <v/>
      </c>
      <c r="C1193">
        <f>INDEX(resultados!$A$2:$ZZ$1352, 1187, MATCH($B$3, resultados!$A$1:$ZZ$1, 0))</f>
        <v/>
      </c>
    </row>
    <row r="1194">
      <c r="A1194">
        <f>INDEX(resultados!$A$2:$ZZ$1352, 1188, MATCH($B$1, resultados!$A$1:$ZZ$1, 0))</f>
        <v/>
      </c>
      <c r="B1194">
        <f>INDEX(resultados!$A$2:$ZZ$1352, 1188, MATCH($B$2, resultados!$A$1:$ZZ$1, 0))</f>
        <v/>
      </c>
      <c r="C1194">
        <f>INDEX(resultados!$A$2:$ZZ$1352, 1188, MATCH($B$3, resultados!$A$1:$ZZ$1, 0))</f>
        <v/>
      </c>
    </row>
    <row r="1195">
      <c r="A1195">
        <f>INDEX(resultados!$A$2:$ZZ$1352, 1189, MATCH($B$1, resultados!$A$1:$ZZ$1, 0))</f>
        <v/>
      </c>
      <c r="B1195">
        <f>INDEX(resultados!$A$2:$ZZ$1352, 1189, MATCH($B$2, resultados!$A$1:$ZZ$1, 0))</f>
        <v/>
      </c>
      <c r="C1195">
        <f>INDEX(resultados!$A$2:$ZZ$1352, 1189, MATCH($B$3, resultados!$A$1:$ZZ$1, 0))</f>
        <v/>
      </c>
    </row>
    <row r="1196">
      <c r="A1196">
        <f>INDEX(resultados!$A$2:$ZZ$1352, 1190, MATCH($B$1, resultados!$A$1:$ZZ$1, 0))</f>
        <v/>
      </c>
      <c r="B1196">
        <f>INDEX(resultados!$A$2:$ZZ$1352, 1190, MATCH($B$2, resultados!$A$1:$ZZ$1, 0))</f>
        <v/>
      </c>
      <c r="C1196">
        <f>INDEX(resultados!$A$2:$ZZ$1352, 1190, MATCH($B$3, resultados!$A$1:$ZZ$1, 0))</f>
        <v/>
      </c>
    </row>
    <row r="1197">
      <c r="A1197">
        <f>INDEX(resultados!$A$2:$ZZ$1352, 1191, MATCH($B$1, resultados!$A$1:$ZZ$1, 0))</f>
        <v/>
      </c>
      <c r="B1197">
        <f>INDEX(resultados!$A$2:$ZZ$1352, 1191, MATCH($B$2, resultados!$A$1:$ZZ$1, 0))</f>
        <v/>
      </c>
      <c r="C1197">
        <f>INDEX(resultados!$A$2:$ZZ$1352, 1191, MATCH($B$3, resultados!$A$1:$ZZ$1, 0))</f>
        <v/>
      </c>
    </row>
    <row r="1198">
      <c r="A1198">
        <f>INDEX(resultados!$A$2:$ZZ$1352, 1192, MATCH($B$1, resultados!$A$1:$ZZ$1, 0))</f>
        <v/>
      </c>
      <c r="B1198">
        <f>INDEX(resultados!$A$2:$ZZ$1352, 1192, MATCH($B$2, resultados!$A$1:$ZZ$1, 0))</f>
        <v/>
      </c>
      <c r="C1198">
        <f>INDEX(resultados!$A$2:$ZZ$1352, 1192, MATCH($B$3, resultados!$A$1:$ZZ$1, 0))</f>
        <v/>
      </c>
    </row>
    <row r="1199">
      <c r="A1199">
        <f>INDEX(resultados!$A$2:$ZZ$1352, 1193, MATCH($B$1, resultados!$A$1:$ZZ$1, 0))</f>
        <v/>
      </c>
      <c r="B1199">
        <f>INDEX(resultados!$A$2:$ZZ$1352, 1193, MATCH($B$2, resultados!$A$1:$ZZ$1, 0))</f>
        <v/>
      </c>
      <c r="C1199">
        <f>INDEX(resultados!$A$2:$ZZ$1352, 1193, MATCH($B$3, resultados!$A$1:$ZZ$1, 0))</f>
        <v/>
      </c>
    </row>
    <row r="1200">
      <c r="A1200">
        <f>INDEX(resultados!$A$2:$ZZ$1352, 1194, MATCH($B$1, resultados!$A$1:$ZZ$1, 0))</f>
        <v/>
      </c>
      <c r="B1200">
        <f>INDEX(resultados!$A$2:$ZZ$1352, 1194, MATCH($B$2, resultados!$A$1:$ZZ$1, 0))</f>
        <v/>
      </c>
      <c r="C1200">
        <f>INDEX(resultados!$A$2:$ZZ$1352, 1194, MATCH($B$3, resultados!$A$1:$ZZ$1, 0))</f>
        <v/>
      </c>
    </row>
    <row r="1201">
      <c r="A1201">
        <f>INDEX(resultados!$A$2:$ZZ$1352, 1195, MATCH($B$1, resultados!$A$1:$ZZ$1, 0))</f>
        <v/>
      </c>
      <c r="B1201">
        <f>INDEX(resultados!$A$2:$ZZ$1352, 1195, MATCH($B$2, resultados!$A$1:$ZZ$1, 0))</f>
        <v/>
      </c>
      <c r="C1201">
        <f>INDEX(resultados!$A$2:$ZZ$1352, 1195, MATCH($B$3, resultados!$A$1:$ZZ$1, 0))</f>
        <v/>
      </c>
    </row>
    <row r="1202">
      <c r="A1202">
        <f>INDEX(resultados!$A$2:$ZZ$1352, 1196, MATCH($B$1, resultados!$A$1:$ZZ$1, 0))</f>
        <v/>
      </c>
      <c r="B1202">
        <f>INDEX(resultados!$A$2:$ZZ$1352, 1196, MATCH($B$2, resultados!$A$1:$ZZ$1, 0))</f>
        <v/>
      </c>
      <c r="C1202">
        <f>INDEX(resultados!$A$2:$ZZ$1352, 1196, MATCH($B$3, resultados!$A$1:$ZZ$1, 0))</f>
        <v/>
      </c>
    </row>
    <row r="1203">
      <c r="A1203">
        <f>INDEX(resultados!$A$2:$ZZ$1352, 1197, MATCH($B$1, resultados!$A$1:$ZZ$1, 0))</f>
        <v/>
      </c>
      <c r="B1203">
        <f>INDEX(resultados!$A$2:$ZZ$1352, 1197, MATCH($B$2, resultados!$A$1:$ZZ$1, 0))</f>
        <v/>
      </c>
      <c r="C1203">
        <f>INDEX(resultados!$A$2:$ZZ$1352, 1197, MATCH($B$3, resultados!$A$1:$ZZ$1, 0))</f>
        <v/>
      </c>
    </row>
    <row r="1204">
      <c r="A1204">
        <f>INDEX(resultados!$A$2:$ZZ$1352, 1198, MATCH($B$1, resultados!$A$1:$ZZ$1, 0))</f>
        <v/>
      </c>
      <c r="B1204">
        <f>INDEX(resultados!$A$2:$ZZ$1352, 1198, MATCH($B$2, resultados!$A$1:$ZZ$1, 0))</f>
        <v/>
      </c>
      <c r="C1204">
        <f>INDEX(resultados!$A$2:$ZZ$1352, 1198, MATCH($B$3, resultados!$A$1:$ZZ$1, 0))</f>
        <v/>
      </c>
    </row>
    <row r="1205">
      <c r="A1205">
        <f>INDEX(resultados!$A$2:$ZZ$1352, 1199, MATCH($B$1, resultados!$A$1:$ZZ$1, 0))</f>
        <v/>
      </c>
      <c r="B1205">
        <f>INDEX(resultados!$A$2:$ZZ$1352, 1199, MATCH($B$2, resultados!$A$1:$ZZ$1, 0))</f>
        <v/>
      </c>
      <c r="C1205">
        <f>INDEX(resultados!$A$2:$ZZ$1352, 1199, MATCH($B$3, resultados!$A$1:$ZZ$1, 0))</f>
        <v/>
      </c>
    </row>
    <row r="1206">
      <c r="A1206">
        <f>INDEX(resultados!$A$2:$ZZ$1352, 1200, MATCH($B$1, resultados!$A$1:$ZZ$1, 0))</f>
        <v/>
      </c>
      <c r="B1206">
        <f>INDEX(resultados!$A$2:$ZZ$1352, 1200, MATCH($B$2, resultados!$A$1:$ZZ$1, 0))</f>
        <v/>
      </c>
      <c r="C1206">
        <f>INDEX(resultados!$A$2:$ZZ$1352, 1200, MATCH($B$3, resultados!$A$1:$ZZ$1, 0))</f>
        <v/>
      </c>
    </row>
    <row r="1207">
      <c r="A1207">
        <f>INDEX(resultados!$A$2:$ZZ$1352, 1201, MATCH($B$1, resultados!$A$1:$ZZ$1, 0))</f>
        <v/>
      </c>
      <c r="B1207">
        <f>INDEX(resultados!$A$2:$ZZ$1352, 1201, MATCH($B$2, resultados!$A$1:$ZZ$1, 0))</f>
        <v/>
      </c>
      <c r="C1207">
        <f>INDEX(resultados!$A$2:$ZZ$1352, 1201, MATCH($B$3, resultados!$A$1:$ZZ$1, 0))</f>
        <v/>
      </c>
    </row>
    <row r="1208">
      <c r="A1208">
        <f>INDEX(resultados!$A$2:$ZZ$1352, 1202, MATCH($B$1, resultados!$A$1:$ZZ$1, 0))</f>
        <v/>
      </c>
      <c r="B1208">
        <f>INDEX(resultados!$A$2:$ZZ$1352, 1202, MATCH($B$2, resultados!$A$1:$ZZ$1, 0))</f>
        <v/>
      </c>
      <c r="C1208">
        <f>INDEX(resultados!$A$2:$ZZ$1352, 1202, MATCH($B$3, resultados!$A$1:$ZZ$1, 0))</f>
        <v/>
      </c>
    </row>
    <row r="1209">
      <c r="A1209">
        <f>INDEX(resultados!$A$2:$ZZ$1352, 1203, MATCH($B$1, resultados!$A$1:$ZZ$1, 0))</f>
        <v/>
      </c>
      <c r="B1209">
        <f>INDEX(resultados!$A$2:$ZZ$1352, 1203, MATCH($B$2, resultados!$A$1:$ZZ$1, 0))</f>
        <v/>
      </c>
      <c r="C1209">
        <f>INDEX(resultados!$A$2:$ZZ$1352, 1203, MATCH($B$3, resultados!$A$1:$ZZ$1, 0))</f>
        <v/>
      </c>
    </row>
    <row r="1210">
      <c r="A1210">
        <f>INDEX(resultados!$A$2:$ZZ$1352, 1204, MATCH($B$1, resultados!$A$1:$ZZ$1, 0))</f>
        <v/>
      </c>
      <c r="B1210">
        <f>INDEX(resultados!$A$2:$ZZ$1352, 1204, MATCH($B$2, resultados!$A$1:$ZZ$1, 0))</f>
        <v/>
      </c>
      <c r="C1210">
        <f>INDEX(resultados!$A$2:$ZZ$1352, 1204, MATCH($B$3, resultados!$A$1:$ZZ$1, 0))</f>
        <v/>
      </c>
    </row>
    <row r="1211">
      <c r="A1211">
        <f>INDEX(resultados!$A$2:$ZZ$1352, 1205, MATCH($B$1, resultados!$A$1:$ZZ$1, 0))</f>
        <v/>
      </c>
      <c r="B1211">
        <f>INDEX(resultados!$A$2:$ZZ$1352, 1205, MATCH($B$2, resultados!$A$1:$ZZ$1, 0))</f>
        <v/>
      </c>
      <c r="C1211">
        <f>INDEX(resultados!$A$2:$ZZ$1352, 1205, MATCH($B$3, resultados!$A$1:$ZZ$1, 0))</f>
        <v/>
      </c>
    </row>
    <row r="1212">
      <c r="A1212">
        <f>INDEX(resultados!$A$2:$ZZ$1352, 1206, MATCH($B$1, resultados!$A$1:$ZZ$1, 0))</f>
        <v/>
      </c>
      <c r="B1212">
        <f>INDEX(resultados!$A$2:$ZZ$1352, 1206, MATCH($B$2, resultados!$A$1:$ZZ$1, 0))</f>
        <v/>
      </c>
      <c r="C1212">
        <f>INDEX(resultados!$A$2:$ZZ$1352, 1206, MATCH($B$3, resultados!$A$1:$ZZ$1, 0))</f>
        <v/>
      </c>
    </row>
    <row r="1213">
      <c r="A1213">
        <f>INDEX(resultados!$A$2:$ZZ$1352, 1207, MATCH($B$1, resultados!$A$1:$ZZ$1, 0))</f>
        <v/>
      </c>
      <c r="B1213">
        <f>INDEX(resultados!$A$2:$ZZ$1352, 1207, MATCH($B$2, resultados!$A$1:$ZZ$1, 0))</f>
        <v/>
      </c>
      <c r="C1213">
        <f>INDEX(resultados!$A$2:$ZZ$1352, 1207, MATCH($B$3, resultados!$A$1:$ZZ$1, 0))</f>
        <v/>
      </c>
    </row>
    <row r="1214">
      <c r="A1214">
        <f>INDEX(resultados!$A$2:$ZZ$1352, 1208, MATCH($B$1, resultados!$A$1:$ZZ$1, 0))</f>
        <v/>
      </c>
      <c r="B1214">
        <f>INDEX(resultados!$A$2:$ZZ$1352, 1208, MATCH($B$2, resultados!$A$1:$ZZ$1, 0))</f>
        <v/>
      </c>
      <c r="C1214">
        <f>INDEX(resultados!$A$2:$ZZ$1352, 1208, MATCH($B$3, resultados!$A$1:$ZZ$1, 0))</f>
        <v/>
      </c>
    </row>
    <row r="1215">
      <c r="A1215">
        <f>INDEX(resultados!$A$2:$ZZ$1352, 1209, MATCH($B$1, resultados!$A$1:$ZZ$1, 0))</f>
        <v/>
      </c>
      <c r="B1215">
        <f>INDEX(resultados!$A$2:$ZZ$1352, 1209, MATCH($B$2, resultados!$A$1:$ZZ$1, 0))</f>
        <v/>
      </c>
      <c r="C1215">
        <f>INDEX(resultados!$A$2:$ZZ$1352, 1209, MATCH($B$3, resultados!$A$1:$ZZ$1, 0))</f>
        <v/>
      </c>
    </row>
    <row r="1216">
      <c r="A1216">
        <f>INDEX(resultados!$A$2:$ZZ$1352, 1210, MATCH($B$1, resultados!$A$1:$ZZ$1, 0))</f>
        <v/>
      </c>
      <c r="B1216">
        <f>INDEX(resultados!$A$2:$ZZ$1352, 1210, MATCH($B$2, resultados!$A$1:$ZZ$1, 0))</f>
        <v/>
      </c>
      <c r="C1216">
        <f>INDEX(resultados!$A$2:$ZZ$1352, 1210, MATCH($B$3, resultados!$A$1:$ZZ$1, 0))</f>
        <v/>
      </c>
    </row>
    <row r="1217">
      <c r="A1217">
        <f>INDEX(resultados!$A$2:$ZZ$1352, 1211, MATCH($B$1, resultados!$A$1:$ZZ$1, 0))</f>
        <v/>
      </c>
      <c r="B1217">
        <f>INDEX(resultados!$A$2:$ZZ$1352, 1211, MATCH($B$2, resultados!$A$1:$ZZ$1, 0))</f>
        <v/>
      </c>
      <c r="C1217">
        <f>INDEX(resultados!$A$2:$ZZ$1352, 1211, MATCH($B$3, resultados!$A$1:$ZZ$1, 0))</f>
        <v/>
      </c>
    </row>
    <row r="1218">
      <c r="A1218">
        <f>INDEX(resultados!$A$2:$ZZ$1352, 1212, MATCH($B$1, resultados!$A$1:$ZZ$1, 0))</f>
        <v/>
      </c>
      <c r="B1218">
        <f>INDEX(resultados!$A$2:$ZZ$1352, 1212, MATCH($B$2, resultados!$A$1:$ZZ$1, 0))</f>
        <v/>
      </c>
      <c r="C1218">
        <f>INDEX(resultados!$A$2:$ZZ$1352, 1212, MATCH($B$3, resultados!$A$1:$ZZ$1, 0))</f>
        <v/>
      </c>
    </row>
    <row r="1219">
      <c r="A1219">
        <f>INDEX(resultados!$A$2:$ZZ$1352, 1213, MATCH($B$1, resultados!$A$1:$ZZ$1, 0))</f>
        <v/>
      </c>
      <c r="B1219">
        <f>INDEX(resultados!$A$2:$ZZ$1352, 1213, MATCH($B$2, resultados!$A$1:$ZZ$1, 0))</f>
        <v/>
      </c>
      <c r="C1219">
        <f>INDEX(resultados!$A$2:$ZZ$1352, 1213, MATCH($B$3, resultados!$A$1:$ZZ$1, 0))</f>
        <v/>
      </c>
    </row>
    <row r="1220">
      <c r="A1220">
        <f>INDEX(resultados!$A$2:$ZZ$1352, 1214, MATCH($B$1, resultados!$A$1:$ZZ$1, 0))</f>
        <v/>
      </c>
      <c r="B1220">
        <f>INDEX(resultados!$A$2:$ZZ$1352, 1214, MATCH($B$2, resultados!$A$1:$ZZ$1, 0))</f>
        <v/>
      </c>
      <c r="C1220">
        <f>INDEX(resultados!$A$2:$ZZ$1352, 1214, MATCH($B$3, resultados!$A$1:$ZZ$1, 0))</f>
        <v/>
      </c>
    </row>
    <row r="1221">
      <c r="A1221">
        <f>INDEX(resultados!$A$2:$ZZ$1352, 1215, MATCH($B$1, resultados!$A$1:$ZZ$1, 0))</f>
        <v/>
      </c>
      <c r="B1221">
        <f>INDEX(resultados!$A$2:$ZZ$1352, 1215, MATCH($B$2, resultados!$A$1:$ZZ$1, 0))</f>
        <v/>
      </c>
      <c r="C1221">
        <f>INDEX(resultados!$A$2:$ZZ$1352, 1215, MATCH($B$3, resultados!$A$1:$ZZ$1, 0))</f>
        <v/>
      </c>
    </row>
    <row r="1222">
      <c r="A1222">
        <f>INDEX(resultados!$A$2:$ZZ$1352, 1216, MATCH($B$1, resultados!$A$1:$ZZ$1, 0))</f>
        <v/>
      </c>
      <c r="B1222">
        <f>INDEX(resultados!$A$2:$ZZ$1352, 1216, MATCH($B$2, resultados!$A$1:$ZZ$1, 0))</f>
        <v/>
      </c>
      <c r="C1222">
        <f>INDEX(resultados!$A$2:$ZZ$1352, 1216, MATCH($B$3, resultados!$A$1:$ZZ$1, 0))</f>
        <v/>
      </c>
    </row>
    <row r="1223">
      <c r="A1223">
        <f>INDEX(resultados!$A$2:$ZZ$1352, 1217, MATCH($B$1, resultados!$A$1:$ZZ$1, 0))</f>
        <v/>
      </c>
      <c r="B1223">
        <f>INDEX(resultados!$A$2:$ZZ$1352, 1217, MATCH($B$2, resultados!$A$1:$ZZ$1, 0))</f>
        <v/>
      </c>
      <c r="C1223">
        <f>INDEX(resultados!$A$2:$ZZ$1352, 1217, MATCH($B$3, resultados!$A$1:$ZZ$1, 0))</f>
        <v/>
      </c>
    </row>
    <row r="1224">
      <c r="A1224">
        <f>INDEX(resultados!$A$2:$ZZ$1352, 1218, MATCH($B$1, resultados!$A$1:$ZZ$1, 0))</f>
        <v/>
      </c>
      <c r="B1224">
        <f>INDEX(resultados!$A$2:$ZZ$1352, 1218, MATCH($B$2, resultados!$A$1:$ZZ$1, 0))</f>
        <v/>
      </c>
      <c r="C1224">
        <f>INDEX(resultados!$A$2:$ZZ$1352, 1218, MATCH($B$3, resultados!$A$1:$ZZ$1, 0))</f>
        <v/>
      </c>
    </row>
    <row r="1225">
      <c r="A1225">
        <f>INDEX(resultados!$A$2:$ZZ$1352, 1219, MATCH($B$1, resultados!$A$1:$ZZ$1, 0))</f>
        <v/>
      </c>
      <c r="B1225">
        <f>INDEX(resultados!$A$2:$ZZ$1352, 1219, MATCH($B$2, resultados!$A$1:$ZZ$1, 0))</f>
        <v/>
      </c>
      <c r="C1225">
        <f>INDEX(resultados!$A$2:$ZZ$1352, 1219, MATCH($B$3, resultados!$A$1:$ZZ$1, 0))</f>
        <v/>
      </c>
    </row>
    <row r="1226">
      <c r="A1226">
        <f>INDEX(resultados!$A$2:$ZZ$1352, 1220, MATCH($B$1, resultados!$A$1:$ZZ$1, 0))</f>
        <v/>
      </c>
      <c r="B1226">
        <f>INDEX(resultados!$A$2:$ZZ$1352, 1220, MATCH($B$2, resultados!$A$1:$ZZ$1, 0))</f>
        <v/>
      </c>
      <c r="C1226">
        <f>INDEX(resultados!$A$2:$ZZ$1352, 1220, MATCH($B$3, resultados!$A$1:$ZZ$1, 0))</f>
        <v/>
      </c>
    </row>
    <row r="1227">
      <c r="A1227">
        <f>INDEX(resultados!$A$2:$ZZ$1352, 1221, MATCH($B$1, resultados!$A$1:$ZZ$1, 0))</f>
        <v/>
      </c>
      <c r="B1227">
        <f>INDEX(resultados!$A$2:$ZZ$1352, 1221, MATCH($B$2, resultados!$A$1:$ZZ$1, 0))</f>
        <v/>
      </c>
      <c r="C1227">
        <f>INDEX(resultados!$A$2:$ZZ$1352, 1221, MATCH($B$3, resultados!$A$1:$ZZ$1, 0))</f>
        <v/>
      </c>
    </row>
    <row r="1228">
      <c r="A1228">
        <f>INDEX(resultados!$A$2:$ZZ$1352, 1222, MATCH($B$1, resultados!$A$1:$ZZ$1, 0))</f>
        <v/>
      </c>
      <c r="B1228">
        <f>INDEX(resultados!$A$2:$ZZ$1352, 1222, MATCH($B$2, resultados!$A$1:$ZZ$1, 0))</f>
        <v/>
      </c>
      <c r="C1228">
        <f>INDEX(resultados!$A$2:$ZZ$1352, 1222, MATCH($B$3, resultados!$A$1:$ZZ$1, 0))</f>
        <v/>
      </c>
    </row>
    <row r="1229">
      <c r="A1229">
        <f>INDEX(resultados!$A$2:$ZZ$1352, 1223, MATCH($B$1, resultados!$A$1:$ZZ$1, 0))</f>
        <v/>
      </c>
      <c r="B1229">
        <f>INDEX(resultados!$A$2:$ZZ$1352, 1223, MATCH($B$2, resultados!$A$1:$ZZ$1, 0))</f>
        <v/>
      </c>
      <c r="C1229">
        <f>INDEX(resultados!$A$2:$ZZ$1352, 1223, MATCH($B$3, resultados!$A$1:$ZZ$1, 0))</f>
        <v/>
      </c>
    </row>
    <row r="1230">
      <c r="A1230">
        <f>INDEX(resultados!$A$2:$ZZ$1352, 1224, MATCH($B$1, resultados!$A$1:$ZZ$1, 0))</f>
        <v/>
      </c>
      <c r="B1230">
        <f>INDEX(resultados!$A$2:$ZZ$1352, 1224, MATCH($B$2, resultados!$A$1:$ZZ$1, 0))</f>
        <v/>
      </c>
      <c r="C1230">
        <f>INDEX(resultados!$A$2:$ZZ$1352, 1224, MATCH($B$3, resultados!$A$1:$ZZ$1, 0))</f>
        <v/>
      </c>
    </row>
    <row r="1231">
      <c r="A1231">
        <f>INDEX(resultados!$A$2:$ZZ$1352, 1225, MATCH($B$1, resultados!$A$1:$ZZ$1, 0))</f>
        <v/>
      </c>
      <c r="B1231">
        <f>INDEX(resultados!$A$2:$ZZ$1352, 1225, MATCH($B$2, resultados!$A$1:$ZZ$1, 0))</f>
        <v/>
      </c>
      <c r="C1231">
        <f>INDEX(resultados!$A$2:$ZZ$1352, 1225, MATCH($B$3, resultados!$A$1:$ZZ$1, 0))</f>
        <v/>
      </c>
    </row>
    <row r="1232">
      <c r="A1232">
        <f>INDEX(resultados!$A$2:$ZZ$1352, 1226, MATCH($B$1, resultados!$A$1:$ZZ$1, 0))</f>
        <v/>
      </c>
      <c r="B1232">
        <f>INDEX(resultados!$A$2:$ZZ$1352, 1226, MATCH($B$2, resultados!$A$1:$ZZ$1, 0))</f>
        <v/>
      </c>
      <c r="C1232">
        <f>INDEX(resultados!$A$2:$ZZ$1352, 1226, MATCH($B$3, resultados!$A$1:$ZZ$1, 0))</f>
        <v/>
      </c>
    </row>
    <row r="1233">
      <c r="A1233">
        <f>INDEX(resultados!$A$2:$ZZ$1352, 1227, MATCH($B$1, resultados!$A$1:$ZZ$1, 0))</f>
        <v/>
      </c>
      <c r="B1233">
        <f>INDEX(resultados!$A$2:$ZZ$1352, 1227, MATCH($B$2, resultados!$A$1:$ZZ$1, 0))</f>
        <v/>
      </c>
      <c r="C1233">
        <f>INDEX(resultados!$A$2:$ZZ$1352, 1227, MATCH($B$3, resultados!$A$1:$ZZ$1, 0))</f>
        <v/>
      </c>
    </row>
    <row r="1234">
      <c r="A1234">
        <f>INDEX(resultados!$A$2:$ZZ$1352, 1228, MATCH($B$1, resultados!$A$1:$ZZ$1, 0))</f>
        <v/>
      </c>
      <c r="B1234">
        <f>INDEX(resultados!$A$2:$ZZ$1352, 1228, MATCH($B$2, resultados!$A$1:$ZZ$1, 0))</f>
        <v/>
      </c>
      <c r="C1234">
        <f>INDEX(resultados!$A$2:$ZZ$1352, 1228, MATCH($B$3, resultados!$A$1:$ZZ$1, 0))</f>
        <v/>
      </c>
    </row>
    <row r="1235">
      <c r="A1235">
        <f>INDEX(resultados!$A$2:$ZZ$1352, 1229, MATCH($B$1, resultados!$A$1:$ZZ$1, 0))</f>
        <v/>
      </c>
      <c r="B1235">
        <f>INDEX(resultados!$A$2:$ZZ$1352, 1229, MATCH($B$2, resultados!$A$1:$ZZ$1, 0))</f>
        <v/>
      </c>
      <c r="C1235">
        <f>INDEX(resultados!$A$2:$ZZ$1352, 1229, MATCH($B$3, resultados!$A$1:$ZZ$1, 0))</f>
        <v/>
      </c>
    </row>
    <row r="1236">
      <c r="A1236">
        <f>INDEX(resultados!$A$2:$ZZ$1352, 1230, MATCH($B$1, resultados!$A$1:$ZZ$1, 0))</f>
        <v/>
      </c>
      <c r="B1236">
        <f>INDEX(resultados!$A$2:$ZZ$1352, 1230, MATCH($B$2, resultados!$A$1:$ZZ$1, 0))</f>
        <v/>
      </c>
      <c r="C1236">
        <f>INDEX(resultados!$A$2:$ZZ$1352, 1230, MATCH($B$3, resultados!$A$1:$ZZ$1, 0))</f>
        <v/>
      </c>
    </row>
    <row r="1237">
      <c r="A1237">
        <f>INDEX(resultados!$A$2:$ZZ$1352, 1231, MATCH($B$1, resultados!$A$1:$ZZ$1, 0))</f>
        <v/>
      </c>
      <c r="B1237">
        <f>INDEX(resultados!$A$2:$ZZ$1352, 1231, MATCH($B$2, resultados!$A$1:$ZZ$1, 0))</f>
        <v/>
      </c>
      <c r="C1237">
        <f>INDEX(resultados!$A$2:$ZZ$1352, 1231, MATCH($B$3, resultados!$A$1:$ZZ$1, 0))</f>
        <v/>
      </c>
    </row>
    <row r="1238">
      <c r="A1238">
        <f>INDEX(resultados!$A$2:$ZZ$1352, 1232, MATCH($B$1, resultados!$A$1:$ZZ$1, 0))</f>
        <v/>
      </c>
      <c r="B1238">
        <f>INDEX(resultados!$A$2:$ZZ$1352, 1232, MATCH($B$2, resultados!$A$1:$ZZ$1, 0))</f>
        <v/>
      </c>
      <c r="C1238">
        <f>INDEX(resultados!$A$2:$ZZ$1352, 1232, MATCH($B$3, resultados!$A$1:$ZZ$1, 0))</f>
        <v/>
      </c>
    </row>
    <row r="1239">
      <c r="A1239">
        <f>INDEX(resultados!$A$2:$ZZ$1352, 1233, MATCH($B$1, resultados!$A$1:$ZZ$1, 0))</f>
        <v/>
      </c>
      <c r="B1239">
        <f>INDEX(resultados!$A$2:$ZZ$1352, 1233, MATCH($B$2, resultados!$A$1:$ZZ$1, 0))</f>
        <v/>
      </c>
      <c r="C1239">
        <f>INDEX(resultados!$A$2:$ZZ$1352, 1233, MATCH($B$3, resultados!$A$1:$ZZ$1, 0))</f>
        <v/>
      </c>
    </row>
    <row r="1240">
      <c r="A1240">
        <f>INDEX(resultados!$A$2:$ZZ$1352, 1234, MATCH($B$1, resultados!$A$1:$ZZ$1, 0))</f>
        <v/>
      </c>
      <c r="B1240">
        <f>INDEX(resultados!$A$2:$ZZ$1352, 1234, MATCH($B$2, resultados!$A$1:$ZZ$1, 0))</f>
        <v/>
      </c>
      <c r="C1240">
        <f>INDEX(resultados!$A$2:$ZZ$1352, 1234, MATCH($B$3, resultados!$A$1:$ZZ$1, 0))</f>
        <v/>
      </c>
    </row>
    <row r="1241">
      <c r="A1241">
        <f>INDEX(resultados!$A$2:$ZZ$1352, 1235, MATCH($B$1, resultados!$A$1:$ZZ$1, 0))</f>
        <v/>
      </c>
      <c r="B1241">
        <f>INDEX(resultados!$A$2:$ZZ$1352, 1235, MATCH($B$2, resultados!$A$1:$ZZ$1, 0))</f>
        <v/>
      </c>
      <c r="C1241">
        <f>INDEX(resultados!$A$2:$ZZ$1352, 1235, MATCH($B$3, resultados!$A$1:$ZZ$1, 0))</f>
        <v/>
      </c>
    </row>
    <row r="1242">
      <c r="A1242">
        <f>INDEX(resultados!$A$2:$ZZ$1352, 1236, MATCH($B$1, resultados!$A$1:$ZZ$1, 0))</f>
        <v/>
      </c>
      <c r="B1242">
        <f>INDEX(resultados!$A$2:$ZZ$1352, 1236, MATCH($B$2, resultados!$A$1:$ZZ$1, 0))</f>
        <v/>
      </c>
      <c r="C1242">
        <f>INDEX(resultados!$A$2:$ZZ$1352, 1236, MATCH($B$3, resultados!$A$1:$ZZ$1, 0))</f>
        <v/>
      </c>
    </row>
    <row r="1243">
      <c r="A1243">
        <f>INDEX(resultados!$A$2:$ZZ$1352, 1237, MATCH($B$1, resultados!$A$1:$ZZ$1, 0))</f>
        <v/>
      </c>
      <c r="B1243">
        <f>INDEX(resultados!$A$2:$ZZ$1352, 1237, MATCH($B$2, resultados!$A$1:$ZZ$1, 0))</f>
        <v/>
      </c>
      <c r="C1243">
        <f>INDEX(resultados!$A$2:$ZZ$1352, 1237, MATCH($B$3, resultados!$A$1:$ZZ$1, 0))</f>
        <v/>
      </c>
    </row>
    <row r="1244">
      <c r="A1244">
        <f>INDEX(resultados!$A$2:$ZZ$1352, 1238, MATCH($B$1, resultados!$A$1:$ZZ$1, 0))</f>
        <v/>
      </c>
      <c r="B1244">
        <f>INDEX(resultados!$A$2:$ZZ$1352, 1238, MATCH($B$2, resultados!$A$1:$ZZ$1, 0))</f>
        <v/>
      </c>
      <c r="C1244">
        <f>INDEX(resultados!$A$2:$ZZ$1352, 1238, MATCH($B$3, resultados!$A$1:$ZZ$1, 0))</f>
        <v/>
      </c>
    </row>
    <row r="1245">
      <c r="A1245">
        <f>INDEX(resultados!$A$2:$ZZ$1352, 1239, MATCH($B$1, resultados!$A$1:$ZZ$1, 0))</f>
        <v/>
      </c>
      <c r="B1245">
        <f>INDEX(resultados!$A$2:$ZZ$1352, 1239, MATCH($B$2, resultados!$A$1:$ZZ$1, 0))</f>
        <v/>
      </c>
      <c r="C1245">
        <f>INDEX(resultados!$A$2:$ZZ$1352, 1239, MATCH($B$3, resultados!$A$1:$ZZ$1, 0))</f>
        <v/>
      </c>
    </row>
    <row r="1246">
      <c r="A1246">
        <f>INDEX(resultados!$A$2:$ZZ$1352, 1240, MATCH($B$1, resultados!$A$1:$ZZ$1, 0))</f>
        <v/>
      </c>
      <c r="B1246">
        <f>INDEX(resultados!$A$2:$ZZ$1352, 1240, MATCH($B$2, resultados!$A$1:$ZZ$1, 0))</f>
        <v/>
      </c>
      <c r="C1246">
        <f>INDEX(resultados!$A$2:$ZZ$1352, 1240, MATCH($B$3, resultados!$A$1:$ZZ$1, 0))</f>
        <v/>
      </c>
    </row>
    <row r="1247">
      <c r="A1247">
        <f>INDEX(resultados!$A$2:$ZZ$1352, 1241, MATCH($B$1, resultados!$A$1:$ZZ$1, 0))</f>
        <v/>
      </c>
      <c r="B1247">
        <f>INDEX(resultados!$A$2:$ZZ$1352, 1241, MATCH($B$2, resultados!$A$1:$ZZ$1, 0))</f>
        <v/>
      </c>
      <c r="C1247">
        <f>INDEX(resultados!$A$2:$ZZ$1352, 1241, MATCH($B$3, resultados!$A$1:$ZZ$1, 0))</f>
        <v/>
      </c>
    </row>
    <row r="1248">
      <c r="A1248">
        <f>INDEX(resultados!$A$2:$ZZ$1352, 1242, MATCH($B$1, resultados!$A$1:$ZZ$1, 0))</f>
        <v/>
      </c>
      <c r="B1248">
        <f>INDEX(resultados!$A$2:$ZZ$1352, 1242, MATCH($B$2, resultados!$A$1:$ZZ$1, 0))</f>
        <v/>
      </c>
      <c r="C1248">
        <f>INDEX(resultados!$A$2:$ZZ$1352, 1242, MATCH($B$3, resultados!$A$1:$ZZ$1, 0))</f>
        <v/>
      </c>
    </row>
    <row r="1249">
      <c r="A1249">
        <f>INDEX(resultados!$A$2:$ZZ$1352, 1243, MATCH($B$1, resultados!$A$1:$ZZ$1, 0))</f>
        <v/>
      </c>
      <c r="B1249">
        <f>INDEX(resultados!$A$2:$ZZ$1352, 1243, MATCH($B$2, resultados!$A$1:$ZZ$1, 0))</f>
        <v/>
      </c>
      <c r="C1249">
        <f>INDEX(resultados!$A$2:$ZZ$1352, 1243, MATCH($B$3, resultados!$A$1:$ZZ$1, 0))</f>
        <v/>
      </c>
    </row>
    <row r="1250">
      <c r="A1250">
        <f>INDEX(resultados!$A$2:$ZZ$1352, 1244, MATCH($B$1, resultados!$A$1:$ZZ$1, 0))</f>
        <v/>
      </c>
      <c r="B1250">
        <f>INDEX(resultados!$A$2:$ZZ$1352, 1244, MATCH($B$2, resultados!$A$1:$ZZ$1, 0))</f>
        <v/>
      </c>
      <c r="C1250">
        <f>INDEX(resultados!$A$2:$ZZ$1352, 1244, MATCH($B$3, resultados!$A$1:$ZZ$1, 0))</f>
        <v/>
      </c>
    </row>
    <row r="1251">
      <c r="A1251">
        <f>INDEX(resultados!$A$2:$ZZ$1352, 1245, MATCH($B$1, resultados!$A$1:$ZZ$1, 0))</f>
        <v/>
      </c>
      <c r="B1251">
        <f>INDEX(resultados!$A$2:$ZZ$1352, 1245, MATCH($B$2, resultados!$A$1:$ZZ$1, 0))</f>
        <v/>
      </c>
      <c r="C1251">
        <f>INDEX(resultados!$A$2:$ZZ$1352, 1245, MATCH($B$3, resultados!$A$1:$ZZ$1, 0))</f>
        <v/>
      </c>
    </row>
    <row r="1252">
      <c r="A1252">
        <f>INDEX(resultados!$A$2:$ZZ$1352, 1246, MATCH($B$1, resultados!$A$1:$ZZ$1, 0))</f>
        <v/>
      </c>
      <c r="B1252">
        <f>INDEX(resultados!$A$2:$ZZ$1352, 1246, MATCH($B$2, resultados!$A$1:$ZZ$1, 0))</f>
        <v/>
      </c>
      <c r="C1252">
        <f>INDEX(resultados!$A$2:$ZZ$1352, 1246, MATCH($B$3, resultados!$A$1:$ZZ$1, 0))</f>
        <v/>
      </c>
    </row>
    <row r="1253">
      <c r="A1253">
        <f>INDEX(resultados!$A$2:$ZZ$1352, 1247, MATCH($B$1, resultados!$A$1:$ZZ$1, 0))</f>
        <v/>
      </c>
      <c r="B1253">
        <f>INDEX(resultados!$A$2:$ZZ$1352, 1247, MATCH($B$2, resultados!$A$1:$ZZ$1, 0))</f>
        <v/>
      </c>
      <c r="C1253">
        <f>INDEX(resultados!$A$2:$ZZ$1352, 1247, MATCH($B$3, resultados!$A$1:$ZZ$1, 0))</f>
        <v/>
      </c>
    </row>
    <row r="1254">
      <c r="A1254">
        <f>INDEX(resultados!$A$2:$ZZ$1352, 1248, MATCH($B$1, resultados!$A$1:$ZZ$1, 0))</f>
        <v/>
      </c>
      <c r="B1254">
        <f>INDEX(resultados!$A$2:$ZZ$1352, 1248, MATCH($B$2, resultados!$A$1:$ZZ$1, 0))</f>
        <v/>
      </c>
      <c r="C1254">
        <f>INDEX(resultados!$A$2:$ZZ$1352, 1248, MATCH($B$3, resultados!$A$1:$ZZ$1, 0))</f>
        <v/>
      </c>
    </row>
    <row r="1255">
      <c r="A1255">
        <f>INDEX(resultados!$A$2:$ZZ$1352, 1249, MATCH($B$1, resultados!$A$1:$ZZ$1, 0))</f>
        <v/>
      </c>
      <c r="B1255">
        <f>INDEX(resultados!$A$2:$ZZ$1352, 1249, MATCH($B$2, resultados!$A$1:$ZZ$1, 0))</f>
        <v/>
      </c>
      <c r="C1255">
        <f>INDEX(resultados!$A$2:$ZZ$1352, 1249, MATCH($B$3, resultados!$A$1:$ZZ$1, 0))</f>
        <v/>
      </c>
    </row>
    <row r="1256">
      <c r="A1256">
        <f>INDEX(resultados!$A$2:$ZZ$1352, 1250, MATCH($B$1, resultados!$A$1:$ZZ$1, 0))</f>
        <v/>
      </c>
      <c r="B1256">
        <f>INDEX(resultados!$A$2:$ZZ$1352, 1250, MATCH($B$2, resultados!$A$1:$ZZ$1, 0))</f>
        <v/>
      </c>
      <c r="C1256">
        <f>INDEX(resultados!$A$2:$ZZ$1352, 1250, MATCH($B$3, resultados!$A$1:$ZZ$1, 0))</f>
        <v/>
      </c>
    </row>
    <row r="1257">
      <c r="A1257">
        <f>INDEX(resultados!$A$2:$ZZ$1352, 1251, MATCH($B$1, resultados!$A$1:$ZZ$1, 0))</f>
        <v/>
      </c>
      <c r="B1257">
        <f>INDEX(resultados!$A$2:$ZZ$1352, 1251, MATCH($B$2, resultados!$A$1:$ZZ$1, 0))</f>
        <v/>
      </c>
      <c r="C1257">
        <f>INDEX(resultados!$A$2:$ZZ$1352, 1251, MATCH($B$3, resultados!$A$1:$ZZ$1, 0))</f>
        <v/>
      </c>
    </row>
    <row r="1258">
      <c r="A1258">
        <f>INDEX(resultados!$A$2:$ZZ$1352, 1252, MATCH($B$1, resultados!$A$1:$ZZ$1, 0))</f>
        <v/>
      </c>
      <c r="B1258">
        <f>INDEX(resultados!$A$2:$ZZ$1352, 1252, MATCH($B$2, resultados!$A$1:$ZZ$1, 0))</f>
        <v/>
      </c>
      <c r="C1258">
        <f>INDEX(resultados!$A$2:$ZZ$1352, 1252, MATCH($B$3, resultados!$A$1:$ZZ$1, 0))</f>
        <v/>
      </c>
    </row>
    <row r="1259">
      <c r="A1259">
        <f>INDEX(resultados!$A$2:$ZZ$1352, 1253, MATCH($B$1, resultados!$A$1:$ZZ$1, 0))</f>
        <v/>
      </c>
      <c r="B1259">
        <f>INDEX(resultados!$A$2:$ZZ$1352, 1253, MATCH($B$2, resultados!$A$1:$ZZ$1, 0))</f>
        <v/>
      </c>
      <c r="C1259">
        <f>INDEX(resultados!$A$2:$ZZ$1352, 1253, MATCH($B$3, resultados!$A$1:$ZZ$1, 0))</f>
        <v/>
      </c>
    </row>
    <row r="1260">
      <c r="A1260">
        <f>INDEX(resultados!$A$2:$ZZ$1352, 1254, MATCH($B$1, resultados!$A$1:$ZZ$1, 0))</f>
        <v/>
      </c>
      <c r="B1260">
        <f>INDEX(resultados!$A$2:$ZZ$1352, 1254, MATCH($B$2, resultados!$A$1:$ZZ$1, 0))</f>
        <v/>
      </c>
      <c r="C1260">
        <f>INDEX(resultados!$A$2:$ZZ$1352, 1254, MATCH($B$3, resultados!$A$1:$ZZ$1, 0))</f>
        <v/>
      </c>
    </row>
    <row r="1261">
      <c r="A1261">
        <f>INDEX(resultados!$A$2:$ZZ$1352, 1255, MATCH($B$1, resultados!$A$1:$ZZ$1, 0))</f>
        <v/>
      </c>
      <c r="B1261">
        <f>INDEX(resultados!$A$2:$ZZ$1352, 1255, MATCH($B$2, resultados!$A$1:$ZZ$1, 0))</f>
        <v/>
      </c>
      <c r="C1261">
        <f>INDEX(resultados!$A$2:$ZZ$1352, 1255, MATCH($B$3, resultados!$A$1:$ZZ$1, 0))</f>
        <v/>
      </c>
    </row>
    <row r="1262">
      <c r="A1262">
        <f>INDEX(resultados!$A$2:$ZZ$1352, 1256, MATCH($B$1, resultados!$A$1:$ZZ$1, 0))</f>
        <v/>
      </c>
      <c r="B1262">
        <f>INDEX(resultados!$A$2:$ZZ$1352, 1256, MATCH($B$2, resultados!$A$1:$ZZ$1, 0))</f>
        <v/>
      </c>
      <c r="C1262">
        <f>INDEX(resultados!$A$2:$ZZ$1352, 1256, MATCH($B$3, resultados!$A$1:$ZZ$1, 0))</f>
        <v/>
      </c>
    </row>
    <row r="1263">
      <c r="A1263">
        <f>INDEX(resultados!$A$2:$ZZ$1352, 1257, MATCH($B$1, resultados!$A$1:$ZZ$1, 0))</f>
        <v/>
      </c>
      <c r="B1263">
        <f>INDEX(resultados!$A$2:$ZZ$1352, 1257, MATCH($B$2, resultados!$A$1:$ZZ$1, 0))</f>
        <v/>
      </c>
      <c r="C1263">
        <f>INDEX(resultados!$A$2:$ZZ$1352, 1257, MATCH($B$3, resultados!$A$1:$ZZ$1, 0))</f>
        <v/>
      </c>
    </row>
    <row r="1264">
      <c r="A1264">
        <f>INDEX(resultados!$A$2:$ZZ$1352, 1258, MATCH($B$1, resultados!$A$1:$ZZ$1, 0))</f>
        <v/>
      </c>
      <c r="B1264">
        <f>INDEX(resultados!$A$2:$ZZ$1352, 1258, MATCH($B$2, resultados!$A$1:$ZZ$1, 0))</f>
        <v/>
      </c>
      <c r="C1264">
        <f>INDEX(resultados!$A$2:$ZZ$1352, 1258, MATCH($B$3, resultados!$A$1:$ZZ$1, 0))</f>
        <v/>
      </c>
    </row>
    <row r="1265">
      <c r="A1265">
        <f>INDEX(resultados!$A$2:$ZZ$1352, 1259, MATCH($B$1, resultados!$A$1:$ZZ$1, 0))</f>
        <v/>
      </c>
      <c r="B1265">
        <f>INDEX(resultados!$A$2:$ZZ$1352, 1259, MATCH($B$2, resultados!$A$1:$ZZ$1, 0))</f>
        <v/>
      </c>
      <c r="C1265">
        <f>INDEX(resultados!$A$2:$ZZ$1352, 1259, MATCH($B$3, resultados!$A$1:$ZZ$1, 0))</f>
        <v/>
      </c>
    </row>
    <row r="1266">
      <c r="A1266">
        <f>INDEX(resultados!$A$2:$ZZ$1352, 1260, MATCH($B$1, resultados!$A$1:$ZZ$1, 0))</f>
        <v/>
      </c>
      <c r="B1266">
        <f>INDEX(resultados!$A$2:$ZZ$1352, 1260, MATCH($B$2, resultados!$A$1:$ZZ$1, 0))</f>
        <v/>
      </c>
      <c r="C1266">
        <f>INDEX(resultados!$A$2:$ZZ$1352, 1260, MATCH($B$3, resultados!$A$1:$ZZ$1, 0))</f>
        <v/>
      </c>
    </row>
    <row r="1267">
      <c r="A1267">
        <f>INDEX(resultados!$A$2:$ZZ$1352, 1261, MATCH($B$1, resultados!$A$1:$ZZ$1, 0))</f>
        <v/>
      </c>
      <c r="B1267">
        <f>INDEX(resultados!$A$2:$ZZ$1352, 1261, MATCH($B$2, resultados!$A$1:$ZZ$1, 0))</f>
        <v/>
      </c>
      <c r="C1267">
        <f>INDEX(resultados!$A$2:$ZZ$1352, 1261, MATCH($B$3, resultados!$A$1:$ZZ$1, 0))</f>
        <v/>
      </c>
    </row>
    <row r="1268">
      <c r="A1268">
        <f>INDEX(resultados!$A$2:$ZZ$1352, 1262, MATCH($B$1, resultados!$A$1:$ZZ$1, 0))</f>
        <v/>
      </c>
      <c r="B1268">
        <f>INDEX(resultados!$A$2:$ZZ$1352, 1262, MATCH($B$2, resultados!$A$1:$ZZ$1, 0))</f>
        <v/>
      </c>
      <c r="C1268">
        <f>INDEX(resultados!$A$2:$ZZ$1352, 1262, MATCH($B$3, resultados!$A$1:$ZZ$1, 0))</f>
        <v/>
      </c>
    </row>
    <row r="1269">
      <c r="A1269">
        <f>INDEX(resultados!$A$2:$ZZ$1352, 1263, MATCH($B$1, resultados!$A$1:$ZZ$1, 0))</f>
        <v/>
      </c>
      <c r="B1269">
        <f>INDEX(resultados!$A$2:$ZZ$1352, 1263, MATCH($B$2, resultados!$A$1:$ZZ$1, 0))</f>
        <v/>
      </c>
      <c r="C1269">
        <f>INDEX(resultados!$A$2:$ZZ$1352, 1263, MATCH($B$3, resultados!$A$1:$ZZ$1, 0))</f>
        <v/>
      </c>
    </row>
    <row r="1270">
      <c r="A1270">
        <f>INDEX(resultados!$A$2:$ZZ$1352, 1264, MATCH($B$1, resultados!$A$1:$ZZ$1, 0))</f>
        <v/>
      </c>
      <c r="B1270">
        <f>INDEX(resultados!$A$2:$ZZ$1352, 1264, MATCH($B$2, resultados!$A$1:$ZZ$1, 0))</f>
        <v/>
      </c>
      <c r="C1270">
        <f>INDEX(resultados!$A$2:$ZZ$1352, 1264, MATCH($B$3, resultados!$A$1:$ZZ$1, 0))</f>
        <v/>
      </c>
    </row>
    <row r="1271">
      <c r="A1271">
        <f>INDEX(resultados!$A$2:$ZZ$1352, 1265, MATCH($B$1, resultados!$A$1:$ZZ$1, 0))</f>
        <v/>
      </c>
      <c r="B1271">
        <f>INDEX(resultados!$A$2:$ZZ$1352, 1265, MATCH($B$2, resultados!$A$1:$ZZ$1, 0))</f>
        <v/>
      </c>
      <c r="C1271">
        <f>INDEX(resultados!$A$2:$ZZ$1352, 1265, MATCH($B$3, resultados!$A$1:$ZZ$1, 0))</f>
        <v/>
      </c>
    </row>
    <row r="1272">
      <c r="A1272">
        <f>INDEX(resultados!$A$2:$ZZ$1352, 1266, MATCH($B$1, resultados!$A$1:$ZZ$1, 0))</f>
        <v/>
      </c>
      <c r="B1272">
        <f>INDEX(resultados!$A$2:$ZZ$1352, 1266, MATCH($B$2, resultados!$A$1:$ZZ$1, 0))</f>
        <v/>
      </c>
      <c r="C1272">
        <f>INDEX(resultados!$A$2:$ZZ$1352, 1266, MATCH($B$3, resultados!$A$1:$ZZ$1, 0))</f>
        <v/>
      </c>
    </row>
    <row r="1273">
      <c r="A1273">
        <f>INDEX(resultados!$A$2:$ZZ$1352, 1267, MATCH($B$1, resultados!$A$1:$ZZ$1, 0))</f>
        <v/>
      </c>
      <c r="B1273">
        <f>INDEX(resultados!$A$2:$ZZ$1352, 1267, MATCH($B$2, resultados!$A$1:$ZZ$1, 0))</f>
        <v/>
      </c>
      <c r="C1273">
        <f>INDEX(resultados!$A$2:$ZZ$1352, 1267, MATCH($B$3, resultados!$A$1:$ZZ$1, 0))</f>
        <v/>
      </c>
    </row>
    <row r="1274">
      <c r="A1274">
        <f>INDEX(resultados!$A$2:$ZZ$1352, 1268, MATCH($B$1, resultados!$A$1:$ZZ$1, 0))</f>
        <v/>
      </c>
      <c r="B1274">
        <f>INDEX(resultados!$A$2:$ZZ$1352, 1268, MATCH($B$2, resultados!$A$1:$ZZ$1, 0))</f>
        <v/>
      </c>
      <c r="C1274">
        <f>INDEX(resultados!$A$2:$ZZ$1352, 1268, MATCH($B$3, resultados!$A$1:$ZZ$1, 0))</f>
        <v/>
      </c>
    </row>
    <row r="1275">
      <c r="A1275">
        <f>INDEX(resultados!$A$2:$ZZ$1352, 1269, MATCH($B$1, resultados!$A$1:$ZZ$1, 0))</f>
        <v/>
      </c>
      <c r="B1275">
        <f>INDEX(resultados!$A$2:$ZZ$1352, 1269, MATCH($B$2, resultados!$A$1:$ZZ$1, 0))</f>
        <v/>
      </c>
      <c r="C1275">
        <f>INDEX(resultados!$A$2:$ZZ$1352, 1269, MATCH($B$3, resultados!$A$1:$ZZ$1, 0))</f>
        <v/>
      </c>
    </row>
    <row r="1276">
      <c r="A1276">
        <f>INDEX(resultados!$A$2:$ZZ$1352, 1270, MATCH($B$1, resultados!$A$1:$ZZ$1, 0))</f>
        <v/>
      </c>
      <c r="B1276">
        <f>INDEX(resultados!$A$2:$ZZ$1352, 1270, MATCH($B$2, resultados!$A$1:$ZZ$1, 0))</f>
        <v/>
      </c>
      <c r="C1276">
        <f>INDEX(resultados!$A$2:$ZZ$1352, 1270, MATCH($B$3, resultados!$A$1:$ZZ$1, 0))</f>
        <v/>
      </c>
    </row>
    <row r="1277">
      <c r="A1277">
        <f>INDEX(resultados!$A$2:$ZZ$1352, 1271, MATCH($B$1, resultados!$A$1:$ZZ$1, 0))</f>
        <v/>
      </c>
      <c r="B1277">
        <f>INDEX(resultados!$A$2:$ZZ$1352, 1271, MATCH($B$2, resultados!$A$1:$ZZ$1, 0))</f>
        <v/>
      </c>
      <c r="C1277">
        <f>INDEX(resultados!$A$2:$ZZ$1352, 1271, MATCH($B$3, resultados!$A$1:$ZZ$1, 0))</f>
        <v/>
      </c>
    </row>
    <row r="1278">
      <c r="A1278">
        <f>INDEX(resultados!$A$2:$ZZ$1352, 1272, MATCH($B$1, resultados!$A$1:$ZZ$1, 0))</f>
        <v/>
      </c>
      <c r="B1278">
        <f>INDEX(resultados!$A$2:$ZZ$1352, 1272, MATCH($B$2, resultados!$A$1:$ZZ$1, 0))</f>
        <v/>
      </c>
      <c r="C1278">
        <f>INDEX(resultados!$A$2:$ZZ$1352, 1272, MATCH($B$3, resultados!$A$1:$ZZ$1, 0))</f>
        <v/>
      </c>
    </row>
    <row r="1279">
      <c r="A1279">
        <f>INDEX(resultados!$A$2:$ZZ$1352, 1273, MATCH($B$1, resultados!$A$1:$ZZ$1, 0))</f>
        <v/>
      </c>
      <c r="B1279">
        <f>INDEX(resultados!$A$2:$ZZ$1352, 1273, MATCH($B$2, resultados!$A$1:$ZZ$1, 0))</f>
        <v/>
      </c>
      <c r="C1279">
        <f>INDEX(resultados!$A$2:$ZZ$1352, 1273, MATCH($B$3, resultados!$A$1:$ZZ$1, 0))</f>
        <v/>
      </c>
    </row>
    <row r="1280">
      <c r="A1280">
        <f>INDEX(resultados!$A$2:$ZZ$1352, 1274, MATCH($B$1, resultados!$A$1:$ZZ$1, 0))</f>
        <v/>
      </c>
      <c r="B1280">
        <f>INDEX(resultados!$A$2:$ZZ$1352, 1274, MATCH($B$2, resultados!$A$1:$ZZ$1, 0))</f>
        <v/>
      </c>
      <c r="C1280">
        <f>INDEX(resultados!$A$2:$ZZ$1352, 1274, MATCH($B$3, resultados!$A$1:$ZZ$1, 0))</f>
        <v/>
      </c>
    </row>
    <row r="1281">
      <c r="A1281">
        <f>INDEX(resultados!$A$2:$ZZ$1352, 1275, MATCH($B$1, resultados!$A$1:$ZZ$1, 0))</f>
        <v/>
      </c>
      <c r="B1281">
        <f>INDEX(resultados!$A$2:$ZZ$1352, 1275, MATCH($B$2, resultados!$A$1:$ZZ$1, 0))</f>
        <v/>
      </c>
      <c r="C1281">
        <f>INDEX(resultados!$A$2:$ZZ$1352, 1275, MATCH($B$3, resultados!$A$1:$ZZ$1, 0))</f>
        <v/>
      </c>
    </row>
    <row r="1282">
      <c r="A1282">
        <f>INDEX(resultados!$A$2:$ZZ$1352, 1276, MATCH($B$1, resultados!$A$1:$ZZ$1, 0))</f>
        <v/>
      </c>
      <c r="B1282">
        <f>INDEX(resultados!$A$2:$ZZ$1352, 1276, MATCH($B$2, resultados!$A$1:$ZZ$1, 0))</f>
        <v/>
      </c>
      <c r="C1282">
        <f>INDEX(resultados!$A$2:$ZZ$1352, 1276, MATCH($B$3, resultados!$A$1:$ZZ$1, 0))</f>
        <v/>
      </c>
    </row>
    <row r="1283">
      <c r="A1283">
        <f>INDEX(resultados!$A$2:$ZZ$1352, 1277, MATCH($B$1, resultados!$A$1:$ZZ$1, 0))</f>
        <v/>
      </c>
      <c r="B1283">
        <f>INDEX(resultados!$A$2:$ZZ$1352, 1277, MATCH($B$2, resultados!$A$1:$ZZ$1, 0))</f>
        <v/>
      </c>
      <c r="C1283">
        <f>INDEX(resultados!$A$2:$ZZ$1352, 1277, MATCH($B$3, resultados!$A$1:$ZZ$1, 0))</f>
        <v/>
      </c>
    </row>
    <row r="1284">
      <c r="A1284">
        <f>INDEX(resultados!$A$2:$ZZ$1352, 1278, MATCH($B$1, resultados!$A$1:$ZZ$1, 0))</f>
        <v/>
      </c>
      <c r="B1284">
        <f>INDEX(resultados!$A$2:$ZZ$1352, 1278, MATCH($B$2, resultados!$A$1:$ZZ$1, 0))</f>
        <v/>
      </c>
      <c r="C1284">
        <f>INDEX(resultados!$A$2:$ZZ$1352, 1278, MATCH($B$3, resultados!$A$1:$ZZ$1, 0))</f>
        <v/>
      </c>
    </row>
    <row r="1285">
      <c r="A1285">
        <f>INDEX(resultados!$A$2:$ZZ$1352, 1279, MATCH($B$1, resultados!$A$1:$ZZ$1, 0))</f>
        <v/>
      </c>
      <c r="B1285">
        <f>INDEX(resultados!$A$2:$ZZ$1352, 1279, MATCH($B$2, resultados!$A$1:$ZZ$1, 0))</f>
        <v/>
      </c>
      <c r="C1285">
        <f>INDEX(resultados!$A$2:$ZZ$1352, 1279, MATCH($B$3, resultados!$A$1:$ZZ$1, 0))</f>
        <v/>
      </c>
    </row>
    <row r="1286">
      <c r="A1286">
        <f>INDEX(resultados!$A$2:$ZZ$1352, 1280, MATCH($B$1, resultados!$A$1:$ZZ$1, 0))</f>
        <v/>
      </c>
      <c r="B1286">
        <f>INDEX(resultados!$A$2:$ZZ$1352, 1280, MATCH($B$2, resultados!$A$1:$ZZ$1, 0))</f>
        <v/>
      </c>
      <c r="C1286">
        <f>INDEX(resultados!$A$2:$ZZ$1352, 1280, MATCH($B$3, resultados!$A$1:$ZZ$1, 0))</f>
        <v/>
      </c>
    </row>
    <row r="1287">
      <c r="A1287">
        <f>INDEX(resultados!$A$2:$ZZ$1352, 1281, MATCH($B$1, resultados!$A$1:$ZZ$1, 0))</f>
        <v/>
      </c>
      <c r="B1287">
        <f>INDEX(resultados!$A$2:$ZZ$1352, 1281, MATCH($B$2, resultados!$A$1:$ZZ$1, 0))</f>
        <v/>
      </c>
      <c r="C1287">
        <f>INDEX(resultados!$A$2:$ZZ$1352, 1281, MATCH($B$3, resultados!$A$1:$ZZ$1, 0))</f>
        <v/>
      </c>
    </row>
    <row r="1288">
      <c r="A1288">
        <f>INDEX(resultados!$A$2:$ZZ$1352, 1282, MATCH($B$1, resultados!$A$1:$ZZ$1, 0))</f>
        <v/>
      </c>
      <c r="B1288">
        <f>INDEX(resultados!$A$2:$ZZ$1352, 1282, MATCH($B$2, resultados!$A$1:$ZZ$1, 0))</f>
        <v/>
      </c>
      <c r="C1288">
        <f>INDEX(resultados!$A$2:$ZZ$1352, 1282, MATCH($B$3, resultados!$A$1:$ZZ$1, 0))</f>
        <v/>
      </c>
    </row>
    <row r="1289">
      <c r="A1289">
        <f>INDEX(resultados!$A$2:$ZZ$1352, 1283, MATCH($B$1, resultados!$A$1:$ZZ$1, 0))</f>
        <v/>
      </c>
      <c r="B1289">
        <f>INDEX(resultados!$A$2:$ZZ$1352, 1283, MATCH($B$2, resultados!$A$1:$ZZ$1, 0))</f>
        <v/>
      </c>
      <c r="C1289">
        <f>INDEX(resultados!$A$2:$ZZ$1352, 1283, MATCH($B$3, resultados!$A$1:$ZZ$1, 0))</f>
        <v/>
      </c>
    </row>
    <row r="1290">
      <c r="A1290">
        <f>INDEX(resultados!$A$2:$ZZ$1352, 1284, MATCH($B$1, resultados!$A$1:$ZZ$1, 0))</f>
        <v/>
      </c>
      <c r="B1290">
        <f>INDEX(resultados!$A$2:$ZZ$1352, 1284, MATCH($B$2, resultados!$A$1:$ZZ$1, 0))</f>
        <v/>
      </c>
      <c r="C1290">
        <f>INDEX(resultados!$A$2:$ZZ$1352, 1284, MATCH($B$3, resultados!$A$1:$ZZ$1, 0))</f>
        <v/>
      </c>
    </row>
    <row r="1291">
      <c r="A1291">
        <f>INDEX(resultados!$A$2:$ZZ$1352, 1285, MATCH($B$1, resultados!$A$1:$ZZ$1, 0))</f>
        <v/>
      </c>
      <c r="B1291">
        <f>INDEX(resultados!$A$2:$ZZ$1352, 1285, MATCH($B$2, resultados!$A$1:$ZZ$1, 0))</f>
        <v/>
      </c>
      <c r="C1291">
        <f>INDEX(resultados!$A$2:$ZZ$1352, 1285, MATCH($B$3, resultados!$A$1:$ZZ$1, 0))</f>
        <v/>
      </c>
    </row>
    <row r="1292">
      <c r="A1292">
        <f>INDEX(resultados!$A$2:$ZZ$1352, 1286, MATCH($B$1, resultados!$A$1:$ZZ$1, 0))</f>
        <v/>
      </c>
      <c r="B1292">
        <f>INDEX(resultados!$A$2:$ZZ$1352, 1286, MATCH($B$2, resultados!$A$1:$ZZ$1, 0))</f>
        <v/>
      </c>
      <c r="C1292">
        <f>INDEX(resultados!$A$2:$ZZ$1352, 1286, MATCH($B$3, resultados!$A$1:$ZZ$1, 0))</f>
        <v/>
      </c>
    </row>
    <row r="1293">
      <c r="A1293">
        <f>INDEX(resultados!$A$2:$ZZ$1352, 1287, MATCH($B$1, resultados!$A$1:$ZZ$1, 0))</f>
        <v/>
      </c>
      <c r="B1293">
        <f>INDEX(resultados!$A$2:$ZZ$1352, 1287, MATCH($B$2, resultados!$A$1:$ZZ$1, 0))</f>
        <v/>
      </c>
      <c r="C1293">
        <f>INDEX(resultados!$A$2:$ZZ$1352, 1287, MATCH($B$3, resultados!$A$1:$ZZ$1, 0))</f>
        <v/>
      </c>
    </row>
    <row r="1294">
      <c r="A1294">
        <f>INDEX(resultados!$A$2:$ZZ$1352, 1288, MATCH($B$1, resultados!$A$1:$ZZ$1, 0))</f>
        <v/>
      </c>
      <c r="B1294">
        <f>INDEX(resultados!$A$2:$ZZ$1352, 1288, MATCH($B$2, resultados!$A$1:$ZZ$1, 0))</f>
        <v/>
      </c>
      <c r="C1294">
        <f>INDEX(resultados!$A$2:$ZZ$1352, 1288, MATCH($B$3, resultados!$A$1:$ZZ$1, 0))</f>
        <v/>
      </c>
    </row>
    <row r="1295">
      <c r="A1295">
        <f>INDEX(resultados!$A$2:$ZZ$1352, 1289, MATCH($B$1, resultados!$A$1:$ZZ$1, 0))</f>
        <v/>
      </c>
      <c r="B1295">
        <f>INDEX(resultados!$A$2:$ZZ$1352, 1289, MATCH($B$2, resultados!$A$1:$ZZ$1, 0))</f>
        <v/>
      </c>
      <c r="C1295">
        <f>INDEX(resultados!$A$2:$ZZ$1352, 1289, MATCH($B$3, resultados!$A$1:$ZZ$1, 0))</f>
        <v/>
      </c>
    </row>
    <row r="1296">
      <c r="A1296">
        <f>INDEX(resultados!$A$2:$ZZ$1352, 1290, MATCH($B$1, resultados!$A$1:$ZZ$1, 0))</f>
        <v/>
      </c>
      <c r="B1296">
        <f>INDEX(resultados!$A$2:$ZZ$1352, 1290, MATCH($B$2, resultados!$A$1:$ZZ$1, 0))</f>
        <v/>
      </c>
      <c r="C1296">
        <f>INDEX(resultados!$A$2:$ZZ$1352, 1290, MATCH($B$3, resultados!$A$1:$ZZ$1, 0))</f>
        <v/>
      </c>
    </row>
    <row r="1297">
      <c r="A1297">
        <f>INDEX(resultados!$A$2:$ZZ$1352, 1291, MATCH($B$1, resultados!$A$1:$ZZ$1, 0))</f>
        <v/>
      </c>
      <c r="B1297">
        <f>INDEX(resultados!$A$2:$ZZ$1352, 1291, MATCH($B$2, resultados!$A$1:$ZZ$1, 0))</f>
        <v/>
      </c>
      <c r="C1297">
        <f>INDEX(resultados!$A$2:$ZZ$1352, 1291, MATCH($B$3, resultados!$A$1:$ZZ$1, 0))</f>
        <v/>
      </c>
    </row>
    <row r="1298">
      <c r="A1298">
        <f>INDEX(resultados!$A$2:$ZZ$1352, 1292, MATCH($B$1, resultados!$A$1:$ZZ$1, 0))</f>
        <v/>
      </c>
      <c r="B1298">
        <f>INDEX(resultados!$A$2:$ZZ$1352, 1292, MATCH($B$2, resultados!$A$1:$ZZ$1, 0))</f>
        <v/>
      </c>
      <c r="C1298">
        <f>INDEX(resultados!$A$2:$ZZ$1352, 1292, MATCH($B$3, resultados!$A$1:$ZZ$1, 0))</f>
        <v/>
      </c>
    </row>
    <row r="1299">
      <c r="A1299">
        <f>INDEX(resultados!$A$2:$ZZ$1352, 1293, MATCH($B$1, resultados!$A$1:$ZZ$1, 0))</f>
        <v/>
      </c>
      <c r="B1299">
        <f>INDEX(resultados!$A$2:$ZZ$1352, 1293, MATCH($B$2, resultados!$A$1:$ZZ$1, 0))</f>
        <v/>
      </c>
      <c r="C1299">
        <f>INDEX(resultados!$A$2:$ZZ$1352, 1293, MATCH($B$3, resultados!$A$1:$ZZ$1, 0))</f>
        <v/>
      </c>
    </row>
    <row r="1300">
      <c r="A1300">
        <f>INDEX(resultados!$A$2:$ZZ$1352, 1294, MATCH($B$1, resultados!$A$1:$ZZ$1, 0))</f>
        <v/>
      </c>
      <c r="B1300">
        <f>INDEX(resultados!$A$2:$ZZ$1352, 1294, MATCH($B$2, resultados!$A$1:$ZZ$1, 0))</f>
        <v/>
      </c>
      <c r="C1300">
        <f>INDEX(resultados!$A$2:$ZZ$1352, 1294, MATCH($B$3, resultados!$A$1:$ZZ$1, 0))</f>
        <v/>
      </c>
    </row>
    <row r="1301">
      <c r="A1301">
        <f>INDEX(resultados!$A$2:$ZZ$1352, 1295, MATCH($B$1, resultados!$A$1:$ZZ$1, 0))</f>
        <v/>
      </c>
      <c r="B1301">
        <f>INDEX(resultados!$A$2:$ZZ$1352, 1295, MATCH($B$2, resultados!$A$1:$ZZ$1, 0))</f>
        <v/>
      </c>
      <c r="C1301">
        <f>INDEX(resultados!$A$2:$ZZ$1352, 1295, MATCH($B$3, resultados!$A$1:$ZZ$1, 0))</f>
        <v/>
      </c>
    </row>
    <row r="1302">
      <c r="A1302">
        <f>INDEX(resultados!$A$2:$ZZ$1352, 1296, MATCH($B$1, resultados!$A$1:$ZZ$1, 0))</f>
        <v/>
      </c>
      <c r="B1302">
        <f>INDEX(resultados!$A$2:$ZZ$1352, 1296, MATCH($B$2, resultados!$A$1:$ZZ$1, 0))</f>
        <v/>
      </c>
      <c r="C1302">
        <f>INDEX(resultados!$A$2:$ZZ$1352, 1296, MATCH($B$3, resultados!$A$1:$ZZ$1, 0))</f>
        <v/>
      </c>
    </row>
    <row r="1303">
      <c r="A1303">
        <f>INDEX(resultados!$A$2:$ZZ$1352, 1297, MATCH($B$1, resultados!$A$1:$ZZ$1, 0))</f>
        <v/>
      </c>
      <c r="B1303">
        <f>INDEX(resultados!$A$2:$ZZ$1352, 1297, MATCH($B$2, resultados!$A$1:$ZZ$1, 0))</f>
        <v/>
      </c>
      <c r="C1303">
        <f>INDEX(resultados!$A$2:$ZZ$1352, 1297, MATCH($B$3, resultados!$A$1:$ZZ$1, 0))</f>
        <v/>
      </c>
    </row>
    <row r="1304">
      <c r="A1304">
        <f>INDEX(resultados!$A$2:$ZZ$1352, 1298, MATCH($B$1, resultados!$A$1:$ZZ$1, 0))</f>
        <v/>
      </c>
      <c r="B1304">
        <f>INDEX(resultados!$A$2:$ZZ$1352, 1298, MATCH($B$2, resultados!$A$1:$ZZ$1, 0))</f>
        <v/>
      </c>
      <c r="C1304">
        <f>INDEX(resultados!$A$2:$ZZ$1352, 1298, MATCH($B$3, resultados!$A$1:$ZZ$1, 0))</f>
        <v/>
      </c>
    </row>
    <row r="1305">
      <c r="A1305">
        <f>INDEX(resultados!$A$2:$ZZ$1352, 1299, MATCH($B$1, resultados!$A$1:$ZZ$1, 0))</f>
        <v/>
      </c>
      <c r="B1305">
        <f>INDEX(resultados!$A$2:$ZZ$1352, 1299, MATCH($B$2, resultados!$A$1:$ZZ$1, 0))</f>
        <v/>
      </c>
      <c r="C1305">
        <f>INDEX(resultados!$A$2:$ZZ$1352, 1299, MATCH($B$3, resultados!$A$1:$ZZ$1, 0))</f>
        <v/>
      </c>
    </row>
    <row r="1306">
      <c r="A1306">
        <f>INDEX(resultados!$A$2:$ZZ$1352, 1300, MATCH($B$1, resultados!$A$1:$ZZ$1, 0))</f>
        <v/>
      </c>
      <c r="B1306">
        <f>INDEX(resultados!$A$2:$ZZ$1352, 1300, MATCH($B$2, resultados!$A$1:$ZZ$1, 0))</f>
        <v/>
      </c>
      <c r="C1306">
        <f>INDEX(resultados!$A$2:$ZZ$1352, 1300, MATCH($B$3, resultados!$A$1:$ZZ$1, 0))</f>
        <v/>
      </c>
    </row>
    <row r="1307">
      <c r="A1307">
        <f>INDEX(resultados!$A$2:$ZZ$1352, 1301, MATCH($B$1, resultados!$A$1:$ZZ$1, 0))</f>
        <v/>
      </c>
      <c r="B1307">
        <f>INDEX(resultados!$A$2:$ZZ$1352, 1301, MATCH($B$2, resultados!$A$1:$ZZ$1, 0))</f>
        <v/>
      </c>
      <c r="C1307">
        <f>INDEX(resultados!$A$2:$ZZ$1352, 1301, MATCH($B$3, resultados!$A$1:$ZZ$1, 0))</f>
        <v/>
      </c>
    </row>
    <row r="1308">
      <c r="A1308">
        <f>INDEX(resultados!$A$2:$ZZ$1352, 1302, MATCH($B$1, resultados!$A$1:$ZZ$1, 0))</f>
        <v/>
      </c>
      <c r="B1308">
        <f>INDEX(resultados!$A$2:$ZZ$1352, 1302, MATCH($B$2, resultados!$A$1:$ZZ$1, 0))</f>
        <v/>
      </c>
      <c r="C1308">
        <f>INDEX(resultados!$A$2:$ZZ$1352, 1302, MATCH($B$3, resultados!$A$1:$ZZ$1, 0))</f>
        <v/>
      </c>
    </row>
    <row r="1309">
      <c r="A1309">
        <f>INDEX(resultados!$A$2:$ZZ$1352, 1303, MATCH($B$1, resultados!$A$1:$ZZ$1, 0))</f>
        <v/>
      </c>
      <c r="B1309">
        <f>INDEX(resultados!$A$2:$ZZ$1352, 1303, MATCH($B$2, resultados!$A$1:$ZZ$1, 0))</f>
        <v/>
      </c>
      <c r="C1309">
        <f>INDEX(resultados!$A$2:$ZZ$1352, 1303, MATCH($B$3, resultados!$A$1:$ZZ$1, 0))</f>
        <v/>
      </c>
    </row>
    <row r="1310">
      <c r="A1310">
        <f>INDEX(resultados!$A$2:$ZZ$1352, 1304, MATCH($B$1, resultados!$A$1:$ZZ$1, 0))</f>
        <v/>
      </c>
      <c r="B1310">
        <f>INDEX(resultados!$A$2:$ZZ$1352, 1304, MATCH($B$2, resultados!$A$1:$ZZ$1, 0))</f>
        <v/>
      </c>
      <c r="C1310">
        <f>INDEX(resultados!$A$2:$ZZ$1352, 1304, MATCH($B$3, resultados!$A$1:$ZZ$1, 0))</f>
        <v/>
      </c>
    </row>
    <row r="1311">
      <c r="A1311">
        <f>INDEX(resultados!$A$2:$ZZ$1352, 1305, MATCH($B$1, resultados!$A$1:$ZZ$1, 0))</f>
        <v/>
      </c>
      <c r="B1311">
        <f>INDEX(resultados!$A$2:$ZZ$1352, 1305, MATCH($B$2, resultados!$A$1:$ZZ$1, 0))</f>
        <v/>
      </c>
      <c r="C1311">
        <f>INDEX(resultados!$A$2:$ZZ$1352, 1305, MATCH($B$3, resultados!$A$1:$ZZ$1, 0))</f>
        <v/>
      </c>
    </row>
    <row r="1312">
      <c r="A1312">
        <f>INDEX(resultados!$A$2:$ZZ$1352, 1306, MATCH($B$1, resultados!$A$1:$ZZ$1, 0))</f>
        <v/>
      </c>
      <c r="B1312">
        <f>INDEX(resultados!$A$2:$ZZ$1352, 1306, MATCH($B$2, resultados!$A$1:$ZZ$1, 0))</f>
        <v/>
      </c>
      <c r="C1312">
        <f>INDEX(resultados!$A$2:$ZZ$1352, 1306, MATCH($B$3, resultados!$A$1:$ZZ$1, 0))</f>
        <v/>
      </c>
    </row>
    <row r="1313">
      <c r="A1313">
        <f>INDEX(resultados!$A$2:$ZZ$1352, 1307, MATCH($B$1, resultados!$A$1:$ZZ$1, 0))</f>
        <v/>
      </c>
      <c r="B1313">
        <f>INDEX(resultados!$A$2:$ZZ$1352, 1307, MATCH($B$2, resultados!$A$1:$ZZ$1, 0))</f>
        <v/>
      </c>
      <c r="C1313">
        <f>INDEX(resultados!$A$2:$ZZ$1352, 1307, MATCH($B$3, resultados!$A$1:$ZZ$1, 0))</f>
        <v/>
      </c>
    </row>
    <row r="1314">
      <c r="A1314">
        <f>INDEX(resultados!$A$2:$ZZ$1352, 1308, MATCH($B$1, resultados!$A$1:$ZZ$1, 0))</f>
        <v/>
      </c>
      <c r="B1314">
        <f>INDEX(resultados!$A$2:$ZZ$1352, 1308, MATCH($B$2, resultados!$A$1:$ZZ$1, 0))</f>
        <v/>
      </c>
      <c r="C1314">
        <f>INDEX(resultados!$A$2:$ZZ$1352, 1308, MATCH($B$3, resultados!$A$1:$ZZ$1, 0))</f>
        <v/>
      </c>
    </row>
    <row r="1315">
      <c r="A1315">
        <f>INDEX(resultados!$A$2:$ZZ$1352, 1309, MATCH($B$1, resultados!$A$1:$ZZ$1, 0))</f>
        <v/>
      </c>
      <c r="B1315">
        <f>INDEX(resultados!$A$2:$ZZ$1352, 1309, MATCH($B$2, resultados!$A$1:$ZZ$1, 0))</f>
        <v/>
      </c>
      <c r="C1315">
        <f>INDEX(resultados!$A$2:$ZZ$1352, 1309, MATCH($B$3, resultados!$A$1:$ZZ$1, 0))</f>
        <v/>
      </c>
    </row>
    <row r="1316">
      <c r="A1316">
        <f>INDEX(resultados!$A$2:$ZZ$1352, 1310, MATCH($B$1, resultados!$A$1:$ZZ$1, 0))</f>
        <v/>
      </c>
      <c r="B1316">
        <f>INDEX(resultados!$A$2:$ZZ$1352, 1310, MATCH($B$2, resultados!$A$1:$ZZ$1, 0))</f>
        <v/>
      </c>
      <c r="C1316">
        <f>INDEX(resultados!$A$2:$ZZ$1352, 1310, MATCH($B$3, resultados!$A$1:$ZZ$1, 0))</f>
        <v/>
      </c>
    </row>
    <row r="1317">
      <c r="A1317">
        <f>INDEX(resultados!$A$2:$ZZ$1352, 1311, MATCH($B$1, resultados!$A$1:$ZZ$1, 0))</f>
        <v/>
      </c>
      <c r="B1317">
        <f>INDEX(resultados!$A$2:$ZZ$1352, 1311, MATCH($B$2, resultados!$A$1:$ZZ$1, 0))</f>
        <v/>
      </c>
      <c r="C1317">
        <f>INDEX(resultados!$A$2:$ZZ$1352, 1311, MATCH($B$3, resultados!$A$1:$ZZ$1, 0))</f>
        <v/>
      </c>
    </row>
    <row r="1318">
      <c r="A1318">
        <f>INDEX(resultados!$A$2:$ZZ$1352, 1312, MATCH($B$1, resultados!$A$1:$ZZ$1, 0))</f>
        <v/>
      </c>
      <c r="B1318">
        <f>INDEX(resultados!$A$2:$ZZ$1352, 1312, MATCH($B$2, resultados!$A$1:$ZZ$1, 0))</f>
        <v/>
      </c>
      <c r="C1318">
        <f>INDEX(resultados!$A$2:$ZZ$1352, 1312, MATCH($B$3, resultados!$A$1:$ZZ$1, 0))</f>
        <v/>
      </c>
    </row>
    <row r="1319">
      <c r="A1319">
        <f>INDEX(resultados!$A$2:$ZZ$1352, 1313, MATCH($B$1, resultados!$A$1:$ZZ$1, 0))</f>
        <v/>
      </c>
      <c r="B1319">
        <f>INDEX(resultados!$A$2:$ZZ$1352, 1313, MATCH($B$2, resultados!$A$1:$ZZ$1, 0))</f>
        <v/>
      </c>
      <c r="C1319">
        <f>INDEX(resultados!$A$2:$ZZ$1352, 1313, MATCH($B$3, resultados!$A$1:$ZZ$1, 0))</f>
        <v/>
      </c>
    </row>
    <row r="1320">
      <c r="A1320">
        <f>INDEX(resultados!$A$2:$ZZ$1352, 1314, MATCH($B$1, resultados!$A$1:$ZZ$1, 0))</f>
        <v/>
      </c>
      <c r="B1320">
        <f>INDEX(resultados!$A$2:$ZZ$1352, 1314, MATCH($B$2, resultados!$A$1:$ZZ$1, 0))</f>
        <v/>
      </c>
      <c r="C1320">
        <f>INDEX(resultados!$A$2:$ZZ$1352, 1314, MATCH($B$3, resultados!$A$1:$ZZ$1, 0))</f>
        <v/>
      </c>
    </row>
    <row r="1321">
      <c r="A1321">
        <f>INDEX(resultados!$A$2:$ZZ$1352, 1315, MATCH($B$1, resultados!$A$1:$ZZ$1, 0))</f>
        <v/>
      </c>
      <c r="B1321">
        <f>INDEX(resultados!$A$2:$ZZ$1352, 1315, MATCH($B$2, resultados!$A$1:$ZZ$1, 0))</f>
        <v/>
      </c>
      <c r="C1321">
        <f>INDEX(resultados!$A$2:$ZZ$1352, 1315, MATCH($B$3, resultados!$A$1:$ZZ$1, 0))</f>
        <v/>
      </c>
    </row>
    <row r="1322">
      <c r="A1322">
        <f>INDEX(resultados!$A$2:$ZZ$1352, 1316, MATCH($B$1, resultados!$A$1:$ZZ$1, 0))</f>
        <v/>
      </c>
      <c r="B1322">
        <f>INDEX(resultados!$A$2:$ZZ$1352, 1316, MATCH($B$2, resultados!$A$1:$ZZ$1, 0))</f>
        <v/>
      </c>
      <c r="C1322">
        <f>INDEX(resultados!$A$2:$ZZ$1352, 1316, MATCH($B$3, resultados!$A$1:$ZZ$1, 0))</f>
        <v/>
      </c>
    </row>
    <row r="1323">
      <c r="A1323">
        <f>INDEX(resultados!$A$2:$ZZ$1352, 1317, MATCH($B$1, resultados!$A$1:$ZZ$1, 0))</f>
        <v/>
      </c>
      <c r="B1323">
        <f>INDEX(resultados!$A$2:$ZZ$1352, 1317, MATCH($B$2, resultados!$A$1:$ZZ$1, 0))</f>
        <v/>
      </c>
      <c r="C1323">
        <f>INDEX(resultados!$A$2:$ZZ$1352, 1317, MATCH($B$3, resultados!$A$1:$ZZ$1, 0))</f>
        <v/>
      </c>
    </row>
    <row r="1324">
      <c r="A1324">
        <f>INDEX(resultados!$A$2:$ZZ$1352, 1318, MATCH($B$1, resultados!$A$1:$ZZ$1, 0))</f>
        <v/>
      </c>
      <c r="B1324">
        <f>INDEX(resultados!$A$2:$ZZ$1352, 1318, MATCH($B$2, resultados!$A$1:$ZZ$1, 0))</f>
        <v/>
      </c>
      <c r="C1324">
        <f>INDEX(resultados!$A$2:$ZZ$1352, 1318, MATCH($B$3, resultados!$A$1:$ZZ$1, 0))</f>
        <v/>
      </c>
    </row>
    <row r="1325">
      <c r="A1325">
        <f>INDEX(resultados!$A$2:$ZZ$1352, 1319, MATCH($B$1, resultados!$A$1:$ZZ$1, 0))</f>
        <v/>
      </c>
      <c r="B1325">
        <f>INDEX(resultados!$A$2:$ZZ$1352, 1319, MATCH($B$2, resultados!$A$1:$ZZ$1, 0))</f>
        <v/>
      </c>
      <c r="C1325">
        <f>INDEX(resultados!$A$2:$ZZ$1352, 1319, MATCH($B$3, resultados!$A$1:$ZZ$1, 0))</f>
        <v/>
      </c>
    </row>
    <row r="1326">
      <c r="A1326">
        <f>INDEX(resultados!$A$2:$ZZ$1352, 1320, MATCH($B$1, resultados!$A$1:$ZZ$1, 0))</f>
        <v/>
      </c>
      <c r="B1326">
        <f>INDEX(resultados!$A$2:$ZZ$1352, 1320, MATCH($B$2, resultados!$A$1:$ZZ$1, 0))</f>
        <v/>
      </c>
      <c r="C1326">
        <f>INDEX(resultados!$A$2:$ZZ$1352, 1320, MATCH($B$3, resultados!$A$1:$ZZ$1, 0))</f>
        <v/>
      </c>
    </row>
    <row r="1327">
      <c r="A1327">
        <f>INDEX(resultados!$A$2:$ZZ$1352, 1321, MATCH($B$1, resultados!$A$1:$ZZ$1, 0))</f>
        <v/>
      </c>
      <c r="B1327">
        <f>INDEX(resultados!$A$2:$ZZ$1352, 1321, MATCH($B$2, resultados!$A$1:$ZZ$1, 0))</f>
        <v/>
      </c>
      <c r="C1327">
        <f>INDEX(resultados!$A$2:$ZZ$1352, 1321, MATCH($B$3, resultados!$A$1:$ZZ$1, 0))</f>
        <v/>
      </c>
    </row>
    <row r="1328">
      <c r="A1328">
        <f>INDEX(resultados!$A$2:$ZZ$1352, 1322, MATCH($B$1, resultados!$A$1:$ZZ$1, 0))</f>
        <v/>
      </c>
      <c r="B1328">
        <f>INDEX(resultados!$A$2:$ZZ$1352, 1322, MATCH($B$2, resultados!$A$1:$ZZ$1, 0))</f>
        <v/>
      </c>
      <c r="C1328">
        <f>INDEX(resultados!$A$2:$ZZ$1352, 1322, MATCH($B$3, resultados!$A$1:$ZZ$1, 0))</f>
        <v/>
      </c>
    </row>
    <row r="1329">
      <c r="A1329">
        <f>INDEX(resultados!$A$2:$ZZ$1352, 1323, MATCH($B$1, resultados!$A$1:$ZZ$1, 0))</f>
        <v/>
      </c>
      <c r="B1329">
        <f>INDEX(resultados!$A$2:$ZZ$1352, 1323, MATCH($B$2, resultados!$A$1:$ZZ$1, 0))</f>
        <v/>
      </c>
      <c r="C1329">
        <f>INDEX(resultados!$A$2:$ZZ$1352, 1323, MATCH($B$3, resultados!$A$1:$ZZ$1, 0))</f>
        <v/>
      </c>
    </row>
    <row r="1330">
      <c r="A1330">
        <f>INDEX(resultados!$A$2:$ZZ$1352, 1324, MATCH($B$1, resultados!$A$1:$ZZ$1, 0))</f>
        <v/>
      </c>
      <c r="B1330">
        <f>INDEX(resultados!$A$2:$ZZ$1352, 1324, MATCH($B$2, resultados!$A$1:$ZZ$1, 0))</f>
        <v/>
      </c>
      <c r="C1330">
        <f>INDEX(resultados!$A$2:$ZZ$1352, 1324, MATCH($B$3, resultados!$A$1:$ZZ$1, 0))</f>
        <v/>
      </c>
    </row>
    <row r="1331">
      <c r="A1331">
        <f>INDEX(resultados!$A$2:$ZZ$1352, 1325, MATCH($B$1, resultados!$A$1:$ZZ$1, 0))</f>
        <v/>
      </c>
      <c r="B1331">
        <f>INDEX(resultados!$A$2:$ZZ$1352, 1325, MATCH($B$2, resultados!$A$1:$ZZ$1, 0))</f>
        <v/>
      </c>
      <c r="C1331">
        <f>INDEX(resultados!$A$2:$ZZ$1352, 1325, MATCH($B$3, resultados!$A$1:$ZZ$1, 0))</f>
        <v/>
      </c>
    </row>
    <row r="1332">
      <c r="A1332">
        <f>INDEX(resultados!$A$2:$ZZ$1352, 1326, MATCH($B$1, resultados!$A$1:$ZZ$1, 0))</f>
        <v/>
      </c>
      <c r="B1332">
        <f>INDEX(resultados!$A$2:$ZZ$1352, 1326, MATCH($B$2, resultados!$A$1:$ZZ$1, 0))</f>
        <v/>
      </c>
      <c r="C1332">
        <f>INDEX(resultados!$A$2:$ZZ$1352, 1326, MATCH($B$3, resultados!$A$1:$ZZ$1, 0))</f>
        <v/>
      </c>
    </row>
    <row r="1333">
      <c r="A1333">
        <f>INDEX(resultados!$A$2:$ZZ$1352, 1327, MATCH($B$1, resultados!$A$1:$ZZ$1, 0))</f>
        <v/>
      </c>
      <c r="B1333">
        <f>INDEX(resultados!$A$2:$ZZ$1352, 1327, MATCH($B$2, resultados!$A$1:$ZZ$1, 0))</f>
        <v/>
      </c>
      <c r="C1333">
        <f>INDEX(resultados!$A$2:$ZZ$1352, 1327, MATCH($B$3, resultados!$A$1:$ZZ$1, 0))</f>
        <v/>
      </c>
    </row>
    <row r="1334">
      <c r="A1334">
        <f>INDEX(resultados!$A$2:$ZZ$1352, 1328, MATCH($B$1, resultados!$A$1:$ZZ$1, 0))</f>
        <v/>
      </c>
      <c r="B1334">
        <f>INDEX(resultados!$A$2:$ZZ$1352, 1328, MATCH($B$2, resultados!$A$1:$ZZ$1, 0))</f>
        <v/>
      </c>
      <c r="C1334">
        <f>INDEX(resultados!$A$2:$ZZ$1352, 1328, MATCH($B$3, resultados!$A$1:$ZZ$1, 0))</f>
        <v/>
      </c>
    </row>
    <row r="1335">
      <c r="A1335">
        <f>INDEX(resultados!$A$2:$ZZ$1352, 1329, MATCH($B$1, resultados!$A$1:$ZZ$1, 0))</f>
        <v/>
      </c>
      <c r="B1335">
        <f>INDEX(resultados!$A$2:$ZZ$1352, 1329, MATCH($B$2, resultados!$A$1:$ZZ$1, 0))</f>
        <v/>
      </c>
      <c r="C1335">
        <f>INDEX(resultados!$A$2:$ZZ$1352, 1329, MATCH($B$3, resultados!$A$1:$ZZ$1, 0))</f>
        <v/>
      </c>
    </row>
    <row r="1336">
      <c r="A1336">
        <f>INDEX(resultados!$A$2:$ZZ$1352, 1330, MATCH($B$1, resultados!$A$1:$ZZ$1, 0))</f>
        <v/>
      </c>
      <c r="B1336">
        <f>INDEX(resultados!$A$2:$ZZ$1352, 1330, MATCH($B$2, resultados!$A$1:$ZZ$1, 0))</f>
        <v/>
      </c>
      <c r="C1336">
        <f>INDEX(resultados!$A$2:$ZZ$1352, 1330, MATCH($B$3, resultados!$A$1:$ZZ$1, 0))</f>
        <v/>
      </c>
    </row>
    <row r="1337">
      <c r="A1337">
        <f>INDEX(resultados!$A$2:$ZZ$1352, 1331, MATCH($B$1, resultados!$A$1:$ZZ$1, 0))</f>
        <v/>
      </c>
      <c r="B1337">
        <f>INDEX(resultados!$A$2:$ZZ$1352, 1331, MATCH($B$2, resultados!$A$1:$ZZ$1, 0))</f>
        <v/>
      </c>
      <c r="C1337">
        <f>INDEX(resultados!$A$2:$ZZ$1352, 1331, MATCH($B$3, resultados!$A$1:$ZZ$1, 0))</f>
        <v/>
      </c>
    </row>
    <row r="1338">
      <c r="A1338">
        <f>INDEX(resultados!$A$2:$ZZ$1352, 1332, MATCH($B$1, resultados!$A$1:$ZZ$1, 0))</f>
        <v/>
      </c>
      <c r="B1338">
        <f>INDEX(resultados!$A$2:$ZZ$1352, 1332, MATCH($B$2, resultados!$A$1:$ZZ$1, 0))</f>
        <v/>
      </c>
      <c r="C1338">
        <f>INDEX(resultados!$A$2:$ZZ$1352, 1332, MATCH($B$3, resultados!$A$1:$ZZ$1, 0))</f>
        <v/>
      </c>
    </row>
    <row r="1339">
      <c r="A1339">
        <f>INDEX(resultados!$A$2:$ZZ$1352, 1333, MATCH($B$1, resultados!$A$1:$ZZ$1, 0))</f>
        <v/>
      </c>
      <c r="B1339">
        <f>INDEX(resultados!$A$2:$ZZ$1352, 1333, MATCH($B$2, resultados!$A$1:$ZZ$1, 0))</f>
        <v/>
      </c>
      <c r="C1339">
        <f>INDEX(resultados!$A$2:$ZZ$1352, 1333, MATCH($B$3, resultados!$A$1:$ZZ$1, 0))</f>
        <v/>
      </c>
    </row>
    <row r="1340">
      <c r="A1340">
        <f>INDEX(resultados!$A$2:$ZZ$1352, 1334, MATCH($B$1, resultados!$A$1:$ZZ$1, 0))</f>
        <v/>
      </c>
      <c r="B1340">
        <f>INDEX(resultados!$A$2:$ZZ$1352, 1334, MATCH($B$2, resultados!$A$1:$ZZ$1, 0))</f>
        <v/>
      </c>
      <c r="C1340">
        <f>INDEX(resultados!$A$2:$ZZ$1352, 1334, MATCH($B$3, resultados!$A$1:$ZZ$1, 0))</f>
        <v/>
      </c>
    </row>
    <row r="1341">
      <c r="A1341">
        <f>INDEX(resultados!$A$2:$ZZ$1352, 1335, MATCH($B$1, resultados!$A$1:$ZZ$1, 0))</f>
        <v/>
      </c>
      <c r="B1341">
        <f>INDEX(resultados!$A$2:$ZZ$1352, 1335, MATCH($B$2, resultados!$A$1:$ZZ$1, 0))</f>
        <v/>
      </c>
      <c r="C1341">
        <f>INDEX(resultados!$A$2:$ZZ$1352, 1335, MATCH($B$3, resultados!$A$1:$ZZ$1, 0))</f>
        <v/>
      </c>
    </row>
    <row r="1342">
      <c r="A1342">
        <f>INDEX(resultados!$A$2:$ZZ$1352, 1336, MATCH($B$1, resultados!$A$1:$ZZ$1, 0))</f>
        <v/>
      </c>
      <c r="B1342">
        <f>INDEX(resultados!$A$2:$ZZ$1352, 1336, MATCH($B$2, resultados!$A$1:$ZZ$1, 0))</f>
        <v/>
      </c>
      <c r="C1342">
        <f>INDEX(resultados!$A$2:$ZZ$1352, 1336, MATCH($B$3, resultados!$A$1:$ZZ$1, 0))</f>
        <v/>
      </c>
    </row>
    <row r="1343">
      <c r="A1343">
        <f>INDEX(resultados!$A$2:$ZZ$1352, 1337, MATCH($B$1, resultados!$A$1:$ZZ$1, 0))</f>
        <v/>
      </c>
      <c r="B1343">
        <f>INDEX(resultados!$A$2:$ZZ$1352, 1337, MATCH($B$2, resultados!$A$1:$ZZ$1, 0))</f>
        <v/>
      </c>
      <c r="C1343">
        <f>INDEX(resultados!$A$2:$ZZ$1352, 1337, MATCH($B$3, resultados!$A$1:$ZZ$1, 0))</f>
        <v/>
      </c>
    </row>
    <row r="1344">
      <c r="A1344">
        <f>INDEX(resultados!$A$2:$ZZ$1352, 1338, MATCH($B$1, resultados!$A$1:$ZZ$1, 0))</f>
        <v/>
      </c>
      <c r="B1344">
        <f>INDEX(resultados!$A$2:$ZZ$1352, 1338, MATCH($B$2, resultados!$A$1:$ZZ$1, 0))</f>
        <v/>
      </c>
      <c r="C1344">
        <f>INDEX(resultados!$A$2:$ZZ$1352, 1338, MATCH($B$3, resultados!$A$1:$ZZ$1, 0))</f>
        <v/>
      </c>
    </row>
    <row r="1345">
      <c r="A1345">
        <f>INDEX(resultados!$A$2:$ZZ$1352, 1339, MATCH($B$1, resultados!$A$1:$ZZ$1, 0))</f>
        <v/>
      </c>
      <c r="B1345">
        <f>INDEX(resultados!$A$2:$ZZ$1352, 1339, MATCH($B$2, resultados!$A$1:$ZZ$1, 0))</f>
        <v/>
      </c>
      <c r="C1345">
        <f>INDEX(resultados!$A$2:$ZZ$1352, 1339, MATCH($B$3, resultados!$A$1:$ZZ$1, 0))</f>
        <v/>
      </c>
    </row>
    <row r="1346">
      <c r="A1346">
        <f>INDEX(resultados!$A$2:$ZZ$1352, 1340, MATCH($B$1, resultados!$A$1:$ZZ$1, 0))</f>
        <v/>
      </c>
      <c r="B1346">
        <f>INDEX(resultados!$A$2:$ZZ$1352, 1340, MATCH($B$2, resultados!$A$1:$ZZ$1, 0))</f>
        <v/>
      </c>
      <c r="C1346">
        <f>INDEX(resultados!$A$2:$ZZ$1352, 1340, MATCH($B$3, resultados!$A$1:$ZZ$1, 0))</f>
        <v/>
      </c>
    </row>
    <row r="1347">
      <c r="A1347">
        <f>INDEX(resultados!$A$2:$ZZ$1352, 1341, MATCH($B$1, resultados!$A$1:$ZZ$1, 0))</f>
        <v/>
      </c>
      <c r="B1347">
        <f>INDEX(resultados!$A$2:$ZZ$1352, 1341, MATCH($B$2, resultados!$A$1:$ZZ$1, 0))</f>
        <v/>
      </c>
      <c r="C1347">
        <f>INDEX(resultados!$A$2:$ZZ$1352, 1341, MATCH($B$3, resultados!$A$1:$ZZ$1, 0))</f>
        <v/>
      </c>
    </row>
    <row r="1348">
      <c r="A1348">
        <f>INDEX(resultados!$A$2:$ZZ$1352, 1342, MATCH($B$1, resultados!$A$1:$ZZ$1, 0))</f>
        <v/>
      </c>
      <c r="B1348">
        <f>INDEX(resultados!$A$2:$ZZ$1352, 1342, MATCH($B$2, resultados!$A$1:$ZZ$1, 0))</f>
        <v/>
      </c>
      <c r="C1348">
        <f>INDEX(resultados!$A$2:$ZZ$1352, 1342, MATCH($B$3, resultados!$A$1:$ZZ$1, 0))</f>
        <v/>
      </c>
    </row>
    <row r="1349">
      <c r="A1349">
        <f>INDEX(resultados!$A$2:$ZZ$1352, 1343, MATCH($B$1, resultados!$A$1:$ZZ$1, 0))</f>
        <v/>
      </c>
      <c r="B1349">
        <f>INDEX(resultados!$A$2:$ZZ$1352, 1343, MATCH($B$2, resultados!$A$1:$ZZ$1, 0))</f>
        <v/>
      </c>
      <c r="C1349">
        <f>INDEX(resultados!$A$2:$ZZ$1352, 1343, MATCH($B$3, resultados!$A$1:$ZZ$1, 0))</f>
        <v/>
      </c>
    </row>
    <row r="1350">
      <c r="A1350">
        <f>INDEX(resultados!$A$2:$ZZ$1352, 1344, MATCH($B$1, resultados!$A$1:$ZZ$1, 0))</f>
        <v/>
      </c>
      <c r="B1350">
        <f>INDEX(resultados!$A$2:$ZZ$1352, 1344, MATCH($B$2, resultados!$A$1:$ZZ$1, 0))</f>
        <v/>
      </c>
      <c r="C1350">
        <f>INDEX(resultados!$A$2:$ZZ$1352, 1344, MATCH($B$3, resultados!$A$1:$ZZ$1, 0))</f>
        <v/>
      </c>
    </row>
    <row r="1351">
      <c r="A1351">
        <f>INDEX(resultados!$A$2:$ZZ$1352, 1345, MATCH($B$1, resultados!$A$1:$ZZ$1, 0))</f>
        <v/>
      </c>
      <c r="B1351">
        <f>INDEX(resultados!$A$2:$ZZ$1352, 1345, MATCH($B$2, resultados!$A$1:$ZZ$1, 0))</f>
        <v/>
      </c>
      <c r="C1351">
        <f>INDEX(resultados!$A$2:$ZZ$1352, 1345, MATCH($B$3, resultados!$A$1:$ZZ$1, 0))</f>
        <v/>
      </c>
    </row>
    <row r="1352">
      <c r="A1352">
        <f>INDEX(resultados!$A$2:$ZZ$1352, 1346, MATCH($B$1, resultados!$A$1:$ZZ$1, 0))</f>
        <v/>
      </c>
      <c r="B1352">
        <f>INDEX(resultados!$A$2:$ZZ$1352, 1346, MATCH($B$2, resultados!$A$1:$ZZ$1, 0))</f>
        <v/>
      </c>
      <c r="C1352">
        <f>INDEX(resultados!$A$2:$ZZ$1352, 1346, MATCH($B$3, resultados!$A$1:$ZZ$1, 0))</f>
        <v/>
      </c>
    </row>
    <row r="1353">
      <c r="A1353">
        <f>INDEX(resultados!$A$2:$ZZ$1352, 1347, MATCH($B$1, resultados!$A$1:$ZZ$1, 0))</f>
        <v/>
      </c>
      <c r="B1353">
        <f>INDEX(resultados!$A$2:$ZZ$1352, 1347, MATCH($B$2, resultados!$A$1:$ZZ$1, 0))</f>
        <v/>
      </c>
      <c r="C1353">
        <f>INDEX(resultados!$A$2:$ZZ$1352, 1347, MATCH($B$3, resultados!$A$1:$ZZ$1, 0))</f>
        <v/>
      </c>
    </row>
    <row r="1354">
      <c r="A1354">
        <f>INDEX(resultados!$A$2:$ZZ$1352, 1348, MATCH($B$1, resultados!$A$1:$ZZ$1, 0))</f>
        <v/>
      </c>
      <c r="B1354">
        <f>INDEX(resultados!$A$2:$ZZ$1352, 1348, MATCH($B$2, resultados!$A$1:$ZZ$1, 0))</f>
        <v/>
      </c>
      <c r="C1354">
        <f>INDEX(resultados!$A$2:$ZZ$1352, 1348, MATCH($B$3, resultados!$A$1:$ZZ$1, 0))</f>
        <v/>
      </c>
    </row>
    <row r="1355">
      <c r="A1355">
        <f>INDEX(resultados!$A$2:$ZZ$1352, 1349, MATCH($B$1, resultados!$A$1:$ZZ$1, 0))</f>
        <v/>
      </c>
      <c r="B1355">
        <f>INDEX(resultados!$A$2:$ZZ$1352, 1349, MATCH($B$2, resultados!$A$1:$ZZ$1, 0))</f>
        <v/>
      </c>
      <c r="C1355">
        <f>INDEX(resultados!$A$2:$ZZ$1352, 1349, MATCH($B$3, resultados!$A$1:$ZZ$1, 0))</f>
        <v/>
      </c>
    </row>
    <row r="1356">
      <c r="A1356">
        <f>INDEX(resultados!$A$2:$ZZ$1352, 1350, MATCH($B$1, resultados!$A$1:$ZZ$1, 0))</f>
        <v/>
      </c>
      <c r="B1356">
        <f>INDEX(resultados!$A$2:$ZZ$1352, 1350, MATCH($B$2, resultados!$A$1:$ZZ$1, 0))</f>
        <v/>
      </c>
      <c r="C1356">
        <f>INDEX(resultados!$A$2:$ZZ$1352, 1350, MATCH($B$3, resultados!$A$1:$ZZ$1, 0))</f>
        <v/>
      </c>
    </row>
    <row r="1357">
      <c r="A1357">
        <f>INDEX(resultados!$A$2:$ZZ$1352, 1351, MATCH($B$1, resultados!$A$1:$ZZ$1, 0))</f>
        <v/>
      </c>
      <c r="B1357">
        <f>INDEX(resultados!$A$2:$ZZ$1352, 1351, MATCH($B$2, resultados!$A$1:$ZZ$1, 0))</f>
        <v/>
      </c>
      <c r="C1357">
        <f>INDEX(resultados!$A$2:$ZZ$1352, 1351,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1.6499</v>
      </c>
      <c r="E2" t="n">
        <v>60.61</v>
      </c>
      <c r="F2" t="n">
        <v>37.31</v>
      </c>
      <c r="G2" t="n">
        <v>5.15</v>
      </c>
      <c r="H2" t="n">
        <v>0.07000000000000001</v>
      </c>
      <c r="I2" t="n">
        <v>435</v>
      </c>
      <c r="J2" t="n">
        <v>242.64</v>
      </c>
      <c r="K2" t="n">
        <v>58.47</v>
      </c>
      <c r="L2" t="n">
        <v>1</v>
      </c>
      <c r="M2" t="n">
        <v>433</v>
      </c>
      <c r="N2" t="n">
        <v>58.17</v>
      </c>
      <c r="O2" t="n">
        <v>30160.1</v>
      </c>
      <c r="P2" t="n">
        <v>599.09</v>
      </c>
      <c r="Q2" t="n">
        <v>1398.14</v>
      </c>
      <c r="R2" t="n">
        <v>501.66</v>
      </c>
      <c r="S2" t="n">
        <v>66.97</v>
      </c>
      <c r="T2" t="n">
        <v>212654.92</v>
      </c>
      <c r="U2" t="n">
        <v>0.13</v>
      </c>
      <c r="V2" t="n">
        <v>0.5600000000000001</v>
      </c>
      <c r="W2" t="n">
        <v>6.03</v>
      </c>
      <c r="X2" t="n">
        <v>13.13</v>
      </c>
      <c r="Y2" t="n">
        <v>1</v>
      </c>
      <c r="Z2" t="n">
        <v>10</v>
      </c>
      <c r="AA2" t="n">
        <v>1213.708783618534</v>
      </c>
      <c r="AB2" t="n">
        <v>1660.649902799393</v>
      </c>
      <c r="AC2" t="n">
        <v>1502.159806812995</v>
      </c>
      <c r="AD2" t="n">
        <v>1213708.783618534</v>
      </c>
      <c r="AE2" t="n">
        <v>1660649.902799393</v>
      </c>
      <c r="AF2" t="n">
        <v>1.199760345478557e-06</v>
      </c>
      <c r="AG2" t="n">
        <v>36</v>
      </c>
      <c r="AH2" t="n">
        <v>1502159.806812995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1.9695</v>
      </c>
      <c r="E3" t="n">
        <v>50.77</v>
      </c>
      <c r="F3" t="n">
        <v>33.38</v>
      </c>
      <c r="G3" t="n">
        <v>6.46</v>
      </c>
      <c r="H3" t="n">
        <v>0.09</v>
      </c>
      <c r="I3" t="n">
        <v>310</v>
      </c>
      <c r="J3" t="n">
        <v>243.08</v>
      </c>
      <c r="K3" t="n">
        <v>58.47</v>
      </c>
      <c r="L3" t="n">
        <v>1.25</v>
      </c>
      <c r="M3" t="n">
        <v>308</v>
      </c>
      <c r="N3" t="n">
        <v>58.36</v>
      </c>
      <c r="O3" t="n">
        <v>30214.33</v>
      </c>
      <c r="P3" t="n">
        <v>534.9299999999999</v>
      </c>
      <c r="Q3" t="n">
        <v>1397.97</v>
      </c>
      <c r="R3" t="n">
        <v>372.63</v>
      </c>
      <c r="S3" t="n">
        <v>66.97</v>
      </c>
      <c r="T3" t="n">
        <v>148768.12</v>
      </c>
      <c r="U3" t="n">
        <v>0.18</v>
      </c>
      <c r="V3" t="n">
        <v>0.63</v>
      </c>
      <c r="W3" t="n">
        <v>5.81</v>
      </c>
      <c r="X3" t="n">
        <v>9.199999999999999</v>
      </c>
      <c r="Y3" t="n">
        <v>1</v>
      </c>
      <c r="Z3" t="n">
        <v>10</v>
      </c>
      <c r="AA3" t="n">
        <v>929.6119586878925</v>
      </c>
      <c r="AB3" t="n">
        <v>1271.93609346194</v>
      </c>
      <c r="AC3" t="n">
        <v>1150.544297875451</v>
      </c>
      <c r="AD3" t="n">
        <v>929611.9586878925</v>
      </c>
      <c r="AE3" t="n">
        <v>1271936.09346194</v>
      </c>
      <c r="AF3" t="n">
        <v>1.432164373852972e-06</v>
      </c>
      <c r="AG3" t="n">
        <v>30</v>
      </c>
      <c r="AH3" t="n">
        <v>1150544.297875451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2.2026</v>
      </c>
      <c r="E4" t="n">
        <v>45.4</v>
      </c>
      <c r="F4" t="n">
        <v>31.26</v>
      </c>
      <c r="G4" t="n">
        <v>7.78</v>
      </c>
      <c r="H4" t="n">
        <v>0.11</v>
      </c>
      <c r="I4" t="n">
        <v>241</v>
      </c>
      <c r="J4" t="n">
        <v>243.52</v>
      </c>
      <c r="K4" t="n">
        <v>58.47</v>
      </c>
      <c r="L4" t="n">
        <v>1.5</v>
      </c>
      <c r="M4" t="n">
        <v>239</v>
      </c>
      <c r="N4" t="n">
        <v>58.55</v>
      </c>
      <c r="O4" t="n">
        <v>30268.64</v>
      </c>
      <c r="P4" t="n">
        <v>499.92</v>
      </c>
      <c r="Q4" t="n">
        <v>1397.94</v>
      </c>
      <c r="R4" t="n">
        <v>303.5</v>
      </c>
      <c r="S4" t="n">
        <v>66.97</v>
      </c>
      <c r="T4" t="n">
        <v>114544.47</v>
      </c>
      <c r="U4" t="n">
        <v>0.22</v>
      </c>
      <c r="V4" t="n">
        <v>0.67</v>
      </c>
      <c r="W4" t="n">
        <v>5.7</v>
      </c>
      <c r="X4" t="n">
        <v>7.09</v>
      </c>
      <c r="Y4" t="n">
        <v>1</v>
      </c>
      <c r="Z4" t="n">
        <v>10</v>
      </c>
      <c r="AA4" t="n">
        <v>790.5375839762878</v>
      </c>
      <c r="AB4" t="n">
        <v>1081.648398453134</v>
      </c>
      <c r="AC4" t="n">
        <v>978.4173934078281</v>
      </c>
      <c r="AD4" t="n">
        <v>790537.5839762879</v>
      </c>
      <c r="AE4" t="n">
        <v>1081648.398453134</v>
      </c>
      <c r="AF4" t="n">
        <v>1.601668062883247e-06</v>
      </c>
      <c r="AG4" t="n">
        <v>27</v>
      </c>
      <c r="AH4" t="n">
        <v>978417.3934078281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2.3795</v>
      </c>
      <c r="E5" t="n">
        <v>42.03</v>
      </c>
      <c r="F5" t="n">
        <v>29.92</v>
      </c>
      <c r="G5" t="n">
        <v>9.07</v>
      </c>
      <c r="H5" t="n">
        <v>0.13</v>
      </c>
      <c r="I5" t="n">
        <v>198</v>
      </c>
      <c r="J5" t="n">
        <v>243.96</v>
      </c>
      <c r="K5" t="n">
        <v>58.47</v>
      </c>
      <c r="L5" t="n">
        <v>1.75</v>
      </c>
      <c r="M5" t="n">
        <v>196</v>
      </c>
      <c r="N5" t="n">
        <v>58.74</v>
      </c>
      <c r="O5" t="n">
        <v>30323.01</v>
      </c>
      <c r="P5" t="n">
        <v>477.5</v>
      </c>
      <c r="Q5" t="n">
        <v>1397.5</v>
      </c>
      <c r="R5" t="n">
        <v>260.69</v>
      </c>
      <c r="S5" t="n">
        <v>66.97</v>
      </c>
      <c r="T5" t="n">
        <v>93354.2</v>
      </c>
      <c r="U5" t="n">
        <v>0.26</v>
      </c>
      <c r="V5" t="n">
        <v>0.7</v>
      </c>
      <c r="W5" t="n">
        <v>5.6</v>
      </c>
      <c r="X5" t="n">
        <v>5.75</v>
      </c>
      <c r="Y5" t="n">
        <v>1</v>
      </c>
      <c r="Z5" t="n">
        <v>10</v>
      </c>
      <c r="AA5" t="n">
        <v>707.0215705988799</v>
      </c>
      <c r="AB5" t="n">
        <v>967.3781044836909</v>
      </c>
      <c r="AC5" t="n">
        <v>875.0528959154636</v>
      </c>
      <c r="AD5" t="n">
        <v>707021.5705988798</v>
      </c>
      <c r="AE5" t="n">
        <v>967378.1044836909</v>
      </c>
      <c r="AF5" t="n">
        <v>1.73030471062866e-06</v>
      </c>
      <c r="AG5" t="n">
        <v>25</v>
      </c>
      <c r="AH5" t="n">
        <v>875052.8959154637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2.5155</v>
      </c>
      <c r="E6" t="n">
        <v>39.75</v>
      </c>
      <c r="F6" t="n">
        <v>29.06</v>
      </c>
      <c r="G6" t="n">
        <v>10.38</v>
      </c>
      <c r="H6" t="n">
        <v>0.15</v>
      </c>
      <c r="I6" t="n">
        <v>168</v>
      </c>
      <c r="J6" t="n">
        <v>244.41</v>
      </c>
      <c r="K6" t="n">
        <v>58.47</v>
      </c>
      <c r="L6" t="n">
        <v>2</v>
      </c>
      <c r="M6" t="n">
        <v>166</v>
      </c>
      <c r="N6" t="n">
        <v>58.93</v>
      </c>
      <c r="O6" t="n">
        <v>30377.45</v>
      </c>
      <c r="P6" t="n">
        <v>462.69</v>
      </c>
      <c r="Q6" t="n">
        <v>1397.68</v>
      </c>
      <c r="R6" t="n">
        <v>232.01</v>
      </c>
      <c r="S6" t="n">
        <v>66.97</v>
      </c>
      <c r="T6" t="n">
        <v>79164.28999999999</v>
      </c>
      <c r="U6" t="n">
        <v>0.29</v>
      </c>
      <c r="V6" t="n">
        <v>0.72</v>
      </c>
      <c r="W6" t="n">
        <v>5.57</v>
      </c>
      <c r="X6" t="n">
        <v>4.89</v>
      </c>
      <c r="Y6" t="n">
        <v>1</v>
      </c>
      <c r="Z6" t="n">
        <v>10</v>
      </c>
      <c r="AA6" t="n">
        <v>655.7848167278728</v>
      </c>
      <c r="AB6" t="n">
        <v>897.2737174313299</v>
      </c>
      <c r="AC6" t="n">
        <v>811.6391731712548</v>
      </c>
      <c r="AD6" t="n">
        <v>655784.8167278728</v>
      </c>
      <c r="AE6" t="n">
        <v>897273.7174313299</v>
      </c>
      <c r="AF6" t="n">
        <v>1.829200041851815e-06</v>
      </c>
      <c r="AG6" t="n">
        <v>24</v>
      </c>
      <c r="AH6" t="n">
        <v>811639.1731712548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2.6339</v>
      </c>
      <c r="E7" t="n">
        <v>37.97</v>
      </c>
      <c r="F7" t="n">
        <v>28.36</v>
      </c>
      <c r="G7" t="n">
        <v>11.74</v>
      </c>
      <c r="H7" t="n">
        <v>0.16</v>
      </c>
      <c r="I7" t="n">
        <v>145</v>
      </c>
      <c r="J7" t="n">
        <v>244.85</v>
      </c>
      <c r="K7" t="n">
        <v>58.47</v>
      </c>
      <c r="L7" t="n">
        <v>2.25</v>
      </c>
      <c r="M7" t="n">
        <v>143</v>
      </c>
      <c r="N7" t="n">
        <v>59.12</v>
      </c>
      <c r="O7" t="n">
        <v>30431.96</v>
      </c>
      <c r="P7" t="n">
        <v>450.64</v>
      </c>
      <c r="Q7" t="n">
        <v>1397.37</v>
      </c>
      <c r="R7" t="n">
        <v>208.91</v>
      </c>
      <c r="S7" t="n">
        <v>66.97</v>
      </c>
      <c r="T7" t="n">
        <v>67729.25</v>
      </c>
      <c r="U7" t="n">
        <v>0.32</v>
      </c>
      <c r="V7" t="n">
        <v>0.74</v>
      </c>
      <c r="W7" t="n">
        <v>5.54</v>
      </c>
      <c r="X7" t="n">
        <v>4.19</v>
      </c>
      <c r="Y7" t="n">
        <v>1</v>
      </c>
      <c r="Z7" t="n">
        <v>10</v>
      </c>
      <c r="AA7" t="n">
        <v>607.9345569143825</v>
      </c>
      <c r="AB7" t="n">
        <v>831.8028809500368</v>
      </c>
      <c r="AC7" t="n">
        <v>752.4167814348403</v>
      </c>
      <c r="AD7" t="n">
        <v>607934.5569143825</v>
      </c>
      <c r="AE7" t="n">
        <v>831802.8809500368</v>
      </c>
      <c r="AF7" t="n">
        <v>1.915297153740209e-06</v>
      </c>
      <c r="AG7" t="n">
        <v>22</v>
      </c>
      <c r="AH7" t="n">
        <v>752416.7814348403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2.7262</v>
      </c>
      <c r="E8" t="n">
        <v>36.68</v>
      </c>
      <c r="F8" t="n">
        <v>27.88</v>
      </c>
      <c r="G8" t="n">
        <v>13.07</v>
      </c>
      <c r="H8" t="n">
        <v>0.18</v>
      </c>
      <c r="I8" t="n">
        <v>128</v>
      </c>
      <c r="J8" t="n">
        <v>245.29</v>
      </c>
      <c r="K8" t="n">
        <v>58.47</v>
      </c>
      <c r="L8" t="n">
        <v>2.5</v>
      </c>
      <c r="M8" t="n">
        <v>126</v>
      </c>
      <c r="N8" t="n">
        <v>59.32</v>
      </c>
      <c r="O8" t="n">
        <v>30486.54</v>
      </c>
      <c r="P8" t="n">
        <v>442.02</v>
      </c>
      <c r="Q8" t="n">
        <v>1397.72</v>
      </c>
      <c r="R8" t="n">
        <v>192.77</v>
      </c>
      <c r="S8" t="n">
        <v>66.97</v>
      </c>
      <c r="T8" t="n">
        <v>59745.65</v>
      </c>
      <c r="U8" t="n">
        <v>0.35</v>
      </c>
      <c r="V8" t="n">
        <v>0.76</v>
      </c>
      <c r="W8" t="n">
        <v>5.52</v>
      </c>
      <c r="X8" t="n">
        <v>3.71</v>
      </c>
      <c r="Y8" t="n">
        <v>1</v>
      </c>
      <c r="Z8" t="n">
        <v>10</v>
      </c>
      <c r="AA8" t="n">
        <v>584.2463762249708</v>
      </c>
      <c r="AB8" t="n">
        <v>799.3916670820075</v>
      </c>
      <c r="AC8" t="n">
        <v>723.0988483289512</v>
      </c>
      <c r="AD8" t="n">
        <v>584246.3762249708</v>
      </c>
      <c r="AE8" t="n">
        <v>799391.6670820075</v>
      </c>
      <c r="AF8" t="n">
        <v>1.982415088092395e-06</v>
      </c>
      <c r="AG8" t="n">
        <v>22</v>
      </c>
      <c r="AH8" t="n">
        <v>723098.8483289513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2.8031</v>
      </c>
      <c r="E9" t="n">
        <v>35.68</v>
      </c>
      <c r="F9" t="n">
        <v>27.49</v>
      </c>
      <c r="G9" t="n">
        <v>14.34</v>
      </c>
      <c r="H9" t="n">
        <v>0.2</v>
      </c>
      <c r="I9" t="n">
        <v>115</v>
      </c>
      <c r="J9" t="n">
        <v>245.73</v>
      </c>
      <c r="K9" t="n">
        <v>58.47</v>
      </c>
      <c r="L9" t="n">
        <v>2.75</v>
      </c>
      <c r="M9" t="n">
        <v>113</v>
      </c>
      <c r="N9" t="n">
        <v>59.51</v>
      </c>
      <c r="O9" t="n">
        <v>30541.19</v>
      </c>
      <c r="P9" t="n">
        <v>434.92</v>
      </c>
      <c r="Q9" t="n">
        <v>1397.4</v>
      </c>
      <c r="R9" t="n">
        <v>180.39</v>
      </c>
      <c r="S9" t="n">
        <v>66.97</v>
      </c>
      <c r="T9" t="n">
        <v>53620.98</v>
      </c>
      <c r="U9" t="n">
        <v>0.37</v>
      </c>
      <c r="V9" t="n">
        <v>0.77</v>
      </c>
      <c r="W9" t="n">
        <v>5.49</v>
      </c>
      <c r="X9" t="n">
        <v>3.32</v>
      </c>
      <c r="Y9" t="n">
        <v>1</v>
      </c>
      <c r="Z9" t="n">
        <v>10</v>
      </c>
      <c r="AA9" t="n">
        <v>558.8664394262332</v>
      </c>
      <c r="AB9" t="n">
        <v>764.6657178701863</v>
      </c>
      <c r="AC9" t="n">
        <v>691.6870949717306</v>
      </c>
      <c r="AD9" t="n">
        <v>558866.4394262332</v>
      </c>
      <c r="AE9" t="n">
        <v>764665.7178701863</v>
      </c>
      <c r="AF9" t="n">
        <v>2.038334580526664e-06</v>
      </c>
      <c r="AG9" t="n">
        <v>21</v>
      </c>
      <c r="AH9" t="n">
        <v>691687.0949717306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2.8736</v>
      </c>
      <c r="E10" t="n">
        <v>34.8</v>
      </c>
      <c r="F10" t="n">
        <v>27.13</v>
      </c>
      <c r="G10" t="n">
        <v>15.65</v>
      </c>
      <c r="H10" t="n">
        <v>0.22</v>
      </c>
      <c r="I10" t="n">
        <v>104</v>
      </c>
      <c r="J10" t="n">
        <v>246.18</v>
      </c>
      <c r="K10" t="n">
        <v>58.47</v>
      </c>
      <c r="L10" t="n">
        <v>3</v>
      </c>
      <c r="M10" t="n">
        <v>102</v>
      </c>
      <c r="N10" t="n">
        <v>59.7</v>
      </c>
      <c r="O10" t="n">
        <v>30595.91</v>
      </c>
      <c r="P10" t="n">
        <v>428.08</v>
      </c>
      <c r="Q10" t="n">
        <v>1397.34</v>
      </c>
      <c r="R10" t="n">
        <v>168.99</v>
      </c>
      <c r="S10" t="n">
        <v>66.97</v>
      </c>
      <c r="T10" t="n">
        <v>47978.21</v>
      </c>
      <c r="U10" t="n">
        <v>0.4</v>
      </c>
      <c r="V10" t="n">
        <v>0.78</v>
      </c>
      <c r="W10" t="n">
        <v>5.47</v>
      </c>
      <c r="X10" t="n">
        <v>2.96</v>
      </c>
      <c r="Y10" t="n">
        <v>1</v>
      </c>
      <c r="Z10" t="n">
        <v>10</v>
      </c>
      <c r="AA10" t="n">
        <v>542.5285003766115</v>
      </c>
      <c r="AB10" t="n">
        <v>742.3114288834931</v>
      </c>
      <c r="AC10" t="n">
        <v>671.4662679514856</v>
      </c>
      <c r="AD10" t="n">
        <v>542528.5003766115</v>
      </c>
      <c r="AE10" t="n">
        <v>742311.4288834932</v>
      </c>
      <c r="AF10" t="n">
        <v>2.08960017502102e-06</v>
      </c>
      <c r="AG10" t="n">
        <v>21</v>
      </c>
      <c r="AH10" t="n">
        <v>671466.2679514856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2.9296</v>
      </c>
      <c r="E11" t="n">
        <v>34.13</v>
      </c>
      <c r="F11" t="n">
        <v>26.89</v>
      </c>
      <c r="G11" t="n">
        <v>16.98</v>
      </c>
      <c r="H11" t="n">
        <v>0.23</v>
      </c>
      <c r="I11" t="n">
        <v>95</v>
      </c>
      <c r="J11" t="n">
        <v>246.62</v>
      </c>
      <c r="K11" t="n">
        <v>58.47</v>
      </c>
      <c r="L11" t="n">
        <v>3.25</v>
      </c>
      <c r="M11" t="n">
        <v>93</v>
      </c>
      <c r="N11" t="n">
        <v>59.9</v>
      </c>
      <c r="O11" t="n">
        <v>30650.7</v>
      </c>
      <c r="P11" t="n">
        <v>423.43</v>
      </c>
      <c r="Q11" t="n">
        <v>1397.59</v>
      </c>
      <c r="R11" t="n">
        <v>160.98</v>
      </c>
      <c r="S11" t="n">
        <v>66.97</v>
      </c>
      <c r="T11" t="n">
        <v>44018.13</v>
      </c>
      <c r="U11" t="n">
        <v>0.42</v>
      </c>
      <c r="V11" t="n">
        <v>0.78</v>
      </c>
      <c r="W11" t="n">
        <v>5.46</v>
      </c>
      <c r="X11" t="n">
        <v>2.72</v>
      </c>
      <c r="Y11" t="n">
        <v>1</v>
      </c>
      <c r="Z11" t="n">
        <v>10</v>
      </c>
      <c r="AA11" t="n">
        <v>523.8975334267591</v>
      </c>
      <c r="AB11" t="n">
        <v>716.819717962453</v>
      </c>
      <c r="AC11" t="n">
        <v>648.4074501429086</v>
      </c>
      <c r="AD11" t="n">
        <v>523897.5334267591</v>
      </c>
      <c r="AE11" t="n">
        <v>716819.7179624529</v>
      </c>
      <c r="AF11" t="n">
        <v>2.130321781995261e-06</v>
      </c>
      <c r="AG11" t="n">
        <v>20</v>
      </c>
      <c r="AH11" t="n">
        <v>648407.4501429086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2.9842</v>
      </c>
      <c r="E12" t="n">
        <v>33.51</v>
      </c>
      <c r="F12" t="n">
        <v>26.64</v>
      </c>
      <c r="G12" t="n">
        <v>18.38</v>
      </c>
      <c r="H12" t="n">
        <v>0.25</v>
      </c>
      <c r="I12" t="n">
        <v>87</v>
      </c>
      <c r="J12" t="n">
        <v>247.07</v>
      </c>
      <c r="K12" t="n">
        <v>58.47</v>
      </c>
      <c r="L12" t="n">
        <v>3.5</v>
      </c>
      <c r="M12" t="n">
        <v>85</v>
      </c>
      <c r="N12" t="n">
        <v>60.09</v>
      </c>
      <c r="O12" t="n">
        <v>30705.56</v>
      </c>
      <c r="P12" t="n">
        <v>418.51</v>
      </c>
      <c r="Q12" t="n">
        <v>1397.3</v>
      </c>
      <c r="R12" t="n">
        <v>153.42</v>
      </c>
      <c r="S12" t="n">
        <v>66.97</v>
      </c>
      <c r="T12" t="n">
        <v>40278.52</v>
      </c>
      <c r="U12" t="n">
        <v>0.44</v>
      </c>
      <c r="V12" t="n">
        <v>0.79</v>
      </c>
      <c r="W12" t="n">
        <v>5.43</v>
      </c>
      <c r="X12" t="n">
        <v>2.48</v>
      </c>
      <c r="Y12" t="n">
        <v>1</v>
      </c>
      <c r="Z12" t="n">
        <v>10</v>
      </c>
      <c r="AA12" t="n">
        <v>512.5685816146311</v>
      </c>
      <c r="AB12" t="n">
        <v>701.3189462950194</v>
      </c>
      <c r="AC12" t="n">
        <v>634.3860503679454</v>
      </c>
      <c r="AD12" t="n">
        <v>512568.5816146311</v>
      </c>
      <c r="AE12" t="n">
        <v>701318.9462950194</v>
      </c>
      <c r="AF12" t="n">
        <v>2.170025348795145e-06</v>
      </c>
      <c r="AG12" t="n">
        <v>20</v>
      </c>
      <c r="AH12" t="n">
        <v>634386.0503679453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3.0248</v>
      </c>
      <c r="E13" t="n">
        <v>33.06</v>
      </c>
      <c r="F13" t="n">
        <v>26.48</v>
      </c>
      <c r="G13" t="n">
        <v>19.61</v>
      </c>
      <c r="H13" t="n">
        <v>0.27</v>
      </c>
      <c r="I13" t="n">
        <v>81</v>
      </c>
      <c r="J13" t="n">
        <v>247.51</v>
      </c>
      <c r="K13" t="n">
        <v>58.47</v>
      </c>
      <c r="L13" t="n">
        <v>3.75</v>
      </c>
      <c r="M13" t="n">
        <v>79</v>
      </c>
      <c r="N13" t="n">
        <v>60.29</v>
      </c>
      <c r="O13" t="n">
        <v>30760.49</v>
      </c>
      <c r="P13" t="n">
        <v>415.11</v>
      </c>
      <c r="Q13" t="n">
        <v>1397.35</v>
      </c>
      <c r="R13" t="n">
        <v>147.97</v>
      </c>
      <c r="S13" t="n">
        <v>66.97</v>
      </c>
      <c r="T13" t="n">
        <v>37581.81</v>
      </c>
      <c r="U13" t="n">
        <v>0.45</v>
      </c>
      <c r="V13" t="n">
        <v>0.79</v>
      </c>
      <c r="W13" t="n">
        <v>5.42</v>
      </c>
      <c r="X13" t="n">
        <v>2.31</v>
      </c>
      <c r="Y13" t="n">
        <v>1</v>
      </c>
      <c r="Z13" t="n">
        <v>10</v>
      </c>
      <c r="AA13" t="n">
        <v>504.6484439016781</v>
      </c>
      <c r="AB13" t="n">
        <v>690.4822644643416</v>
      </c>
      <c r="AC13" t="n">
        <v>624.5836062418088</v>
      </c>
      <c r="AD13" t="n">
        <v>504648.4439016781</v>
      </c>
      <c r="AE13" t="n">
        <v>690482.2644643416</v>
      </c>
      <c r="AF13" t="n">
        <v>2.199548513851469e-06</v>
      </c>
      <c r="AG13" t="n">
        <v>20</v>
      </c>
      <c r="AH13" t="n">
        <v>624583.6062418087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3.0673</v>
      </c>
      <c r="E14" t="n">
        <v>32.6</v>
      </c>
      <c r="F14" t="n">
        <v>26.3</v>
      </c>
      <c r="G14" t="n">
        <v>21.04</v>
      </c>
      <c r="H14" t="n">
        <v>0.29</v>
      </c>
      <c r="I14" t="n">
        <v>75</v>
      </c>
      <c r="J14" t="n">
        <v>247.96</v>
      </c>
      <c r="K14" t="n">
        <v>58.47</v>
      </c>
      <c r="L14" t="n">
        <v>4</v>
      </c>
      <c r="M14" t="n">
        <v>73</v>
      </c>
      <c r="N14" t="n">
        <v>60.48</v>
      </c>
      <c r="O14" t="n">
        <v>30815.5</v>
      </c>
      <c r="P14" t="n">
        <v>411.11</v>
      </c>
      <c r="Q14" t="n">
        <v>1397.34</v>
      </c>
      <c r="R14" t="n">
        <v>142.17</v>
      </c>
      <c r="S14" t="n">
        <v>66.97</v>
      </c>
      <c r="T14" t="n">
        <v>34711.98</v>
      </c>
      <c r="U14" t="n">
        <v>0.47</v>
      </c>
      <c r="V14" t="n">
        <v>0.8</v>
      </c>
      <c r="W14" t="n">
        <v>5.42</v>
      </c>
      <c r="X14" t="n">
        <v>2.14</v>
      </c>
      <c r="Y14" t="n">
        <v>1</v>
      </c>
      <c r="Z14" t="n">
        <v>10</v>
      </c>
      <c r="AA14" t="n">
        <v>489.30010586743</v>
      </c>
      <c r="AB14" t="n">
        <v>669.4819912449981</v>
      </c>
      <c r="AC14" t="n">
        <v>605.5875696244509</v>
      </c>
      <c r="AD14" t="n">
        <v>489300.10586743</v>
      </c>
      <c r="AE14" t="n">
        <v>669481.9912449981</v>
      </c>
      <c r="AF14" t="n">
        <v>2.230453304858705e-06</v>
      </c>
      <c r="AG14" t="n">
        <v>19</v>
      </c>
      <c r="AH14" t="n">
        <v>605587.5696244509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3.104</v>
      </c>
      <c r="E15" t="n">
        <v>32.22</v>
      </c>
      <c r="F15" t="n">
        <v>26.15</v>
      </c>
      <c r="G15" t="n">
        <v>22.42</v>
      </c>
      <c r="H15" t="n">
        <v>0.3</v>
      </c>
      <c r="I15" t="n">
        <v>70</v>
      </c>
      <c r="J15" t="n">
        <v>248.4</v>
      </c>
      <c r="K15" t="n">
        <v>58.47</v>
      </c>
      <c r="L15" t="n">
        <v>4.25</v>
      </c>
      <c r="M15" t="n">
        <v>68</v>
      </c>
      <c r="N15" t="n">
        <v>60.68</v>
      </c>
      <c r="O15" t="n">
        <v>30870.57</v>
      </c>
      <c r="P15" t="n">
        <v>407.96</v>
      </c>
      <c r="Q15" t="n">
        <v>1397.35</v>
      </c>
      <c r="R15" t="n">
        <v>137.47</v>
      </c>
      <c r="S15" t="n">
        <v>66.97</v>
      </c>
      <c r="T15" t="n">
        <v>32384.64</v>
      </c>
      <c r="U15" t="n">
        <v>0.49</v>
      </c>
      <c r="V15" t="n">
        <v>0.8</v>
      </c>
      <c r="W15" t="n">
        <v>5.4</v>
      </c>
      <c r="X15" t="n">
        <v>1.99</v>
      </c>
      <c r="Y15" t="n">
        <v>1</v>
      </c>
      <c r="Z15" t="n">
        <v>10</v>
      </c>
      <c r="AA15" t="n">
        <v>482.4505638390537</v>
      </c>
      <c r="AB15" t="n">
        <v>660.1101456613061</v>
      </c>
      <c r="AC15" t="n">
        <v>597.1101598297986</v>
      </c>
      <c r="AD15" t="n">
        <v>482450.5638390537</v>
      </c>
      <c r="AE15" t="n">
        <v>660110.1456613061</v>
      </c>
      <c r="AF15" t="n">
        <v>2.257140500857895e-06</v>
      </c>
      <c r="AG15" t="n">
        <v>19</v>
      </c>
      <c r="AH15" t="n">
        <v>597110.1598297986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3.1338</v>
      </c>
      <c r="E16" t="n">
        <v>31.91</v>
      </c>
      <c r="F16" t="n">
        <v>26.04</v>
      </c>
      <c r="G16" t="n">
        <v>23.67</v>
      </c>
      <c r="H16" t="n">
        <v>0.32</v>
      </c>
      <c r="I16" t="n">
        <v>66</v>
      </c>
      <c r="J16" t="n">
        <v>248.85</v>
      </c>
      <c r="K16" t="n">
        <v>58.47</v>
      </c>
      <c r="L16" t="n">
        <v>4.5</v>
      </c>
      <c r="M16" t="n">
        <v>64</v>
      </c>
      <c r="N16" t="n">
        <v>60.88</v>
      </c>
      <c r="O16" t="n">
        <v>30925.72</v>
      </c>
      <c r="P16" t="n">
        <v>405.24</v>
      </c>
      <c r="Q16" t="n">
        <v>1397.21</v>
      </c>
      <c r="R16" t="n">
        <v>133.64</v>
      </c>
      <c r="S16" t="n">
        <v>66.97</v>
      </c>
      <c r="T16" t="n">
        <v>30491.38</v>
      </c>
      <c r="U16" t="n">
        <v>0.5</v>
      </c>
      <c r="V16" t="n">
        <v>0.8100000000000001</v>
      </c>
      <c r="W16" t="n">
        <v>5.4</v>
      </c>
      <c r="X16" t="n">
        <v>1.87</v>
      </c>
      <c r="Y16" t="n">
        <v>1</v>
      </c>
      <c r="Z16" t="n">
        <v>10</v>
      </c>
      <c r="AA16" t="n">
        <v>476.8957600731433</v>
      </c>
      <c r="AB16" t="n">
        <v>652.5098180881409</v>
      </c>
      <c r="AC16" t="n">
        <v>590.2351968530895</v>
      </c>
      <c r="AD16" t="n">
        <v>476895.7600731433</v>
      </c>
      <c r="AE16" t="n">
        <v>652509.8180881409</v>
      </c>
      <c r="AF16" t="n">
        <v>2.278810213140615e-06</v>
      </c>
      <c r="AG16" t="n">
        <v>19</v>
      </c>
      <c r="AH16" t="n">
        <v>590235.1968530895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3.1628</v>
      </c>
      <c r="E17" t="n">
        <v>31.62</v>
      </c>
      <c r="F17" t="n">
        <v>25.93</v>
      </c>
      <c r="G17" t="n">
        <v>25.1</v>
      </c>
      <c r="H17" t="n">
        <v>0.34</v>
      </c>
      <c r="I17" t="n">
        <v>62</v>
      </c>
      <c r="J17" t="n">
        <v>249.3</v>
      </c>
      <c r="K17" t="n">
        <v>58.47</v>
      </c>
      <c r="L17" t="n">
        <v>4.75</v>
      </c>
      <c r="M17" t="n">
        <v>60</v>
      </c>
      <c r="N17" t="n">
        <v>61.07</v>
      </c>
      <c r="O17" t="n">
        <v>30980.93</v>
      </c>
      <c r="P17" t="n">
        <v>402.66</v>
      </c>
      <c r="Q17" t="n">
        <v>1397.63</v>
      </c>
      <c r="R17" t="n">
        <v>129.93</v>
      </c>
      <c r="S17" t="n">
        <v>66.97</v>
      </c>
      <c r="T17" t="n">
        <v>28657.61</v>
      </c>
      <c r="U17" t="n">
        <v>0.52</v>
      </c>
      <c r="V17" t="n">
        <v>0.8100000000000001</v>
      </c>
      <c r="W17" t="n">
        <v>5.4</v>
      </c>
      <c r="X17" t="n">
        <v>1.76</v>
      </c>
      <c r="Y17" t="n">
        <v>1</v>
      </c>
      <c r="Z17" t="n">
        <v>10</v>
      </c>
      <c r="AA17" t="n">
        <v>471.6382903899981</v>
      </c>
      <c r="AB17" t="n">
        <v>645.3163161244689</v>
      </c>
      <c r="AC17" t="n">
        <v>583.728232620687</v>
      </c>
      <c r="AD17" t="n">
        <v>471638.2903899981</v>
      </c>
      <c r="AE17" t="n">
        <v>645316.3161244689</v>
      </c>
      <c r="AF17" t="n">
        <v>2.299898188180847e-06</v>
      </c>
      <c r="AG17" t="n">
        <v>19</v>
      </c>
      <c r="AH17" t="n">
        <v>583728.232620687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3.1858</v>
      </c>
      <c r="E18" t="n">
        <v>31.39</v>
      </c>
      <c r="F18" t="n">
        <v>25.85</v>
      </c>
      <c r="G18" t="n">
        <v>26.28</v>
      </c>
      <c r="H18" t="n">
        <v>0.36</v>
      </c>
      <c r="I18" t="n">
        <v>59</v>
      </c>
      <c r="J18" t="n">
        <v>249.75</v>
      </c>
      <c r="K18" t="n">
        <v>58.47</v>
      </c>
      <c r="L18" t="n">
        <v>5</v>
      </c>
      <c r="M18" t="n">
        <v>57</v>
      </c>
      <c r="N18" t="n">
        <v>61.27</v>
      </c>
      <c r="O18" t="n">
        <v>31036.22</v>
      </c>
      <c r="P18" t="n">
        <v>400.14</v>
      </c>
      <c r="Q18" t="n">
        <v>1397.31</v>
      </c>
      <c r="R18" t="n">
        <v>127.21</v>
      </c>
      <c r="S18" t="n">
        <v>66.97</v>
      </c>
      <c r="T18" t="n">
        <v>27312.15</v>
      </c>
      <c r="U18" t="n">
        <v>0.53</v>
      </c>
      <c r="V18" t="n">
        <v>0.8100000000000001</v>
      </c>
      <c r="W18" t="n">
        <v>5.39</v>
      </c>
      <c r="X18" t="n">
        <v>1.68</v>
      </c>
      <c r="Y18" t="n">
        <v>1</v>
      </c>
      <c r="Z18" t="n">
        <v>10</v>
      </c>
      <c r="AA18" t="n">
        <v>467.1854674944578</v>
      </c>
      <c r="AB18" t="n">
        <v>639.2237673941089</v>
      </c>
      <c r="AC18" t="n">
        <v>578.2171481902067</v>
      </c>
      <c r="AD18" t="n">
        <v>467185.4674944578</v>
      </c>
      <c r="AE18" t="n">
        <v>639223.7673941089</v>
      </c>
      <c r="AF18" t="n">
        <v>2.31662313390241e-06</v>
      </c>
      <c r="AG18" t="n">
        <v>19</v>
      </c>
      <c r="AH18" t="n">
        <v>578217.1481902066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3.209</v>
      </c>
      <c r="E19" t="n">
        <v>31.16</v>
      </c>
      <c r="F19" t="n">
        <v>25.76</v>
      </c>
      <c r="G19" t="n">
        <v>27.6</v>
      </c>
      <c r="H19" t="n">
        <v>0.37</v>
      </c>
      <c r="I19" t="n">
        <v>56</v>
      </c>
      <c r="J19" t="n">
        <v>250.2</v>
      </c>
      <c r="K19" t="n">
        <v>58.47</v>
      </c>
      <c r="L19" t="n">
        <v>5.25</v>
      </c>
      <c r="M19" t="n">
        <v>54</v>
      </c>
      <c r="N19" t="n">
        <v>61.47</v>
      </c>
      <c r="O19" t="n">
        <v>31091.59</v>
      </c>
      <c r="P19" t="n">
        <v>398.17</v>
      </c>
      <c r="Q19" t="n">
        <v>1397.27</v>
      </c>
      <c r="R19" t="n">
        <v>124.12</v>
      </c>
      <c r="S19" t="n">
        <v>66.97</v>
      </c>
      <c r="T19" t="n">
        <v>25781.89</v>
      </c>
      <c r="U19" t="n">
        <v>0.54</v>
      </c>
      <c r="V19" t="n">
        <v>0.82</v>
      </c>
      <c r="W19" t="n">
        <v>5.4</v>
      </c>
      <c r="X19" t="n">
        <v>1.59</v>
      </c>
      <c r="Y19" t="n">
        <v>1</v>
      </c>
      <c r="Z19" t="n">
        <v>10</v>
      </c>
      <c r="AA19" t="n">
        <v>463.1787552456361</v>
      </c>
      <c r="AB19" t="n">
        <v>633.7416069316018</v>
      </c>
      <c r="AC19" t="n">
        <v>573.2581974279807</v>
      </c>
      <c r="AD19" t="n">
        <v>463178.755245636</v>
      </c>
      <c r="AE19" t="n">
        <v>633741.6069316019</v>
      </c>
      <c r="AF19" t="n">
        <v>2.333493513934596e-06</v>
      </c>
      <c r="AG19" t="n">
        <v>19</v>
      </c>
      <c r="AH19" t="n">
        <v>573258.1974279807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3.2355</v>
      </c>
      <c r="E20" t="n">
        <v>30.91</v>
      </c>
      <c r="F20" t="n">
        <v>25.65</v>
      </c>
      <c r="G20" t="n">
        <v>29.03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395.19</v>
      </c>
      <c r="Q20" t="n">
        <v>1397.35</v>
      </c>
      <c r="R20" t="n">
        <v>120.67</v>
      </c>
      <c r="S20" t="n">
        <v>66.97</v>
      </c>
      <c r="T20" t="n">
        <v>24071.91</v>
      </c>
      <c r="U20" t="n">
        <v>0.5600000000000001</v>
      </c>
      <c r="V20" t="n">
        <v>0.82</v>
      </c>
      <c r="W20" t="n">
        <v>5.38</v>
      </c>
      <c r="X20" t="n">
        <v>1.48</v>
      </c>
      <c r="Y20" t="n">
        <v>1</v>
      </c>
      <c r="Z20" t="n">
        <v>10</v>
      </c>
      <c r="AA20" t="n">
        <v>451.1993308475718</v>
      </c>
      <c r="AB20" t="n">
        <v>617.3508299752655</v>
      </c>
      <c r="AC20" t="n">
        <v>558.431733219757</v>
      </c>
      <c r="AD20" t="n">
        <v>451199.3308475718</v>
      </c>
      <c r="AE20" t="n">
        <v>617350.8299752654</v>
      </c>
      <c r="AF20" t="n">
        <v>2.352763560092048e-06</v>
      </c>
      <c r="AG20" t="n">
        <v>18</v>
      </c>
      <c r="AH20" t="n">
        <v>558431.733219757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3.2567</v>
      </c>
      <c r="E21" t="n">
        <v>30.71</v>
      </c>
      <c r="F21" t="n">
        <v>25.59</v>
      </c>
      <c r="G21" t="n">
        <v>30.71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393.16</v>
      </c>
      <c r="Q21" t="n">
        <v>1397.35</v>
      </c>
      <c r="R21" t="n">
        <v>118.76</v>
      </c>
      <c r="S21" t="n">
        <v>66.97</v>
      </c>
      <c r="T21" t="n">
        <v>23132.01</v>
      </c>
      <c r="U21" t="n">
        <v>0.5600000000000001</v>
      </c>
      <c r="V21" t="n">
        <v>0.82</v>
      </c>
      <c r="W21" t="n">
        <v>5.38</v>
      </c>
      <c r="X21" t="n">
        <v>1.42</v>
      </c>
      <c r="Y21" t="n">
        <v>1</v>
      </c>
      <c r="Z21" t="n">
        <v>10</v>
      </c>
      <c r="AA21" t="n">
        <v>447.5056366609272</v>
      </c>
      <c r="AB21" t="n">
        <v>612.2969546348115</v>
      </c>
      <c r="AC21" t="n">
        <v>553.8601926486375</v>
      </c>
      <c r="AD21" t="n">
        <v>447505.6366609272</v>
      </c>
      <c r="AE21" t="n">
        <v>612296.9546348115</v>
      </c>
      <c r="AF21" t="n">
        <v>2.368179597018011e-06</v>
      </c>
      <c r="AG21" t="n">
        <v>18</v>
      </c>
      <c r="AH21" t="n">
        <v>553860.1926486375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3.2747</v>
      </c>
      <c r="E22" t="n">
        <v>30.54</v>
      </c>
      <c r="F22" t="n">
        <v>25.51</v>
      </c>
      <c r="G22" t="n">
        <v>31.89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391.55</v>
      </c>
      <c r="Q22" t="n">
        <v>1397.31</v>
      </c>
      <c r="R22" t="n">
        <v>116.5</v>
      </c>
      <c r="S22" t="n">
        <v>66.97</v>
      </c>
      <c r="T22" t="n">
        <v>22012.82</v>
      </c>
      <c r="U22" t="n">
        <v>0.57</v>
      </c>
      <c r="V22" t="n">
        <v>0.82</v>
      </c>
      <c r="W22" t="n">
        <v>5.37</v>
      </c>
      <c r="X22" t="n">
        <v>1.35</v>
      </c>
      <c r="Y22" t="n">
        <v>1</v>
      </c>
      <c r="Z22" t="n">
        <v>10</v>
      </c>
      <c r="AA22" t="n">
        <v>444.4575911777729</v>
      </c>
      <c r="AB22" t="n">
        <v>608.1264843344834</v>
      </c>
      <c r="AC22" t="n">
        <v>550.0877461804808</v>
      </c>
      <c r="AD22" t="n">
        <v>444457.591177773</v>
      </c>
      <c r="AE22" t="n">
        <v>608126.4843344834</v>
      </c>
      <c r="AF22" t="n">
        <v>2.381268684974017e-06</v>
      </c>
      <c r="AG22" t="n">
        <v>18</v>
      </c>
      <c r="AH22" t="n">
        <v>550087.7461804808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3.2897</v>
      </c>
      <c r="E23" t="n">
        <v>30.4</v>
      </c>
      <c r="F23" t="n">
        <v>25.47</v>
      </c>
      <c r="G23" t="n">
        <v>33.22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389.59</v>
      </c>
      <c r="Q23" t="n">
        <v>1397.33</v>
      </c>
      <c r="R23" t="n">
        <v>114.77</v>
      </c>
      <c r="S23" t="n">
        <v>66.97</v>
      </c>
      <c r="T23" t="n">
        <v>21158.52</v>
      </c>
      <c r="U23" t="n">
        <v>0.58</v>
      </c>
      <c r="V23" t="n">
        <v>0.83</v>
      </c>
      <c r="W23" t="n">
        <v>5.37</v>
      </c>
      <c r="X23" t="n">
        <v>1.3</v>
      </c>
      <c r="Y23" t="n">
        <v>1</v>
      </c>
      <c r="Z23" t="n">
        <v>10</v>
      </c>
      <c r="AA23" t="n">
        <v>441.5188665459488</v>
      </c>
      <c r="AB23" t="n">
        <v>604.1055916458409</v>
      </c>
      <c r="AC23" t="n">
        <v>546.450601846684</v>
      </c>
      <c r="AD23" t="n">
        <v>441518.8665459488</v>
      </c>
      <c r="AE23" t="n">
        <v>604105.5916458409</v>
      </c>
      <c r="AF23" t="n">
        <v>2.392176258270688e-06</v>
      </c>
      <c r="AG23" t="n">
        <v>18</v>
      </c>
      <c r="AH23" t="n">
        <v>546450.601846684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3.3046</v>
      </c>
      <c r="E24" t="n">
        <v>30.26</v>
      </c>
      <c r="F24" t="n">
        <v>25.43</v>
      </c>
      <c r="G24" t="n">
        <v>34.67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387.93</v>
      </c>
      <c r="Q24" t="n">
        <v>1397.25</v>
      </c>
      <c r="R24" t="n">
        <v>113.25</v>
      </c>
      <c r="S24" t="n">
        <v>66.97</v>
      </c>
      <c r="T24" t="n">
        <v>20409.09</v>
      </c>
      <c r="U24" t="n">
        <v>0.59</v>
      </c>
      <c r="V24" t="n">
        <v>0.83</v>
      </c>
      <c r="W24" t="n">
        <v>5.38</v>
      </c>
      <c r="X24" t="n">
        <v>1.26</v>
      </c>
      <c r="Y24" t="n">
        <v>1</v>
      </c>
      <c r="Z24" t="n">
        <v>10</v>
      </c>
      <c r="AA24" t="n">
        <v>438.8358501541796</v>
      </c>
      <c r="AB24" t="n">
        <v>600.4345702522932</v>
      </c>
      <c r="AC24" t="n">
        <v>543.1299375826255</v>
      </c>
      <c r="AD24" t="n">
        <v>438835.8501541796</v>
      </c>
      <c r="AE24" t="n">
        <v>600434.5702522931</v>
      </c>
      <c r="AF24" t="n">
        <v>2.403011114412049e-06</v>
      </c>
      <c r="AG24" t="n">
        <v>18</v>
      </c>
      <c r="AH24" t="n">
        <v>543129.9375826255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3.3248</v>
      </c>
      <c r="E25" t="n">
        <v>30.08</v>
      </c>
      <c r="F25" t="n">
        <v>25.34</v>
      </c>
      <c r="G25" t="n">
        <v>36.2</v>
      </c>
      <c r="H25" t="n">
        <v>0.47</v>
      </c>
      <c r="I25" t="n">
        <v>42</v>
      </c>
      <c r="J25" t="n">
        <v>252.9</v>
      </c>
      <c r="K25" t="n">
        <v>58.47</v>
      </c>
      <c r="L25" t="n">
        <v>6.75</v>
      </c>
      <c r="M25" t="n">
        <v>40</v>
      </c>
      <c r="N25" t="n">
        <v>62.68</v>
      </c>
      <c r="O25" t="n">
        <v>31425.3</v>
      </c>
      <c r="P25" t="n">
        <v>385.69</v>
      </c>
      <c r="Q25" t="n">
        <v>1397.3</v>
      </c>
      <c r="R25" t="n">
        <v>110.35</v>
      </c>
      <c r="S25" t="n">
        <v>66.97</v>
      </c>
      <c r="T25" t="n">
        <v>18967.52</v>
      </c>
      <c r="U25" t="n">
        <v>0.61</v>
      </c>
      <c r="V25" t="n">
        <v>0.83</v>
      </c>
      <c r="W25" t="n">
        <v>5.37</v>
      </c>
      <c r="X25" t="n">
        <v>1.17</v>
      </c>
      <c r="Y25" t="n">
        <v>1</v>
      </c>
      <c r="Z25" t="n">
        <v>10</v>
      </c>
      <c r="AA25" t="n">
        <v>435.2040814102729</v>
      </c>
      <c r="AB25" t="n">
        <v>595.4654240345507</v>
      </c>
      <c r="AC25" t="n">
        <v>538.6350397056639</v>
      </c>
      <c r="AD25" t="n">
        <v>435204.0814102729</v>
      </c>
      <c r="AE25" t="n">
        <v>595465.4240345507</v>
      </c>
      <c r="AF25" t="n">
        <v>2.4176999797849e-06</v>
      </c>
      <c r="AG25" t="n">
        <v>18</v>
      </c>
      <c r="AH25" t="n">
        <v>538635.0397056639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3.3304</v>
      </c>
      <c r="E26" t="n">
        <v>30.03</v>
      </c>
      <c r="F26" t="n">
        <v>25.33</v>
      </c>
      <c r="G26" t="n">
        <v>37.07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384.64</v>
      </c>
      <c r="Q26" t="n">
        <v>1397.32</v>
      </c>
      <c r="R26" t="n">
        <v>110.06</v>
      </c>
      <c r="S26" t="n">
        <v>66.97</v>
      </c>
      <c r="T26" t="n">
        <v>18826.23</v>
      </c>
      <c r="U26" t="n">
        <v>0.61</v>
      </c>
      <c r="V26" t="n">
        <v>0.83</v>
      </c>
      <c r="W26" t="n">
        <v>5.38</v>
      </c>
      <c r="X26" t="n">
        <v>1.17</v>
      </c>
      <c r="Y26" t="n">
        <v>1</v>
      </c>
      <c r="Z26" t="n">
        <v>10</v>
      </c>
      <c r="AA26" t="n">
        <v>433.9103520953844</v>
      </c>
      <c r="AB26" t="n">
        <v>593.695286510611</v>
      </c>
      <c r="AC26" t="n">
        <v>537.0338416226056</v>
      </c>
      <c r="AD26" t="n">
        <v>433910.3520953844</v>
      </c>
      <c r="AE26" t="n">
        <v>593695.2865106111</v>
      </c>
      <c r="AF26" t="n">
        <v>2.421772140482324e-06</v>
      </c>
      <c r="AG26" t="n">
        <v>18</v>
      </c>
      <c r="AH26" t="n">
        <v>537033.8416226056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3.3475</v>
      </c>
      <c r="E27" t="n">
        <v>29.87</v>
      </c>
      <c r="F27" t="n">
        <v>25.27</v>
      </c>
      <c r="G27" t="n">
        <v>38.88</v>
      </c>
      <c r="H27" t="n">
        <v>0.51</v>
      </c>
      <c r="I27" t="n">
        <v>39</v>
      </c>
      <c r="J27" t="n">
        <v>253.81</v>
      </c>
      <c r="K27" t="n">
        <v>58.47</v>
      </c>
      <c r="L27" t="n">
        <v>7.25</v>
      </c>
      <c r="M27" t="n">
        <v>37</v>
      </c>
      <c r="N27" t="n">
        <v>63.08</v>
      </c>
      <c r="O27" t="n">
        <v>31537.13</v>
      </c>
      <c r="P27" t="n">
        <v>382.79</v>
      </c>
      <c r="Q27" t="n">
        <v>1397.23</v>
      </c>
      <c r="R27" t="n">
        <v>108.47</v>
      </c>
      <c r="S27" t="n">
        <v>66.97</v>
      </c>
      <c r="T27" t="n">
        <v>18041.47</v>
      </c>
      <c r="U27" t="n">
        <v>0.62</v>
      </c>
      <c r="V27" t="n">
        <v>0.83</v>
      </c>
      <c r="W27" t="n">
        <v>5.36</v>
      </c>
      <c r="X27" t="n">
        <v>1.11</v>
      </c>
      <c r="Y27" t="n">
        <v>1</v>
      </c>
      <c r="Z27" t="n">
        <v>10</v>
      </c>
      <c r="AA27" t="n">
        <v>430.9335125721587</v>
      </c>
      <c r="AB27" t="n">
        <v>589.6222433460428</v>
      </c>
      <c r="AC27" t="n">
        <v>533.3495239811116</v>
      </c>
      <c r="AD27" t="n">
        <v>430933.5125721587</v>
      </c>
      <c r="AE27" t="n">
        <v>589622.2433460427</v>
      </c>
      <c r="AF27" t="n">
        <v>2.434206774040529e-06</v>
      </c>
      <c r="AG27" t="n">
        <v>18</v>
      </c>
      <c r="AH27" t="n">
        <v>533349.5239811116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3.3572</v>
      </c>
      <c r="E28" t="n">
        <v>29.79</v>
      </c>
      <c r="F28" t="n">
        <v>25.24</v>
      </c>
      <c r="G28" t="n">
        <v>39.85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380.4</v>
      </c>
      <c r="Q28" t="n">
        <v>1397.4</v>
      </c>
      <c r="R28" t="n">
        <v>107.16</v>
      </c>
      <c r="S28" t="n">
        <v>66.97</v>
      </c>
      <c r="T28" t="n">
        <v>17390.15</v>
      </c>
      <c r="U28" t="n">
        <v>0.63</v>
      </c>
      <c r="V28" t="n">
        <v>0.83</v>
      </c>
      <c r="W28" t="n">
        <v>5.36</v>
      </c>
      <c r="X28" t="n">
        <v>1.07</v>
      </c>
      <c r="Y28" t="n">
        <v>1</v>
      </c>
      <c r="Z28" t="n">
        <v>10</v>
      </c>
      <c r="AA28" t="n">
        <v>428.2970841651062</v>
      </c>
      <c r="AB28" t="n">
        <v>586.014965688501</v>
      </c>
      <c r="AC28" t="n">
        <v>530.0865198403596</v>
      </c>
      <c r="AD28" t="n">
        <v>428297.0841651062</v>
      </c>
      <c r="AE28" t="n">
        <v>586014.965688501</v>
      </c>
      <c r="AF28" t="n">
        <v>2.44126033810571e-06</v>
      </c>
      <c r="AG28" t="n">
        <v>18</v>
      </c>
      <c r="AH28" t="n">
        <v>530086.5198403597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3.3754</v>
      </c>
      <c r="E29" t="n">
        <v>29.63</v>
      </c>
      <c r="F29" t="n">
        <v>25.17</v>
      </c>
      <c r="G29" t="n">
        <v>41.95</v>
      </c>
      <c r="H29" t="n">
        <v>0.54</v>
      </c>
      <c r="I29" t="n">
        <v>36</v>
      </c>
      <c r="J29" t="n">
        <v>254.72</v>
      </c>
      <c r="K29" t="n">
        <v>58.47</v>
      </c>
      <c r="L29" t="n">
        <v>7.75</v>
      </c>
      <c r="M29" t="n">
        <v>34</v>
      </c>
      <c r="N29" t="n">
        <v>63.49</v>
      </c>
      <c r="O29" t="n">
        <v>31649.26</v>
      </c>
      <c r="P29" t="n">
        <v>378.86</v>
      </c>
      <c r="Q29" t="n">
        <v>1397.31</v>
      </c>
      <c r="R29" t="n">
        <v>105.15</v>
      </c>
      <c r="S29" t="n">
        <v>66.97</v>
      </c>
      <c r="T29" t="n">
        <v>16398.16</v>
      </c>
      <c r="U29" t="n">
        <v>0.64</v>
      </c>
      <c r="V29" t="n">
        <v>0.84</v>
      </c>
      <c r="W29" t="n">
        <v>5.35</v>
      </c>
      <c r="X29" t="n">
        <v>1</v>
      </c>
      <c r="Y29" t="n">
        <v>1</v>
      </c>
      <c r="Z29" t="n">
        <v>10</v>
      </c>
      <c r="AA29" t="n">
        <v>425.485779760843</v>
      </c>
      <c r="AB29" t="n">
        <v>582.1684149765912</v>
      </c>
      <c r="AC29" t="n">
        <v>526.6070785297266</v>
      </c>
      <c r="AD29" t="n">
        <v>425485.779760843</v>
      </c>
      <c r="AE29" t="n">
        <v>582168.4149765911</v>
      </c>
      <c r="AF29" t="n">
        <v>2.454494860372338e-06</v>
      </c>
      <c r="AG29" t="n">
        <v>18</v>
      </c>
      <c r="AH29" t="n">
        <v>526607.0785297266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3.3842</v>
      </c>
      <c r="E30" t="n">
        <v>29.55</v>
      </c>
      <c r="F30" t="n">
        <v>25.14</v>
      </c>
      <c r="G30" t="n">
        <v>43.1</v>
      </c>
      <c r="H30" t="n">
        <v>0.5600000000000001</v>
      </c>
      <c r="I30" t="n">
        <v>35</v>
      </c>
      <c r="J30" t="n">
        <v>255.17</v>
      </c>
      <c r="K30" t="n">
        <v>58.47</v>
      </c>
      <c r="L30" t="n">
        <v>8</v>
      </c>
      <c r="M30" t="n">
        <v>33</v>
      </c>
      <c r="N30" t="n">
        <v>63.7</v>
      </c>
      <c r="O30" t="n">
        <v>31705.44</v>
      </c>
      <c r="P30" t="n">
        <v>377.24</v>
      </c>
      <c r="Q30" t="n">
        <v>1397.25</v>
      </c>
      <c r="R30" t="n">
        <v>104.34</v>
      </c>
      <c r="S30" t="n">
        <v>66.97</v>
      </c>
      <c r="T30" t="n">
        <v>15994.47</v>
      </c>
      <c r="U30" t="n">
        <v>0.64</v>
      </c>
      <c r="V30" t="n">
        <v>0.84</v>
      </c>
      <c r="W30" t="n">
        <v>5.35</v>
      </c>
      <c r="X30" t="n">
        <v>0.97</v>
      </c>
      <c r="Y30" t="n">
        <v>1</v>
      </c>
      <c r="Z30" t="n">
        <v>10</v>
      </c>
      <c r="AA30" t="n">
        <v>423.5159537777542</v>
      </c>
      <c r="AB30" t="n">
        <v>579.4732121639399</v>
      </c>
      <c r="AC30" t="n">
        <v>524.169102090774</v>
      </c>
      <c r="AD30" t="n">
        <v>423515.9537777542</v>
      </c>
      <c r="AE30" t="n">
        <v>579473.21216394</v>
      </c>
      <c r="AF30" t="n">
        <v>2.460893970039719e-06</v>
      </c>
      <c r="AG30" t="n">
        <v>18</v>
      </c>
      <c r="AH30" t="n">
        <v>524169.102090774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3.3944</v>
      </c>
      <c r="E31" t="n">
        <v>29.46</v>
      </c>
      <c r="F31" t="n">
        <v>25.1</v>
      </c>
      <c r="G31" t="n">
        <v>44.29</v>
      </c>
      <c r="H31" t="n">
        <v>0.57</v>
      </c>
      <c r="I31" t="n">
        <v>34</v>
      </c>
      <c r="J31" t="n">
        <v>255.63</v>
      </c>
      <c r="K31" t="n">
        <v>58.47</v>
      </c>
      <c r="L31" t="n">
        <v>8.25</v>
      </c>
      <c r="M31" t="n">
        <v>32</v>
      </c>
      <c r="N31" t="n">
        <v>63.91</v>
      </c>
      <c r="O31" t="n">
        <v>31761.69</v>
      </c>
      <c r="P31" t="n">
        <v>375.98</v>
      </c>
      <c r="Q31" t="n">
        <v>1397.25</v>
      </c>
      <c r="R31" t="n">
        <v>102.8</v>
      </c>
      <c r="S31" t="n">
        <v>66.97</v>
      </c>
      <c r="T31" t="n">
        <v>15231.44</v>
      </c>
      <c r="U31" t="n">
        <v>0.65</v>
      </c>
      <c r="V31" t="n">
        <v>0.84</v>
      </c>
      <c r="W31" t="n">
        <v>5.35</v>
      </c>
      <c r="X31" t="n">
        <v>0.93</v>
      </c>
      <c r="Y31" t="n">
        <v>1</v>
      </c>
      <c r="Z31" t="n">
        <v>10</v>
      </c>
      <c r="AA31" t="n">
        <v>421.6798988398502</v>
      </c>
      <c r="AB31" t="n">
        <v>576.9610407968726</v>
      </c>
      <c r="AC31" t="n">
        <v>521.8966888331248</v>
      </c>
      <c r="AD31" t="n">
        <v>421679.8988398502</v>
      </c>
      <c r="AE31" t="n">
        <v>576961.0407968726</v>
      </c>
      <c r="AF31" t="n">
        <v>2.468311119881455e-06</v>
      </c>
      <c r="AG31" t="n">
        <v>18</v>
      </c>
      <c r="AH31" t="n">
        <v>521896.6888331248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3.4045</v>
      </c>
      <c r="E32" t="n">
        <v>29.37</v>
      </c>
      <c r="F32" t="n">
        <v>25.06</v>
      </c>
      <c r="G32" t="n">
        <v>45.56</v>
      </c>
      <c r="H32" t="n">
        <v>0.59</v>
      </c>
      <c r="I32" t="n">
        <v>33</v>
      </c>
      <c r="J32" t="n">
        <v>256.09</v>
      </c>
      <c r="K32" t="n">
        <v>58.47</v>
      </c>
      <c r="L32" t="n">
        <v>8.5</v>
      </c>
      <c r="M32" t="n">
        <v>31</v>
      </c>
      <c r="N32" t="n">
        <v>64.11</v>
      </c>
      <c r="O32" t="n">
        <v>31818.02</v>
      </c>
      <c r="P32" t="n">
        <v>374.74</v>
      </c>
      <c r="Q32" t="n">
        <v>1397.22</v>
      </c>
      <c r="R32" t="n">
        <v>101.52</v>
      </c>
      <c r="S32" t="n">
        <v>66.97</v>
      </c>
      <c r="T32" t="n">
        <v>14595.28</v>
      </c>
      <c r="U32" t="n">
        <v>0.66</v>
      </c>
      <c r="V32" t="n">
        <v>0.84</v>
      </c>
      <c r="W32" t="n">
        <v>5.35</v>
      </c>
      <c r="X32" t="n">
        <v>0.89</v>
      </c>
      <c r="Y32" t="n">
        <v>1</v>
      </c>
      <c r="Z32" t="n">
        <v>10</v>
      </c>
      <c r="AA32" t="n">
        <v>412.9584868167296</v>
      </c>
      <c r="AB32" t="n">
        <v>565.0280201052956</v>
      </c>
      <c r="AC32" t="n">
        <v>511.1025388882524</v>
      </c>
      <c r="AD32" t="n">
        <v>412958.4868167297</v>
      </c>
      <c r="AE32" t="n">
        <v>565028.0201052956</v>
      </c>
      <c r="AF32" t="n">
        <v>2.475655552567881e-06</v>
      </c>
      <c r="AG32" t="n">
        <v>17</v>
      </c>
      <c r="AH32" t="n">
        <v>511102.5388882523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3.4109</v>
      </c>
      <c r="E33" t="n">
        <v>29.32</v>
      </c>
      <c r="F33" t="n">
        <v>25.05</v>
      </c>
      <c r="G33" t="n">
        <v>46.97</v>
      </c>
      <c r="H33" t="n">
        <v>0.61</v>
      </c>
      <c r="I33" t="n">
        <v>32</v>
      </c>
      <c r="J33" t="n">
        <v>256.54</v>
      </c>
      <c r="K33" t="n">
        <v>58.47</v>
      </c>
      <c r="L33" t="n">
        <v>8.75</v>
      </c>
      <c r="M33" t="n">
        <v>30</v>
      </c>
      <c r="N33" t="n">
        <v>64.31999999999999</v>
      </c>
      <c r="O33" t="n">
        <v>31874.43</v>
      </c>
      <c r="P33" t="n">
        <v>372.94</v>
      </c>
      <c r="Q33" t="n">
        <v>1397.21</v>
      </c>
      <c r="R33" t="n">
        <v>101.48</v>
      </c>
      <c r="S33" t="n">
        <v>66.97</v>
      </c>
      <c r="T33" t="n">
        <v>14581.24</v>
      </c>
      <c r="U33" t="n">
        <v>0.66</v>
      </c>
      <c r="V33" t="n">
        <v>0.84</v>
      </c>
      <c r="W33" t="n">
        <v>5.34</v>
      </c>
      <c r="X33" t="n">
        <v>0.88</v>
      </c>
      <c r="Y33" t="n">
        <v>1</v>
      </c>
      <c r="Z33" t="n">
        <v>10</v>
      </c>
      <c r="AA33" t="n">
        <v>411.1197080784809</v>
      </c>
      <c r="AB33" t="n">
        <v>562.512121914431</v>
      </c>
      <c r="AC33" t="n">
        <v>508.8267544896387</v>
      </c>
      <c r="AD33" t="n">
        <v>411119.7080784809</v>
      </c>
      <c r="AE33" t="n">
        <v>562512.121914431</v>
      </c>
      <c r="AF33" t="n">
        <v>2.480309450507794e-06</v>
      </c>
      <c r="AG33" t="n">
        <v>17</v>
      </c>
      <c r="AH33" t="n">
        <v>508826.7544896387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3.4172</v>
      </c>
      <c r="E34" t="n">
        <v>29.26</v>
      </c>
      <c r="F34" t="n">
        <v>25.04</v>
      </c>
      <c r="G34" t="n">
        <v>48.47</v>
      </c>
      <c r="H34" t="n">
        <v>0.62</v>
      </c>
      <c r="I34" t="n">
        <v>31</v>
      </c>
      <c r="J34" t="n">
        <v>257</v>
      </c>
      <c r="K34" t="n">
        <v>58.47</v>
      </c>
      <c r="L34" t="n">
        <v>9</v>
      </c>
      <c r="M34" t="n">
        <v>29</v>
      </c>
      <c r="N34" t="n">
        <v>64.53</v>
      </c>
      <c r="O34" t="n">
        <v>31931.04</v>
      </c>
      <c r="P34" t="n">
        <v>373.18</v>
      </c>
      <c r="Q34" t="n">
        <v>1397.18</v>
      </c>
      <c r="R34" t="n">
        <v>101.18</v>
      </c>
      <c r="S34" t="n">
        <v>66.97</v>
      </c>
      <c r="T34" t="n">
        <v>14437.4</v>
      </c>
      <c r="U34" t="n">
        <v>0.66</v>
      </c>
      <c r="V34" t="n">
        <v>0.84</v>
      </c>
      <c r="W34" t="n">
        <v>5.34</v>
      </c>
      <c r="X34" t="n">
        <v>0.88</v>
      </c>
      <c r="Y34" t="n">
        <v>1</v>
      </c>
      <c r="Z34" t="n">
        <v>10</v>
      </c>
      <c r="AA34" t="n">
        <v>410.740193660726</v>
      </c>
      <c r="AB34" t="n">
        <v>561.9928535450643</v>
      </c>
      <c r="AC34" t="n">
        <v>508.3570443646465</v>
      </c>
      <c r="AD34" t="n">
        <v>410740.1936607261</v>
      </c>
      <c r="AE34" t="n">
        <v>561992.8535450643</v>
      </c>
      <c r="AF34" t="n">
        <v>2.484890631292396e-06</v>
      </c>
      <c r="AG34" t="n">
        <v>17</v>
      </c>
      <c r="AH34" t="n">
        <v>508357.0443646465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3.4266</v>
      </c>
      <c r="E35" t="n">
        <v>29.18</v>
      </c>
      <c r="F35" t="n">
        <v>25.01</v>
      </c>
      <c r="G35" t="n">
        <v>50.02</v>
      </c>
      <c r="H35" t="n">
        <v>0.64</v>
      </c>
      <c r="I35" t="n">
        <v>30</v>
      </c>
      <c r="J35" t="n">
        <v>257.46</v>
      </c>
      <c r="K35" t="n">
        <v>58.47</v>
      </c>
      <c r="L35" t="n">
        <v>9.25</v>
      </c>
      <c r="M35" t="n">
        <v>28</v>
      </c>
      <c r="N35" t="n">
        <v>64.73999999999999</v>
      </c>
      <c r="O35" t="n">
        <v>31987.61</v>
      </c>
      <c r="P35" t="n">
        <v>371.31</v>
      </c>
      <c r="Q35" t="n">
        <v>1397.21</v>
      </c>
      <c r="R35" t="n">
        <v>99.88</v>
      </c>
      <c r="S35" t="n">
        <v>66.97</v>
      </c>
      <c r="T35" t="n">
        <v>13793.82</v>
      </c>
      <c r="U35" t="n">
        <v>0.67</v>
      </c>
      <c r="V35" t="n">
        <v>0.84</v>
      </c>
      <c r="W35" t="n">
        <v>5.35</v>
      </c>
      <c r="X35" t="n">
        <v>0.84</v>
      </c>
      <c r="Y35" t="n">
        <v>1</v>
      </c>
      <c r="Z35" t="n">
        <v>10</v>
      </c>
      <c r="AA35" t="n">
        <v>408.5873115313045</v>
      </c>
      <c r="AB35" t="n">
        <v>559.0471852371335</v>
      </c>
      <c r="AC35" t="n">
        <v>505.6925065057532</v>
      </c>
      <c r="AD35" t="n">
        <v>408587.3115313045</v>
      </c>
      <c r="AE35" t="n">
        <v>559047.1852371335</v>
      </c>
      <c r="AF35" t="n">
        <v>2.491726043891644e-06</v>
      </c>
      <c r="AG35" t="n">
        <v>17</v>
      </c>
      <c r="AH35" t="n">
        <v>505692.5065057532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3.4381</v>
      </c>
      <c r="E36" t="n">
        <v>29.09</v>
      </c>
      <c r="F36" t="n">
        <v>24.96</v>
      </c>
      <c r="G36" t="n">
        <v>51.64</v>
      </c>
      <c r="H36" t="n">
        <v>0.66</v>
      </c>
      <c r="I36" t="n">
        <v>29</v>
      </c>
      <c r="J36" t="n">
        <v>257.92</v>
      </c>
      <c r="K36" t="n">
        <v>58.47</v>
      </c>
      <c r="L36" t="n">
        <v>9.5</v>
      </c>
      <c r="M36" t="n">
        <v>27</v>
      </c>
      <c r="N36" t="n">
        <v>64.95</v>
      </c>
      <c r="O36" t="n">
        <v>32044.25</v>
      </c>
      <c r="P36" t="n">
        <v>368.97</v>
      </c>
      <c r="Q36" t="n">
        <v>1397.33</v>
      </c>
      <c r="R36" t="n">
        <v>98.48999999999999</v>
      </c>
      <c r="S36" t="n">
        <v>66.97</v>
      </c>
      <c r="T36" t="n">
        <v>13101.52</v>
      </c>
      <c r="U36" t="n">
        <v>0.68</v>
      </c>
      <c r="V36" t="n">
        <v>0.84</v>
      </c>
      <c r="W36" t="n">
        <v>5.34</v>
      </c>
      <c r="X36" t="n">
        <v>0.79</v>
      </c>
      <c r="Y36" t="n">
        <v>1</v>
      </c>
      <c r="Z36" t="n">
        <v>10</v>
      </c>
      <c r="AA36" t="n">
        <v>405.9182055719734</v>
      </c>
      <c r="AB36" t="n">
        <v>555.3951967109323</v>
      </c>
      <c r="AC36" t="n">
        <v>502.3890586388945</v>
      </c>
      <c r="AD36" t="n">
        <v>405918.2055719733</v>
      </c>
      <c r="AE36" t="n">
        <v>555395.1967109323</v>
      </c>
      <c r="AF36" t="n">
        <v>2.500088516752426e-06</v>
      </c>
      <c r="AG36" t="n">
        <v>17</v>
      </c>
      <c r="AH36" t="n">
        <v>502389.0586388945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3.445</v>
      </c>
      <c r="E37" t="n">
        <v>29.03</v>
      </c>
      <c r="F37" t="n">
        <v>24.95</v>
      </c>
      <c r="G37" t="n">
        <v>53.46</v>
      </c>
      <c r="H37" t="n">
        <v>0.67</v>
      </c>
      <c r="I37" t="n">
        <v>28</v>
      </c>
      <c r="J37" t="n">
        <v>258.38</v>
      </c>
      <c r="K37" t="n">
        <v>58.47</v>
      </c>
      <c r="L37" t="n">
        <v>9.75</v>
      </c>
      <c r="M37" t="n">
        <v>26</v>
      </c>
      <c r="N37" t="n">
        <v>65.16</v>
      </c>
      <c r="O37" t="n">
        <v>32100.97</v>
      </c>
      <c r="P37" t="n">
        <v>367.64</v>
      </c>
      <c r="Q37" t="n">
        <v>1397.21</v>
      </c>
      <c r="R37" t="n">
        <v>98.04000000000001</v>
      </c>
      <c r="S37" t="n">
        <v>66.97</v>
      </c>
      <c r="T37" t="n">
        <v>12879.73</v>
      </c>
      <c r="U37" t="n">
        <v>0.68</v>
      </c>
      <c r="V37" t="n">
        <v>0.84</v>
      </c>
      <c r="W37" t="n">
        <v>5.34</v>
      </c>
      <c r="X37" t="n">
        <v>0.78</v>
      </c>
      <c r="Y37" t="n">
        <v>1</v>
      </c>
      <c r="Z37" t="n">
        <v>10</v>
      </c>
      <c r="AA37" t="n">
        <v>404.3990523851782</v>
      </c>
      <c r="AB37" t="n">
        <v>553.3166243004506</v>
      </c>
      <c r="AC37" t="n">
        <v>500.5088622619745</v>
      </c>
      <c r="AD37" t="n">
        <v>404399.0523851782</v>
      </c>
      <c r="AE37" t="n">
        <v>553316.6243004506</v>
      </c>
      <c r="AF37" t="n">
        <v>2.505106000468894e-06</v>
      </c>
      <c r="AG37" t="n">
        <v>17</v>
      </c>
      <c r="AH37" t="n">
        <v>500508.8622619745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3.449</v>
      </c>
      <c r="E38" t="n">
        <v>28.99</v>
      </c>
      <c r="F38" t="n">
        <v>24.91</v>
      </c>
      <c r="G38" t="n">
        <v>53.39</v>
      </c>
      <c r="H38" t="n">
        <v>0.6899999999999999</v>
      </c>
      <c r="I38" t="n">
        <v>28</v>
      </c>
      <c r="J38" t="n">
        <v>258.84</v>
      </c>
      <c r="K38" t="n">
        <v>58.47</v>
      </c>
      <c r="L38" t="n">
        <v>10</v>
      </c>
      <c r="M38" t="n">
        <v>26</v>
      </c>
      <c r="N38" t="n">
        <v>65.37</v>
      </c>
      <c r="O38" t="n">
        <v>32157.77</v>
      </c>
      <c r="P38" t="n">
        <v>366.46</v>
      </c>
      <c r="Q38" t="n">
        <v>1397.28</v>
      </c>
      <c r="R38" t="n">
        <v>97.09</v>
      </c>
      <c r="S38" t="n">
        <v>66.97</v>
      </c>
      <c r="T38" t="n">
        <v>12407.45</v>
      </c>
      <c r="U38" t="n">
        <v>0.6899999999999999</v>
      </c>
      <c r="V38" t="n">
        <v>0.84</v>
      </c>
      <c r="W38" t="n">
        <v>5.33</v>
      </c>
      <c r="X38" t="n">
        <v>0.75</v>
      </c>
      <c r="Y38" t="n">
        <v>1</v>
      </c>
      <c r="Z38" t="n">
        <v>10</v>
      </c>
      <c r="AA38" t="n">
        <v>403.1971180356604</v>
      </c>
      <c r="AB38" t="n">
        <v>551.6720846978391</v>
      </c>
      <c r="AC38" t="n">
        <v>499.0212752109104</v>
      </c>
      <c r="AD38" t="n">
        <v>403197.1180356604</v>
      </c>
      <c r="AE38" t="n">
        <v>551672.0846978391</v>
      </c>
      <c r="AF38" t="n">
        <v>2.50801468668134e-06</v>
      </c>
      <c r="AG38" t="n">
        <v>17</v>
      </c>
      <c r="AH38" t="n">
        <v>499021.2752109104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3.4572</v>
      </c>
      <c r="E39" t="n">
        <v>28.92</v>
      </c>
      <c r="F39" t="n">
        <v>24.89</v>
      </c>
      <c r="G39" t="n">
        <v>55.32</v>
      </c>
      <c r="H39" t="n">
        <v>0.7</v>
      </c>
      <c r="I39" t="n">
        <v>27</v>
      </c>
      <c r="J39" t="n">
        <v>259.3</v>
      </c>
      <c r="K39" t="n">
        <v>58.47</v>
      </c>
      <c r="L39" t="n">
        <v>10.25</v>
      </c>
      <c r="M39" t="n">
        <v>25</v>
      </c>
      <c r="N39" t="n">
        <v>65.58</v>
      </c>
      <c r="O39" t="n">
        <v>32214.64</v>
      </c>
      <c r="P39" t="n">
        <v>365.33</v>
      </c>
      <c r="Q39" t="n">
        <v>1397.18</v>
      </c>
      <c r="R39" t="n">
        <v>96.18000000000001</v>
      </c>
      <c r="S39" t="n">
        <v>66.97</v>
      </c>
      <c r="T39" t="n">
        <v>11955.19</v>
      </c>
      <c r="U39" t="n">
        <v>0.7</v>
      </c>
      <c r="V39" t="n">
        <v>0.85</v>
      </c>
      <c r="W39" t="n">
        <v>5.34</v>
      </c>
      <c r="X39" t="n">
        <v>0.73</v>
      </c>
      <c r="Y39" t="n">
        <v>1</v>
      </c>
      <c r="Z39" t="n">
        <v>10</v>
      </c>
      <c r="AA39" t="n">
        <v>401.7109804511388</v>
      </c>
      <c r="AB39" t="n">
        <v>549.6386856909338</v>
      </c>
      <c r="AC39" t="n">
        <v>497.1819409513308</v>
      </c>
      <c r="AD39" t="n">
        <v>401710.9804511388</v>
      </c>
      <c r="AE39" t="n">
        <v>549638.6856909338</v>
      </c>
      <c r="AF39" t="n">
        <v>2.513977493416854e-06</v>
      </c>
      <c r="AG39" t="n">
        <v>17</v>
      </c>
      <c r="AH39" t="n">
        <v>497181.9409513308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3.4647</v>
      </c>
      <c r="E40" t="n">
        <v>28.86</v>
      </c>
      <c r="F40" t="n">
        <v>24.88</v>
      </c>
      <c r="G40" t="n">
        <v>57.41</v>
      </c>
      <c r="H40" t="n">
        <v>0.72</v>
      </c>
      <c r="I40" t="n">
        <v>26</v>
      </c>
      <c r="J40" t="n">
        <v>259.76</v>
      </c>
      <c r="K40" t="n">
        <v>58.47</v>
      </c>
      <c r="L40" t="n">
        <v>10.5</v>
      </c>
      <c r="M40" t="n">
        <v>24</v>
      </c>
      <c r="N40" t="n">
        <v>65.79000000000001</v>
      </c>
      <c r="O40" t="n">
        <v>32271.6</v>
      </c>
      <c r="P40" t="n">
        <v>363.38</v>
      </c>
      <c r="Q40" t="n">
        <v>1397.23</v>
      </c>
      <c r="R40" t="n">
        <v>95.70999999999999</v>
      </c>
      <c r="S40" t="n">
        <v>66.97</v>
      </c>
      <c r="T40" t="n">
        <v>11724.87</v>
      </c>
      <c r="U40" t="n">
        <v>0.7</v>
      </c>
      <c r="V40" t="n">
        <v>0.85</v>
      </c>
      <c r="W40" t="n">
        <v>5.34</v>
      </c>
      <c r="X40" t="n">
        <v>0.71</v>
      </c>
      <c r="Y40" t="n">
        <v>1</v>
      </c>
      <c r="Z40" t="n">
        <v>10</v>
      </c>
      <c r="AA40" t="n">
        <v>399.7270891397211</v>
      </c>
      <c r="AB40" t="n">
        <v>546.9242380755446</v>
      </c>
      <c r="AC40" t="n">
        <v>494.7265564066032</v>
      </c>
      <c r="AD40" t="n">
        <v>399727.0891397211</v>
      </c>
      <c r="AE40" t="n">
        <v>546924.2380755446</v>
      </c>
      <c r="AF40" t="n">
        <v>2.51943128006519e-06</v>
      </c>
      <c r="AG40" t="n">
        <v>17</v>
      </c>
      <c r="AH40" t="n">
        <v>494726.5564066031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3.4637</v>
      </c>
      <c r="E41" t="n">
        <v>28.87</v>
      </c>
      <c r="F41" t="n">
        <v>24.89</v>
      </c>
      <c r="G41" t="n">
        <v>57.43</v>
      </c>
      <c r="H41" t="n">
        <v>0.74</v>
      </c>
      <c r="I41" t="n">
        <v>26</v>
      </c>
      <c r="J41" t="n">
        <v>260.23</v>
      </c>
      <c r="K41" t="n">
        <v>58.47</v>
      </c>
      <c r="L41" t="n">
        <v>10.75</v>
      </c>
      <c r="M41" t="n">
        <v>24</v>
      </c>
      <c r="N41" t="n">
        <v>66</v>
      </c>
      <c r="O41" t="n">
        <v>32328.64</v>
      </c>
      <c r="P41" t="n">
        <v>362.85</v>
      </c>
      <c r="Q41" t="n">
        <v>1397.21</v>
      </c>
      <c r="R41" t="n">
        <v>96.01000000000001</v>
      </c>
      <c r="S41" t="n">
        <v>66.97</v>
      </c>
      <c r="T41" t="n">
        <v>11875.11</v>
      </c>
      <c r="U41" t="n">
        <v>0.7</v>
      </c>
      <c r="V41" t="n">
        <v>0.85</v>
      </c>
      <c r="W41" t="n">
        <v>5.34</v>
      </c>
      <c r="X41" t="n">
        <v>0.72</v>
      </c>
      <c r="Y41" t="n">
        <v>1</v>
      </c>
      <c r="Z41" t="n">
        <v>10</v>
      </c>
      <c r="AA41" t="n">
        <v>399.4488638666728</v>
      </c>
      <c r="AB41" t="n">
        <v>546.543557982527</v>
      </c>
      <c r="AC41" t="n">
        <v>494.3822078873752</v>
      </c>
      <c r="AD41" t="n">
        <v>399448.8638666727</v>
      </c>
      <c r="AE41" t="n">
        <v>546543.557982527</v>
      </c>
      <c r="AF41" t="n">
        <v>2.518704108512078e-06</v>
      </c>
      <c r="AG41" t="n">
        <v>17</v>
      </c>
      <c r="AH41" t="n">
        <v>494382.2078873752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3.4732</v>
      </c>
      <c r="E42" t="n">
        <v>28.79</v>
      </c>
      <c r="F42" t="n">
        <v>24.85</v>
      </c>
      <c r="G42" t="n">
        <v>59.65</v>
      </c>
      <c r="H42" t="n">
        <v>0.75</v>
      </c>
      <c r="I42" t="n">
        <v>25</v>
      </c>
      <c r="J42" t="n">
        <v>260.69</v>
      </c>
      <c r="K42" t="n">
        <v>58.47</v>
      </c>
      <c r="L42" t="n">
        <v>11</v>
      </c>
      <c r="M42" t="n">
        <v>23</v>
      </c>
      <c r="N42" t="n">
        <v>66.20999999999999</v>
      </c>
      <c r="O42" t="n">
        <v>32385.75</v>
      </c>
      <c r="P42" t="n">
        <v>361.71</v>
      </c>
      <c r="Q42" t="n">
        <v>1397.2</v>
      </c>
      <c r="R42" t="n">
        <v>94.88</v>
      </c>
      <c r="S42" t="n">
        <v>66.97</v>
      </c>
      <c r="T42" t="n">
        <v>11317.71</v>
      </c>
      <c r="U42" t="n">
        <v>0.71</v>
      </c>
      <c r="V42" t="n">
        <v>0.85</v>
      </c>
      <c r="W42" t="n">
        <v>5.34</v>
      </c>
      <c r="X42" t="n">
        <v>0.6899999999999999</v>
      </c>
      <c r="Y42" t="n">
        <v>1</v>
      </c>
      <c r="Z42" t="n">
        <v>10</v>
      </c>
      <c r="AA42" t="n">
        <v>397.8448945004648</v>
      </c>
      <c r="AB42" t="n">
        <v>544.3489363335472</v>
      </c>
      <c r="AC42" t="n">
        <v>492.3970378484031</v>
      </c>
      <c r="AD42" t="n">
        <v>397844.8945004648</v>
      </c>
      <c r="AE42" t="n">
        <v>544348.9363335471</v>
      </c>
      <c r="AF42" t="n">
        <v>2.525612238266636e-06</v>
      </c>
      <c r="AG42" t="n">
        <v>17</v>
      </c>
      <c r="AH42" t="n">
        <v>492397.0378484031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3.4823</v>
      </c>
      <c r="E43" t="n">
        <v>28.72</v>
      </c>
      <c r="F43" t="n">
        <v>24.83</v>
      </c>
      <c r="G43" t="n">
        <v>62.07</v>
      </c>
      <c r="H43" t="n">
        <v>0.77</v>
      </c>
      <c r="I43" t="n">
        <v>24</v>
      </c>
      <c r="J43" t="n">
        <v>261.15</v>
      </c>
      <c r="K43" t="n">
        <v>58.47</v>
      </c>
      <c r="L43" t="n">
        <v>11.25</v>
      </c>
      <c r="M43" t="n">
        <v>22</v>
      </c>
      <c r="N43" t="n">
        <v>66.43000000000001</v>
      </c>
      <c r="O43" t="n">
        <v>32442.95</v>
      </c>
      <c r="P43" t="n">
        <v>359.66</v>
      </c>
      <c r="Q43" t="n">
        <v>1397.24</v>
      </c>
      <c r="R43" t="n">
        <v>94.09</v>
      </c>
      <c r="S43" t="n">
        <v>66.97</v>
      </c>
      <c r="T43" t="n">
        <v>10925.65</v>
      </c>
      <c r="U43" t="n">
        <v>0.71</v>
      </c>
      <c r="V43" t="n">
        <v>0.85</v>
      </c>
      <c r="W43" t="n">
        <v>5.33</v>
      </c>
      <c r="X43" t="n">
        <v>0.66</v>
      </c>
      <c r="Y43" t="n">
        <v>1</v>
      </c>
      <c r="Z43" t="n">
        <v>10</v>
      </c>
      <c r="AA43" t="n">
        <v>395.6710370810628</v>
      </c>
      <c r="AB43" t="n">
        <v>541.3745687085003</v>
      </c>
      <c r="AC43" t="n">
        <v>489.7065396949397</v>
      </c>
      <c r="AD43" t="n">
        <v>395671.0370810628</v>
      </c>
      <c r="AE43" t="n">
        <v>541374.5687085004</v>
      </c>
      <c r="AF43" t="n">
        <v>2.532229499399951e-06</v>
      </c>
      <c r="AG43" t="n">
        <v>17</v>
      </c>
      <c r="AH43" t="n">
        <v>489706.5396949397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3.4824</v>
      </c>
      <c r="E44" t="n">
        <v>28.72</v>
      </c>
      <c r="F44" t="n">
        <v>24.83</v>
      </c>
      <c r="G44" t="n">
        <v>62.06</v>
      </c>
      <c r="H44" t="n">
        <v>0.78</v>
      </c>
      <c r="I44" t="n">
        <v>24</v>
      </c>
      <c r="J44" t="n">
        <v>261.62</v>
      </c>
      <c r="K44" t="n">
        <v>58.47</v>
      </c>
      <c r="L44" t="n">
        <v>11.5</v>
      </c>
      <c r="M44" t="n">
        <v>22</v>
      </c>
      <c r="N44" t="n">
        <v>66.64</v>
      </c>
      <c r="O44" t="n">
        <v>32500.22</v>
      </c>
      <c r="P44" t="n">
        <v>359.36</v>
      </c>
      <c r="Q44" t="n">
        <v>1397.19</v>
      </c>
      <c r="R44" t="n">
        <v>94.03</v>
      </c>
      <c r="S44" t="n">
        <v>66.97</v>
      </c>
      <c r="T44" t="n">
        <v>10895.17</v>
      </c>
      <c r="U44" t="n">
        <v>0.71</v>
      </c>
      <c r="V44" t="n">
        <v>0.85</v>
      </c>
      <c r="W44" t="n">
        <v>5.33</v>
      </c>
      <c r="X44" t="n">
        <v>0.66</v>
      </c>
      <c r="Y44" t="n">
        <v>1</v>
      </c>
      <c r="Z44" t="n">
        <v>10</v>
      </c>
      <c r="AA44" t="n">
        <v>395.4547343242088</v>
      </c>
      <c r="AB44" t="n">
        <v>541.0786137339686</v>
      </c>
      <c r="AC44" t="n">
        <v>489.4388302478018</v>
      </c>
      <c r="AD44" t="n">
        <v>395454.7343242088</v>
      </c>
      <c r="AE44" t="n">
        <v>541078.6137339686</v>
      </c>
      <c r="AF44" t="n">
        <v>2.532302216555262e-06</v>
      </c>
      <c r="AG44" t="n">
        <v>17</v>
      </c>
      <c r="AH44" t="n">
        <v>489438.8302478018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3.4929</v>
      </c>
      <c r="E45" t="n">
        <v>28.63</v>
      </c>
      <c r="F45" t="n">
        <v>24.79</v>
      </c>
      <c r="G45" t="n">
        <v>64.66</v>
      </c>
      <c r="H45" t="n">
        <v>0.8</v>
      </c>
      <c r="I45" t="n">
        <v>23</v>
      </c>
      <c r="J45" t="n">
        <v>262.08</v>
      </c>
      <c r="K45" t="n">
        <v>58.47</v>
      </c>
      <c r="L45" t="n">
        <v>11.75</v>
      </c>
      <c r="M45" t="n">
        <v>21</v>
      </c>
      <c r="N45" t="n">
        <v>66.86</v>
      </c>
      <c r="O45" t="n">
        <v>32557.58</v>
      </c>
      <c r="P45" t="n">
        <v>357.53</v>
      </c>
      <c r="Q45" t="n">
        <v>1397.23</v>
      </c>
      <c r="R45" t="n">
        <v>92.84999999999999</v>
      </c>
      <c r="S45" t="n">
        <v>66.97</v>
      </c>
      <c r="T45" t="n">
        <v>10312.93</v>
      </c>
      <c r="U45" t="n">
        <v>0.72</v>
      </c>
      <c r="V45" t="n">
        <v>0.85</v>
      </c>
      <c r="W45" t="n">
        <v>5.33</v>
      </c>
      <c r="X45" t="n">
        <v>0.62</v>
      </c>
      <c r="Y45" t="n">
        <v>1</v>
      </c>
      <c r="Z45" t="n">
        <v>10</v>
      </c>
      <c r="AA45" t="n">
        <v>393.3137638950789</v>
      </c>
      <c r="AB45" t="n">
        <v>538.1492435398839</v>
      </c>
      <c r="AC45" t="n">
        <v>486.7890350336437</v>
      </c>
      <c r="AD45" t="n">
        <v>393313.7638950789</v>
      </c>
      <c r="AE45" t="n">
        <v>538149.2435398839</v>
      </c>
      <c r="AF45" t="n">
        <v>2.539937517862932e-06</v>
      </c>
      <c r="AG45" t="n">
        <v>17</v>
      </c>
      <c r="AH45" t="n">
        <v>486789.0350336437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3.4905</v>
      </c>
      <c r="E46" t="n">
        <v>28.65</v>
      </c>
      <c r="F46" t="n">
        <v>24.81</v>
      </c>
      <c r="G46" t="n">
        <v>64.70999999999999</v>
      </c>
      <c r="H46" t="n">
        <v>0.8100000000000001</v>
      </c>
      <c r="I46" t="n">
        <v>23</v>
      </c>
      <c r="J46" t="n">
        <v>262.55</v>
      </c>
      <c r="K46" t="n">
        <v>58.47</v>
      </c>
      <c r="L46" t="n">
        <v>12</v>
      </c>
      <c r="M46" t="n">
        <v>21</v>
      </c>
      <c r="N46" t="n">
        <v>67.06999999999999</v>
      </c>
      <c r="O46" t="n">
        <v>32615.02</v>
      </c>
      <c r="P46" t="n">
        <v>356.59</v>
      </c>
      <c r="Q46" t="n">
        <v>1397.17</v>
      </c>
      <c r="R46" t="n">
        <v>93.45999999999999</v>
      </c>
      <c r="S46" t="n">
        <v>66.97</v>
      </c>
      <c r="T46" t="n">
        <v>10617.19</v>
      </c>
      <c r="U46" t="n">
        <v>0.72</v>
      </c>
      <c r="V46" t="n">
        <v>0.85</v>
      </c>
      <c r="W46" t="n">
        <v>5.33</v>
      </c>
      <c r="X46" t="n">
        <v>0.64</v>
      </c>
      <c r="Y46" t="n">
        <v>1</v>
      </c>
      <c r="Z46" t="n">
        <v>10</v>
      </c>
      <c r="AA46" t="n">
        <v>392.8724871305618</v>
      </c>
      <c r="AB46" t="n">
        <v>537.5454692029145</v>
      </c>
      <c r="AC46" t="n">
        <v>486.2428840719921</v>
      </c>
      <c r="AD46" t="n">
        <v>392872.4871305617</v>
      </c>
      <c r="AE46" t="n">
        <v>537545.4692029145</v>
      </c>
      <c r="AF46" t="n">
        <v>2.538192306135465e-06</v>
      </c>
      <c r="AG46" t="n">
        <v>17</v>
      </c>
      <c r="AH46" t="n">
        <v>486242.8840719921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3.5013</v>
      </c>
      <c r="E47" t="n">
        <v>28.56</v>
      </c>
      <c r="F47" t="n">
        <v>24.77</v>
      </c>
      <c r="G47" t="n">
        <v>67.54000000000001</v>
      </c>
      <c r="H47" t="n">
        <v>0.83</v>
      </c>
      <c r="I47" t="n">
        <v>22</v>
      </c>
      <c r="J47" t="n">
        <v>263.01</v>
      </c>
      <c r="K47" t="n">
        <v>58.47</v>
      </c>
      <c r="L47" t="n">
        <v>12.25</v>
      </c>
      <c r="M47" t="n">
        <v>20</v>
      </c>
      <c r="N47" t="n">
        <v>67.29000000000001</v>
      </c>
      <c r="O47" t="n">
        <v>32672.53</v>
      </c>
      <c r="P47" t="n">
        <v>355.56</v>
      </c>
      <c r="Q47" t="n">
        <v>1397.22</v>
      </c>
      <c r="R47" t="n">
        <v>92.25</v>
      </c>
      <c r="S47" t="n">
        <v>66.97</v>
      </c>
      <c r="T47" t="n">
        <v>10019.01</v>
      </c>
      <c r="U47" t="n">
        <v>0.73</v>
      </c>
      <c r="V47" t="n">
        <v>0.85</v>
      </c>
      <c r="W47" t="n">
        <v>5.32</v>
      </c>
      <c r="X47" t="n">
        <v>0.6</v>
      </c>
      <c r="Y47" t="n">
        <v>1</v>
      </c>
      <c r="Z47" t="n">
        <v>10</v>
      </c>
      <c r="AA47" t="n">
        <v>391.2735671338674</v>
      </c>
      <c r="AB47" t="n">
        <v>535.3577563240656</v>
      </c>
      <c r="AC47" t="n">
        <v>484.2639634398263</v>
      </c>
      <c r="AD47" t="n">
        <v>391273.5671338674</v>
      </c>
      <c r="AE47" t="n">
        <v>535357.7563240656</v>
      </c>
      <c r="AF47" t="n">
        <v>2.546045758909068e-06</v>
      </c>
      <c r="AG47" t="n">
        <v>17</v>
      </c>
      <c r="AH47" t="n">
        <v>484263.9634398263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3.4995</v>
      </c>
      <c r="E48" t="n">
        <v>28.58</v>
      </c>
      <c r="F48" t="n">
        <v>24.78</v>
      </c>
      <c r="G48" t="n">
        <v>67.58</v>
      </c>
      <c r="H48" t="n">
        <v>0.84</v>
      </c>
      <c r="I48" t="n">
        <v>22</v>
      </c>
      <c r="J48" t="n">
        <v>263.48</v>
      </c>
      <c r="K48" t="n">
        <v>58.47</v>
      </c>
      <c r="L48" t="n">
        <v>12.5</v>
      </c>
      <c r="M48" t="n">
        <v>20</v>
      </c>
      <c r="N48" t="n">
        <v>67.51000000000001</v>
      </c>
      <c r="O48" t="n">
        <v>32730.13</v>
      </c>
      <c r="P48" t="n">
        <v>354.13</v>
      </c>
      <c r="Q48" t="n">
        <v>1397.21</v>
      </c>
      <c r="R48" t="n">
        <v>92.44</v>
      </c>
      <c r="S48" t="n">
        <v>66.97</v>
      </c>
      <c r="T48" t="n">
        <v>10113.78</v>
      </c>
      <c r="U48" t="n">
        <v>0.72</v>
      </c>
      <c r="V48" t="n">
        <v>0.85</v>
      </c>
      <c r="W48" t="n">
        <v>5.33</v>
      </c>
      <c r="X48" t="n">
        <v>0.61</v>
      </c>
      <c r="Y48" t="n">
        <v>1</v>
      </c>
      <c r="Z48" t="n">
        <v>10</v>
      </c>
      <c r="AA48" t="n">
        <v>390.4359680928573</v>
      </c>
      <c r="AB48" t="n">
        <v>534.2117163638939</v>
      </c>
      <c r="AC48" t="n">
        <v>483.227299924976</v>
      </c>
      <c r="AD48" t="n">
        <v>390435.9680928573</v>
      </c>
      <c r="AE48" t="n">
        <v>534211.7163638938</v>
      </c>
      <c r="AF48" t="n">
        <v>2.544736850113467e-06</v>
      </c>
      <c r="AG48" t="n">
        <v>17</v>
      </c>
      <c r="AH48" t="n">
        <v>483227.299924976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3.5105</v>
      </c>
      <c r="E49" t="n">
        <v>28.49</v>
      </c>
      <c r="F49" t="n">
        <v>24.74</v>
      </c>
      <c r="G49" t="n">
        <v>70.68000000000001</v>
      </c>
      <c r="H49" t="n">
        <v>0.86</v>
      </c>
      <c r="I49" t="n">
        <v>21</v>
      </c>
      <c r="J49" t="n">
        <v>263.95</v>
      </c>
      <c r="K49" t="n">
        <v>58.47</v>
      </c>
      <c r="L49" t="n">
        <v>12.75</v>
      </c>
      <c r="M49" t="n">
        <v>19</v>
      </c>
      <c r="N49" t="n">
        <v>67.72</v>
      </c>
      <c r="O49" t="n">
        <v>32787.82</v>
      </c>
      <c r="P49" t="n">
        <v>352.33</v>
      </c>
      <c r="Q49" t="n">
        <v>1397.21</v>
      </c>
      <c r="R49" t="n">
        <v>91.05</v>
      </c>
      <c r="S49" t="n">
        <v>66.97</v>
      </c>
      <c r="T49" t="n">
        <v>9422.43</v>
      </c>
      <c r="U49" t="n">
        <v>0.74</v>
      </c>
      <c r="V49" t="n">
        <v>0.85</v>
      </c>
      <c r="W49" t="n">
        <v>5.33</v>
      </c>
      <c r="X49" t="n">
        <v>0.57</v>
      </c>
      <c r="Y49" t="n">
        <v>1</v>
      </c>
      <c r="Z49" t="n">
        <v>10</v>
      </c>
      <c r="AA49" t="n">
        <v>388.3027640453444</v>
      </c>
      <c r="AB49" t="n">
        <v>531.2929724757661</v>
      </c>
      <c r="AC49" t="n">
        <v>480.5871168570484</v>
      </c>
      <c r="AD49" t="n">
        <v>388302.7640453444</v>
      </c>
      <c r="AE49" t="n">
        <v>531292.9724757661</v>
      </c>
      <c r="AF49" t="n">
        <v>2.552735737197693e-06</v>
      </c>
      <c r="AG49" t="n">
        <v>17</v>
      </c>
      <c r="AH49" t="n">
        <v>480587.1168570484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3.5095</v>
      </c>
      <c r="E50" t="n">
        <v>28.49</v>
      </c>
      <c r="F50" t="n">
        <v>24.75</v>
      </c>
      <c r="G50" t="n">
        <v>70.7</v>
      </c>
      <c r="H50" t="n">
        <v>0.87</v>
      </c>
      <c r="I50" t="n">
        <v>21</v>
      </c>
      <c r="J50" t="n">
        <v>264.42</v>
      </c>
      <c r="K50" t="n">
        <v>58.47</v>
      </c>
      <c r="L50" t="n">
        <v>13</v>
      </c>
      <c r="M50" t="n">
        <v>19</v>
      </c>
      <c r="N50" t="n">
        <v>67.94</v>
      </c>
      <c r="O50" t="n">
        <v>32845.58</v>
      </c>
      <c r="P50" t="n">
        <v>351.35</v>
      </c>
      <c r="Q50" t="n">
        <v>1397.17</v>
      </c>
      <c r="R50" t="n">
        <v>91.56999999999999</v>
      </c>
      <c r="S50" t="n">
        <v>66.97</v>
      </c>
      <c r="T50" t="n">
        <v>9681.42</v>
      </c>
      <c r="U50" t="n">
        <v>0.73</v>
      </c>
      <c r="V50" t="n">
        <v>0.85</v>
      </c>
      <c r="W50" t="n">
        <v>5.33</v>
      </c>
      <c r="X50" t="n">
        <v>0.58</v>
      </c>
      <c r="Y50" t="n">
        <v>1</v>
      </c>
      <c r="Z50" t="n">
        <v>10</v>
      </c>
      <c r="AA50" t="n">
        <v>387.7147871492782</v>
      </c>
      <c r="AB50" t="n">
        <v>530.4884765468585</v>
      </c>
      <c r="AC50" t="n">
        <v>479.8594008904785</v>
      </c>
      <c r="AD50" t="n">
        <v>387714.7871492782</v>
      </c>
      <c r="AE50" t="n">
        <v>530488.4765468584</v>
      </c>
      <c r="AF50" t="n">
        <v>2.552008565644582e-06</v>
      </c>
      <c r="AG50" t="n">
        <v>17</v>
      </c>
      <c r="AH50" t="n">
        <v>479859.4008904785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3.5197</v>
      </c>
      <c r="E51" t="n">
        <v>28.41</v>
      </c>
      <c r="F51" t="n">
        <v>24.71</v>
      </c>
      <c r="G51" t="n">
        <v>74.13</v>
      </c>
      <c r="H51" t="n">
        <v>0.89</v>
      </c>
      <c r="I51" t="n">
        <v>20</v>
      </c>
      <c r="J51" t="n">
        <v>264.89</v>
      </c>
      <c r="K51" t="n">
        <v>58.47</v>
      </c>
      <c r="L51" t="n">
        <v>13.25</v>
      </c>
      <c r="M51" t="n">
        <v>18</v>
      </c>
      <c r="N51" t="n">
        <v>68.16</v>
      </c>
      <c r="O51" t="n">
        <v>32903.43</v>
      </c>
      <c r="P51" t="n">
        <v>349.9</v>
      </c>
      <c r="Q51" t="n">
        <v>1397.18</v>
      </c>
      <c r="R51" t="n">
        <v>90.15000000000001</v>
      </c>
      <c r="S51" t="n">
        <v>66.97</v>
      </c>
      <c r="T51" t="n">
        <v>8978.58</v>
      </c>
      <c r="U51" t="n">
        <v>0.74</v>
      </c>
      <c r="V51" t="n">
        <v>0.85</v>
      </c>
      <c r="W51" t="n">
        <v>5.33</v>
      </c>
      <c r="X51" t="n">
        <v>0.54</v>
      </c>
      <c r="Y51" t="n">
        <v>1</v>
      </c>
      <c r="Z51" t="n">
        <v>10</v>
      </c>
      <c r="AA51" t="n">
        <v>385.8972311157593</v>
      </c>
      <c r="AB51" t="n">
        <v>528.0016161968848</v>
      </c>
      <c r="AC51" t="n">
        <v>477.609883001976</v>
      </c>
      <c r="AD51" t="n">
        <v>385897.2311157594</v>
      </c>
      <c r="AE51" t="n">
        <v>528001.6161968848</v>
      </c>
      <c r="AF51" t="n">
        <v>2.559425715486318e-06</v>
      </c>
      <c r="AG51" t="n">
        <v>17</v>
      </c>
      <c r="AH51" t="n">
        <v>477609.883001976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3.5211</v>
      </c>
      <c r="E52" t="n">
        <v>28.4</v>
      </c>
      <c r="F52" t="n">
        <v>24.7</v>
      </c>
      <c r="G52" t="n">
        <v>74.09999999999999</v>
      </c>
      <c r="H52" t="n">
        <v>0.91</v>
      </c>
      <c r="I52" t="n">
        <v>20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349.24</v>
      </c>
      <c r="Q52" t="n">
        <v>1397.3</v>
      </c>
      <c r="R52" t="n">
        <v>89.95</v>
      </c>
      <c r="S52" t="n">
        <v>66.97</v>
      </c>
      <c r="T52" t="n">
        <v>8874.870000000001</v>
      </c>
      <c r="U52" t="n">
        <v>0.74</v>
      </c>
      <c r="V52" t="n">
        <v>0.85</v>
      </c>
      <c r="W52" t="n">
        <v>5.33</v>
      </c>
      <c r="X52" t="n">
        <v>0.53</v>
      </c>
      <c r="Y52" t="n">
        <v>1</v>
      </c>
      <c r="Z52" t="n">
        <v>10</v>
      </c>
      <c r="AA52" t="n">
        <v>385.3271262790081</v>
      </c>
      <c r="AB52" t="n">
        <v>527.2215736079914</v>
      </c>
      <c r="AC52" t="n">
        <v>476.9042865829701</v>
      </c>
      <c r="AD52" t="n">
        <v>385327.1262790081</v>
      </c>
      <c r="AE52" t="n">
        <v>527221.5736079914</v>
      </c>
      <c r="AF52" t="n">
        <v>2.560443755660674e-06</v>
      </c>
      <c r="AG52" t="n">
        <v>17</v>
      </c>
      <c r="AH52" t="n">
        <v>476904.2865829701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3.5301</v>
      </c>
      <c r="E53" t="n">
        <v>28.33</v>
      </c>
      <c r="F53" t="n">
        <v>24.67</v>
      </c>
      <c r="G53" t="n">
        <v>77.92</v>
      </c>
      <c r="H53" t="n">
        <v>0.92</v>
      </c>
      <c r="I53" t="n">
        <v>19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345.68</v>
      </c>
      <c r="Q53" t="n">
        <v>1397.24</v>
      </c>
      <c r="R53" t="n">
        <v>89.20999999999999</v>
      </c>
      <c r="S53" t="n">
        <v>66.97</v>
      </c>
      <c r="T53" t="n">
        <v>8513.950000000001</v>
      </c>
      <c r="U53" t="n">
        <v>0.75</v>
      </c>
      <c r="V53" t="n">
        <v>0.85</v>
      </c>
      <c r="W53" t="n">
        <v>5.32</v>
      </c>
      <c r="X53" t="n">
        <v>0.51</v>
      </c>
      <c r="Y53" t="n">
        <v>1</v>
      </c>
      <c r="Z53" t="n">
        <v>10</v>
      </c>
      <c r="AA53" t="n">
        <v>382.1772995879903</v>
      </c>
      <c r="AB53" t="n">
        <v>522.9118417687946</v>
      </c>
      <c r="AC53" t="n">
        <v>473.0058695017595</v>
      </c>
      <c r="AD53" t="n">
        <v>382177.2995879903</v>
      </c>
      <c r="AE53" t="n">
        <v>522911.8417687946</v>
      </c>
      <c r="AF53" t="n">
        <v>2.566988299638677e-06</v>
      </c>
      <c r="AG53" t="n">
        <v>17</v>
      </c>
      <c r="AH53" t="n">
        <v>473005.8695017595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3.5288</v>
      </c>
      <c r="E54" t="n">
        <v>28.34</v>
      </c>
      <c r="F54" t="n">
        <v>24.68</v>
      </c>
      <c r="G54" t="n">
        <v>77.95</v>
      </c>
      <c r="H54" t="n">
        <v>0.9399999999999999</v>
      </c>
      <c r="I54" t="n">
        <v>19</v>
      </c>
      <c r="J54" t="n">
        <v>266.3</v>
      </c>
      <c r="K54" t="n">
        <v>58.47</v>
      </c>
      <c r="L54" t="n">
        <v>14</v>
      </c>
      <c r="M54" t="n">
        <v>17</v>
      </c>
      <c r="N54" t="n">
        <v>68.81999999999999</v>
      </c>
      <c r="O54" t="n">
        <v>33077.47</v>
      </c>
      <c r="P54" t="n">
        <v>347.07</v>
      </c>
      <c r="Q54" t="n">
        <v>1397.18</v>
      </c>
      <c r="R54" t="n">
        <v>89.62</v>
      </c>
      <c r="S54" t="n">
        <v>66.97</v>
      </c>
      <c r="T54" t="n">
        <v>8718.01</v>
      </c>
      <c r="U54" t="n">
        <v>0.75</v>
      </c>
      <c r="V54" t="n">
        <v>0.85</v>
      </c>
      <c r="W54" t="n">
        <v>5.32</v>
      </c>
      <c r="X54" t="n">
        <v>0.52</v>
      </c>
      <c r="Y54" t="n">
        <v>1</v>
      </c>
      <c r="Z54" t="n">
        <v>10</v>
      </c>
      <c r="AA54" t="n">
        <v>383.2375729356913</v>
      </c>
      <c r="AB54" t="n">
        <v>524.3625545390781</v>
      </c>
      <c r="AC54" t="n">
        <v>474.3181282813353</v>
      </c>
      <c r="AD54" t="n">
        <v>383237.5729356913</v>
      </c>
      <c r="AE54" t="n">
        <v>524362.5545390781</v>
      </c>
      <c r="AF54" t="n">
        <v>2.566042976619632e-06</v>
      </c>
      <c r="AG54" t="n">
        <v>17</v>
      </c>
      <c r="AH54" t="n">
        <v>474318.1282813353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3.5294</v>
      </c>
      <c r="E55" t="n">
        <v>28.33</v>
      </c>
      <c r="F55" t="n">
        <v>24.68</v>
      </c>
      <c r="G55" t="n">
        <v>77.93000000000001</v>
      </c>
      <c r="H55" t="n">
        <v>0.95</v>
      </c>
      <c r="I55" t="n">
        <v>19</v>
      </c>
      <c r="J55" t="n">
        <v>266.77</v>
      </c>
      <c r="K55" t="n">
        <v>58.47</v>
      </c>
      <c r="L55" t="n">
        <v>14.25</v>
      </c>
      <c r="M55" t="n">
        <v>17</v>
      </c>
      <c r="N55" t="n">
        <v>69.04000000000001</v>
      </c>
      <c r="O55" t="n">
        <v>33135.65</v>
      </c>
      <c r="P55" t="n">
        <v>345.54</v>
      </c>
      <c r="Q55" t="n">
        <v>1397.2</v>
      </c>
      <c r="R55" t="n">
        <v>89.42</v>
      </c>
      <c r="S55" t="n">
        <v>66.97</v>
      </c>
      <c r="T55" t="n">
        <v>8616.379999999999</v>
      </c>
      <c r="U55" t="n">
        <v>0.75</v>
      </c>
      <c r="V55" t="n">
        <v>0.85</v>
      </c>
      <c r="W55" t="n">
        <v>5.32</v>
      </c>
      <c r="X55" t="n">
        <v>0.51</v>
      </c>
      <c r="Y55" t="n">
        <v>1</v>
      </c>
      <c r="Z55" t="n">
        <v>10</v>
      </c>
      <c r="AA55" t="n">
        <v>382.1441799464333</v>
      </c>
      <c r="AB55" t="n">
        <v>522.8665260140809</v>
      </c>
      <c r="AC55" t="n">
        <v>472.9648786190746</v>
      </c>
      <c r="AD55" t="n">
        <v>382144.1799464333</v>
      </c>
      <c r="AE55" t="n">
        <v>522866.526014081</v>
      </c>
      <c r="AF55" t="n">
        <v>2.566479279551499e-06</v>
      </c>
      <c r="AG55" t="n">
        <v>17</v>
      </c>
      <c r="AH55" t="n">
        <v>472964.8786190746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3.5394</v>
      </c>
      <c r="E56" t="n">
        <v>28.25</v>
      </c>
      <c r="F56" t="n">
        <v>24.65</v>
      </c>
      <c r="G56" t="n">
        <v>82.15000000000001</v>
      </c>
      <c r="H56" t="n">
        <v>0.97</v>
      </c>
      <c r="I56" t="n">
        <v>18</v>
      </c>
      <c r="J56" t="n">
        <v>267.24</v>
      </c>
      <c r="K56" t="n">
        <v>58.47</v>
      </c>
      <c r="L56" t="n">
        <v>14.5</v>
      </c>
      <c r="M56" t="n">
        <v>16</v>
      </c>
      <c r="N56" t="n">
        <v>69.27</v>
      </c>
      <c r="O56" t="n">
        <v>33193.92</v>
      </c>
      <c r="P56" t="n">
        <v>342.56</v>
      </c>
      <c r="Q56" t="n">
        <v>1397.23</v>
      </c>
      <c r="R56" t="n">
        <v>88.23999999999999</v>
      </c>
      <c r="S56" t="n">
        <v>66.97</v>
      </c>
      <c r="T56" t="n">
        <v>8032.8</v>
      </c>
      <c r="U56" t="n">
        <v>0.76</v>
      </c>
      <c r="V56" t="n">
        <v>0.85</v>
      </c>
      <c r="W56" t="n">
        <v>5.32</v>
      </c>
      <c r="X56" t="n">
        <v>0.48</v>
      </c>
      <c r="Y56" t="n">
        <v>1</v>
      </c>
      <c r="Z56" t="n">
        <v>10</v>
      </c>
      <c r="AA56" t="n">
        <v>379.3327440277964</v>
      </c>
      <c r="AB56" t="n">
        <v>519.019795358403</v>
      </c>
      <c r="AC56" t="n">
        <v>469.4852745382543</v>
      </c>
      <c r="AD56" t="n">
        <v>379332.7440277964</v>
      </c>
      <c r="AE56" t="n">
        <v>519019.7953584031</v>
      </c>
      <c r="AF56" t="n">
        <v>2.573750995082614e-06</v>
      </c>
      <c r="AG56" t="n">
        <v>17</v>
      </c>
      <c r="AH56" t="n">
        <v>469485.2745382542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3.5361</v>
      </c>
      <c r="E57" t="n">
        <v>28.28</v>
      </c>
      <c r="F57" t="n">
        <v>24.67</v>
      </c>
      <c r="G57" t="n">
        <v>82.23999999999999</v>
      </c>
      <c r="H57" t="n">
        <v>0.98</v>
      </c>
      <c r="I57" t="n">
        <v>18</v>
      </c>
      <c r="J57" t="n">
        <v>267.71</v>
      </c>
      <c r="K57" t="n">
        <v>58.47</v>
      </c>
      <c r="L57" t="n">
        <v>14.75</v>
      </c>
      <c r="M57" t="n">
        <v>16</v>
      </c>
      <c r="N57" t="n">
        <v>69.48999999999999</v>
      </c>
      <c r="O57" t="n">
        <v>33252.27</v>
      </c>
      <c r="P57" t="n">
        <v>343.7</v>
      </c>
      <c r="Q57" t="n">
        <v>1397.17</v>
      </c>
      <c r="R57" t="n">
        <v>89.22</v>
      </c>
      <c r="S57" t="n">
        <v>66.97</v>
      </c>
      <c r="T57" t="n">
        <v>8519.379999999999</v>
      </c>
      <c r="U57" t="n">
        <v>0.75</v>
      </c>
      <c r="V57" t="n">
        <v>0.85</v>
      </c>
      <c r="W57" t="n">
        <v>5.32</v>
      </c>
      <c r="X57" t="n">
        <v>0.51</v>
      </c>
      <c r="Y57" t="n">
        <v>1</v>
      </c>
      <c r="Z57" t="n">
        <v>10</v>
      </c>
      <c r="AA57" t="n">
        <v>380.3765994363</v>
      </c>
      <c r="AB57" t="n">
        <v>520.4480443799679</v>
      </c>
      <c r="AC57" t="n">
        <v>470.777213477761</v>
      </c>
      <c r="AD57" t="n">
        <v>380376.5994363</v>
      </c>
      <c r="AE57" t="n">
        <v>520448.0443799678</v>
      </c>
      <c r="AF57" t="n">
        <v>2.571351328957346e-06</v>
      </c>
      <c r="AG57" t="n">
        <v>17</v>
      </c>
      <c r="AH57" t="n">
        <v>470777.213477761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3.5382</v>
      </c>
      <c r="E58" t="n">
        <v>28.26</v>
      </c>
      <c r="F58" t="n">
        <v>24.66</v>
      </c>
      <c r="G58" t="n">
        <v>82.19</v>
      </c>
      <c r="H58" t="n">
        <v>1</v>
      </c>
      <c r="I58" t="n">
        <v>18</v>
      </c>
      <c r="J58" t="n">
        <v>268.19</v>
      </c>
      <c r="K58" t="n">
        <v>58.47</v>
      </c>
      <c r="L58" t="n">
        <v>15</v>
      </c>
      <c r="M58" t="n">
        <v>16</v>
      </c>
      <c r="N58" t="n">
        <v>69.70999999999999</v>
      </c>
      <c r="O58" t="n">
        <v>33310.7</v>
      </c>
      <c r="P58" t="n">
        <v>341.3</v>
      </c>
      <c r="Q58" t="n">
        <v>1397.22</v>
      </c>
      <c r="R58" t="n">
        <v>88.44</v>
      </c>
      <c r="S58" t="n">
        <v>66.97</v>
      </c>
      <c r="T58" t="n">
        <v>8131.84</v>
      </c>
      <c r="U58" t="n">
        <v>0.76</v>
      </c>
      <c r="V58" t="n">
        <v>0.85</v>
      </c>
      <c r="W58" t="n">
        <v>5.33</v>
      </c>
      <c r="X58" t="n">
        <v>0.49</v>
      </c>
      <c r="Y58" t="n">
        <v>1</v>
      </c>
      <c r="Z58" t="n">
        <v>10</v>
      </c>
      <c r="AA58" t="n">
        <v>378.5703089997654</v>
      </c>
      <c r="AB58" t="n">
        <v>517.9765981167915</v>
      </c>
      <c r="AC58" t="n">
        <v>468.5416385772455</v>
      </c>
      <c r="AD58" t="n">
        <v>378570.3089997654</v>
      </c>
      <c r="AE58" t="n">
        <v>517976.5981167915</v>
      </c>
      <c r="AF58" t="n">
        <v>2.572878389218879e-06</v>
      </c>
      <c r="AG58" t="n">
        <v>17</v>
      </c>
      <c r="AH58" t="n">
        <v>468541.6385772455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3.55</v>
      </c>
      <c r="E59" t="n">
        <v>28.17</v>
      </c>
      <c r="F59" t="n">
        <v>24.61</v>
      </c>
      <c r="G59" t="n">
        <v>86.86</v>
      </c>
      <c r="H59" t="n">
        <v>1.01</v>
      </c>
      <c r="I59" t="n">
        <v>17</v>
      </c>
      <c r="J59" t="n">
        <v>268.66</v>
      </c>
      <c r="K59" t="n">
        <v>58.47</v>
      </c>
      <c r="L59" t="n">
        <v>15.25</v>
      </c>
      <c r="M59" t="n">
        <v>15</v>
      </c>
      <c r="N59" t="n">
        <v>69.94</v>
      </c>
      <c r="O59" t="n">
        <v>33369.22</v>
      </c>
      <c r="P59" t="n">
        <v>338.69</v>
      </c>
      <c r="Q59" t="n">
        <v>1397.23</v>
      </c>
      <c r="R59" t="n">
        <v>87.04000000000001</v>
      </c>
      <c r="S59" t="n">
        <v>66.97</v>
      </c>
      <c r="T59" t="n">
        <v>7438.11</v>
      </c>
      <c r="U59" t="n">
        <v>0.77</v>
      </c>
      <c r="V59" t="n">
        <v>0.86</v>
      </c>
      <c r="W59" t="n">
        <v>5.32</v>
      </c>
      <c r="X59" t="n">
        <v>0.44</v>
      </c>
      <c r="Y59" t="n">
        <v>1</v>
      </c>
      <c r="Z59" t="n">
        <v>10</v>
      </c>
      <c r="AA59" t="n">
        <v>375.8766928831751</v>
      </c>
      <c r="AB59" t="n">
        <v>514.2910737121163</v>
      </c>
      <c r="AC59" t="n">
        <v>465.2078554490866</v>
      </c>
      <c r="AD59" t="n">
        <v>375876.6928831751</v>
      </c>
      <c r="AE59" t="n">
        <v>514291.0737121163</v>
      </c>
      <c r="AF59" t="n">
        <v>2.581459013545595e-06</v>
      </c>
      <c r="AG59" t="n">
        <v>17</v>
      </c>
      <c r="AH59" t="n">
        <v>465207.8554490866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3.5487</v>
      </c>
      <c r="E60" t="n">
        <v>28.18</v>
      </c>
      <c r="F60" t="n">
        <v>24.62</v>
      </c>
      <c r="G60" t="n">
        <v>86.89</v>
      </c>
      <c r="H60" t="n">
        <v>1.03</v>
      </c>
      <c r="I60" t="n">
        <v>17</v>
      </c>
      <c r="J60" t="n">
        <v>269.14</v>
      </c>
      <c r="K60" t="n">
        <v>58.47</v>
      </c>
      <c r="L60" t="n">
        <v>15.5</v>
      </c>
      <c r="M60" t="n">
        <v>15</v>
      </c>
      <c r="N60" t="n">
        <v>70.16</v>
      </c>
      <c r="O60" t="n">
        <v>33427.83</v>
      </c>
      <c r="P60" t="n">
        <v>338.69</v>
      </c>
      <c r="Q60" t="n">
        <v>1397.18</v>
      </c>
      <c r="R60" t="n">
        <v>87.18000000000001</v>
      </c>
      <c r="S60" t="n">
        <v>66.97</v>
      </c>
      <c r="T60" t="n">
        <v>7506.84</v>
      </c>
      <c r="U60" t="n">
        <v>0.77</v>
      </c>
      <c r="V60" t="n">
        <v>0.85</v>
      </c>
      <c r="W60" t="n">
        <v>5.33</v>
      </c>
      <c r="X60" t="n">
        <v>0.45</v>
      </c>
      <c r="Y60" t="n">
        <v>1</v>
      </c>
      <c r="Z60" t="n">
        <v>10</v>
      </c>
      <c r="AA60" t="n">
        <v>375.98134549692</v>
      </c>
      <c r="AB60" t="n">
        <v>514.4342640351898</v>
      </c>
      <c r="AC60" t="n">
        <v>465.3373798886948</v>
      </c>
      <c r="AD60" t="n">
        <v>375981.3454969201</v>
      </c>
      <c r="AE60" t="n">
        <v>514434.2640351898</v>
      </c>
      <c r="AF60" t="n">
        <v>2.58051369052655e-06</v>
      </c>
      <c r="AG60" t="n">
        <v>17</v>
      </c>
      <c r="AH60" t="n">
        <v>465337.3798886948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3.5489</v>
      </c>
      <c r="E61" t="n">
        <v>28.18</v>
      </c>
      <c r="F61" t="n">
        <v>24.62</v>
      </c>
      <c r="G61" t="n">
        <v>86.89</v>
      </c>
      <c r="H61" t="n">
        <v>1.04</v>
      </c>
      <c r="I61" t="n">
        <v>17</v>
      </c>
      <c r="J61" t="n">
        <v>269.61</v>
      </c>
      <c r="K61" t="n">
        <v>58.47</v>
      </c>
      <c r="L61" t="n">
        <v>15.75</v>
      </c>
      <c r="M61" t="n">
        <v>15</v>
      </c>
      <c r="N61" t="n">
        <v>70.39</v>
      </c>
      <c r="O61" t="n">
        <v>33486.53</v>
      </c>
      <c r="P61" t="n">
        <v>336.72</v>
      </c>
      <c r="Q61" t="n">
        <v>1397.23</v>
      </c>
      <c r="R61" t="n">
        <v>87.39</v>
      </c>
      <c r="S61" t="n">
        <v>66.97</v>
      </c>
      <c r="T61" t="n">
        <v>7609.65</v>
      </c>
      <c r="U61" t="n">
        <v>0.77</v>
      </c>
      <c r="V61" t="n">
        <v>0.85</v>
      </c>
      <c r="W61" t="n">
        <v>5.32</v>
      </c>
      <c r="X61" t="n">
        <v>0.45</v>
      </c>
      <c r="Y61" t="n">
        <v>1</v>
      </c>
      <c r="Z61" t="n">
        <v>10</v>
      </c>
      <c r="AA61" t="n">
        <v>374.6242727115967</v>
      </c>
      <c r="AB61" t="n">
        <v>512.5774571804844</v>
      </c>
      <c r="AC61" t="n">
        <v>463.6577840741577</v>
      </c>
      <c r="AD61" t="n">
        <v>374624.2727115967</v>
      </c>
      <c r="AE61" t="n">
        <v>512577.4571804844</v>
      </c>
      <c r="AF61" t="n">
        <v>2.580659124837172e-06</v>
      </c>
      <c r="AG61" t="n">
        <v>17</v>
      </c>
      <c r="AH61" t="n">
        <v>463657.7840741577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3.5572</v>
      </c>
      <c r="E62" t="n">
        <v>28.11</v>
      </c>
      <c r="F62" t="n">
        <v>24.6</v>
      </c>
      <c r="G62" t="n">
        <v>92.25</v>
      </c>
      <c r="H62" t="n">
        <v>1.05</v>
      </c>
      <c r="I62" t="n">
        <v>16</v>
      </c>
      <c r="J62" t="n">
        <v>270.09</v>
      </c>
      <c r="K62" t="n">
        <v>58.47</v>
      </c>
      <c r="L62" t="n">
        <v>16</v>
      </c>
      <c r="M62" t="n">
        <v>14</v>
      </c>
      <c r="N62" t="n">
        <v>70.62</v>
      </c>
      <c r="O62" t="n">
        <v>33545.31</v>
      </c>
      <c r="P62" t="n">
        <v>334.89</v>
      </c>
      <c r="Q62" t="n">
        <v>1397.24</v>
      </c>
      <c r="R62" t="n">
        <v>86.58</v>
      </c>
      <c r="S62" t="n">
        <v>66.97</v>
      </c>
      <c r="T62" t="n">
        <v>7213.61</v>
      </c>
      <c r="U62" t="n">
        <v>0.77</v>
      </c>
      <c r="V62" t="n">
        <v>0.86</v>
      </c>
      <c r="W62" t="n">
        <v>5.32</v>
      </c>
      <c r="X62" t="n">
        <v>0.43</v>
      </c>
      <c r="Y62" t="n">
        <v>1</v>
      </c>
      <c r="Z62" t="n">
        <v>10</v>
      </c>
      <c r="AA62" t="n">
        <v>372.7626442199812</v>
      </c>
      <c r="AB62" t="n">
        <v>510.0302949490035</v>
      </c>
      <c r="AC62" t="n">
        <v>461.3537194310846</v>
      </c>
      <c r="AD62" t="n">
        <v>372762.6442199812</v>
      </c>
      <c r="AE62" t="n">
        <v>510030.2949490034</v>
      </c>
      <c r="AF62" t="n">
        <v>2.586694648727997e-06</v>
      </c>
      <c r="AG62" t="n">
        <v>17</v>
      </c>
      <c r="AH62" t="n">
        <v>461353.7194310846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3.5576</v>
      </c>
      <c r="E63" t="n">
        <v>28.11</v>
      </c>
      <c r="F63" t="n">
        <v>24.6</v>
      </c>
      <c r="G63" t="n">
        <v>92.23999999999999</v>
      </c>
      <c r="H63" t="n">
        <v>1.07</v>
      </c>
      <c r="I63" t="n">
        <v>16</v>
      </c>
      <c r="J63" t="n">
        <v>270.57</v>
      </c>
      <c r="K63" t="n">
        <v>58.47</v>
      </c>
      <c r="L63" t="n">
        <v>16.25</v>
      </c>
      <c r="M63" t="n">
        <v>14</v>
      </c>
      <c r="N63" t="n">
        <v>70.84</v>
      </c>
      <c r="O63" t="n">
        <v>33604.17</v>
      </c>
      <c r="P63" t="n">
        <v>335.55</v>
      </c>
      <c r="Q63" t="n">
        <v>1397.17</v>
      </c>
      <c r="R63" t="n">
        <v>86.73</v>
      </c>
      <c r="S63" t="n">
        <v>66.97</v>
      </c>
      <c r="T63" t="n">
        <v>7285.19</v>
      </c>
      <c r="U63" t="n">
        <v>0.77</v>
      </c>
      <c r="V63" t="n">
        <v>0.86</v>
      </c>
      <c r="W63" t="n">
        <v>5.32</v>
      </c>
      <c r="X63" t="n">
        <v>0.43</v>
      </c>
      <c r="Y63" t="n">
        <v>1</v>
      </c>
      <c r="Z63" t="n">
        <v>10</v>
      </c>
      <c r="AA63" t="n">
        <v>373.1828258660227</v>
      </c>
      <c r="AB63" t="n">
        <v>510.6052060142234</v>
      </c>
      <c r="AC63" t="n">
        <v>461.8737617911328</v>
      </c>
      <c r="AD63" t="n">
        <v>373182.8258660227</v>
      </c>
      <c r="AE63" t="n">
        <v>510605.2060142234</v>
      </c>
      <c r="AF63" t="n">
        <v>2.586985517349242e-06</v>
      </c>
      <c r="AG63" t="n">
        <v>17</v>
      </c>
      <c r="AH63" t="n">
        <v>461873.7617911328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3.5566</v>
      </c>
      <c r="E64" t="n">
        <v>28.12</v>
      </c>
      <c r="F64" t="n">
        <v>24.6</v>
      </c>
      <c r="G64" t="n">
        <v>92.26000000000001</v>
      </c>
      <c r="H64" t="n">
        <v>1.08</v>
      </c>
      <c r="I64" t="n">
        <v>16</v>
      </c>
      <c r="J64" t="n">
        <v>271.05</v>
      </c>
      <c r="K64" t="n">
        <v>58.47</v>
      </c>
      <c r="L64" t="n">
        <v>16.5</v>
      </c>
      <c r="M64" t="n">
        <v>14</v>
      </c>
      <c r="N64" t="n">
        <v>71.06999999999999</v>
      </c>
      <c r="O64" t="n">
        <v>33663.13</v>
      </c>
      <c r="P64" t="n">
        <v>334.66</v>
      </c>
      <c r="Q64" t="n">
        <v>1397.23</v>
      </c>
      <c r="R64" t="n">
        <v>86.86</v>
      </c>
      <c r="S64" t="n">
        <v>66.97</v>
      </c>
      <c r="T64" t="n">
        <v>7352.2</v>
      </c>
      <c r="U64" t="n">
        <v>0.77</v>
      </c>
      <c r="V64" t="n">
        <v>0.86</v>
      </c>
      <c r="W64" t="n">
        <v>5.32</v>
      </c>
      <c r="X64" t="n">
        <v>0.44</v>
      </c>
      <c r="Y64" t="n">
        <v>1</v>
      </c>
      <c r="Z64" t="n">
        <v>10</v>
      </c>
      <c r="AA64" t="n">
        <v>372.6490287826451</v>
      </c>
      <c r="AB64" t="n">
        <v>509.874841295281</v>
      </c>
      <c r="AC64" t="n">
        <v>461.2131020558929</v>
      </c>
      <c r="AD64" t="n">
        <v>372649.0287826451</v>
      </c>
      <c r="AE64" t="n">
        <v>509874.841295281</v>
      </c>
      <c r="AF64" t="n">
        <v>2.58625834579613e-06</v>
      </c>
      <c r="AG64" t="n">
        <v>17</v>
      </c>
      <c r="AH64" t="n">
        <v>461213.1020558929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3.5569</v>
      </c>
      <c r="E65" t="n">
        <v>28.11</v>
      </c>
      <c r="F65" t="n">
        <v>24.6</v>
      </c>
      <c r="G65" t="n">
        <v>92.26000000000001</v>
      </c>
      <c r="H65" t="n">
        <v>1.1</v>
      </c>
      <c r="I65" t="n">
        <v>16</v>
      </c>
      <c r="J65" t="n">
        <v>271.52</v>
      </c>
      <c r="K65" t="n">
        <v>58.47</v>
      </c>
      <c r="L65" t="n">
        <v>16.75</v>
      </c>
      <c r="M65" t="n">
        <v>14</v>
      </c>
      <c r="N65" t="n">
        <v>71.3</v>
      </c>
      <c r="O65" t="n">
        <v>33722.17</v>
      </c>
      <c r="P65" t="n">
        <v>332.99</v>
      </c>
      <c r="Q65" t="n">
        <v>1397.21</v>
      </c>
      <c r="R65" t="n">
        <v>86.70999999999999</v>
      </c>
      <c r="S65" t="n">
        <v>66.97</v>
      </c>
      <c r="T65" t="n">
        <v>7276.82</v>
      </c>
      <c r="U65" t="n">
        <v>0.77</v>
      </c>
      <c r="V65" t="n">
        <v>0.86</v>
      </c>
      <c r="W65" t="n">
        <v>5.32</v>
      </c>
      <c r="X65" t="n">
        <v>0.44</v>
      </c>
      <c r="Y65" t="n">
        <v>1</v>
      </c>
      <c r="Z65" t="n">
        <v>10</v>
      </c>
      <c r="AA65" t="n">
        <v>371.4920632472235</v>
      </c>
      <c r="AB65" t="n">
        <v>508.291830008</v>
      </c>
      <c r="AC65" t="n">
        <v>459.7811711440996</v>
      </c>
      <c r="AD65" t="n">
        <v>371492.0632472235</v>
      </c>
      <c r="AE65" t="n">
        <v>508291.830008</v>
      </c>
      <c r="AF65" t="n">
        <v>2.586476497262064e-06</v>
      </c>
      <c r="AG65" t="n">
        <v>17</v>
      </c>
      <c r="AH65" t="n">
        <v>459781.1711440996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3.5673</v>
      </c>
      <c r="E66" t="n">
        <v>28.03</v>
      </c>
      <c r="F66" t="n">
        <v>24.57</v>
      </c>
      <c r="G66" t="n">
        <v>98.27</v>
      </c>
      <c r="H66" t="n">
        <v>1.11</v>
      </c>
      <c r="I66" t="n">
        <v>15</v>
      </c>
      <c r="J66" t="n">
        <v>272</v>
      </c>
      <c r="K66" t="n">
        <v>58.47</v>
      </c>
      <c r="L66" t="n">
        <v>17</v>
      </c>
      <c r="M66" t="n">
        <v>13</v>
      </c>
      <c r="N66" t="n">
        <v>71.53</v>
      </c>
      <c r="O66" t="n">
        <v>33781.3</v>
      </c>
      <c r="P66" t="n">
        <v>331.82</v>
      </c>
      <c r="Q66" t="n">
        <v>1397.21</v>
      </c>
      <c r="R66" t="n">
        <v>85.47</v>
      </c>
      <c r="S66" t="n">
        <v>66.97</v>
      </c>
      <c r="T66" t="n">
        <v>6660.69</v>
      </c>
      <c r="U66" t="n">
        <v>0.78</v>
      </c>
      <c r="V66" t="n">
        <v>0.86</v>
      </c>
      <c r="W66" t="n">
        <v>5.32</v>
      </c>
      <c r="X66" t="n">
        <v>0.4</v>
      </c>
      <c r="Y66" t="n">
        <v>1</v>
      </c>
      <c r="Z66" t="n">
        <v>10</v>
      </c>
      <c r="AA66" t="n">
        <v>369.9313637890041</v>
      </c>
      <c r="AB66" t="n">
        <v>506.1564121560635</v>
      </c>
      <c r="AC66" t="n">
        <v>457.8495545748742</v>
      </c>
      <c r="AD66" t="n">
        <v>369931.3637890042</v>
      </c>
      <c r="AE66" t="n">
        <v>506156.4121560635</v>
      </c>
      <c r="AF66" t="n">
        <v>2.594039081414423e-06</v>
      </c>
      <c r="AG66" t="n">
        <v>17</v>
      </c>
      <c r="AH66" t="n">
        <v>457849.5545748742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3.5677</v>
      </c>
      <c r="E67" t="n">
        <v>28.03</v>
      </c>
      <c r="F67" t="n">
        <v>24.56</v>
      </c>
      <c r="G67" t="n">
        <v>98.26000000000001</v>
      </c>
      <c r="H67" t="n">
        <v>1.13</v>
      </c>
      <c r="I67" t="n">
        <v>15</v>
      </c>
      <c r="J67" t="n">
        <v>272.48</v>
      </c>
      <c r="K67" t="n">
        <v>58.47</v>
      </c>
      <c r="L67" t="n">
        <v>17.25</v>
      </c>
      <c r="M67" t="n">
        <v>13</v>
      </c>
      <c r="N67" t="n">
        <v>71.76000000000001</v>
      </c>
      <c r="O67" t="n">
        <v>33840.65</v>
      </c>
      <c r="P67" t="n">
        <v>330.59</v>
      </c>
      <c r="Q67" t="n">
        <v>1397.2</v>
      </c>
      <c r="R67" t="n">
        <v>85.34999999999999</v>
      </c>
      <c r="S67" t="n">
        <v>66.97</v>
      </c>
      <c r="T67" t="n">
        <v>6602.35</v>
      </c>
      <c r="U67" t="n">
        <v>0.78</v>
      </c>
      <c r="V67" t="n">
        <v>0.86</v>
      </c>
      <c r="W67" t="n">
        <v>5.32</v>
      </c>
      <c r="X67" t="n">
        <v>0.4</v>
      </c>
      <c r="Y67" t="n">
        <v>1</v>
      </c>
      <c r="Z67" t="n">
        <v>10</v>
      </c>
      <c r="AA67" t="n">
        <v>369.0588603120831</v>
      </c>
      <c r="AB67" t="n">
        <v>504.9626144068035</v>
      </c>
      <c r="AC67" t="n">
        <v>456.769691207298</v>
      </c>
      <c r="AD67" t="n">
        <v>369058.8603120832</v>
      </c>
      <c r="AE67" t="n">
        <v>504962.6144068035</v>
      </c>
      <c r="AF67" t="n">
        <v>2.594329950035667e-06</v>
      </c>
      <c r="AG67" t="n">
        <v>17</v>
      </c>
      <c r="AH67" t="n">
        <v>456769.691207298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3.5662</v>
      </c>
      <c r="E68" t="n">
        <v>28.04</v>
      </c>
      <c r="F68" t="n">
        <v>24.58</v>
      </c>
      <c r="G68" t="n">
        <v>98.3</v>
      </c>
      <c r="H68" t="n">
        <v>1.14</v>
      </c>
      <c r="I68" t="n">
        <v>15</v>
      </c>
      <c r="J68" t="n">
        <v>272.97</v>
      </c>
      <c r="K68" t="n">
        <v>58.47</v>
      </c>
      <c r="L68" t="n">
        <v>17.5</v>
      </c>
      <c r="M68" t="n">
        <v>13</v>
      </c>
      <c r="N68" t="n">
        <v>71.98999999999999</v>
      </c>
      <c r="O68" t="n">
        <v>33899.96</v>
      </c>
      <c r="P68" t="n">
        <v>329.31</v>
      </c>
      <c r="Q68" t="n">
        <v>1397.26</v>
      </c>
      <c r="R68" t="n">
        <v>85.98999999999999</v>
      </c>
      <c r="S68" t="n">
        <v>66.97</v>
      </c>
      <c r="T68" t="n">
        <v>6920.16</v>
      </c>
      <c r="U68" t="n">
        <v>0.78</v>
      </c>
      <c r="V68" t="n">
        <v>0.86</v>
      </c>
      <c r="W68" t="n">
        <v>5.32</v>
      </c>
      <c r="X68" t="n">
        <v>0.41</v>
      </c>
      <c r="Y68" t="n">
        <v>1</v>
      </c>
      <c r="Z68" t="n">
        <v>10</v>
      </c>
      <c r="AA68" t="n">
        <v>368.3169496044413</v>
      </c>
      <c r="AB68" t="n">
        <v>503.9474994458175</v>
      </c>
      <c r="AC68" t="n">
        <v>455.8514573934657</v>
      </c>
      <c r="AD68" t="n">
        <v>368316.9496044413</v>
      </c>
      <c r="AE68" t="n">
        <v>503947.4994458175</v>
      </c>
      <c r="AF68" t="n">
        <v>2.593239192706e-06</v>
      </c>
      <c r="AG68" t="n">
        <v>17</v>
      </c>
      <c r="AH68" t="n">
        <v>455851.4573934657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3.5687</v>
      </c>
      <c r="E69" t="n">
        <v>28.02</v>
      </c>
      <c r="F69" t="n">
        <v>24.56</v>
      </c>
      <c r="G69" t="n">
        <v>98.22</v>
      </c>
      <c r="H69" t="n">
        <v>1.16</v>
      </c>
      <c r="I69" t="n">
        <v>15</v>
      </c>
      <c r="J69" t="n">
        <v>273.45</v>
      </c>
      <c r="K69" t="n">
        <v>58.47</v>
      </c>
      <c r="L69" t="n">
        <v>17.75</v>
      </c>
      <c r="M69" t="n">
        <v>13</v>
      </c>
      <c r="N69" t="n">
        <v>72.22</v>
      </c>
      <c r="O69" t="n">
        <v>33959.36</v>
      </c>
      <c r="P69" t="n">
        <v>326.31</v>
      </c>
      <c r="Q69" t="n">
        <v>1397.24</v>
      </c>
      <c r="R69" t="n">
        <v>85.37</v>
      </c>
      <c r="S69" t="n">
        <v>66.97</v>
      </c>
      <c r="T69" t="n">
        <v>6613.64</v>
      </c>
      <c r="U69" t="n">
        <v>0.78</v>
      </c>
      <c r="V69" t="n">
        <v>0.86</v>
      </c>
      <c r="W69" t="n">
        <v>5.31</v>
      </c>
      <c r="X69" t="n">
        <v>0.39</v>
      </c>
      <c r="Y69" t="n">
        <v>1</v>
      </c>
      <c r="Z69" t="n">
        <v>10</v>
      </c>
      <c r="AA69" t="n">
        <v>366.0880909029286</v>
      </c>
      <c r="AB69" t="n">
        <v>500.8978766401016</v>
      </c>
      <c r="AC69" t="n">
        <v>453.0928863081548</v>
      </c>
      <c r="AD69" t="n">
        <v>366088.0909029286</v>
      </c>
      <c r="AE69" t="n">
        <v>500897.8766401016</v>
      </c>
      <c r="AF69" t="n">
        <v>2.595057121588779e-06</v>
      </c>
      <c r="AG69" t="n">
        <v>17</v>
      </c>
      <c r="AH69" t="n">
        <v>453092.8863081548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3.5768</v>
      </c>
      <c r="E70" t="n">
        <v>27.96</v>
      </c>
      <c r="F70" t="n">
        <v>24.54</v>
      </c>
      <c r="G70" t="n">
        <v>105.17</v>
      </c>
      <c r="H70" t="n">
        <v>1.17</v>
      </c>
      <c r="I70" t="n">
        <v>14</v>
      </c>
      <c r="J70" t="n">
        <v>273.93</v>
      </c>
      <c r="K70" t="n">
        <v>58.47</v>
      </c>
      <c r="L70" t="n">
        <v>18</v>
      </c>
      <c r="M70" t="n">
        <v>12</v>
      </c>
      <c r="N70" t="n">
        <v>72.45999999999999</v>
      </c>
      <c r="O70" t="n">
        <v>34018.85</v>
      </c>
      <c r="P70" t="n">
        <v>324.96</v>
      </c>
      <c r="Q70" t="n">
        <v>1397.17</v>
      </c>
      <c r="R70" t="n">
        <v>84.48999999999999</v>
      </c>
      <c r="S70" t="n">
        <v>66.97</v>
      </c>
      <c r="T70" t="n">
        <v>6174.98</v>
      </c>
      <c r="U70" t="n">
        <v>0.79</v>
      </c>
      <c r="V70" t="n">
        <v>0.86</v>
      </c>
      <c r="W70" t="n">
        <v>5.32</v>
      </c>
      <c r="X70" t="n">
        <v>0.37</v>
      </c>
      <c r="Y70" t="n">
        <v>1</v>
      </c>
      <c r="Z70" t="n">
        <v>10</v>
      </c>
      <c r="AA70" t="n">
        <v>364.5948613402191</v>
      </c>
      <c r="AB70" t="n">
        <v>498.8547740757635</v>
      </c>
      <c r="AC70" t="n">
        <v>451.2447745850447</v>
      </c>
      <c r="AD70" t="n">
        <v>364594.8613402191</v>
      </c>
      <c r="AE70" t="n">
        <v>498854.7740757635</v>
      </c>
      <c r="AF70" t="n">
        <v>2.600947211168981e-06</v>
      </c>
      <c r="AG70" t="n">
        <v>17</v>
      </c>
      <c r="AH70" t="n">
        <v>451244.7745850447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3.5786</v>
      </c>
      <c r="E71" t="n">
        <v>27.94</v>
      </c>
      <c r="F71" t="n">
        <v>24.53</v>
      </c>
      <c r="G71" t="n">
        <v>105.11</v>
      </c>
      <c r="H71" t="n">
        <v>1.18</v>
      </c>
      <c r="I71" t="n">
        <v>14</v>
      </c>
      <c r="J71" t="n">
        <v>274.41</v>
      </c>
      <c r="K71" t="n">
        <v>58.47</v>
      </c>
      <c r="L71" t="n">
        <v>18.25</v>
      </c>
      <c r="M71" t="n">
        <v>12</v>
      </c>
      <c r="N71" t="n">
        <v>72.69</v>
      </c>
      <c r="O71" t="n">
        <v>34078.44</v>
      </c>
      <c r="P71" t="n">
        <v>324.48</v>
      </c>
      <c r="Q71" t="n">
        <v>1397.2</v>
      </c>
      <c r="R71" t="n">
        <v>84.27</v>
      </c>
      <c r="S71" t="n">
        <v>66.97</v>
      </c>
      <c r="T71" t="n">
        <v>6065.15</v>
      </c>
      <c r="U71" t="n">
        <v>0.79</v>
      </c>
      <c r="V71" t="n">
        <v>0.86</v>
      </c>
      <c r="W71" t="n">
        <v>5.32</v>
      </c>
      <c r="X71" t="n">
        <v>0.36</v>
      </c>
      <c r="Y71" t="n">
        <v>1</v>
      </c>
      <c r="Z71" t="n">
        <v>10</v>
      </c>
      <c r="AA71" t="n">
        <v>364.1364645797986</v>
      </c>
      <c r="AB71" t="n">
        <v>498.2275754051184</v>
      </c>
      <c r="AC71" t="n">
        <v>450.6774348752471</v>
      </c>
      <c r="AD71" t="n">
        <v>364136.4645797986</v>
      </c>
      <c r="AE71" t="n">
        <v>498227.5754051184</v>
      </c>
      <c r="AF71" t="n">
        <v>2.602256119964582e-06</v>
      </c>
      <c r="AG71" t="n">
        <v>17</v>
      </c>
      <c r="AH71" t="n">
        <v>450677.4348752471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3.5785</v>
      </c>
      <c r="E72" t="n">
        <v>27.94</v>
      </c>
      <c r="F72" t="n">
        <v>24.53</v>
      </c>
      <c r="G72" t="n">
        <v>105.11</v>
      </c>
      <c r="H72" t="n">
        <v>1.2</v>
      </c>
      <c r="I72" t="n">
        <v>14</v>
      </c>
      <c r="J72" t="n">
        <v>274.9</v>
      </c>
      <c r="K72" t="n">
        <v>58.47</v>
      </c>
      <c r="L72" t="n">
        <v>18.5</v>
      </c>
      <c r="M72" t="n">
        <v>12</v>
      </c>
      <c r="N72" t="n">
        <v>72.92</v>
      </c>
      <c r="O72" t="n">
        <v>34138.11</v>
      </c>
      <c r="P72" t="n">
        <v>322.93</v>
      </c>
      <c r="Q72" t="n">
        <v>1397.17</v>
      </c>
      <c r="R72" t="n">
        <v>84.37</v>
      </c>
      <c r="S72" t="n">
        <v>66.97</v>
      </c>
      <c r="T72" t="n">
        <v>6116.27</v>
      </c>
      <c r="U72" t="n">
        <v>0.79</v>
      </c>
      <c r="V72" t="n">
        <v>0.86</v>
      </c>
      <c r="W72" t="n">
        <v>5.32</v>
      </c>
      <c r="X72" t="n">
        <v>0.36</v>
      </c>
      <c r="Y72" t="n">
        <v>1</v>
      </c>
      <c r="Z72" t="n">
        <v>10</v>
      </c>
      <c r="AA72" t="n">
        <v>363.0956933060951</v>
      </c>
      <c r="AB72" t="n">
        <v>496.8035462328493</v>
      </c>
      <c r="AC72" t="n">
        <v>449.3893130485419</v>
      </c>
      <c r="AD72" t="n">
        <v>363095.6933060951</v>
      </c>
      <c r="AE72" t="n">
        <v>496803.5462328493</v>
      </c>
      <c r="AF72" t="n">
        <v>2.602183402809271e-06</v>
      </c>
      <c r="AG72" t="n">
        <v>17</v>
      </c>
      <c r="AH72" t="n">
        <v>449389.3130485418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3.578</v>
      </c>
      <c r="E73" t="n">
        <v>27.95</v>
      </c>
      <c r="F73" t="n">
        <v>24.53</v>
      </c>
      <c r="G73" t="n">
        <v>105.13</v>
      </c>
      <c r="H73" t="n">
        <v>1.21</v>
      </c>
      <c r="I73" t="n">
        <v>14</v>
      </c>
      <c r="J73" t="n">
        <v>275.38</v>
      </c>
      <c r="K73" t="n">
        <v>58.47</v>
      </c>
      <c r="L73" t="n">
        <v>18.75</v>
      </c>
      <c r="M73" t="n">
        <v>12</v>
      </c>
      <c r="N73" t="n">
        <v>73.16</v>
      </c>
      <c r="O73" t="n">
        <v>34197.87</v>
      </c>
      <c r="P73" t="n">
        <v>318.94</v>
      </c>
      <c r="Q73" t="n">
        <v>1397.2</v>
      </c>
      <c r="R73" t="n">
        <v>84.53</v>
      </c>
      <c r="S73" t="n">
        <v>66.97</v>
      </c>
      <c r="T73" t="n">
        <v>6199.13</v>
      </c>
      <c r="U73" t="n">
        <v>0.79</v>
      </c>
      <c r="V73" t="n">
        <v>0.86</v>
      </c>
      <c r="W73" t="n">
        <v>5.31</v>
      </c>
      <c r="X73" t="n">
        <v>0.36</v>
      </c>
      <c r="Y73" t="n">
        <v>1</v>
      </c>
      <c r="Z73" t="n">
        <v>10</v>
      </c>
      <c r="AA73" t="n">
        <v>360.4326404908562</v>
      </c>
      <c r="AB73" t="n">
        <v>493.1598398854409</v>
      </c>
      <c r="AC73" t="n">
        <v>446.0933569209561</v>
      </c>
      <c r="AD73" t="n">
        <v>360432.6404908561</v>
      </c>
      <c r="AE73" t="n">
        <v>493159.8398854409</v>
      </c>
      <c r="AF73" t="n">
        <v>2.601819817032715e-06</v>
      </c>
      <c r="AG73" t="n">
        <v>17</v>
      </c>
      <c r="AH73" t="n">
        <v>446093.3569209561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3.5868</v>
      </c>
      <c r="E74" t="n">
        <v>27.88</v>
      </c>
      <c r="F74" t="n">
        <v>24.51</v>
      </c>
      <c r="G74" t="n">
        <v>113.12</v>
      </c>
      <c r="H74" t="n">
        <v>1.23</v>
      </c>
      <c r="I74" t="n">
        <v>13</v>
      </c>
      <c r="J74" t="n">
        <v>275.87</v>
      </c>
      <c r="K74" t="n">
        <v>58.47</v>
      </c>
      <c r="L74" t="n">
        <v>19</v>
      </c>
      <c r="M74" t="n">
        <v>10</v>
      </c>
      <c r="N74" t="n">
        <v>73.39</v>
      </c>
      <c r="O74" t="n">
        <v>34257.73</v>
      </c>
      <c r="P74" t="n">
        <v>317.84</v>
      </c>
      <c r="Q74" t="n">
        <v>1397.2</v>
      </c>
      <c r="R74" t="n">
        <v>83.64</v>
      </c>
      <c r="S74" t="n">
        <v>66.97</v>
      </c>
      <c r="T74" t="n">
        <v>5758.46</v>
      </c>
      <c r="U74" t="n">
        <v>0.8</v>
      </c>
      <c r="V74" t="n">
        <v>0.86</v>
      </c>
      <c r="W74" t="n">
        <v>5.32</v>
      </c>
      <c r="X74" t="n">
        <v>0.34</v>
      </c>
      <c r="Y74" t="n">
        <v>1</v>
      </c>
      <c r="Z74" t="n">
        <v>10</v>
      </c>
      <c r="AA74" t="n">
        <v>359.0778247428162</v>
      </c>
      <c r="AB74" t="n">
        <v>491.3061212087202</v>
      </c>
      <c r="AC74" t="n">
        <v>444.4165545530312</v>
      </c>
      <c r="AD74" t="n">
        <v>359077.8247428162</v>
      </c>
      <c r="AE74" t="n">
        <v>491306.1212087203</v>
      </c>
      <c r="AF74" t="n">
        <v>2.608218926700096e-06</v>
      </c>
      <c r="AG74" t="n">
        <v>17</v>
      </c>
      <c r="AH74" t="n">
        <v>444416.5545530312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3.5857</v>
      </c>
      <c r="E75" t="n">
        <v>27.89</v>
      </c>
      <c r="F75" t="n">
        <v>24.52</v>
      </c>
      <c r="G75" t="n">
        <v>113.16</v>
      </c>
      <c r="H75" t="n">
        <v>1.24</v>
      </c>
      <c r="I75" t="n">
        <v>13</v>
      </c>
      <c r="J75" t="n">
        <v>276.35</v>
      </c>
      <c r="K75" t="n">
        <v>58.47</v>
      </c>
      <c r="L75" t="n">
        <v>19.25</v>
      </c>
      <c r="M75" t="n">
        <v>8</v>
      </c>
      <c r="N75" t="n">
        <v>73.63</v>
      </c>
      <c r="O75" t="n">
        <v>34317.68</v>
      </c>
      <c r="P75" t="n">
        <v>318.97</v>
      </c>
      <c r="Q75" t="n">
        <v>1397.18</v>
      </c>
      <c r="R75" t="n">
        <v>83.95999999999999</v>
      </c>
      <c r="S75" t="n">
        <v>66.97</v>
      </c>
      <c r="T75" t="n">
        <v>5916.42</v>
      </c>
      <c r="U75" t="n">
        <v>0.8</v>
      </c>
      <c r="V75" t="n">
        <v>0.86</v>
      </c>
      <c r="W75" t="n">
        <v>5.32</v>
      </c>
      <c r="X75" t="n">
        <v>0.35</v>
      </c>
      <c r="Y75" t="n">
        <v>1</v>
      </c>
      <c r="Z75" t="n">
        <v>10</v>
      </c>
      <c r="AA75" t="n">
        <v>359.9241356107846</v>
      </c>
      <c r="AB75" t="n">
        <v>492.464081074875</v>
      </c>
      <c r="AC75" t="n">
        <v>445.4640003547669</v>
      </c>
      <c r="AD75" t="n">
        <v>359924.1356107846</v>
      </c>
      <c r="AE75" t="n">
        <v>492464.081074875</v>
      </c>
      <c r="AF75" t="n">
        <v>2.607419037991673e-06</v>
      </c>
      <c r="AG75" t="n">
        <v>17</v>
      </c>
      <c r="AH75" t="n">
        <v>445464.000354767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3.5868</v>
      </c>
      <c r="E76" t="n">
        <v>27.88</v>
      </c>
      <c r="F76" t="n">
        <v>24.51</v>
      </c>
      <c r="G76" t="n">
        <v>113.12</v>
      </c>
      <c r="H76" t="n">
        <v>1.25</v>
      </c>
      <c r="I76" t="n">
        <v>13</v>
      </c>
      <c r="J76" t="n">
        <v>276.84</v>
      </c>
      <c r="K76" t="n">
        <v>58.47</v>
      </c>
      <c r="L76" t="n">
        <v>19.5</v>
      </c>
      <c r="M76" t="n">
        <v>8</v>
      </c>
      <c r="N76" t="n">
        <v>73.87</v>
      </c>
      <c r="O76" t="n">
        <v>34377.72</v>
      </c>
      <c r="P76" t="n">
        <v>318.84</v>
      </c>
      <c r="Q76" t="n">
        <v>1397.18</v>
      </c>
      <c r="R76" t="n">
        <v>83.90000000000001</v>
      </c>
      <c r="S76" t="n">
        <v>66.97</v>
      </c>
      <c r="T76" t="n">
        <v>5886.73</v>
      </c>
      <c r="U76" t="n">
        <v>0.8</v>
      </c>
      <c r="V76" t="n">
        <v>0.86</v>
      </c>
      <c r="W76" t="n">
        <v>5.31</v>
      </c>
      <c r="X76" t="n">
        <v>0.34</v>
      </c>
      <c r="Y76" t="n">
        <v>1</v>
      </c>
      <c r="Z76" t="n">
        <v>10</v>
      </c>
      <c r="AA76" t="n">
        <v>359.7521439833598</v>
      </c>
      <c r="AB76" t="n">
        <v>492.2287545424972</v>
      </c>
      <c r="AC76" t="n">
        <v>445.2511330563565</v>
      </c>
      <c r="AD76" t="n">
        <v>359752.1439833598</v>
      </c>
      <c r="AE76" t="n">
        <v>492228.7545424972</v>
      </c>
      <c r="AF76" t="n">
        <v>2.608218926700096e-06</v>
      </c>
      <c r="AG76" t="n">
        <v>17</v>
      </c>
      <c r="AH76" t="n">
        <v>445251.1330563565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3.5838</v>
      </c>
      <c r="E77" t="n">
        <v>27.9</v>
      </c>
      <c r="F77" t="n">
        <v>24.53</v>
      </c>
      <c r="G77" t="n">
        <v>113.23</v>
      </c>
      <c r="H77" t="n">
        <v>1.27</v>
      </c>
      <c r="I77" t="n">
        <v>13</v>
      </c>
      <c r="J77" t="n">
        <v>277.33</v>
      </c>
      <c r="K77" t="n">
        <v>58.47</v>
      </c>
      <c r="L77" t="n">
        <v>19.75</v>
      </c>
      <c r="M77" t="n">
        <v>7</v>
      </c>
      <c r="N77" t="n">
        <v>74.09999999999999</v>
      </c>
      <c r="O77" t="n">
        <v>34437.85</v>
      </c>
      <c r="P77" t="n">
        <v>319.47</v>
      </c>
      <c r="Q77" t="n">
        <v>1397.23</v>
      </c>
      <c r="R77" t="n">
        <v>84.37</v>
      </c>
      <c r="S77" t="n">
        <v>66.97</v>
      </c>
      <c r="T77" t="n">
        <v>6120.29</v>
      </c>
      <c r="U77" t="n">
        <v>0.79</v>
      </c>
      <c r="V77" t="n">
        <v>0.86</v>
      </c>
      <c r="W77" t="n">
        <v>5.32</v>
      </c>
      <c r="X77" t="n">
        <v>0.37</v>
      </c>
      <c r="Y77" t="n">
        <v>1</v>
      </c>
      <c r="Z77" t="n">
        <v>10</v>
      </c>
      <c r="AA77" t="n">
        <v>360.3997391211072</v>
      </c>
      <c r="AB77" t="n">
        <v>493.1148227798445</v>
      </c>
      <c r="AC77" t="n">
        <v>446.0526361847359</v>
      </c>
      <c r="AD77" t="n">
        <v>360399.7391211073</v>
      </c>
      <c r="AE77" t="n">
        <v>493114.8227798445</v>
      </c>
      <c r="AF77" t="n">
        <v>2.606037412040761e-06</v>
      </c>
      <c r="AG77" t="n">
        <v>17</v>
      </c>
      <c r="AH77" t="n">
        <v>446052.6361847359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3.5857</v>
      </c>
      <c r="E78" t="n">
        <v>27.89</v>
      </c>
      <c r="F78" t="n">
        <v>24.52</v>
      </c>
      <c r="G78" t="n">
        <v>113.16</v>
      </c>
      <c r="H78" t="n">
        <v>1.28</v>
      </c>
      <c r="I78" t="n">
        <v>13</v>
      </c>
      <c r="J78" t="n">
        <v>277.82</v>
      </c>
      <c r="K78" t="n">
        <v>58.47</v>
      </c>
      <c r="L78" t="n">
        <v>20</v>
      </c>
      <c r="M78" t="n">
        <v>6</v>
      </c>
      <c r="N78" t="n">
        <v>74.34</v>
      </c>
      <c r="O78" t="n">
        <v>34498.07</v>
      </c>
      <c r="P78" t="n">
        <v>319.68</v>
      </c>
      <c r="Q78" t="n">
        <v>1397.18</v>
      </c>
      <c r="R78" t="n">
        <v>83.77</v>
      </c>
      <c r="S78" t="n">
        <v>66.97</v>
      </c>
      <c r="T78" t="n">
        <v>5819.52</v>
      </c>
      <c r="U78" t="n">
        <v>0.8</v>
      </c>
      <c r="V78" t="n">
        <v>0.86</v>
      </c>
      <c r="W78" t="n">
        <v>5.32</v>
      </c>
      <c r="X78" t="n">
        <v>0.35</v>
      </c>
      <c r="Y78" t="n">
        <v>1</v>
      </c>
      <c r="Z78" t="n">
        <v>10</v>
      </c>
      <c r="AA78" t="n">
        <v>360.4030491447966</v>
      </c>
      <c r="AB78" t="n">
        <v>493.1193517002841</v>
      </c>
      <c r="AC78" t="n">
        <v>446.0567328713653</v>
      </c>
      <c r="AD78" t="n">
        <v>360403.0491447966</v>
      </c>
      <c r="AE78" t="n">
        <v>493119.3517002842</v>
      </c>
      <c r="AF78" t="n">
        <v>2.607419037991673e-06</v>
      </c>
      <c r="AG78" t="n">
        <v>17</v>
      </c>
      <c r="AH78" t="n">
        <v>446056.7328713653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3.5858</v>
      </c>
      <c r="E79" t="n">
        <v>27.89</v>
      </c>
      <c r="F79" t="n">
        <v>24.52</v>
      </c>
      <c r="G79" t="n">
        <v>113.16</v>
      </c>
      <c r="H79" t="n">
        <v>1.3</v>
      </c>
      <c r="I79" t="n">
        <v>13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318.75</v>
      </c>
      <c r="Q79" t="n">
        <v>1397.2</v>
      </c>
      <c r="R79" t="n">
        <v>83.94</v>
      </c>
      <c r="S79" t="n">
        <v>66.97</v>
      </c>
      <c r="T79" t="n">
        <v>5905.83</v>
      </c>
      <c r="U79" t="n">
        <v>0.8</v>
      </c>
      <c r="V79" t="n">
        <v>0.86</v>
      </c>
      <c r="W79" t="n">
        <v>5.32</v>
      </c>
      <c r="X79" t="n">
        <v>0.35</v>
      </c>
      <c r="Y79" t="n">
        <v>1</v>
      </c>
      <c r="Z79" t="n">
        <v>10</v>
      </c>
      <c r="AA79" t="n">
        <v>359.769027637623</v>
      </c>
      <c r="AB79" t="n">
        <v>492.2518555031145</v>
      </c>
      <c r="AC79" t="n">
        <v>445.2720292937149</v>
      </c>
      <c r="AD79" t="n">
        <v>359769.027637623</v>
      </c>
      <c r="AE79" t="n">
        <v>492251.8555031145</v>
      </c>
      <c r="AF79" t="n">
        <v>2.607491755146984e-06</v>
      </c>
      <c r="AG79" t="n">
        <v>17</v>
      </c>
      <c r="AH79" t="n">
        <v>445272.0292937149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3.5852</v>
      </c>
      <c r="E80" t="n">
        <v>27.89</v>
      </c>
      <c r="F80" t="n">
        <v>24.52</v>
      </c>
      <c r="G80" t="n">
        <v>113.18</v>
      </c>
      <c r="H80" t="n">
        <v>1.31</v>
      </c>
      <c r="I80" t="n">
        <v>13</v>
      </c>
      <c r="J80" t="n">
        <v>278.79</v>
      </c>
      <c r="K80" t="n">
        <v>58.47</v>
      </c>
      <c r="L80" t="n">
        <v>20.5</v>
      </c>
      <c r="M80" t="n">
        <v>4</v>
      </c>
      <c r="N80" t="n">
        <v>74.81999999999999</v>
      </c>
      <c r="O80" t="n">
        <v>34618.81</v>
      </c>
      <c r="P80" t="n">
        <v>316.98</v>
      </c>
      <c r="Q80" t="n">
        <v>1397.28</v>
      </c>
      <c r="R80" t="n">
        <v>83.8</v>
      </c>
      <c r="S80" t="n">
        <v>66.97</v>
      </c>
      <c r="T80" t="n">
        <v>5834.31</v>
      </c>
      <c r="U80" t="n">
        <v>0.8</v>
      </c>
      <c r="V80" t="n">
        <v>0.86</v>
      </c>
      <c r="W80" t="n">
        <v>5.33</v>
      </c>
      <c r="X80" t="n">
        <v>0.36</v>
      </c>
      <c r="Y80" t="n">
        <v>1</v>
      </c>
      <c r="Z80" t="n">
        <v>10</v>
      </c>
      <c r="AA80" t="n">
        <v>358.615228925576</v>
      </c>
      <c r="AB80" t="n">
        <v>490.6731772032851</v>
      </c>
      <c r="AC80" t="n">
        <v>443.8440178351323</v>
      </c>
      <c r="AD80" t="n">
        <v>358615.228925576</v>
      </c>
      <c r="AE80" t="n">
        <v>490673.1772032851</v>
      </c>
      <c r="AF80" t="n">
        <v>2.607055452215117e-06</v>
      </c>
      <c r="AG80" t="n">
        <v>17</v>
      </c>
      <c r="AH80" t="n">
        <v>443844.0178351323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3.5852</v>
      </c>
      <c r="E81" t="n">
        <v>27.89</v>
      </c>
      <c r="F81" t="n">
        <v>24.52</v>
      </c>
      <c r="G81" t="n">
        <v>113.18</v>
      </c>
      <c r="H81" t="n">
        <v>1.32</v>
      </c>
      <c r="I81" t="n">
        <v>13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317.14</v>
      </c>
      <c r="Q81" t="n">
        <v>1397.22</v>
      </c>
      <c r="R81" t="n">
        <v>83.89</v>
      </c>
      <c r="S81" t="n">
        <v>66.97</v>
      </c>
      <c r="T81" t="n">
        <v>5883.84</v>
      </c>
      <c r="U81" t="n">
        <v>0.8</v>
      </c>
      <c r="V81" t="n">
        <v>0.86</v>
      </c>
      <c r="W81" t="n">
        <v>5.32</v>
      </c>
      <c r="X81" t="n">
        <v>0.36</v>
      </c>
      <c r="Y81" t="n">
        <v>1</v>
      </c>
      <c r="Z81" t="n">
        <v>10</v>
      </c>
      <c r="AA81" t="n">
        <v>358.7231681536016</v>
      </c>
      <c r="AB81" t="n">
        <v>490.8208644170123</v>
      </c>
      <c r="AC81" t="n">
        <v>443.9776099884616</v>
      </c>
      <c r="AD81" t="n">
        <v>358723.1681536016</v>
      </c>
      <c r="AE81" t="n">
        <v>490820.8644170123</v>
      </c>
      <c r="AF81" t="n">
        <v>2.607055452215117e-06</v>
      </c>
      <c r="AG81" t="n">
        <v>17</v>
      </c>
      <c r="AH81" t="n">
        <v>443977.6099884616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3.5854</v>
      </c>
      <c r="E82" t="n">
        <v>27.89</v>
      </c>
      <c r="F82" t="n">
        <v>24.52</v>
      </c>
      <c r="G82" t="n">
        <v>113.17</v>
      </c>
      <c r="H82" t="n">
        <v>1.34</v>
      </c>
      <c r="I82" t="n">
        <v>13</v>
      </c>
      <c r="J82" t="n">
        <v>279.78</v>
      </c>
      <c r="K82" t="n">
        <v>58.47</v>
      </c>
      <c r="L82" t="n">
        <v>21</v>
      </c>
      <c r="M82" t="n">
        <v>1</v>
      </c>
      <c r="N82" t="n">
        <v>75.3</v>
      </c>
      <c r="O82" t="n">
        <v>34739.92</v>
      </c>
      <c r="P82" t="n">
        <v>317.08</v>
      </c>
      <c r="Q82" t="n">
        <v>1397.22</v>
      </c>
      <c r="R82" t="n">
        <v>83.81</v>
      </c>
      <c r="S82" t="n">
        <v>66.97</v>
      </c>
      <c r="T82" t="n">
        <v>5840.36</v>
      </c>
      <c r="U82" t="n">
        <v>0.8</v>
      </c>
      <c r="V82" t="n">
        <v>0.86</v>
      </c>
      <c r="W82" t="n">
        <v>5.32</v>
      </c>
      <c r="X82" t="n">
        <v>0.35</v>
      </c>
      <c r="Y82" t="n">
        <v>1</v>
      </c>
      <c r="Z82" t="n">
        <v>10</v>
      </c>
      <c r="AA82" t="n">
        <v>358.6693259571713</v>
      </c>
      <c r="AB82" t="n">
        <v>490.7471951485064</v>
      </c>
      <c r="AC82" t="n">
        <v>443.9109716115465</v>
      </c>
      <c r="AD82" t="n">
        <v>358669.3259571713</v>
      </c>
      <c r="AE82" t="n">
        <v>490747.1951485064</v>
      </c>
      <c r="AF82" t="n">
        <v>2.60720088652574e-06</v>
      </c>
      <c r="AG82" t="n">
        <v>17</v>
      </c>
      <c r="AH82" t="n">
        <v>443910.9716115465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3.5852</v>
      </c>
      <c r="E83" t="n">
        <v>27.89</v>
      </c>
      <c r="F83" t="n">
        <v>24.52</v>
      </c>
      <c r="G83" t="n">
        <v>113.18</v>
      </c>
      <c r="H83" t="n">
        <v>1.35</v>
      </c>
      <c r="I83" t="n">
        <v>13</v>
      </c>
      <c r="J83" t="n">
        <v>280.27</v>
      </c>
      <c r="K83" t="n">
        <v>58.47</v>
      </c>
      <c r="L83" t="n">
        <v>21.25</v>
      </c>
      <c r="M83" t="n">
        <v>1</v>
      </c>
      <c r="N83" t="n">
        <v>75.54000000000001</v>
      </c>
      <c r="O83" t="n">
        <v>34800.62</v>
      </c>
      <c r="P83" t="n">
        <v>317.35</v>
      </c>
      <c r="Q83" t="n">
        <v>1397.22</v>
      </c>
      <c r="R83" t="n">
        <v>83.83</v>
      </c>
      <c r="S83" t="n">
        <v>66.97</v>
      </c>
      <c r="T83" t="n">
        <v>5853.18</v>
      </c>
      <c r="U83" t="n">
        <v>0.8</v>
      </c>
      <c r="V83" t="n">
        <v>0.86</v>
      </c>
      <c r="W83" t="n">
        <v>5.33</v>
      </c>
      <c r="X83" t="n">
        <v>0.36</v>
      </c>
      <c r="Y83" t="n">
        <v>1</v>
      </c>
      <c r="Z83" t="n">
        <v>10</v>
      </c>
      <c r="AA83" t="n">
        <v>358.864838390385</v>
      </c>
      <c r="AB83" t="n">
        <v>491.0147038850292</v>
      </c>
      <c r="AC83" t="n">
        <v>444.1529496897064</v>
      </c>
      <c r="AD83" t="n">
        <v>358864.838390385</v>
      </c>
      <c r="AE83" t="n">
        <v>491014.7038850292</v>
      </c>
      <c r="AF83" t="n">
        <v>2.607055452215117e-06</v>
      </c>
      <c r="AG83" t="n">
        <v>17</v>
      </c>
      <c r="AH83" t="n">
        <v>444152.9496897064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3.5852</v>
      </c>
      <c r="E84" t="n">
        <v>27.89</v>
      </c>
      <c r="F84" t="n">
        <v>24.52</v>
      </c>
      <c r="G84" t="n">
        <v>113.18</v>
      </c>
      <c r="H84" t="n">
        <v>1.36</v>
      </c>
      <c r="I84" t="n">
        <v>13</v>
      </c>
      <c r="J84" t="n">
        <v>280.76</v>
      </c>
      <c r="K84" t="n">
        <v>58.47</v>
      </c>
      <c r="L84" t="n">
        <v>21.5</v>
      </c>
      <c r="M84" t="n">
        <v>0</v>
      </c>
      <c r="N84" t="n">
        <v>75.79000000000001</v>
      </c>
      <c r="O84" t="n">
        <v>34861.41</v>
      </c>
      <c r="P84" t="n">
        <v>317.85</v>
      </c>
      <c r="Q84" t="n">
        <v>1397.22</v>
      </c>
      <c r="R84" t="n">
        <v>83.81999999999999</v>
      </c>
      <c r="S84" t="n">
        <v>66.97</v>
      </c>
      <c r="T84" t="n">
        <v>5848.42</v>
      </c>
      <c r="U84" t="n">
        <v>0.8</v>
      </c>
      <c r="V84" t="n">
        <v>0.86</v>
      </c>
      <c r="W84" t="n">
        <v>5.33</v>
      </c>
      <c r="X84" t="n">
        <v>0.36</v>
      </c>
      <c r="Y84" t="n">
        <v>1</v>
      </c>
      <c r="Z84" t="n">
        <v>10</v>
      </c>
      <c r="AA84" t="n">
        <v>359.2021484779648</v>
      </c>
      <c r="AB84" t="n">
        <v>491.4762264279265</v>
      </c>
      <c r="AC84" t="n">
        <v>444.5704251688606</v>
      </c>
      <c r="AD84" t="n">
        <v>359202.1484779648</v>
      </c>
      <c r="AE84" t="n">
        <v>491476.2264279265</v>
      </c>
      <c r="AF84" t="n">
        <v>2.607055452215117e-06</v>
      </c>
      <c r="AG84" t="n">
        <v>17</v>
      </c>
      <c r="AH84" t="n">
        <v>444570.4251688606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3.1069</v>
      </c>
      <c r="E2" t="n">
        <v>32.19</v>
      </c>
      <c r="F2" t="n">
        <v>28.18</v>
      </c>
      <c r="G2" t="n">
        <v>12.16</v>
      </c>
      <c r="H2" t="n">
        <v>0.24</v>
      </c>
      <c r="I2" t="n">
        <v>139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191.2</v>
      </c>
      <c r="Q2" t="n">
        <v>1397.48</v>
      </c>
      <c r="R2" t="n">
        <v>203.57</v>
      </c>
      <c r="S2" t="n">
        <v>66.97</v>
      </c>
      <c r="T2" t="n">
        <v>65089.92</v>
      </c>
      <c r="U2" t="n">
        <v>0.33</v>
      </c>
      <c r="V2" t="n">
        <v>0.75</v>
      </c>
      <c r="W2" t="n">
        <v>5.52</v>
      </c>
      <c r="X2" t="n">
        <v>4.01</v>
      </c>
      <c r="Y2" t="n">
        <v>1</v>
      </c>
      <c r="Z2" t="n">
        <v>10</v>
      </c>
      <c r="AA2" t="n">
        <v>295.0268055741226</v>
      </c>
      <c r="AB2" t="n">
        <v>403.668691050578</v>
      </c>
      <c r="AC2" t="n">
        <v>365.1431177292763</v>
      </c>
      <c r="AD2" t="n">
        <v>295026.8055741226</v>
      </c>
      <c r="AE2" t="n">
        <v>403668.691050578</v>
      </c>
      <c r="AF2" t="n">
        <v>2.419850035340148e-06</v>
      </c>
      <c r="AG2" t="n">
        <v>19</v>
      </c>
      <c r="AH2" t="n">
        <v>365143.1177292763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3.2584</v>
      </c>
      <c r="E3" t="n">
        <v>30.69</v>
      </c>
      <c r="F3" t="n">
        <v>27.21</v>
      </c>
      <c r="G3" t="n">
        <v>15.55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180.07</v>
      </c>
      <c r="Q3" t="n">
        <v>1397.54</v>
      </c>
      <c r="R3" t="n">
        <v>171.54</v>
      </c>
      <c r="S3" t="n">
        <v>66.97</v>
      </c>
      <c r="T3" t="n">
        <v>49248.86</v>
      </c>
      <c r="U3" t="n">
        <v>0.39</v>
      </c>
      <c r="V3" t="n">
        <v>0.77</v>
      </c>
      <c r="W3" t="n">
        <v>5.47</v>
      </c>
      <c r="X3" t="n">
        <v>3.04</v>
      </c>
      <c r="Y3" t="n">
        <v>1</v>
      </c>
      <c r="Z3" t="n">
        <v>10</v>
      </c>
      <c r="AA3" t="n">
        <v>271.716680976897</v>
      </c>
      <c r="AB3" t="n">
        <v>371.7747502065355</v>
      </c>
      <c r="AC3" t="n">
        <v>336.2930898359621</v>
      </c>
      <c r="AD3" t="n">
        <v>271716.680976897</v>
      </c>
      <c r="AE3" t="n">
        <v>371774.7502065355</v>
      </c>
      <c r="AF3" t="n">
        <v>2.537847808153573e-06</v>
      </c>
      <c r="AG3" t="n">
        <v>18</v>
      </c>
      <c r="AH3" t="n">
        <v>336293.089835962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3.3709</v>
      </c>
      <c r="E4" t="n">
        <v>29.67</v>
      </c>
      <c r="F4" t="n">
        <v>26.53</v>
      </c>
      <c r="G4" t="n">
        <v>19.18</v>
      </c>
      <c r="H4" t="n">
        <v>0.36</v>
      </c>
      <c r="I4" t="n">
        <v>83</v>
      </c>
      <c r="J4" t="n">
        <v>72.11</v>
      </c>
      <c r="K4" t="n">
        <v>32.27</v>
      </c>
      <c r="L4" t="n">
        <v>1.5</v>
      </c>
      <c r="M4" t="n">
        <v>81</v>
      </c>
      <c r="N4" t="n">
        <v>8.34</v>
      </c>
      <c r="O4" t="n">
        <v>9127.379999999999</v>
      </c>
      <c r="P4" t="n">
        <v>170.78</v>
      </c>
      <c r="Q4" t="n">
        <v>1397.31</v>
      </c>
      <c r="R4" t="n">
        <v>149.78</v>
      </c>
      <c r="S4" t="n">
        <v>66.97</v>
      </c>
      <c r="T4" t="n">
        <v>38475.65</v>
      </c>
      <c r="U4" t="n">
        <v>0.45</v>
      </c>
      <c r="V4" t="n">
        <v>0.79</v>
      </c>
      <c r="W4" t="n">
        <v>5.42</v>
      </c>
      <c r="X4" t="n">
        <v>2.36</v>
      </c>
      <c r="Y4" t="n">
        <v>1</v>
      </c>
      <c r="Z4" t="n">
        <v>10</v>
      </c>
      <c r="AA4" t="n">
        <v>259.5756229491415</v>
      </c>
      <c r="AB4" t="n">
        <v>355.1628189872829</v>
      </c>
      <c r="AC4" t="n">
        <v>321.266578017283</v>
      </c>
      <c r="AD4" t="n">
        <v>259575.6229491415</v>
      </c>
      <c r="AE4" t="n">
        <v>355162.8189872829</v>
      </c>
      <c r="AF4" t="n">
        <v>2.625469916678394e-06</v>
      </c>
      <c r="AG4" t="n">
        <v>18</v>
      </c>
      <c r="AH4" t="n">
        <v>321266.578017283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3.4468</v>
      </c>
      <c r="E5" t="n">
        <v>29.01</v>
      </c>
      <c r="F5" t="n">
        <v>26.11</v>
      </c>
      <c r="G5" t="n">
        <v>23.04</v>
      </c>
      <c r="H5" t="n">
        <v>0.42</v>
      </c>
      <c r="I5" t="n">
        <v>68</v>
      </c>
      <c r="J5" t="n">
        <v>72.40000000000001</v>
      </c>
      <c r="K5" t="n">
        <v>32.27</v>
      </c>
      <c r="L5" t="n">
        <v>1.75</v>
      </c>
      <c r="M5" t="n">
        <v>66</v>
      </c>
      <c r="N5" t="n">
        <v>8.380000000000001</v>
      </c>
      <c r="O5" t="n">
        <v>9163.799999999999</v>
      </c>
      <c r="P5" t="n">
        <v>163.13</v>
      </c>
      <c r="Q5" t="n">
        <v>1397.26</v>
      </c>
      <c r="R5" t="n">
        <v>135.35</v>
      </c>
      <c r="S5" t="n">
        <v>66.97</v>
      </c>
      <c r="T5" t="n">
        <v>31336.34</v>
      </c>
      <c r="U5" t="n">
        <v>0.49</v>
      </c>
      <c r="V5" t="n">
        <v>0.8100000000000001</v>
      </c>
      <c r="W5" t="n">
        <v>5.42</v>
      </c>
      <c r="X5" t="n">
        <v>1.94</v>
      </c>
      <c r="Y5" t="n">
        <v>1</v>
      </c>
      <c r="Z5" t="n">
        <v>10</v>
      </c>
      <c r="AA5" t="n">
        <v>244.2772304728736</v>
      </c>
      <c r="AB5" t="n">
        <v>334.2308834836527</v>
      </c>
      <c r="AC5" t="n">
        <v>302.3323570600637</v>
      </c>
      <c r="AD5" t="n">
        <v>244277.2304728736</v>
      </c>
      <c r="AE5" t="n">
        <v>334230.8834836527</v>
      </c>
      <c r="AF5" t="n">
        <v>2.68458563256314e-06</v>
      </c>
      <c r="AG5" t="n">
        <v>17</v>
      </c>
      <c r="AH5" t="n">
        <v>302332.3570600636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3.5065</v>
      </c>
      <c r="E6" t="n">
        <v>28.52</v>
      </c>
      <c r="F6" t="n">
        <v>25.79</v>
      </c>
      <c r="G6" t="n">
        <v>27.15</v>
      </c>
      <c r="H6" t="n">
        <v>0.48</v>
      </c>
      <c r="I6" t="n">
        <v>57</v>
      </c>
      <c r="J6" t="n">
        <v>72.7</v>
      </c>
      <c r="K6" t="n">
        <v>32.27</v>
      </c>
      <c r="L6" t="n">
        <v>2</v>
      </c>
      <c r="M6" t="n">
        <v>52</v>
      </c>
      <c r="N6" t="n">
        <v>8.43</v>
      </c>
      <c r="O6" t="n">
        <v>9200.25</v>
      </c>
      <c r="P6" t="n">
        <v>155.74</v>
      </c>
      <c r="Q6" t="n">
        <v>1397.32</v>
      </c>
      <c r="R6" t="n">
        <v>125.31</v>
      </c>
      <c r="S6" t="n">
        <v>66.97</v>
      </c>
      <c r="T6" t="n">
        <v>26369.22</v>
      </c>
      <c r="U6" t="n">
        <v>0.53</v>
      </c>
      <c r="V6" t="n">
        <v>0.82</v>
      </c>
      <c r="W6" t="n">
        <v>5.39</v>
      </c>
      <c r="X6" t="n">
        <v>1.62</v>
      </c>
      <c r="Y6" t="n">
        <v>1</v>
      </c>
      <c r="Z6" t="n">
        <v>10</v>
      </c>
      <c r="AA6" t="n">
        <v>236.7658998195988</v>
      </c>
      <c r="AB6" t="n">
        <v>323.9535495073263</v>
      </c>
      <c r="AC6" t="n">
        <v>293.0358774141056</v>
      </c>
      <c r="AD6" t="n">
        <v>236765.8998195988</v>
      </c>
      <c r="AE6" t="n">
        <v>323953.5495073263</v>
      </c>
      <c r="AF6" t="n">
        <v>2.731083764820312e-06</v>
      </c>
      <c r="AG6" t="n">
        <v>17</v>
      </c>
      <c r="AH6" t="n">
        <v>293035.8774141056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3.5371</v>
      </c>
      <c r="E7" t="n">
        <v>28.27</v>
      </c>
      <c r="F7" t="n">
        <v>25.63</v>
      </c>
      <c r="G7" t="n">
        <v>30.16</v>
      </c>
      <c r="H7" t="n">
        <v>0.54</v>
      </c>
      <c r="I7" t="n">
        <v>51</v>
      </c>
      <c r="J7" t="n">
        <v>73</v>
      </c>
      <c r="K7" t="n">
        <v>32.27</v>
      </c>
      <c r="L7" t="n">
        <v>2.25</v>
      </c>
      <c r="M7" t="n">
        <v>31</v>
      </c>
      <c r="N7" t="n">
        <v>8.48</v>
      </c>
      <c r="O7" t="n">
        <v>9236.709999999999</v>
      </c>
      <c r="P7" t="n">
        <v>151.96</v>
      </c>
      <c r="Q7" t="n">
        <v>1397.25</v>
      </c>
      <c r="R7" t="n">
        <v>119.48</v>
      </c>
      <c r="S7" t="n">
        <v>66.97</v>
      </c>
      <c r="T7" t="n">
        <v>23489.17</v>
      </c>
      <c r="U7" t="n">
        <v>0.5600000000000001</v>
      </c>
      <c r="V7" t="n">
        <v>0.82</v>
      </c>
      <c r="W7" t="n">
        <v>5.41</v>
      </c>
      <c r="X7" t="n">
        <v>1.47</v>
      </c>
      <c r="Y7" t="n">
        <v>1</v>
      </c>
      <c r="Z7" t="n">
        <v>10</v>
      </c>
      <c r="AA7" t="n">
        <v>233.0219205243014</v>
      </c>
      <c r="AB7" t="n">
        <v>318.8308718627937</v>
      </c>
      <c r="AC7" t="n">
        <v>288.4021009342424</v>
      </c>
      <c r="AD7" t="n">
        <v>233021.9205243014</v>
      </c>
      <c r="AE7" t="n">
        <v>318830.8718627937</v>
      </c>
      <c r="AF7" t="n">
        <v>2.754916978339064e-06</v>
      </c>
      <c r="AG7" t="n">
        <v>17</v>
      </c>
      <c r="AH7" t="n">
        <v>288402.1009342424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3.5525</v>
      </c>
      <c r="E8" t="n">
        <v>28.15</v>
      </c>
      <c r="F8" t="n">
        <v>25.56</v>
      </c>
      <c r="G8" t="n">
        <v>31.95</v>
      </c>
      <c r="H8" t="n">
        <v>0.6</v>
      </c>
      <c r="I8" t="n">
        <v>48</v>
      </c>
      <c r="J8" t="n">
        <v>73.29000000000001</v>
      </c>
      <c r="K8" t="n">
        <v>32.27</v>
      </c>
      <c r="L8" t="n">
        <v>2.5</v>
      </c>
      <c r="M8" t="n">
        <v>4</v>
      </c>
      <c r="N8" t="n">
        <v>8.52</v>
      </c>
      <c r="O8" t="n">
        <v>9273.200000000001</v>
      </c>
      <c r="P8" t="n">
        <v>150.05</v>
      </c>
      <c r="Q8" t="n">
        <v>1397.32</v>
      </c>
      <c r="R8" t="n">
        <v>115.89</v>
      </c>
      <c r="S8" t="n">
        <v>66.97</v>
      </c>
      <c r="T8" t="n">
        <v>21705.92</v>
      </c>
      <c r="U8" t="n">
        <v>0.58</v>
      </c>
      <c r="V8" t="n">
        <v>0.82</v>
      </c>
      <c r="W8" t="n">
        <v>5.43</v>
      </c>
      <c r="X8" t="n">
        <v>1.39</v>
      </c>
      <c r="Y8" t="n">
        <v>1</v>
      </c>
      <c r="Z8" t="n">
        <v>10</v>
      </c>
      <c r="AA8" t="n">
        <v>231.163142888866</v>
      </c>
      <c r="AB8" t="n">
        <v>316.2876102985105</v>
      </c>
      <c r="AC8" t="n">
        <v>286.1015646841635</v>
      </c>
      <c r="AD8" t="n">
        <v>231163.142888866</v>
      </c>
      <c r="AE8" t="n">
        <v>316287.6102985105</v>
      </c>
      <c r="AF8" t="n">
        <v>2.766911471417128e-06</v>
      </c>
      <c r="AG8" t="n">
        <v>17</v>
      </c>
      <c r="AH8" t="n">
        <v>286101.5646841635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3.5523</v>
      </c>
      <c r="E9" t="n">
        <v>28.15</v>
      </c>
      <c r="F9" t="n">
        <v>25.56</v>
      </c>
      <c r="G9" t="n">
        <v>31.95</v>
      </c>
      <c r="H9" t="n">
        <v>0.65</v>
      </c>
      <c r="I9" t="n">
        <v>48</v>
      </c>
      <c r="J9" t="n">
        <v>73.59</v>
      </c>
      <c r="K9" t="n">
        <v>32.27</v>
      </c>
      <c r="L9" t="n">
        <v>2.75</v>
      </c>
      <c r="M9" t="n">
        <v>1</v>
      </c>
      <c r="N9" t="n">
        <v>8.57</v>
      </c>
      <c r="O9" t="n">
        <v>9309.700000000001</v>
      </c>
      <c r="P9" t="n">
        <v>150.37</v>
      </c>
      <c r="Q9" t="n">
        <v>1397.37</v>
      </c>
      <c r="R9" t="n">
        <v>115.78</v>
      </c>
      <c r="S9" t="n">
        <v>66.97</v>
      </c>
      <c r="T9" t="n">
        <v>21651.46</v>
      </c>
      <c r="U9" t="n">
        <v>0.58</v>
      </c>
      <c r="V9" t="n">
        <v>0.82</v>
      </c>
      <c r="W9" t="n">
        <v>5.44</v>
      </c>
      <c r="X9" t="n">
        <v>1.39</v>
      </c>
      <c r="Y9" t="n">
        <v>1</v>
      </c>
      <c r="Z9" t="n">
        <v>10</v>
      </c>
      <c r="AA9" t="n">
        <v>231.3876278817479</v>
      </c>
      <c r="AB9" t="n">
        <v>316.5947605693503</v>
      </c>
      <c r="AC9" t="n">
        <v>286.3794009642426</v>
      </c>
      <c r="AD9" t="n">
        <v>231387.6278817479</v>
      </c>
      <c r="AE9" t="n">
        <v>316594.7605693503</v>
      </c>
      <c r="AF9" t="n">
        <v>2.76675569877975e-06</v>
      </c>
      <c r="AG9" t="n">
        <v>17</v>
      </c>
      <c r="AH9" t="n">
        <v>286379.4009642426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3.5523</v>
      </c>
      <c r="E10" t="n">
        <v>28.15</v>
      </c>
      <c r="F10" t="n">
        <v>25.56</v>
      </c>
      <c r="G10" t="n">
        <v>31.95</v>
      </c>
      <c r="H10" t="n">
        <v>0.71</v>
      </c>
      <c r="I10" t="n">
        <v>48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150.93</v>
      </c>
      <c r="Q10" t="n">
        <v>1397.37</v>
      </c>
      <c r="R10" t="n">
        <v>115.82</v>
      </c>
      <c r="S10" t="n">
        <v>66.97</v>
      </c>
      <c r="T10" t="n">
        <v>21669.53</v>
      </c>
      <c r="U10" t="n">
        <v>0.58</v>
      </c>
      <c r="V10" t="n">
        <v>0.82</v>
      </c>
      <c r="W10" t="n">
        <v>5.44</v>
      </c>
      <c r="X10" t="n">
        <v>1.39</v>
      </c>
      <c r="Y10" t="n">
        <v>1</v>
      </c>
      <c r="Z10" t="n">
        <v>10</v>
      </c>
      <c r="AA10" t="n">
        <v>231.7689140966255</v>
      </c>
      <c r="AB10" t="n">
        <v>317.1164531897062</v>
      </c>
      <c r="AC10" t="n">
        <v>286.8513039731121</v>
      </c>
      <c r="AD10" t="n">
        <v>231768.9140966255</v>
      </c>
      <c r="AE10" t="n">
        <v>317116.4531897062</v>
      </c>
      <c r="AF10" t="n">
        <v>2.76675569877975e-06</v>
      </c>
      <c r="AG10" t="n">
        <v>17</v>
      </c>
      <c r="AH10" t="n">
        <v>286851.3039731121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3.3624</v>
      </c>
      <c r="E2" t="n">
        <v>29.74</v>
      </c>
      <c r="F2" t="n">
        <v>26.99</v>
      </c>
      <c r="G2" t="n">
        <v>17.04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106.42</v>
      </c>
      <c r="Q2" t="n">
        <v>1397.78</v>
      </c>
      <c r="R2" t="n">
        <v>159.82</v>
      </c>
      <c r="S2" t="n">
        <v>66.97</v>
      </c>
      <c r="T2" t="n">
        <v>43436.49</v>
      </c>
      <c r="U2" t="n">
        <v>0.42</v>
      </c>
      <c r="V2" t="n">
        <v>0.78</v>
      </c>
      <c r="W2" t="n">
        <v>5.58</v>
      </c>
      <c r="X2" t="n">
        <v>2.82</v>
      </c>
      <c r="Y2" t="n">
        <v>1</v>
      </c>
      <c r="Z2" t="n">
        <v>10</v>
      </c>
      <c r="AA2" t="n">
        <v>208.0343532535517</v>
      </c>
      <c r="AB2" t="n">
        <v>284.6417799493047</v>
      </c>
      <c r="AC2" t="n">
        <v>257.4759679682741</v>
      </c>
      <c r="AD2" t="n">
        <v>208034.3532535517</v>
      </c>
      <c r="AE2" t="n">
        <v>284641.7799493048</v>
      </c>
      <c r="AF2" t="n">
        <v>2.678518462591949e-06</v>
      </c>
      <c r="AG2" t="n">
        <v>18</v>
      </c>
      <c r="AH2" t="n">
        <v>257475.9679682741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3.3625</v>
      </c>
      <c r="E3" t="n">
        <v>29.74</v>
      </c>
      <c r="F3" t="n">
        <v>26.99</v>
      </c>
      <c r="G3" t="n">
        <v>17.04</v>
      </c>
      <c r="H3" t="n">
        <v>0.53</v>
      </c>
      <c r="I3" t="n">
        <v>95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106.96</v>
      </c>
      <c r="Q3" t="n">
        <v>1397.92</v>
      </c>
      <c r="R3" t="n">
        <v>159.61</v>
      </c>
      <c r="S3" t="n">
        <v>66.97</v>
      </c>
      <c r="T3" t="n">
        <v>43333.74</v>
      </c>
      <c r="U3" t="n">
        <v>0.42</v>
      </c>
      <c r="V3" t="n">
        <v>0.78</v>
      </c>
      <c r="W3" t="n">
        <v>5.59</v>
      </c>
      <c r="X3" t="n">
        <v>2.82</v>
      </c>
      <c r="Y3" t="n">
        <v>1</v>
      </c>
      <c r="Z3" t="n">
        <v>10</v>
      </c>
      <c r="AA3" t="n">
        <v>208.4201178215086</v>
      </c>
      <c r="AB3" t="n">
        <v>285.1696000499148</v>
      </c>
      <c r="AC3" t="n">
        <v>257.9534136592822</v>
      </c>
      <c r="AD3" t="n">
        <v>208420.1178215086</v>
      </c>
      <c r="AE3" t="n">
        <v>285169.6000499148</v>
      </c>
      <c r="AF3" t="n">
        <v>2.678598123502685e-06</v>
      </c>
      <c r="AG3" t="n">
        <v>18</v>
      </c>
      <c r="AH3" t="n">
        <v>257953.4136592822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2.4057</v>
      </c>
      <c r="E2" t="n">
        <v>41.57</v>
      </c>
      <c r="F2" t="n">
        <v>31.83</v>
      </c>
      <c r="G2" t="n">
        <v>7.35</v>
      </c>
      <c r="H2" t="n">
        <v>0.12</v>
      </c>
      <c r="I2" t="n">
        <v>260</v>
      </c>
      <c r="J2" t="n">
        <v>141.81</v>
      </c>
      <c r="K2" t="n">
        <v>47.83</v>
      </c>
      <c r="L2" t="n">
        <v>1</v>
      </c>
      <c r="M2" t="n">
        <v>258</v>
      </c>
      <c r="N2" t="n">
        <v>22.98</v>
      </c>
      <c r="O2" t="n">
        <v>17723.39</v>
      </c>
      <c r="P2" t="n">
        <v>359.41</v>
      </c>
      <c r="Q2" t="n">
        <v>1397.83</v>
      </c>
      <c r="R2" t="n">
        <v>321.99</v>
      </c>
      <c r="S2" t="n">
        <v>66.97</v>
      </c>
      <c r="T2" t="n">
        <v>123695.41</v>
      </c>
      <c r="U2" t="n">
        <v>0.21</v>
      </c>
      <c r="V2" t="n">
        <v>0.66</v>
      </c>
      <c r="W2" t="n">
        <v>5.73</v>
      </c>
      <c r="X2" t="n">
        <v>7.65</v>
      </c>
      <c r="Y2" t="n">
        <v>1</v>
      </c>
      <c r="Z2" t="n">
        <v>10</v>
      </c>
      <c r="AA2" t="n">
        <v>571.4152998731132</v>
      </c>
      <c r="AB2" t="n">
        <v>781.8356223502582</v>
      </c>
      <c r="AC2" t="n">
        <v>707.2183278663367</v>
      </c>
      <c r="AD2" t="n">
        <v>571415.2998731132</v>
      </c>
      <c r="AE2" t="n">
        <v>781835.6223502582</v>
      </c>
      <c r="AF2" t="n">
        <v>1.80648549223188e-06</v>
      </c>
      <c r="AG2" t="n">
        <v>25</v>
      </c>
      <c r="AH2" t="n">
        <v>707218.3278663367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2.655</v>
      </c>
      <c r="E3" t="n">
        <v>37.66</v>
      </c>
      <c r="F3" t="n">
        <v>29.83</v>
      </c>
      <c r="G3" t="n">
        <v>9.23</v>
      </c>
      <c r="H3" t="n">
        <v>0.16</v>
      </c>
      <c r="I3" t="n">
        <v>194</v>
      </c>
      <c r="J3" t="n">
        <v>142.15</v>
      </c>
      <c r="K3" t="n">
        <v>47.83</v>
      </c>
      <c r="L3" t="n">
        <v>1.25</v>
      </c>
      <c r="M3" t="n">
        <v>192</v>
      </c>
      <c r="N3" t="n">
        <v>23.07</v>
      </c>
      <c r="O3" t="n">
        <v>17765.46</v>
      </c>
      <c r="P3" t="n">
        <v>334.73</v>
      </c>
      <c r="Q3" t="n">
        <v>1397.39</v>
      </c>
      <c r="R3" t="n">
        <v>257.11</v>
      </c>
      <c r="S3" t="n">
        <v>66.97</v>
      </c>
      <c r="T3" t="n">
        <v>91585.34</v>
      </c>
      <c r="U3" t="n">
        <v>0.26</v>
      </c>
      <c r="V3" t="n">
        <v>0.71</v>
      </c>
      <c r="W3" t="n">
        <v>5.62</v>
      </c>
      <c r="X3" t="n">
        <v>5.66</v>
      </c>
      <c r="Y3" t="n">
        <v>1</v>
      </c>
      <c r="Z3" t="n">
        <v>10</v>
      </c>
      <c r="AA3" t="n">
        <v>488.7571317578177</v>
      </c>
      <c r="AB3" t="n">
        <v>668.7390701138993</v>
      </c>
      <c r="AC3" t="n">
        <v>604.9155518434078</v>
      </c>
      <c r="AD3" t="n">
        <v>488757.1317578177</v>
      </c>
      <c r="AE3" t="n">
        <v>668739.0701138993</v>
      </c>
      <c r="AF3" t="n">
        <v>1.993689563069228e-06</v>
      </c>
      <c r="AG3" t="n">
        <v>22</v>
      </c>
      <c r="AH3" t="n">
        <v>604915.5518434078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2.8261</v>
      </c>
      <c r="E4" t="n">
        <v>35.38</v>
      </c>
      <c r="F4" t="n">
        <v>28.68</v>
      </c>
      <c r="G4" t="n">
        <v>11.1</v>
      </c>
      <c r="H4" t="n">
        <v>0.19</v>
      </c>
      <c r="I4" t="n">
        <v>155</v>
      </c>
      <c r="J4" t="n">
        <v>142.49</v>
      </c>
      <c r="K4" t="n">
        <v>47.83</v>
      </c>
      <c r="L4" t="n">
        <v>1.5</v>
      </c>
      <c r="M4" t="n">
        <v>153</v>
      </c>
      <c r="N4" t="n">
        <v>23.16</v>
      </c>
      <c r="O4" t="n">
        <v>17807.56</v>
      </c>
      <c r="P4" t="n">
        <v>319.94</v>
      </c>
      <c r="Q4" t="n">
        <v>1397.55</v>
      </c>
      <c r="R4" t="n">
        <v>219.26</v>
      </c>
      <c r="S4" t="n">
        <v>66.97</v>
      </c>
      <c r="T4" t="n">
        <v>72856.53</v>
      </c>
      <c r="U4" t="n">
        <v>0.31</v>
      </c>
      <c r="V4" t="n">
        <v>0.73</v>
      </c>
      <c r="W4" t="n">
        <v>5.56</v>
      </c>
      <c r="X4" t="n">
        <v>4.51</v>
      </c>
      <c r="Y4" t="n">
        <v>1</v>
      </c>
      <c r="Z4" t="n">
        <v>10</v>
      </c>
      <c r="AA4" t="n">
        <v>447.6354203856071</v>
      </c>
      <c r="AB4" t="n">
        <v>612.4745304525723</v>
      </c>
      <c r="AC4" t="n">
        <v>554.0208208795805</v>
      </c>
      <c r="AD4" t="n">
        <v>447635.4203856071</v>
      </c>
      <c r="AE4" t="n">
        <v>612474.5304525723</v>
      </c>
      <c r="AF4" t="n">
        <v>2.122171779355912e-06</v>
      </c>
      <c r="AG4" t="n">
        <v>21</v>
      </c>
      <c r="AH4" t="n">
        <v>554020.8208795805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2.9586</v>
      </c>
      <c r="E5" t="n">
        <v>33.8</v>
      </c>
      <c r="F5" t="n">
        <v>27.87</v>
      </c>
      <c r="G5" t="n">
        <v>13.07</v>
      </c>
      <c r="H5" t="n">
        <v>0.22</v>
      </c>
      <c r="I5" t="n">
        <v>128</v>
      </c>
      <c r="J5" t="n">
        <v>142.83</v>
      </c>
      <c r="K5" t="n">
        <v>47.83</v>
      </c>
      <c r="L5" t="n">
        <v>1.75</v>
      </c>
      <c r="M5" t="n">
        <v>126</v>
      </c>
      <c r="N5" t="n">
        <v>23.25</v>
      </c>
      <c r="O5" t="n">
        <v>17849.7</v>
      </c>
      <c r="P5" t="n">
        <v>308.8</v>
      </c>
      <c r="Q5" t="n">
        <v>1397.53</v>
      </c>
      <c r="R5" t="n">
        <v>193.44</v>
      </c>
      <c r="S5" t="n">
        <v>66.97</v>
      </c>
      <c r="T5" t="n">
        <v>60080.74</v>
      </c>
      <c r="U5" t="n">
        <v>0.35</v>
      </c>
      <c r="V5" t="n">
        <v>0.76</v>
      </c>
      <c r="W5" t="n">
        <v>5.5</v>
      </c>
      <c r="X5" t="n">
        <v>3.7</v>
      </c>
      <c r="Y5" t="n">
        <v>1</v>
      </c>
      <c r="Z5" t="n">
        <v>10</v>
      </c>
      <c r="AA5" t="n">
        <v>417.3299669378038</v>
      </c>
      <c r="AB5" t="n">
        <v>571.0092720630413</v>
      </c>
      <c r="AC5" t="n">
        <v>516.5129485538905</v>
      </c>
      <c r="AD5" t="n">
        <v>417329.9669378038</v>
      </c>
      <c r="AE5" t="n">
        <v>571009.2720630413</v>
      </c>
      <c r="AF5" t="n">
        <v>2.221668527795337e-06</v>
      </c>
      <c r="AG5" t="n">
        <v>20</v>
      </c>
      <c r="AH5" t="n">
        <v>516512.9485538905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3.0615</v>
      </c>
      <c r="E6" t="n">
        <v>32.66</v>
      </c>
      <c r="F6" t="n">
        <v>27.29</v>
      </c>
      <c r="G6" t="n">
        <v>15.02</v>
      </c>
      <c r="H6" t="n">
        <v>0.25</v>
      </c>
      <c r="I6" t="n">
        <v>109</v>
      </c>
      <c r="J6" t="n">
        <v>143.17</v>
      </c>
      <c r="K6" t="n">
        <v>47.83</v>
      </c>
      <c r="L6" t="n">
        <v>2</v>
      </c>
      <c r="M6" t="n">
        <v>107</v>
      </c>
      <c r="N6" t="n">
        <v>23.34</v>
      </c>
      <c r="O6" t="n">
        <v>17891.86</v>
      </c>
      <c r="P6" t="n">
        <v>300.41</v>
      </c>
      <c r="Q6" t="n">
        <v>1397.31</v>
      </c>
      <c r="R6" t="n">
        <v>173.84</v>
      </c>
      <c r="S6" t="n">
        <v>66.97</v>
      </c>
      <c r="T6" t="n">
        <v>50379.09</v>
      </c>
      <c r="U6" t="n">
        <v>0.39</v>
      </c>
      <c r="V6" t="n">
        <v>0.77</v>
      </c>
      <c r="W6" t="n">
        <v>5.48</v>
      </c>
      <c r="X6" t="n">
        <v>3.12</v>
      </c>
      <c r="Y6" t="n">
        <v>1</v>
      </c>
      <c r="Z6" t="n">
        <v>10</v>
      </c>
      <c r="AA6" t="n">
        <v>393.9413790019339</v>
      </c>
      <c r="AB6" t="n">
        <v>539.0079742175071</v>
      </c>
      <c r="AC6" t="n">
        <v>487.5658096606306</v>
      </c>
      <c r="AD6" t="n">
        <v>393941.3790019338</v>
      </c>
      <c r="AE6" t="n">
        <v>539007.9742175072</v>
      </c>
      <c r="AF6" t="n">
        <v>2.298938078092822e-06</v>
      </c>
      <c r="AG6" t="n">
        <v>19</v>
      </c>
      <c r="AH6" t="n">
        <v>487565.8096606306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3.1405</v>
      </c>
      <c r="E7" t="n">
        <v>31.84</v>
      </c>
      <c r="F7" t="n">
        <v>26.87</v>
      </c>
      <c r="G7" t="n">
        <v>16.97</v>
      </c>
      <c r="H7" t="n">
        <v>0.28</v>
      </c>
      <c r="I7" t="n">
        <v>95</v>
      </c>
      <c r="J7" t="n">
        <v>143.51</v>
      </c>
      <c r="K7" t="n">
        <v>47.83</v>
      </c>
      <c r="L7" t="n">
        <v>2.25</v>
      </c>
      <c r="M7" t="n">
        <v>93</v>
      </c>
      <c r="N7" t="n">
        <v>23.44</v>
      </c>
      <c r="O7" t="n">
        <v>17934.06</v>
      </c>
      <c r="P7" t="n">
        <v>293.71</v>
      </c>
      <c r="Q7" t="n">
        <v>1397.4</v>
      </c>
      <c r="R7" t="n">
        <v>161</v>
      </c>
      <c r="S7" t="n">
        <v>66.97</v>
      </c>
      <c r="T7" t="n">
        <v>44029.16</v>
      </c>
      <c r="U7" t="n">
        <v>0.42</v>
      </c>
      <c r="V7" t="n">
        <v>0.78</v>
      </c>
      <c r="W7" t="n">
        <v>5.43</v>
      </c>
      <c r="X7" t="n">
        <v>2.7</v>
      </c>
      <c r="Y7" t="n">
        <v>1</v>
      </c>
      <c r="Z7" t="n">
        <v>10</v>
      </c>
      <c r="AA7" t="n">
        <v>381.7472874617775</v>
      </c>
      <c r="AB7" t="n">
        <v>522.3234802069144</v>
      </c>
      <c r="AC7" t="n">
        <v>472.4736603415743</v>
      </c>
      <c r="AD7" t="n">
        <v>381747.2874617775</v>
      </c>
      <c r="AE7" t="n">
        <v>522323.4802069144</v>
      </c>
      <c r="AF7" t="n">
        <v>2.358260667728403e-06</v>
      </c>
      <c r="AG7" t="n">
        <v>19</v>
      </c>
      <c r="AH7" t="n">
        <v>472473.6603415743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3.2032</v>
      </c>
      <c r="E8" t="n">
        <v>31.22</v>
      </c>
      <c r="F8" t="n">
        <v>26.56</v>
      </c>
      <c r="G8" t="n">
        <v>18.97</v>
      </c>
      <c r="H8" t="n">
        <v>0.31</v>
      </c>
      <c r="I8" t="n">
        <v>84</v>
      </c>
      <c r="J8" t="n">
        <v>143.86</v>
      </c>
      <c r="K8" t="n">
        <v>47.83</v>
      </c>
      <c r="L8" t="n">
        <v>2.5</v>
      </c>
      <c r="M8" t="n">
        <v>82</v>
      </c>
      <c r="N8" t="n">
        <v>23.53</v>
      </c>
      <c r="O8" t="n">
        <v>17976.29</v>
      </c>
      <c r="P8" t="n">
        <v>288.47</v>
      </c>
      <c r="Q8" t="n">
        <v>1397.4</v>
      </c>
      <c r="R8" t="n">
        <v>150.26</v>
      </c>
      <c r="S8" t="n">
        <v>66.97</v>
      </c>
      <c r="T8" t="n">
        <v>38711.13</v>
      </c>
      <c r="U8" t="n">
        <v>0.45</v>
      </c>
      <c r="V8" t="n">
        <v>0.79</v>
      </c>
      <c r="W8" t="n">
        <v>5.44</v>
      </c>
      <c r="X8" t="n">
        <v>2.4</v>
      </c>
      <c r="Y8" t="n">
        <v>1</v>
      </c>
      <c r="Z8" t="n">
        <v>10</v>
      </c>
      <c r="AA8" t="n">
        <v>372.5775714594695</v>
      </c>
      <c r="AB8" t="n">
        <v>509.7770702332373</v>
      </c>
      <c r="AC8" t="n">
        <v>461.1246621267881</v>
      </c>
      <c r="AD8" t="n">
        <v>372577.5714594695</v>
      </c>
      <c r="AE8" t="n">
        <v>509777.0702332373</v>
      </c>
      <c r="AF8" t="n">
        <v>2.405343280008795e-06</v>
      </c>
      <c r="AG8" t="n">
        <v>19</v>
      </c>
      <c r="AH8" t="n">
        <v>461124.6621267881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3.2562</v>
      </c>
      <c r="E9" t="n">
        <v>30.71</v>
      </c>
      <c r="F9" t="n">
        <v>26.32</v>
      </c>
      <c r="G9" t="n">
        <v>21.05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283.44</v>
      </c>
      <c r="Q9" t="n">
        <v>1397.36</v>
      </c>
      <c r="R9" t="n">
        <v>142.55</v>
      </c>
      <c r="S9" t="n">
        <v>66.97</v>
      </c>
      <c r="T9" t="n">
        <v>34901.21</v>
      </c>
      <c r="U9" t="n">
        <v>0.47</v>
      </c>
      <c r="V9" t="n">
        <v>0.8</v>
      </c>
      <c r="W9" t="n">
        <v>5.41</v>
      </c>
      <c r="X9" t="n">
        <v>2.15</v>
      </c>
      <c r="Y9" t="n">
        <v>1</v>
      </c>
      <c r="Z9" t="n">
        <v>10</v>
      </c>
      <c r="AA9" t="n">
        <v>357.9045882958249</v>
      </c>
      <c r="AB9" t="n">
        <v>489.7008473424074</v>
      </c>
      <c r="AC9" t="n">
        <v>442.9644857715032</v>
      </c>
      <c r="AD9" t="n">
        <v>357904.5882958248</v>
      </c>
      <c r="AE9" t="n">
        <v>489700.8473424074</v>
      </c>
      <c r="AF9" t="n">
        <v>2.445141979384565e-06</v>
      </c>
      <c r="AG9" t="n">
        <v>18</v>
      </c>
      <c r="AH9" t="n">
        <v>442964.4857715032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3.3015</v>
      </c>
      <c r="E10" t="n">
        <v>30.29</v>
      </c>
      <c r="F10" t="n">
        <v>26.1</v>
      </c>
      <c r="G10" t="n">
        <v>23.03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279.19</v>
      </c>
      <c r="Q10" t="n">
        <v>1397.41</v>
      </c>
      <c r="R10" t="n">
        <v>135.11</v>
      </c>
      <c r="S10" t="n">
        <v>66.97</v>
      </c>
      <c r="T10" t="n">
        <v>31217.2</v>
      </c>
      <c r="U10" t="n">
        <v>0.5</v>
      </c>
      <c r="V10" t="n">
        <v>0.8100000000000001</v>
      </c>
      <c r="W10" t="n">
        <v>5.41</v>
      </c>
      <c r="X10" t="n">
        <v>1.93</v>
      </c>
      <c r="Y10" t="n">
        <v>1</v>
      </c>
      <c r="Z10" t="n">
        <v>10</v>
      </c>
      <c r="AA10" t="n">
        <v>351.3746056188241</v>
      </c>
      <c r="AB10" t="n">
        <v>480.7662369612314</v>
      </c>
      <c r="AC10" t="n">
        <v>434.8825820653021</v>
      </c>
      <c r="AD10" t="n">
        <v>351374.6056188241</v>
      </c>
      <c r="AE10" t="n">
        <v>480766.2369612313</v>
      </c>
      <c r="AF10" t="n">
        <v>2.479158603568006e-06</v>
      </c>
      <c r="AG10" t="n">
        <v>18</v>
      </c>
      <c r="AH10" t="n">
        <v>434882.5820653021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3.3381</v>
      </c>
      <c r="E11" t="n">
        <v>29.96</v>
      </c>
      <c r="F11" t="n">
        <v>25.94</v>
      </c>
      <c r="G11" t="n">
        <v>25.1</v>
      </c>
      <c r="H11" t="n">
        <v>0.4</v>
      </c>
      <c r="I11" t="n">
        <v>62</v>
      </c>
      <c r="J11" t="n">
        <v>144.89</v>
      </c>
      <c r="K11" t="n">
        <v>47.83</v>
      </c>
      <c r="L11" t="n">
        <v>3.25</v>
      </c>
      <c r="M11" t="n">
        <v>60</v>
      </c>
      <c r="N11" t="n">
        <v>23.81</v>
      </c>
      <c r="O11" t="n">
        <v>18103.18</v>
      </c>
      <c r="P11" t="n">
        <v>275.62</v>
      </c>
      <c r="Q11" t="n">
        <v>1397.34</v>
      </c>
      <c r="R11" t="n">
        <v>130.1</v>
      </c>
      <c r="S11" t="n">
        <v>66.97</v>
      </c>
      <c r="T11" t="n">
        <v>28741.61</v>
      </c>
      <c r="U11" t="n">
        <v>0.51</v>
      </c>
      <c r="V11" t="n">
        <v>0.8100000000000001</v>
      </c>
      <c r="W11" t="n">
        <v>5.4</v>
      </c>
      <c r="X11" t="n">
        <v>1.77</v>
      </c>
      <c r="Y11" t="n">
        <v>1</v>
      </c>
      <c r="Z11" t="n">
        <v>10</v>
      </c>
      <c r="AA11" t="n">
        <v>346.1452694747697</v>
      </c>
      <c r="AB11" t="n">
        <v>473.6112285469076</v>
      </c>
      <c r="AC11" t="n">
        <v>428.410437611924</v>
      </c>
      <c r="AD11" t="n">
        <v>346145.2694747697</v>
      </c>
      <c r="AE11" t="n">
        <v>473611.2285469075</v>
      </c>
      <c r="AF11" t="n">
        <v>2.506642233702972e-06</v>
      </c>
      <c r="AG11" t="n">
        <v>18</v>
      </c>
      <c r="AH11" t="n">
        <v>428410.437611924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3.3745</v>
      </c>
      <c r="E12" t="n">
        <v>29.63</v>
      </c>
      <c r="F12" t="n">
        <v>25.76</v>
      </c>
      <c r="G12" t="n">
        <v>27.11</v>
      </c>
      <c r="H12" t="n">
        <v>0.43</v>
      </c>
      <c r="I12" t="n">
        <v>57</v>
      </c>
      <c r="J12" t="n">
        <v>145.23</v>
      </c>
      <c r="K12" t="n">
        <v>47.83</v>
      </c>
      <c r="L12" t="n">
        <v>3.5</v>
      </c>
      <c r="M12" t="n">
        <v>55</v>
      </c>
      <c r="N12" t="n">
        <v>23.9</v>
      </c>
      <c r="O12" t="n">
        <v>18145.54</v>
      </c>
      <c r="P12" t="n">
        <v>271.24</v>
      </c>
      <c r="Q12" t="n">
        <v>1397.28</v>
      </c>
      <c r="R12" t="n">
        <v>124.2</v>
      </c>
      <c r="S12" t="n">
        <v>66.97</v>
      </c>
      <c r="T12" t="n">
        <v>25815.56</v>
      </c>
      <c r="U12" t="n">
        <v>0.54</v>
      </c>
      <c r="V12" t="n">
        <v>0.82</v>
      </c>
      <c r="W12" t="n">
        <v>5.39</v>
      </c>
      <c r="X12" t="n">
        <v>1.59</v>
      </c>
      <c r="Y12" t="n">
        <v>1</v>
      </c>
      <c r="Z12" t="n">
        <v>10</v>
      </c>
      <c r="AA12" t="n">
        <v>340.4440854962806</v>
      </c>
      <c r="AB12" t="n">
        <v>465.8106171090528</v>
      </c>
      <c r="AC12" t="n">
        <v>421.3543055814712</v>
      </c>
      <c r="AD12" t="n">
        <v>340444.0854962806</v>
      </c>
      <c r="AE12" t="n">
        <v>465810.6171090528</v>
      </c>
      <c r="AF12" t="n">
        <v>2.533975680066708e-06</v>
      </c>
      <c r="AG12" t="n">
        <v>18</v>
      </c>
      <c r="AH12" t="n">
        <v>421354.3055814712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3.3981</v>
      </c>
      <c r="E13" t="n">
        <v>29.43</v>
      </c>
      <c r="F13" t="n">
        <v>25.67</v>
      </c>
      <c r="G13" t="n">
        <v>29.06</v>
      </c>
      <c r="H13" t="n">
        <v>0.46</v>
      </c>
      <c r="I13" t="n">
        <v>53</v>
      </c>
      <c r="J13" t="n">
        <v>145.57</v>
      </c>
      <c r="K13" t="n">
        <v>47.83</v>
      </c>
      <c r="L13" t="n">
        <v>3.75</v>
      </c>
      <c r="M13" t="n">
        <v>51</v>
      </c>
      <c r="N13" t="n">
        <v>23.99</v>
      </c>
      <c r="O13" t="n">
        <v>18187.93</v>
      </c>
      <c r="P13" t="n">
        <v>268.47</v>
      </c>
      <c r="Q13" t="n">
        <v>1397.28</v>
      </c>
      <c r="R13" t="n">
        <v>121.55</v>
      </c>
      <c r="S13" t="n">
        <v>66.97</v>
      </c>
      <c r="T13" t="n">
        <v>24512.88</v>
      </c>
      <c r="U13" t="n">
        <v>0.55</v>
      </c>
      <c r="V13" t="n">
        <v>0.82</v>
      </c>
      <c r="W13" t="n">
        <v>5.38</v>
      </c>
      <c r="X13" t="n">
        <v>1.5</v>
      </c>
      <c r="Y13" t="n">
        <v>1</v>
      </c>
      <c r="Z13" t="n">
        <v>10</v>
      </c>
      <c r="AA13" t="n">
        <v>336.8860048046899</v>
      </c>
      <c r="AB13" t="n">
        <v>460.942294135377</v>
      </c>
      <c r="AC13" t="n">
        <v>416.9506085196688</v>
      </c>
      <c r="AD13" t="n">
        <v>336886.00480469</v>
      </c>
      <c r="AE13" t="n">
        <v>460942.294135377</v>
      </c>
      <c r="AF13" t="n">
        <v>2.551697365071768e-06</v>
      </c>
      <c r="AG13" t="n">
        <v>18</v>
      </c>
      <c r="AH13" t="n">
        <v>416950.6085196688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3.4259</v>
      </c>
      <c r="E14" t="n">
        <v>29.19</v>
      </c>
      <c r="F14" t="n">
        <v>25.55</v>
      </c>
      <c r="G14" t="n">
        <v>31.28</v>
      </c>
      <c r="H14" t="n">
        <v>0.49</v>
      </c>
      <c r="I14" t="n">
        <v>49</v>
      </c>
      <c r="J14" t="n">
        <v>145.92</v>
      </c>
      <c r="K14" t="n">
        <v>47.83</v>
      </c>
      <c r="L14" t="n">
        <v>4</v>
      </c>
      <c r="M14" t="n">
        <v>47</v>
      </c>
      <c r="N14" t="n">
        <v>24.09</v>
      </c>
      <c r="O14" t="n">
        <v>18230.35</v>
      </c>
      <c r="P14" t="n">
        <v>265.4</v>
      </c>
      <c r="Q14" t="n">
        <v>1397.23</v>
      </c>
      <c r="R14" t="n">
        <v>117.34</v>
      </c>
      <c r="S14" t="n">
        <v>66.97</v>
      </c>
      <c r="T14" t="n">
        <v>22426.79</v>
      </c>
      <c r="U14" t="n">
        <v>0.57</v>
      </c>
      <c r="V14" t="n">
        <v>0.82</v>
      </c>
      <c r="W14" t="n">
        <v>5.38</v>
      </c>
      <c r="X14" t="n">
        <v>1.38</v>
      </c>
      <c r="Y14" t="n">
        <v>1</v>
      </c>
      <c r="Z14" t="n">
        <v>10</v>
      </c>
      <c r="AA14" t="n">
        <v>326.1104432287423</v>
      </c>
      <c r="AB14" t="n">
        <v>446.1986954029397</v>
      </c>
      <c r="AC14" t="n">
        <v>403.6141181574845</v>
      </c>
      <c r="AD14" t="n">
        <v>326110.4432287423</v>
      </c>
      <c r="AE14" t="n">
        <v>446198.6954029397</v>
      </c>
      <c r="AF14" t="n">
        <v>2.572572909272643e-06</v>
      </c>
      <c r="AG14" t="n">
        <v>17</v>
      </c>
      <c r="AH14" t="n">
        <v>403614.1181574845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3.4453</v>
      </c>
      <c r="E15" t="n">
        <v>29.03</v>
      </c>
      <c r="F15" t="n">
        <v>25.47</v>
      </c>
      <c r="G15" t="n">
        <v>33.22</v>
      </c>
      <c r="H15" t="n">
        <v>0.51</v>
      </c>
      <c r="I15" t="n">
        <v>46</v>
      </c>
      <c r="J15" t="n">
        <v>146.26</v>
      </c>
      <c r="K15" t="n">
        <v>47.83</v>
      </c>
      <c r="L15" t="n">
        <v>4.25</v>
      </c>
      <c r="M15" t="n">
        <v>44</v>
      </c>
      <c r="N15" t="n">
        <v>24.18</v>
      </c>
      <c r="O15" t="n">
        <v>18272.81</v>
      </c>
      <c r="P15" t="n">
        <v>262.32</v>
      </c>
      <c r="Q15" t="n">
        <v>1397.24</v>
      </c>
      <c r="R15" t="n">
        <v>114.68</v>
      </c>
      <c r="S15" t="n">
        <v>66.97</v>
      </c>
      <c r="T15" t="n">
        <v>21112.61</v>
      </c>
      <c r="U15" t="n">
        <v>0.58</v>
      </c>
      <c r="V15" t="n">
        <v>0.83</v>
      </c>
      <c r="W15" t="n">
        <v>5.38</v>
      </c>
      <c r="X15" t="n">
        <v>1.3</v>
      </c>
      <c r="Y15" t="n">
        <v>1</v>
      </c>
      <c r="Z15" t="n">
        <v>10</v>
      </c>
      <c r="AA15" t="n">
        <v>322.6993488816892</v>
      </c>
      <c r="AB15" t="n">
        <v>441.5314856304398</v>
      </c>
      <c r="AC15" t="n">
        <v>399.3923403352021</v>
      </c>
      <c r="AD15" t="n">
        <v>322699.3488816892</v>
      </c>
      <c r="AE15" t="n">
        <v>441531.4856304398</v>
      </c>
      <c r="AF15" t="n">
        <v>2.587140735081888e-06</v>
      </c>
      <c r="AG15" t="n">
        <v>17</v>
      </c>
      <c r="AH15" t="n">
        <v>399392.3403352021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3.4677</v>
      </c>
      <c r="E16" t="n">
        <v>28.84</v>
      </c>
      <c r="F16" t="n">
        <v>25.37</v>
      </c>
      <c r="G16" t="n">
        <v>35.4</v>
      </c>
      <c r="H16" t="n">
        <v>0.54</v>
      </c>
      <c r="I16" t="n">
        <v>43</v>
      </c>
      <c r="J16" t="n">
        <v>146.61</v>
      </c>
      <c r="K16" t="n">
        <v>47.83</v>
      </c>
      <c r="L16" t="n">
        <v>4.5</v>
      </c>
      <c r="M16" t="n">
        <v>41</v>
      </c>
      <c r="N16" t="n">
        <v>24.28</v>
      </c>
      <c r="O16" t="n">
        <v>18315.3</v>
      </c>
      <c r="P16" t="n">
        <v>258.76</v>
      </c>
      <c r="Q16" t="n">
        <v>1397.25</v>
      </c>
      <c r="R16" t="n">
        <v>111.51</v>
      </c>
      <c r="S16" t="n">
        <v>66.97</v>
      </c>
      <c r="T16" t="n">
        <v>19543.02</v>
      </c>
      <c r="U16" t="n">
        <v>0.6</v>
      </c>
      <c r="V16" t="n">
        <v>0.83</v>
      </c>
      <c r="W16" t="n">
        <v>5.37</v>
      </c>
      <c r="X16" t="n">
        <v>1.2</v>
      </c>
      <c r="Y16" t="n">
        <v>1</v>
      </c>
      <c r="Z16" t="n">
        <v>10</v>
      </c>
      <c r="AA16" t="n">
        <v>318.7991140914438</v>
      </c>
      <c r="AB16" t="n">
        <v>436.1950123242109</v>
      </c>
      <c r="AC16" t="n">
        <v>394.5651725515323</v>
      </c>
      <c r="AD16" t="n">
        <v>318799.1140914438</v>
      </c>
      <c r="AE16" t="n">
        <v>436195.012324211</v>
      </c>
      <c r="AF16" t="n">
        <v>2.603961317459571e-06</v>
      </c>
      <c r="AG16" t="n">
        <v>17</v>
      </c>
      <c r="AH16" t="n">
        <v>394565.1725515323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3.4883</v>
      </c>
      <c r="E17" t="n">
        <v>28.67</v>
      </c>
      <c r="F17" t="n">
        <v>25.28</v>
      </c>
      <c r="G17" t="n">
        <v>37.92</v>
      </c>
      <c r="H17" t="n">
        <v>0.57</v>
      </c>
      <c r="I17" t="n">
        <v>40</v>
      </c>
      <c r="J17" t="n">
        <v>146.95</v>
      </c>
      <c r="K17" t="n">
        <v>47.83</v>
      </c>
      <c r="L17" t="n">
        <v>4.75</v>
      </c>
      <c r="M17" t="n">
        <v>38</v>
      </c>
      <c r="N17" t="n">
        <v>24.37</v>
      </c>
      <c r="O17" t="n">
        <v>18357.82</v>
      </c>
      <c r="P17" t="n">
        <v>256.02</v>
      </c>
      <c r="Q17" t="n">
        <v>1397.25</v>
      </c>
      <c r="R17" t="n">
        <v>108.82</v>
      </c>
      <c r="S17" t="n">
        <v>66.97</v>
      </c>
      <c r="T17" t="n">
        <v>18213.62</v>
      </c>
      <c r="U17" t="n">
        <v>0.62</v>
      </c>
      <c r="V17" t="n">
        <v>0.83</v>
      </c>
      <c r="W17" t="n">
        <v>5.36</v>
      </c>
      <c r="X17" t="n">
        <v>1.12</v>
      </c>
      <c r="Y17" t="n">
        <v>1</v>
      </c>
      <c r="Z17" t="n">
        <v>10</v>
      </c>
      <c r="AA17" t="n">
        <v>315.6283840654701</v>
      </c>
      <c r="AB17" t="n">
        <v>431.8566796199374</v>
      </c>
      <c r="AC17" t="n">
        <v>390.6408842316664</v>
      </c>
      <c r="AD17" t="n">
        <v>315628.3840654701</v>
      </c>
      <c r="AE17" t="n">
        <v>431856.6796199374</v>
      </c>
      <c r="AF17" t="n">
        <v>2.619430245896192e-06</v>
      </c>
      <c r="AG17" t="n">
        <v>17</v>
      </c>
      <c r="AH17" t="n">
        <v>390640.8842316664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3.5025</v>
      </c>
      <c r="E18" t="n">
        <v>28.55</v>
      </c>
      <c r="F18" t="n">
        <v>25.23</v>
      </c>
      <c r="G18" t="n">
        <v>39.83</v>
      </c>
      <c r="H18" t="n">
        <v>0.6</v>
      </c>
      <c r="I18" t="n">
        <v>38</v>
      </c>
      <c r="J18" t="n">
        <v>147.3</v>
      </c>
      <c r="K18" t="n">
        <v>47.83</v>
      </c>
      <c r="L18" t="n">
        <v>5</v>
      </c>
      <c r="M18" t="n">
        <v>36</v>
      </c>
      <c r="N18" t="n">
        <v>24.47</v>
      </c>
      <c r="O18" t="n">
        <v>18400.38</v>
      </c>
      <c r="P18" t="n">
        <v>252.49</v>
      </c>
      <c r="Q18" t="n">
        <v>1397.18</v>
      </c>
      <c r="R18" t="n">
        <v>107.35</v>
      </c>
      <c r="S18" t="n">
        <v>66.97</v>
      </c>
      <c r="T18" t="n">
        <v>17484.26</v>
      </c>
      <c r="U18" t="n">
        <v>0.62</v>
      </c>
      <c r="V18" t="n">
        <v>0.83</v>
      </c>
      <c r="W18" t="n">
        <v>5.35</v>
      </c>
      <c r="X18" t="n">
        <v>1.06</v>
      </c>
      <c r="Y18" t="n">
        <v>1</v>
      </c>
      <c r="Z18" t="n">
        <v>10</v>
      </c>
      <c r="AA18" t="n">
        <v>312.3412958039888</v>
      </c>
      <c r="AB18" t="n">
        <v>427.3591404444793</v>
      </c>
      <c r="AC18" t="n">
        <v>386.5725838827781</v>
      </c>
      <c r="AD18" t="n">
        <v>312341.2958039888</v>
      </c>
      <c r="AE18" t="n">
        <v>427359.1404444793</v>
      </c>
      <c r="AF18" t="n">
        <v>2.630093293653473e-06</v>
      </c>
      <c r="AG18" t="n">
        <v>17</v>
      </c>
      <c r="AH18" t="n">
        <v>386572.5838827781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3.5144</v>
      </c>
      <c r="E19" t="n">
        <v>28.45</v>
      </c>
      <c r="F19" t="n">
        <v>25.19</v>
      </c>
      <c r="G19" t="n">
        <v>41.98</v>
      </c>
      <c r="H19" t="n">
        <v>0.63</v>
      </c>
      <c r="I19" t="n">
        <v>36</v>
      </c>
      <c r="J19" t="n">
        <v>147.64</v>
      </c>
      <c r="K19" t="n">
        <v>47.83</v>
      </c>
      <c r="L19" t="n">
        <v>5.25</v>
      </c>
      <c r="M19" t="n">
        <v>34</v>
      </c>
      <c r="N19" t="n">
        <v>24.56</v>
      </c>
      <c r="O19" t="n">
        <v>18442.97</v>
      </c>
      <c r="P19" t="n">
        <v>250.09</v>
      </c>
      <c r="Q19" t="n">
        <v>1397.22</v>
      </c>
      <c r="R19" t="n">
        <v>105.94</v>
      </c>
      <c r="S19" t="n">
        <v>66.97</v>
      </c>
      <c r="T19" t="n">
        <v>16791.89</v>
      </c>
      <c r="U19" t="n">
        <v>0.63</v>
      </c>
      <c r="V19" t="n">
        <v>0.84</v>
      </c>
      <c r="W19" t="n">
        <v>5.35</v>
      </c>
      <c r="X19" t="n">
        <v>1.02</v>
      </c>
      <c r="Y19" t="n">
        <v>1</v>
      </c>
      <c r="Z19" t="n">
        <v>10</v>
      </c>
      <c r="AA19" t="n">
        <v>309.9928756516802</v>
      </c>
      <c r="AB19" t="n">
        <v>424.1459283871057</v>
      </c>
      <c r="AC19" t="n">
        <v>383.6660362743888</v>
      </c>
      <c r="AD19" t="n">
        <v>309992.8756516802</v>
      </c>
      <c r="AE19" t="n">
        <v>424145.9283871057</v>
      </c>
      <c r="AF19" t="n">
        <v>2.639029228041618e-06</v>
      </c>
      <c r="AG19" t="n">
        <v>17</v>
      </c>
      <c r="AH19" t="n">
        <v>383666.0362743888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3.5295</v>
      </c>
      <c r="E20" t="n">
        <v>28.33</v>
      </c>
      <c r="F20" t="n">
        <v>25.12</v>
      </c>
      <c r="G20" t="n">
        <v>44.33</v>
      </c>
      <c r="H20" t="n">
        <v>0.66</v>
      </c>
      <c r="I20" t="n">
        <v>34</v>
      </c>
      <c r="J20" t="n">
        <v>147.99</v>
      </c>
      <c r="K20" t="n">
        <v>47.83</v>
      </c>
      <c r="L20" t="n">
        <v>5.5</v>
      </c>
      <c r="M20" t="n">
        <v>32</v>
      </c>
      <c r="N20" t="n">
        <v>24.66</v>
      </c>
      <c r="O20" t="n">
        <v>18485.59</v>
      </c>
      <c r="P20" t="n">
        <v>247.92</v>
      </c>
      <c r="Q20" t="n">
        <v>1397.28</v>
      </c>
      <c r="R20" t="n">
        <v>103.42</v>
      </c>
      <c r="S20" t="n">
        <v>66.97</v>
      </c>
      <c r="T20" t="n">
        <v>15540.06</v>
      </c>
      <c r="U20" t="n">
        <v>0.65</v>
      </c>
      <c r="V20" t="n">
        <v>0.84</v>
      </c>
      <c r="W20" t="n">
        <v>5.36</v>
      </c>
      <c r="X20" t="n">
        <v>0.96</v>
      </c>
      <c r="Y20" t="n">
        <v>1</v>
      </c>
      <c r="Z20" t="n">
        <v>10</v>
      </c>
      <c r="AA20" t="n">
        <v>307.6194047910942</v>
      </c>
      <c r="AB20" t="n">
        <v>420.8984408455075</v>
      </c>
      <c r="AC20" t="n">
        <v>380.7284843858835</v>
      </c>
      <c r="AD20" t="n">
        <v>307619.4047910941</v>
      </c>
      <c r="AE20" t="n">
        <v>420898.4408455075</v>
      </c>
      <c r="AF20" t="n">
        <v>2.650368102769432e-06</v>
      </c>
      <c r="AG20" t="n">
        <v>17</v>
      </c>
      <c r="AH20" t="n">
        <v>380728.4843858834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3.5448</v>
      </c>
      <c r="E21" t="n">
        <v>28.21</v>
      </c>
      <c r="F21" t="n">
        <v>25.06</v>
      </c>
      <c r="G21" t="n">
        <v>46.98</v>
      </c>
      <c r="H21" t="n">
        <v>0.6899999999999999</v>
      </c>
      <c r="I21" t="n">
        <v>32</v>
      </c>
      <c r="J21" t="n">
        <v>148.33</v>
      </c>
      <c r="K21" t="n">
        <v>47.83</v>
      </c>
      <c r="L21" t="n">
        <v>5.75</v>
      </c>
      <c r="M21" t="n">
        <v>30</v>
      </c>
      <c r="N21" t="n">
        <v>24.75</v>
      </c>
      <c r="O21" t="n">
        <v>18528.25</v>
      </c>
      <c r="P21" t="n">
        <v>244.23</v>
      </c>
      <c r="Q21" t="n">
        <v>1397.28</v>
      </c>
      <c r="R21" t="n">
        <v>101.44</v>
      </c>
      <c r="S21" t="n">
        <v>66.97</v>
      </c>
      <c r="T21" t="n">
        <v>14562.21</v>
      </c>
      <c r="U21" t="n">
        <v>0.66</v>
      </c>
      <c r="V21" t="n">
        <v>0.84</v>
      </c>
      <c r="W21" t="n">
        <v>5.35</v>
      </c>
      <c r="X21" t="n">
        <v>0.89</v>
      </c>
      <c r="Y21" t="n">
        <v>1</v>
      </c>
      <c r="Z21" t="n">
        <v>10</v>
      </c>
      <c r="AA21" t="n">
        <v>304.2267854650747</v>
      </c>
      <c r="AB21" t="n">
        <v>416.2565094118463</v>
      </c>
      <c r="AC21" t="n">
        <v>376.5295723732591</v>
      </c>
      <c r="AD21" t="n">
        <v>304226.7854650746</v>
      </c>
      <c r="AE21" t="n">
        <v>416256.5094118463</v>
      </c>
      <c r="AF21" t="n">
        <v>2.661857161268475e-06</v>
      </c>
      <c r="AG21" t="n">
        <v>17</v>
      </c>
      <c r="AH21" t="n">
        <v>376529.5723732591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3.559</v>
      </c>
      <c r="E22" t="n">
        <v>28.1</v>
      </c>
      <c r="F22" t="n">
        <v>25</v>
      </c>
      <c r="G22" t="n">
        <v>50.01</v>
      </c>
      <c r="H22" t="n">
        <v>0.71</v>
      </c>
      <c r="I22" t="n">
        <v>30</v>
      </c>
      <c r="J22" t="n">
        <v>148.68</v>
      </c>
      <c r="K22" t="n">
        <v>47.83</v>
      </c>
      <c r="L22" t="n">
        <v>6</v>
      </c>
      <c r="M22" t="n">
        <v>28</v>
      </c>
      <c r="N22" t="n">
        <v>24.85</v>
      </c>
      <c r="O22" t="n">
        <v>18570.94</v>
      </c>
      <c r="P22" t="n">
        <v>241.98</v>
      </c>
      <c r="Q22" t="n">
        <v>1397.24</v>
      </c>
      <c r="R22" t="n">
        <v>99.75</v>
      </c>
      <c r="S22" t="n">
        <v>66.97</v>
      </c>
      <c r="T22" t="n">
        <v>13728.73</v>
      </c>
      <c r="U22" t="n">
        <v>0.67</v>
      </c>
      <c r="V22" t="n">
        <v>0.84</v>
      </c>
      <c r="W22" t="n">
        <v>5.35</v>
      </c>
      <c r="X22" t="n">
        <v>0.84</v>
      </c>
      <c r="Y22" t="n">
        <v>1</v>
      </c>
      <c r="Z22" t="n">
        <v>10</v>
      </c>
      <c r="AA22" t="n">
        <v>301.8988906294787</v>
      </c>
      <c r="AB22" t="n">
        <v>413.0713809983118</v>
      </c>
      <c r="AC22" t="n">
        <v>373.6484281451566</v>
      </c>
      <c r="AD22" t="n">
        <v>301898.8906294787</v>
      </c>
      <c r="AE22" t="n">
        <v>413071.3809983119</v>
      </c>
      <c r="AF22" t="n">
        <v>2.672520209025756e-06</v>
      </c>
      <c r="AG22" t="n">
        <v>17</v>
      </c>
      <c r="AH22" t="n">
        <v>373648.4281451566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3.5672</v>
      </c>
      <c r="E23" t="n">
        <v>28.03</v>
      </c>
      <c r="F23" t="n">
        <v>24.97</v>
      </c>
      <c r="G23" t="n">
        <v>51.66</v>
      </c>
      <c r="H23" t="n">
        <v>0.74</v>
      </c>
      <c r="I23" t="n">
        <v>29</v>
      </c>
      <c r="J23" t="n">
        <v>149.02</v>
      </c>
      <c r="K23" t="n">
        <v>47.83</v>
      </c>
      <c r="L23" t="n">
        <v>6.25</v>
      </c>
      <c r="M23" t="n">
        <v>27</v>
      </c>
      <c r="N23" t="n">
        <v>24.95</v>
      </c>
      <c r="O23" t="n">
        <v>18613.66</v>
      </c>
      <c r="P23" t="n">
        <v>238.33</v>
      </c>
      <c r="Q23" t="n">
        <v>1397.2</v>
      </c>
      <c r="R23" t="n">
        <v>98.58</v>
      </c>
      <c r="S23" t="n">
        <v>66.97</v>
      </c>
      <c r="T23" t="n">
        <v>13146.15</v>
      </c>
      <c r="U23" t="n">
        <v>0.68</v>
      </c>
      <c r="V23" t="n">
        <v>0.84</v>
      </c>
      <c r="W23" t="n">
        <v>5.34</v>
      </c>
      <c r="X23" t="n">
        <v>0.8</v>
      </c>
      <c r="Y23" t="n">
        <v>1</v>
      </c>
      <c r="Z23" t="n">
        <v>10</v>
      </c>
      <c r="AA23" t="n">
        <v>298.9730928982074</v>
      </c>
      <c r="AB23" t="n">
        <v>409.0681754653004</v>
      </c>
      <c r="AC23" t="n">
        <v>370.0272829296815</v>
      </c>
      <c r="AD23" t="n">
        <v>298973.0928982074</v>
      </c>
      <c r="AE23" t="n">
        <v>409068.1754653004</v>
      </c>
      <c r="AF23" t="n">
        <v>2.678677743646158e-06</v>
      </c>
      <c r="AG23" t="n">
        <v>17</v>
      </c>
      <c r="AH23" t="n">
        <v>370027.2829296815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3.5829</v>
      </c>
      <c r="E24" t="n">
        <v>27.91</v>
      </c>
      <c r="F24" t="n">
        <v>24.9</v>
      </c>
      <c r="G24" t="n">
        <v>55.34</v>
      </c>
      <c r="H24" t="n">
        <v>0.77</v>
      </c>
      <c r="I24" t="n">
        <v>27</v>
      </c>
      <c r="J24" t="n">
        <v>149.37</v>
      </c>
      <c r="K24" t="n">
        <v>47.83</v>
      </c>
      <c r="L24" t="n">
        <v>6.5</v>
      </c>
      <c r="M24" t="n">
        <v>25</v>
      </c>
      <c r="N24" t="n">
        <v>25.04</v>
      </c>
      <c r="O24" t="n">
        <v>18656.42</v>
      </c>
      <c r="P24" t="n">
        <v>235.88</v>
      </c>
      <c r="Q24" t="n">
        <v>1397.28</v>
      </c>
      <c r="R24" t="n">
        <v>96.59</v>
      </c>
      <c r="S24" t="n">
        <v>66.97</v>
      </c>
      <c r="T24" t="n">
        <v>12162.94</v>
      </c>
      <c r="U24" t="n">
        <v>0.6899999999999999</v>
      </c>
      <c r="V24" t="n">
        <v>0.85</v>
      </c>
      <c r="W24" t="n">
        <v>5.34</v>
      </c>
      <c r="X24" t="n">
        <v>0.74</v>
      </c>
      <c r="Y24" t="n">
        <v>1</v>
      </c>
      <c r="Z24" t="n">
        <v>10</v>
      </c>
      <c r="AA24" t="n">
        <v>296.4618790768156</v>
      </c>
      <c r="AB24" t="n">
        <v>405.6322219279373</v>
      </c>
      <c r="AC24" t="n">
        <v>366.9192519755333</v>
      </c>
      <c r="AD24" t="n">
        <v>296461.8790768156</v>
      </c>
      <c r="AE24" t="n">
        <v>405632.2219279374</v>
      </c>
      <c r="AF24" t="n">
        <v>2.69046716968766e-06</v>
      </c>
      <c r="AG24" t="n">
        <v>17</v>
      </c>
      <c r="AH24" t="n">
        <v>366919.2519755333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3.589</v>
      </c>
      <c r="E25" t="n">
        <v>27.86</v>
      </c>
      <c r="F25" t="n">
        <v>24.88</v>
      </c>
      <c r="G25" t="n">
        <v>57.42</v>
      </c>
      <c r="H25" t="n">
        <v>0.8</v>
      </c>
      <c r="I25" t="n">
        <v>26</v>
      </c>
      <c r="J25" t="n">
        <v>149.72</v>
      </c>
      <c r="K25" t="n">
        <v>47.83</v>
      </c>
      <c r="L25" t="n">
        <v>6.75</v>
      </c>
      <c r="M25" t="n">
        <v>24</v>
      </c>
      <c r="N25" t="n">
        <v>25.14</v>
      </c>
      <c r="O25" t="n">
        <v>18699.2</v>
      </c>
      <c r="P25" t="n">
        <v>231.89</v>
      </c>
      <c r="Q25" t="n">
        <v>1397.23</v>
      </c>
      <c r="R25" t="n">
        <v>95.86</v>
      </c>
      <c r="S25" t="n">
        <v>66.97</v>
      </c>
      <c r="T25" t="n">
        <v>11803.15</v>
      </c>
      <c r="U25" t="n">
        <v>0.7</v>
      </c>
      <c r="V25" t="n">
        <v>0.85</v>
      </c>
      <c r="W25" t="n">
        <v>5.34</v>
      </c>
      <c r="X25" t="n">
        <v>0.72</v>
      </c>
      <c r="Y25" t="n">
        <v>1</v>
      </c>
      <c r="Z25" t="n">
        <v>10</v>
      </c>
      <c r="AA25" t="n">
        <v>293.450685637173</v>
      </c>
      <c r="AB25" t="n">
        <v>401.5121742193394</v>
      </c>
      <c r="AC25" t="n">
        <v>363.1924158377207</v>
      </c>
      <c r="AD25" t="n">
        <v>293450.685637173</v>
      </c>
      <c r="AE25" t="n">
        <v>401512.1742193394</v>
      </c>
      <c r="AF25" t="n">
        <v>2.695047774710154e-06</v>
      </c>
      <c r="AG25" t="n">
        <v>17</v>
      </c>
      <c r="AH25" t="n">
        <v>363192.4158377207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3.5969</v>
      </c>
      <c r="E26" t="n">
        <v>27.8</v>
      </c>
      <c r="F26" t="n">
        <v>24.85</v>
      </c>
      <c r="G26" t="n">
        <v>59.64</v>
      </c>
      <c r="H26" t="n">
        <v>0.83</v>
      </c>
      <c r="I26" t="n">
        <v>25</v>
      </c>
      <c r="J26" t="n">
        <v>150.07</v>
      </c>
      <c r="K26" t="n">
        <v>47.83</v>
      </c>
      <c r="L26" t="n">
        <v>7</v>
      </c>
      <c r="M26" t="n">
        <v>23</v>
      </c>
      <c r="N26" t="n">
        <v>25.24</v>
      </c>
      <c r="O26" t="n">
        <v>18742.03</v>
      </c>
      <c r="P26" t="n">
        <v>230.13</v>
      </c>
      <c r="Q26" t="n">
        <v>1397.21</v>
      </c>
      <c r="R26" t="n">
        <v>94.75</v>
      </c>
      <c r="S26" t="n">
        <v>66.97</v>
      </c>
      <c r="T26" t="n">
        <v>11252.74</v>
      </c>
      <c r="U26" t="n">
        <v>0.71</v>
      </c>
      <c r="V26" t="n">
        <v>0.85</v>
      </c>
      <c r="W26" t="n">
        <v>5.34</v>
      </c>
      <c r="X26" t="n">
        <v>0.6899999999999999</v>
      </c>
      <c r="Y26" t="n">
        <v>1</v>
      </c>
      <c r="Z26" t="n">
        <v>10</v>
      </c>
      <c r="AA26" t="n">
        <v>291.8539434401803</v>
      </c>
      <c r="AB26" t="n">
        <v>399.32744110212</v>
      </c>
      <c r="AC26" t="n">
        <v>361.2161905829166</v>
      </c>
      <c r="AD26" t="n">
        <v>291853.9434401803</v>
      </c>
      <c r="AE26" t="n">
        <v>399327.44110212</v>
      </c>
      <c r="AF26" t="n">
        <v>2.700980033673713e-06</v>
      </c>
      <c r="AG26" t="n">
        <v>17</v>
      </c>
      <c r="AH26" t="n">
        <v>361216.1905829165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3.6029</v>
      </c>
      <c r="E27" t="n">
        <v>27.76</v>
      </c>
      <c r="F27" t="n">
        <v>24.83</v>
      </c>
      <c r="G27" t="n">
        <v>62.08</v>
      </c>
      <c r="H27" t="n">
        <v>0.85</v>
      </c>
      <c r="I27" t="n">
        <v>24</v>
      </c>
      <c r="J27" t="n">
        <v>150.41</v>
      </c>
      <c r="K27" t="n">
        <v>47.83</v>
      </c>
      <c r="L27" t="n">
        <v>7.25</v>
      </c>
      <c r="M27" t="n">
        <v>20</v>
      </c>
      <c r="N27" t="n">
        <v>25.33</v>
      </c>
      <c r="O27" t="n">
        <v>18784.88</v>
      </c>
      <c r="P27" t="n">
        <v>227.91</v>
      </c>
      <c r="Q27" t="n">
        <v>1397.22</v>
      </c>
      <c r="R27" t="n">
        <v>94.22</v>
      </c>
      <c r="S27" t="n">
        <v>66.97</v>
      </c>
      <c r="T27" t="n">
        <v>10989.98</v>
      </c>
      <c r="U27" t="n">
        <v>0.71</v>
      </c>
      <c r="V27" t="n">
        <v>0.85</v>
      </c>
      <c r="W27" t="n">
        <v>5.34</v>
      </c>
      <c r="X27" t="n">
        <v>0.67</v>
      </c>
      <c r="Y27" t="n">
        <v>1</v>
      </c>
      <c r="Z27" t="n">
        <v>10</v>
      </c>
      <c r="AA27" t="n">
        <v>290.0552453390513</v>
      </c>
      <c r="AB27" t="n">
        <v>396.8663830071956</v>
      </c>
      <c r="AC27" t="n">
        <v>358.990012418455</v>
      </c>
      <c r="AD27" t="n">
        <v>290055.2453390514</v>
      </c>
      <c r="AE27" t="n">
        <v>396866.3830071955</v>
      </c>
      <c r="AF27" t="n">
        <v>2.705485546810592e-06</v>
      </c>
      <c r="AG27" t="n">
        <v>17</v>
      </c>
      <c r="AH27" t="n">
        <v>358990.012418455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3.611</v>
      </c>
      <c r="E28" t="n">
        <v>27.69</v>
      </c>
      <c r="F28" t="n">
        <v>24.8</v>
      </c>
      <c r="G28" t="n">
        <v>64.7</v>
      </c>
      <c r="H28" t="n">
        <v>0.88</v>
      </c>
      <c r="I28" t="n">
        <v>23</v>
      </c>
      <c r="J28" t="n">
        <v>150.76</v>
      </c>
      <c r="K28" t="n">
        <v>47.83</v>
      </c>
      <c r="L28" t="n">
        <v>7.5</v>
      </c>
      <c r="M28" t="n">
        <v>18</v>
      </c>
      <c r="N28" t="n">
        <v>25.43</v>
      </c>
      <c r="O28" t="n">
        <v>18827.77</v>
      </c>
      <c r="P28" t="n">
        <v>225.08</v>
      </c>
      <c r="Q28" t="n">
        <v>1397.24</v>
      </c>
      <c r="R28" t="n">
        <v>92.94</v>
      </c>
      <c r="S28" t="n">
        <v>66.97</v>
      </c>
      <c r="T28" t="n">
        <v>10356.24</v>
      </c>
      <c r="U28" t="n">
        <v>0.72</v>
      </c>
      <c r="V28" t="n">
        <v>0.85</v>
      </c>
      <c r="W28" t="n">
        <v>5.34</v>
      </c>
      <c r="X28" t="n">
        <v>0.64</v>
      </c>
      <c r="Y28" t="n">
        <v>1</v>
      </c>
      <c r="Z28" t="n">
        <v>10</v>
      </c>
      <c r="AA28" t="n">
        <v>287.7458717511628</v>
      </c>
      <c r="AB28" t="n">
        <v>393.7065961818743</v>
      </c>
      <c r="AC28" t="n">
        <v>356.1317912129536</v>
      </c>
      <c r="AD28" t="n">
        <v>287745.8717511628</v>
      </c>
      <c r="AE28" t="n">
        <v>393706.5961818743</v>
      </c>
      <c r="AF28" t="n">
        <v>2.71156798954538e-06</v>
      </c>
      <c r="AG28" t="n">
        <v>17</v>
      </c>
      <c r="AH28" t="n">
        <v>356131.7912129536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3.6183</v>
      </c>
      <c r="E29" t="n">
        <v>27.64</v>
      </c>
      <c r="F29" t="n">
        <v>24.77</v>
      </c>
      <c r="G29" t="n">
        <v>67.56</v>
      </c>
      <c r="H29" t="n">
        <v>0.91</v>
      </c>
      <c r="I29" t="n">
        <v>22</v>
      </c>
      <c r="J29" t="n">
        <v>151.11</v>
      </c>
      <c r="K29" t="n">
        <v>47.83</v>
      </c>
      <c r="L29" t="n">
        <v>7.75</v>
      </c>
      <c r="M29" t="n">
        <v>12</v>
      </c>
      <c r="N29" t="n">
        <v>25.53</v>
      </c>
      <c r="O29" t="n">
        <v>18870.7</v>
      </c>
      <c r="P29" t="n">
        <v>223.12</v>
      </c>
      <c r="Q29" t="n">
        <v>1397.27</v>
      </c>
      <c r="R29" t="n">
        <v>92.03</v>
      </c>
      <c r="S29" t="n">
        <v>66.97</v>
      </c>
      <c r="T29" t="n">
        <v>9908.99</v>
      </c>
      <c r="U29" t="n">
        <v>0.73</v>
      </c>
      <c r="V29" t="n">
        <v>0.85</v>
      </c>
      <c r="W29" t="n">
        <v>5.34</v>
      </c>
      <c r="X29" t="n">
        <v>0.61</v>
      </c>
      <c r="Y29" t="n">
        <v>1</v>
      </c>
      <c r="Z29" t="n">
        <v>10</v>
      </c>
      <c r="AA29" t="n">
        <v>279.2944767909419</v>
      </c>
      <c r="AB29" t="n">
        <v>382.1430247480686</v>
      </c>
      <c r="AC29" t="n">
        <v>345.671830807216</v>
      </c>
      <c r="AD29" t="n">
        <v>279294.4767909418</v>
      </c>
      <c r="AE29" t="n">
        <v>382143.0247480687</v>
      </c>
      <c r="AF29" t="n">
        <v>2.71704969719525e-06</v>
      </c>
      <c r="AG29" t="n">
        <v>16</v>
      </c>
      <c r="AH29" t="n">
        <v>345671.830807216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3.6169</v>
      </c>
      <c r="E30" t="n">
        <v>27.65</v>
      </c>
      <c r="F30" t="n">
        <v>24.78</v>
      </c>
      <c r="G30" t="n">
        <v>67.59</v>
      </c>
      <c r="H30" t="n">
        <v>0.9399999999999999</v>
      </c>
      <c r="I30" t="n">
        <v>22</v>
      </c>
      <c r="J30" t="n">
        <v>151.46</v>
      </c>
      <c r="K30" t="n">
        <v>47.83</v>
      </c>
      <c r="L30" t="n">
        <v>8</v>
      </c>
      <c r="M30" t="n">
        <v>6</v>
      </c>
      <c r="N30" t="n">
        <v>25.63</v>
      </c>
      <c r="O30" t="n">
        <v>18913.66</v>
      </c>
      <c r="P30" t="n">
        <v>221.83</v>
      </c>
      <c r="Q30" t="n">
        <v>1397.17</v>
      </c>
      <c r="R30" t="n">
        <v>91.88</v>
      </c>
      <c r="S30" t="n">
        <v>66.97</v>
      </c>
      <c r="T30" t="n">
        <v>9831.4</v>
      </c>
      <c r="U30" t="n">
        <v>0.73</v>
      </c>
      <c r="V30" t="n">
        <v>0.85</v>
      </c>
      <c r="W30" t="n">
        <v>5.36</v>
      </c>
      <c r="X30" t="n">
        <v>0.62</v>
      </c>
      <c r="Y30" t="n">
        <v>1</v>
      </c>
      <c r="Z30" t="n">
        <v>10</v>
      </c>
      <c r="AA30" t="n">
        <v>285.2769145192227</v>
      </c>
      <c r="AB30" t="n">
        <v>390.328459974428</v>
      </c>
      <c r="AC30" t="n">
        <v>353.0760595839021</v>
      </c>
      <c r="AD30" t="n">
        <v>285276.9145192227</v>
      </c>
      <c r="AE30" t="n">
        <v>390328.4599744281</v>
      </c>
      <c r="AF30" t="n">
        <v>2.715998410796644e-06</v>
      </c>
      <c r="AG30" t="n">
        <v>17</v>
      </c>
      <c r="AH30" t="n">
        <v>353076.0595839021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3.6173</v>
      </c>
      <c r="E31" t="n">
        <v>27.64</v>
      </c>
      <c r="F31" t="n">
        <v>24.78</v>
      </c>
      <c r="G31" t="n">
        <v>67.58</v>
      </c>
      <c r="H31" t="n">
        <v>0.96</v>
      </c>
      <c r="I31" t="n">
        <v>22</v>
      </c>
      <c r="J31" t="n">
        <v>151.81</v>
      </c>
      <c r="K31" t="n">
        <v>47.83</v>
      </c>
      <c r="L31" t="n">
        <v>8.25</v>
      </c>
      <c r="M31" t="n">
        <v>2</v>
      </c>
      <c r="N31" t="n">
        <v>25.73</v>
      </c>
      <c r="O31" t="n">
        <v>18956.65</v>
      </c>
      <c r="P31" t="n">
        <v>221.45</v>
      </c>
      <c r="Q31" t="n">
        <v>1397.2</v>
      </c>
      <c r="R31" t="n">
        <v>91.95999999999999</v>
      </c>
      <c r="S31" t="n">
        <v>66.97</v>
      </c>
      <c r="T31" t="n">
        <v>9871.040000000001</v>
      </c>
      <c r="U31" t="n">
        <v>0.73</v>
      </c>
      <c r="V31" t="n">
        <v>0.85</v>
      </c>
      <c r="W31" t="n">
        <v>5.35</v>
      </c>
      <c r="X31" t="n">
        <v>0.62</v>
      </c>
      <c r="Y31" t="n">
        <v>1</v>
      </c>
      <c r="Z31" t="n">
        <v>10</v>
      </c>
      <c r="AA31" t="n">
        <v>278.2329317919987</v>
      </c>
      <c r="AB31" t="n">
        <v>380.6905720484545</v>
      </c>
      <c r="AC31" t="n">
        <v>344.3579981547228</v>
      </c>
      <c r="AD31" t="n">
        <v>278232.9317919987</v>
      </c>
      <c r="AE31" t="n">
        <v>380690.5720484545</v>
      </c>
      <c r="AF31" t="n">
        <v>2.716298778339103e-06</v>
      </c>
      <c r="AG31" t="n">
        <v>16</v>
      </c>
      <c r="AH31" t="n">
        <v>344357.9981547229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3.6154</v>
      </c>
      <c r="E32" t="n">
        <v>27.66</v>
      </c>
      <c r="F32" t="n">
        <v>24.8</v>
      </c>
      <c r="G32" t="n">
        <v>67.62</v>
      </c>
      <c r="H32" t="n">
        <v>0.99</v>
      </c>
      <c r="I32" t="n">
        <v>22</v>
      </c>
      <c r="J32" t="n">
        <v>152.15</v>
      </c>
      <c r="K32" t="n">
        <v>47.83</v>
      </c>
      <c r="L32" t="n">
        <v>8.5</v>
      </c>
      <c r="M32" t="n">
        <v>2</v>
      </c>
      <c r="N32" t="n">
        <v>25.83</v>
      </c>
      <c r="O32" t="n">
        <v>18999.67</v>
      </c>
      <c r="P32" t="n">
        <v>221.44</v>
      </c>
      <c r="Q32" t="n">
        <v>1397.17</v>
      </c>
      <c r="R32" t="n">
        <v>92.20999999999999</v>
      </c>
      <c r="S32" t="n">
        <v>66.97</v>
      </c>
      <c r="T32" t="n">
        <v>9994.959999999999</v>
      </c>
      <c r="U32" t="n">
        <v>0.73</v>
      </c>
      <c r="V32" t="n">
        <v>0.85</v>
      </c>
      <c r="W32" t="n">
        <v>5.36</v>
      </c>
      <c r="X32" t="n">
        <v>0.63</v>
      </c>
      <c r="Y32" t="n">
        <v>1</v>
      </c>
      <c r="Z32" t="n">
        <v>10</v>
      </c>
      <c r="AA32" t="n">
        <v>285.1024468325767</v>
      </c>
      <c r="AB32" t="n">
        <v>390.0897455885878</v>
      </c>
      <c r="AC32" t="n">
        <v>352.8601277640088</v>
      </c>
      <c r="AD32" t="n">
        <v>285102.4468325767</v>
      </c>
      <c r="AE32" t="n">
        <v>390089.7455885878</v>
      </c>
      <c r="AF32" t="n">
        <v>2.714872032512425e-06</v>
      </c>
      <c r="AG32" t="n">
        <v>17</v>
      </c>
      <c r="AH32" t="n">
        <v>352860.1277640088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3.624</v>
      </c>
      <c r="E33" t="n">
        <v>27.59</v>
      </c>
      <c r="F33" t="n">
        <v>24.76</v>
      </c>
      <c r="G33" t="n">
        <v>70.73999999999999</v>
      </c>
      <c r="H33" t="n">
        <v>1.02</v>
      </c>
      <c r="I33" t="n">
        <v>21</v>
      </c>
      <c r="J33" t="n">
        <v>152.5</v>
      </c>
      <c r="K33" t="n">
        <v>47.83</v>
      </c>
      <c r="L33" t="n">
        <v>8.75</v>
      </c>
      <c r="M33" t="n">
        <v>1</v>
      </c>
      <c r="N33" t="n">
        <v>25.93</v>
      </c>
      <c r="O33" t="n">
        <v>19042.73</v>
      </c>
      <c r="P33" t="n">
        <v>221.22</v>
      </c>
      <c r="Q33" t="n">
        <v>1397.22</v>
      </c>
      <c r="R33" t="n">
        <v>91.18000000000001</v>
      </c>
      <c r="S33" t="n">
        <v>66.97</v>
      </c>
      <c r="T33" t="n">
        <v>9487.75</v>
      </c>
      <c r="U33" t="n">
        <v>0.73</v>
      </c>
      <c r="V33" t="n">
        <v>0.85</v>
      </c>
      <c r="W33" t="n">
        <v>5.35</v>
      </c>
      <c r="X33" t="n">
        <v>0.59</v>
      </c>
      <c r="Y33" t="n">
        <v>1</v>
      </c>
      <c r="Z33" t="n">
        <v>10</v>
      </c>
      <c r="AA33" t="n">
        <v>277.7516342442582</v>
      </c>
      <c r="AB33" t="n">
        <v>380.0320395102868</v>
      </c>
      <c r="AC33" t="n">
        <v>343.7623150377416</v>
      </c>
      <c r="AD33" t="n">
        <v>277751.6342442582</v>
      </c>
      <c r="AE33" t="n">
        <v>380032.0395102868</v>
      </c>
      <c r="AF33" t="n">
        <v>2.721329934675286e-06</v>
      </c>
      <c r="AG33" t="n">
        <v>16</v>
      </c>
      <c r="AH33" t="n">
        <v>343762.3150377416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3.6245</v>
      </c>
      <c r="E34" t="n">
        <v>27.59</v>
      </c>
      <c r="F34" t="n">
        <v>24.75</v>
      </c>
      <c r="G34" t="n">
        <v>70.73</v>
      </c>
      <c r="H34" t="n">
        <v>1.04</v>
      </c>
      <c r="I34" t="n">
        <v>21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221.6</v>
      </c>
      <c r="Q34" t="n">
        <v>1397.34</v>
      </c>
      <c r="R34" t="n">
        <v>90.84999999999999</v>
      </c>
      <c r="S34" t="n">
        <v>66.97</v>
      </c>
      <c r="T34" t="n">
        <v>9319.530000000001</v>
      </c>
      <c r="U34" t="n">
        <v>0.74</v>
      </c>
      <c r="V34" t="n">
        <v>0.85</v>
      </c>
      <c r="W34" t="n">
        <v>5.36</v>
      </c>
      <c r="X34" t="n">
        <v>0.59</v>
      </c>
      <c r="Y34" t="n">
        <v>1</v>
      </c>
      <c r="Z34" t="n">
        <v>10</v>
      </c>
      <c r="AA34" t="n">
        <v>277.9738409087927</v>
      </c>
      <c r="AB34" t="n">
        <v>380.3360724717691</v>
      </c>
      <c r="AC34" t="n">
        <v>344.037331520093</v>
      </c>
      <c r="AD34" t="n">
        <v>277973.8409087927</v>
      </c>
      <c r="AE34" t="n">
        <v>380336.0724717691</v>
      </c>
      <c r="AF34" t="n">
        <v>2.721705394103358e-06</v>
      </c>
      <c r="AG34" t="n">
        <v>16</v>
      </c>
      <c r="AH34" t="n">
        <v>344037.331520093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2.1077</v>
      </c>
      <c r="E2" t="n">
        <v>47.44</v>
      </c>
      <c r="F2" t="n">
        <v>33.68</v>
      </c>
      <c r="G2" t="n">
        <v>6.34</v>
      </c>
      <c r="H2" t="n">
        <v>0.1</v>
      </c>
      <c r="I2" t="n">
        <v>319</v>
      </c>
      <c r="J2" t="n">
        <v>176.73</v>
      </c>
      <c r="K2" t="n">
        <v>52.44</v>
      </c>
      <c r="L2" t="n">
        <v>1</v>
      </c>
      <c r="M2" t="n">
        <v>317</v>
      </c>
      <c r="N2" t="n">
        <v>33.29</v>
      </c>
      <c r="O2" t="n">
        <v>22031.19</v>
      </c>
      <c r="P2" t="n">
        <v>440.61</v>
      </c>
      <c r="Q2" t="n">
        <v>1397.88</v>
      </c>
      <c r="R2" t="n">
        <v>382.23</v>
      </c>
      <c r="S2" t="n">
        <v>66.97</v>
      </c>
      <c r="T2" t="n">
        <v>153520.06</v>
      </c>
      <c r="U2" t="n">
        <v>0.18</v>
      </c>
      <c r="V2" t="n">
        <v>0.63</v>
      </c>
      <c r="W2" t="n">
        <v>5.85</v>
      </c>
      <c r="X2" t="n">
        <v>9.5</v>
      </c>
      <c r="Y2" t="n">
        <v>1</v>
      </c>
      <c r="Z2" t="n">
        <v>10</v>
      </c>
      <c r="AA2" t="n">
        <v>750.9120479714267</v>
      </c>
      <c r="AB2" t="n">
        <v>1027.430991936013</v>
      </c>
      <c r="AC2" t="n">
        <v>929.3744200740931</v>
      </c>
      <c r="AD2" t="n">
        <v>750912.0479714266</v>
      </c>
      <c r="AE2" t="n">
        <v>1027430.991936013</v>
      </c>
      <c r="AF2" t="n">
        <v>1.562056919149603e-06</v>
      </c>
      <c r="AG2" t="n">
        <v>28</v>
      </c>
      <c r="AH2" t="n">
        <v>929374.4200740932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2.3945</v>
      </c>
      <c r="E3" t="n">
        <v>41.76</v>
      </c>
      <c r="F3" t="n">
        <v>31.02</v>
      </c>
      <c r="G3" t="n">
        <v>7.95</v>
      </c>
      <c r="H3" t="n">
        <v>0.13</v>
      </c>
      <c r="I3" t="n">
        <v>234</v>
      </c>
      <c r="J3" t="n">
        <v>177.1</v>
      </c>
      <c r="K3" t="n">
        <v>52.44</v>
      </c>
      <c r="L3" t="n">
        <v>1.25</v>
      </c>
      <c r="M3" t="n">
        <v>232</v>
      </c>
      <c r="N3" t="n">
        <v>33.41</v>
      </c>
      <c r="O3" t="n">
        <v>22076.81</v>
      </c>
      <c r="P3" t="n">
        <v>404.18</v>
      </c>
      <c r="Q3" t="n">
        <v>1397.71</v>
      </c>
      <c r="R3" t="n">
        <v>296.55</v>
      </c>
      <c r="S3" t="n">
        <v>66.97</v>
      </c>
      <c r="T3" t="n">
        <v>111108.29</v>
      </c>
      <c r="U3" t="n">
        <v>0.23</v>
      </c>
      <c r="V3" t="n">
        <v>0.68</v>
      </c>
      <c r="W3" t="n">
        <v>5.66</v>
      </c>
      <c r="X3" t="n">
        <v>6.85</v>
      </c>
      <c r="Y3" t="n">
        <v>1</v>
      </c>
      <c r="Z3" t="n">
        <v>10</v>
      </c>
      <c r="AA3" t="n">
        <v>623.1115357765718</v>
      </c>
      <c r="AB3" t="n">
        <v>852.5686929903363</v>
      </c>
      <c r="AC3" t="n">
        <v>771.2007335190137</v>
      </c>
      <c r="AD3" t="n">
        <v>623111.5357765718</v>
      </c>
      <c r="AE3" t="n">
        <v>852568.6929903363</v>
      </c>
      <c r="AF3" t="n">
        <v>1.774609903166354e-06</v>
      </c>
      <c r="AG3" t="n">
        <v>25</v>
      </c>
      <c r="AH3" t="n">
        <v>771200.7335190137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2.5924</v>
      </c>
      <c r="E4" t="n">
        <v>38.57</v>
      </c>
      <c r="F4" t="n">
        <v>29.58</v>
      </c>
      <c r="G4" t="n">
        <v>9.59</v>
      </c>
      <c r="H4" t="n">
        <v>0.15</v>
      </c>
      <c r="I4" t="n">
        <v>185</v>
      </c>
      <c r="J4" t="n">
        <v>177.47</v>
      </c>
      <c r="K4" t="n">
        <v>52.44</v>
      </c>
      <c r="L4" t="n">
        <v>1.5</v>
      </c>
      <c r="M4" t="n">
        <v>183</v>
      </c>
      <c r="N4" t="n">
        <v>33.53</v>
      </c>
      <c r="O4" t="n">
        <v>22122.46</v>
      </c>
      <c r="P4" t="n">
        <v>383.85</v>
      </c>
      <c r="Q4" t="n">
        <v>1397.57</v>
      </c>
      <c r="R4" t="n">
        <v>248.56</v>
      </c>
      <c r="S4" t="n">
        <v>66.97</v>
      </c>
      <c r="T4" t="n">
        <v>87354.24000000001</v>
      </c>
      <c r="U4" t="n">
        <v>0.27</v>
      </c>
      <c r="V4" t="n">
        <v>0.71</v>
      </c>
      <c r="W4" t="n">
        <v>5.61</v>
      </c>
      <c r="X4" t="n">
        <v>5.4</v>
      </c>
      <c r="Y4" t="n">
        <v>1</v>
      </c>
      <c r="Z4" t="n">
        <v>10</v>
      </c>
      <c r="AA4" t="n">
        <v>554.235811741077</v>
      </c>
      <c r="AB4" t="n">
        <v>758.3298887824802</v>
      </c>
      <c r="AC4" t="n">
        <v>685.9559485197631</v>
      </c>
      <c r="AD4" t="n">
        <v>554235.811741077</v>
      </c>
      <c r="AE4" t="n">
        <v>758329.8887824803</v>
      </c>
      <c r="AF4" t="n">
        <v>1.921277391091442e-06</v>
      </c>
      <c r="AG4" t="n">
        <v>23</v>
      </c>
      <c r="AH4" t="n">
        <v>685955.9485197631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2.7419</v>
      </c>
      <c r="E5" t="n">
        <v>36.47</v>
      </c>
      <c r="F5" t="n">
        <v>28.61</v>
      </c>
      <c r="G5" t="n">
        <v>11.22</v>
      </c>
      <c r="H5" t="n">
        <v>0.17</v>
      </c>
      <c r="I5" t="n">
        <v>153</v>
      </c>
      <c r="J5" t="n">
        <v>177.84</v>
      </c>
      <c r="K5" t="n">
        <v>52.44</v>
      </c>
      <c r="L5" t="n">
        <v>1.75</v>
      </c>
      <c r="M5" t="n">
        <v>151</v>
      </c>
      <c r="N5" t="n">
        <v>33.65</v>
      </c>
      <c r="O5" t="n">
        <v>22168.15</v>
      </c>
      <c r="P5" t="n">
        <v>369.68</v>
      </c>
      <c r="Q5" t="n">
        <v>1397.51</v>
      </c>
      <c r="R5" t="n">
        <v>217.39</v>
      </c>
      <c r="S5" t="n">
        <v>66.97</v>
      </c>
      <c r="T5" t="n">
        <v>71930.78999999999</v>
      </c>
      <c r="U5" t="n">
        <v>0.31</v>
      </c>
      <c r="V5" t="n">
        <v>0.74</v>
      </c>
      <c r="W5" t="n">
        <v>5.55</v>
      </c>
      <c r="X5" t="n">
        <v>4.44</v>
      </c>
      <c r="Y5" t="n">
        <v>1</v>
      </c>
      <c r="Z5" t="n">
        <v>10</v>
      </c>
      <c r="AA5" t="n">
        <v>512.1685847995273</v>
      </c>
      <c r="AB5" t="n">
        <v>700.7716530059804</v>
      </c>
      <c r="AC5" t="n">
        <v>633.8909899822811</v>
      </c>
      <c r="AD5" t="n">
        <v>512168.5847995273</v>
      </c>
      <c r="AE5" t="n">
        <v>700771.6530059804</v>
      </c>
      <c r="AF5" t="n">
        <v>2.032074710165724e-06</v>
      </c>
      <c r="AG5" t="n">
        <v>22</v>
      </c>
      <c r="AH5" t="n">
        <v>633890.9899822811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2.8535</v>
      </c>
      <c r="E6" t="n">
        <v>35.05</v>
      </c>
      <c r="F6" t="n">
        <v>27.97</v>
      </c>
      <c r="G6" t="n">
        <v>12.81</v>
      </c>
      <c r="H6" t="n">
        <v>0.2</v>
      </c>
      <c r="I6" t="n">
        <v>131</v>
      </c>
      <c r="J6" t="n">
        <v>178.21</v>
      </c>
      <c r="K6" t="n">
        <v>52.44</v>
      </c>
      <c r="L6" t="n">
        <v>2</v>
      </c>
      <c r="M6" t="n">
        <v>129</v>
      </c>
      <c r="N6" t="n">
        <v>33.77</v>
      </c>
      <c r="O6" t="n">
        <v>22213.89</v>
      </c>
      <c r="P6" t="n">
        <v>359.99</v>
      </c>
      <c r="Q6" t="n">
        <v>1397.48</v>
      </c>
      <c r="R6" t="n">
        <v>196.11</v>
      </c>
      <c r="S6" t="n">
        <v>66.97</v>
      </c>
      <c r="T6" t="n">
        <v>61400.9</v>
      </c>
      <c r="U6" t="n">
        <v>0.34</v>
      </c>
      <c r="V6" t="n">
        <v>0.75</v>
      </c>
      <c r="W6" t="n">
        <v>5.51</v>
      </c>
      <c r="X6" t="n">
        <v>3.8</v>
      </c>
      <c r="Y6" t="n">
        <v>1</v>
      </c>
      <c r="Z6" t="n">
        <v>10</v>
      </c>
      <c r="AA6" t="n">
        <v>482.2903096977136</v>
      </c>
      <c r="AB6" t="n">
        <v>659.8908788752107</v>
      </c>
      <c r="AC6" t="n">
        <v>596.9118195580252</v>
      </c>
      <c r="AD6" t="n">
        <v>482290.3096977135</v>
      </c>
      <c r="AE6" t="n">
        <v>659890.8788752106</v>
      </c>
      <c r="AF6" t="n">
        <v>2.114783611896092e-06</v>
      </c>
      <c r="AG6" t="n">
        <v>21</v>
      </c>
      <c r="AH6" t="n">
        <v>596911.8195580252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2.9538</v>
      </c>
      <c r="E7" t="n">
        <v>33.85</v>
      </c>
      <c r="F7" t="n">
        <v>27.42</v>
      </c>
      <c r="G7" t="n">
        <v>14.56</v>
      </c>
      <c r="H7" t="n">
        <v>0.22</v>
      </c>
      <c r="I7" t="n">
        <v>113</v>
      </c>
      <c r="J7" t="n">
        <v>178.59</v>
      </c>
      <c r="K7" t="n">
        <v>52.44</v>
      </c>
      <c r="L7" t="n">
        <v>2.25</v>
      </c>
      <c r="M7" t="n">
        <v>111</v>
      </c>
      <c r="N7" t="n">
        <v>33.89</v>
      </c>
      <c r="O7" t="n">
        <v>22259.66</v>
      </c>
      <c r="P7" t="n">
        <v>351.2</v>
      </c>
      <c r="Q7" t="n">
        <v>1397.55</v>
      </c>
      <c r="R7" t="n">
        <v>178.49</v>
      </c>
      <c r="S7" t="n">
        <v>66.97</v>
      </c>
      <c r="T7" t="n">
        <v>52682.51</v>
      </c>
      <c r="U7" t="n">
        <v>0.38</v>
      </c>
      <c r="V7" t="n">
        <v>0.77</v>
      </c>
      <c r="W7" t="n">
        <v>5.48</v>
      </c>
      <c r="X7" t="n">
        <v>3.25</v>
      </c>
      <c r="Y7" t="n">
        <v>1</v>
      </c>
      <c r="Z7" t="n">
        <v>10</v>
      </c>
      <c r="AA7" t="n">
        <v>456.1932142942358</v>
      </c>
      <c r="AB7" t="n">
        <v>624.1836816215797</v>
      </c>
      <c r="AC7" t="n">
        <v>564.6124670949146</v>
      </c>
      <c r="AD7" t="n">
        <v>456193.2142942358</v>
      </c>
      <c r="AE7" t="n">
        <v>624183.6816215797</v>
      </c>
      <c r="AF7" t="n">
        <v>2.189117866766665e-06</v>
      </c>
      <c r="AG7" t="n">
        <v>20</v>
      </c>
      <c r="AH7" t="n">
        <v>564612.4670949145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3.0284</v>
      </c>
      <c r="E8" t="n">
        <v>33.02</v>
      </c>
      <c r="F8" t="n">
        <v>27.04</v>
      </c>
      <c r="G8" t="n">
        <v>16.23</v>
      </c>
      <c r="H8" t="n">
        <v>0.25</v>
      </c>
      <c r="I8" t="n">
        <v>100</v>
      </c>
      <c r="J8" t="n">
        <v>178.96</v>
      </c>
      <c r="K8" t="n">
        <v>52.44</v>
      </c>
      <c r="L8" t="n">
        <v>2.5</v>
      </c>
      <c r="M8" t="n">
        <v>98</v>
      </c>
      <c r="N8" t="n">
        <v>34.02</v>
      </c>
      <c r="O8" t="n">
        <v>22305.48</v>
      </c>
      <c r="P8" t="n">
        <v>345</v>
      </c>
      <c r="Q8" t="n">
        <v>1397.41</v>
      </c>
      <c r="R8" t="n">
        <v>166.13</v>
      </c>
      <c r="S8" t="n">
        <v>66.97</v>
      </c>
      <c r="T8" t="n">
        <v>46567.23</v>
      </c>
      <c r="U8" t="n">
        <v>0.4</v>
      </c>
      <c r="V8" t="n">
        <v>0.78</v>
      </c>
      <c r="W8" t="n">
        <v>5.46</v>
      </c>
      <c r="X8" t="n">
        <v>2.88</v>
      </c>
      <c r="Y8" t="n">
        <v>1</v>
      </c>
      <c r="Z8" t="n">
        <v>10</v>
      </c>
      <c r="AA8" t="n">
        <v>442.9926854716618</v>
      </c>
      <c r="AB8" t="n">
        <v>606.1221357203035</v>
      </c>
      <c r="AC8" t="n">
        <v>548.2746897849174</v>
      </c>
      <c r="AD8" t="n">
        <v>442992.6854716618</v>
      </c>
      <c r="AE8" t="n">
        <v>606122.1357203035</v>
      </c>
      <c r="AF8" t="n">
        <v>2.244405358425136e-06</v>
      </c>
      <c r="AG8" t="n">
        <v>20</v>
      </c>
      <c r="AH8" t="n">
        <v>548274.6897849174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3.0892</v>
      </c>
      <c r="E9" t="n">
        <v>32.37</v>
      </c>
      <c r="F9" t="n">
        <v>26.75</v>
      </c>
      <c r="G9" t="n">
        <v>17.83</v>
      </c>
      <c r="H9" t="n">
        <v>0.27</v>
      </c>
      <c r="I9" t="n">
        <v>90</v>
      </c>
      <c r="J9" t="n">
        <v>179.33</v>
      </c>
      <c r="K9" t="n">
        <v>52.44</v>
      </c>
      <c r="L9" t="n">
        <v>2.75</v>
      </c>
      <c r="M9" t="n">
        <v>88</v>
      </c>
      <c r="N9" t="n">
        <v>34.14</v>
      </c>
      <c r="O9" t="n">
        <v>22351.34</v>
      </c>
      <c r="P9" t="n">
        <v>339.87</v>
      </c>
      <c r="Q9" t="n">
        <v>1397.23</v>
      </c>
      <c r="R9" t="n">
        <v>156.57</v>
      </c>
      <c r="S9" t="n">
        <v>66.97</v>
      </c>
      <c r="T9" t="n">
        <v>41835.94</v>
      </c>
      <c r="U9" t="n">
        <v>0.43</v>
      </c>
      <c r="V9" t="n">
        <v>0.79</v>
      </c>
      <c r="W9" t="n">
        <v>5.45</v>
      </c>
      <c r="X9" t="n">
        <v>2.58</v>
      </c>
      <c r="Y9" t="n">
        <v>1</v>
      </c>
      <c r="Z9" t="n">
        <v>10</v>
      </c>
      <c r="AA9" t="n">
        <v>425.8352382187015</v>
      </c>
      <c r="AB9" t="n">
        <v>582.6465594556521</v>
      </c>
      <c r="AC9" t="n">
        <v>527.0395895707861</v>
      </c>
      <c r="AD9" t="n">
        <v>425835.2382187015</v>
      </c>
      <c r="AE9" t="n">
        <v>582646.5594556521</v>
      </c>
      <c r="AF9" t="n">
        <v>2.289465405245981e-06</v>
      </c>
      <c r="AG9" t="n">
        <v>19</v>
      </c>
      <c r="AH9" t="n">
        <v>527039.5895707861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3.1468</v>
      </c>
      <c r="E10" t="n">
        <v>31.78</v>
      </c>
      <c r="F10" t="n">
        <v>26.48</v>
      </c>
      <c r="G10" t="n">
        <v>19.61</v>
      </c>
      <c r="H10" t="n">
        <v>0.3</v>
      </c>
      <c r="I10" t="n">
        <v>81</v>
      </c>
      <c r="J10" t="n">
        <v>179.7</v>
      </c>
      <c r="K10" t="n">
        <v>52.44</v>
      </c>
      <c r="L10" t="n">
        <v>3</v>
      </c>
      <c r="M10" t="n">
        <v>79</v>
      </c>
      <c r="N10" t="n">
        <v>34.26</v>
      </c>
      <c r="O10" t="n">
        <v>22397.24</v>
      </c>
      <c r="P10" t="n">
        <v>334.58</v>
      </c>
      <c r="Q10" t="n">
        <v>1397.28</v>
      </c>
      <c r="R10" t="n">
        <v>147.61</v>
      </c>
      <c r="S10" t="n">
        <v>66.97</v>
      </c>
      <c r="T10" t="n">
        <v>37400.85</v>
      </c>
      <c r="U10" t="n">
        <v>0.45</v>
      </c>
      <c r="V10" t="n">
        <v>0.79</v>
      </c>
      <c r="W10" t="n">
        <v>5.44</v>
      </c>
      <c r="X10" t="n">
        <v>2.31</v>
      </c>
      <c r="Y10" t="n">
        <v>1</v>
      </c>
      <c r="Z10" t="n">
        <v>10</v>
      </c>
      <c r="AA10" t="n">
        <v>416.0949666412395</v>
      </c>
      <c r="AB10" t="n">
        <v>569.3194901729141</v>
      </c>
      <c r="AC10" t="n">
        <v>514.9844370757334</v>
      </c>
      <c r="AD10" t="n">
        <v>416094.9666412395</v>
      </c>
      <c r="AE10" t="n">
        <v>569319.4901729141</v>
      </c>
      <c r="AF10" t="n">
        <v>2.332153870655203e-06</v>
      </c>
      <c r="AG10" t="n">
        <v>19</v>
      </c>
      <c r="AH10" t="n">
        <v>514984.4370757333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3.1925</v>
      </c>
      <c r="E11" t="n">
        <v>31.32</v>
      </c>
      <c r="F11" t="n">
        <v>26.27</v>
      </c>
      <c r="G11" t="n">
        <v>21.3</v>
      </c>
      <c r="H11" t="n">
        <v>0.32</v>
      </c>
      <c r="I11" t="n">
        <v>74</v>
      </c>
      <c r="J11" t="n">
        <v>180.07</v>
      </c>
      <c r="K11" t="n">
        <v>52.44</v>
      </c>
      <c r="L11" t="n">
        <v>3.25</v>
      </c>
      <c r="M11" t="n">
        <v>72</v>
      </c>
      <c r="N11" t="n">
        <v>34.38</v>
      </c>
      <c r="O11" t="n">
        <v>22443.18</v>
      </c>
      <c r="P11" t="n">
        <v>330.73</v>
      </c>
      <c r="Q11" t="n">
        <v>1397.37</v>
      </c>
      <c r="R11" t="n">
        <v>140.64</v>
      </c>
      <c r="S11" t="n">
        <v>66.97</v>
      </c>
      <c r="T11" t="n">
        <v>33953.35</v>
      </c>
      <c r="U11" t="n">
        <v>0.48</v>
      </c>
      <c r="V11" t="n">
        <v>0.8</v>
      </c>
      <c r="W11" t="n">
        <v>5.43</v>
      </c>
      <c r="X11" t="n">
        <v>2.1</v>
      </c>
      <c r="Y11" t="n">
        <v>1</v>
      </c>
      <c r="Z11" t="n">
        <v>10</v>
      </c>
      <c r="AA11" t="n">
        <v>408.8843738693305</v>
      </c>
      <c r="AB11" t="n">
        <v>559.4536390334862</v>
      </c>
      <c r="AC11" t="n">
        <v>506.0601689222433</v>
      </c>
      <c r="AD11" t="n">
        <v>408884.3738693305</v>
      </c>
      <c r="AE11" t="n">
        <v>559453.6390334861</v>
      </c>
      <c r="AF11" t="n">
        <v>2.366023017689951e-06</v>
      </c>
      <c r="AG11" t="n">
        <v>19</v>
      </c>
      <c r="AH11" t="n">
        <v>506060.1689222433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3.2314</v>
      </c>
      <c r="E12" t="n">
        <v>30.95</v>
      </c>
      <c r="F12" t="n">
        <v>26.11</v>
      </c>
      <c r="G12" t="n">
        <v>23.04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326.93</v>
      </c>
      <c r="Q12" t="n">
        <v>1397.35</v>
      </c>
      <c r="R12" t="n">
        <v>135.72</v>
      </c>
      <c r="S12" t="n">
        <v>66.97</v>
      </c>
      <c r="T12" t="n">
        <v>31519.54</v>
      </c>
      <c r="U12" t="n">
        <v>0.49</v>
      </c>
      <c r="V12" t="n">
        <v>0.8100000000000001</v>
      </c>
      <c r="W12" t="n">
        <v>5.41</v>
      </c>
      <c r="X12" t="n">
        <v>1.94</v>
      </c>
      <c r="Y12" t="n">
        <v>1</v>
      </c>
      <c r="Z12" t="n">
        <v>10</v>
      </c>
      <c r="AA12" t="n">
        <v>395.7039613733819</v>
      </c>
      <c r="AB12" t="n">
        <v>541.4196171777686</v>
      </c>
      <c r="AC12" t="n">
        <v>489.7472888015269</v>
      </c>
      <c r="AD12" t="n">
        <v>395703.9613733819</v>
      </c>
      <c r="AE12" t="n">
        <v>541419.6171777686</v>
      </c>
      <c r="AF12" t="n">
        <v>2.394852554224998e-06</v>
      </c>
      <c r="AG12" t="n">
        <v>18</v>
      </c>
      <c r="AH12" t="n">
        <v>489747.2888015269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3.2662</v>
      </c>
      <c r="E13" t="n">
        <v>30.62</v>
      </c>
      <c r="F13" t="n">
        <v>25.96</v>
      </c>
      <c r="G13" t="n">
        <v>24.72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323.46</v>
      </c>
      <c r="Q13" t="n">
        <v>1397.28</v>
      </c>
      <c r="R13" t="n">
        <v>130.7</v>
      </c>
      <c r="S13" t="n">
        <v>66.97</v>
      </c>
      <c r="T13" t="n">
        <v>29038.41</v>
      </c>
      <c r="U13" t="n">
        <v>0.51</v>
      </c>
      <c r="V13" t="n">
        <v>0.8100000000000001</v>
      </c>
      <c r="W13" t="n">
        <v>5.4</v>
      </c>
      <c r="X13" t="n">
        <v>1.79</v>
      </c>
      <c r="Y13" t="n">
        <v>1</v>
      </c>
      <c r="Z13" t="n">
        <v>10</v>
      </c>
      <c r="AA13" t="n">
        <v>390.0929415322072</v>
      </c>
      <c r="AB13" t="n">
        <v>533.7423722903486</v>
      </c>
      <c r="AC13" t="n">
        <v>482.8027493910814</v>
      </c>
      <c r="AD13" t="n">
        <v>390092.9415322072</v>
      </c>
      <c r="AE13" t="n">
        <v>533742.3722903486</v>
      </c>
      <c r="AF13" t="n">
        <v>2.420643502076403e-06</v>
      </c>
      <c r="AG13" t="n">
        <v>18</v>
      </c>
      <c r="AH13" t="n">
        <v>482802.7493910814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3.2935</v>
      </c>
      <c r="E14" t="n">
        <v>30.36</v>
      </c>
      <c r="F14" t="n">
        <v>25.84</v>
      </c>
      <c r="G14" t="n">
        <v>26.28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320.48</v>
      </c>
      <c r="Q14" t="n">
        <v>1397.32</v>
      </c>
      <c r="R14" t="n">
        <v>127.21</v>
      </c>
      <c r="S14" t="n">
        <v>66.97</v>
      </c>
      <c r="T14" t="n">
        <v>27310.81</v>
      </c>
      <c r="U14" t="n">
        <v>0.53</v>
      </c>
      <c r="V14" t="n">
        <v>0.8100000000000001</v>
      </c>
      <c r="W14" t="n">
        <v>5.39</v>
      </c>
      <c r="X14" t="n">
        <v>1.68</v>
      </c>
      <c r="Y14" t="n">
        <v>1</v>
      </c>
      <c r="Z14" t="n">
        <v>10</v>
      </c>
      <c r="AA14" t="n">
        <v>385.582511271769</v>
      </c>
      <c r="AB14" t="n">
        <v>527.5710026218777</v>
      </c>
      <c r="AC14" t="n">
        <v>477.2203665821975</v>
      </c>
      <c r="AD14" t="n">
        <v>385582.5112717689</v>
      </c>
      <c r="AE14" t="n">
        <v>527571.0026218777</v>
      </c>
      <c r="AF14" t="n">
        <v>2.440876055994316e-06</v>
      </c>
      <c r="AG14" t="n">
        <v>18</v>
      </c>
      <c r="AH14" t="n">
        <v>477220.3665821975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3.3231</v>
      </c>
      <c r="E15" t="n">
        <v>30.09</v>
      </c>
      <c r="F15" t="n">
        <v>25.72</v>
      </c>
      <c r="G15" t="n">
        <v>28.05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317.68</v>
      </c>
      <c r="Q15" t="n">
        <v>1397.33</v>
      </c>
      <c r="R15" t="n">
        <v>122.85</v>
      </c>
      <c r="S15" t="n">
        <v>66.97</v>
      </c>
      <c r="T15" t="n">
        <v>25153.55</v>
      </c>
      <c r="U15" t="n">
        <v>0.55</v>
      </c>
      <c r="V15" t="n">
        <v>0.82</v>
      </c>
      <c r="W15" t="n">
        <v>5.39</v>
      </c>
      <c r="X15" t="n">
        <v>1.55</v>
      </c>
      <c r="Y15" t="n">
        <v>1</v>
      </c>
      <c r="Z15" t="n">
        <v>10</v>
      </c>
      <c r="AA15" t="n">
        <v>381.0995653448915</v>
      </c>
      <c r="AB15" t="n">
        <v>521.4372382311078</v>
      </c>
      <c r="AC15" t="n">
        <v>471.6720000560903</v>
      </c>
      <c r="AD15" t="n">
        <v>381099.5653448915</v>
      </c>
      <c r="AE15" t="n">
        <v>521437.2382311078</v>
      </c>
      <c r="AF15" t="n">
        <v>2.462813184051832e-06</v>
      </c>
      <c r="AG15" t="n">
        <v>18</v>
      </c>
      <c r="AH15" t="n">
        <v>471672.0000560903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3.343</v>
      </c>
      <c r="E16" t="n">
        <v>29.91</v>
      </c>
      <c r="F16" t="n">
        <v>25.64</v>
      </c>
      <c r="G16" t="n">
        <v>29.59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315.01</v>
      </c>
      <c r="Q16" t="n">
        <v>1397.29</v>
      </c>
      <c r="R16" t="n">
        <v>120.76</v>
      </c>
      <c r="S16" t="n">
        <v>66.97</v>
      </c>
      <c r="T16" t="n">
        <v>24119.62</v>
      </c>
      <c r="U16" t="n">
        <v>0.55</v>
      </c>
      <c r="V16" t="n">
        <v>0.82</v>
      </c>
      <c r="W16" t="n">
        <v>5.38</v>
      </c>
      <c r="X16" t="n">
        <v>1.48</v>
      </c>
      <c r="Y16" t="n">
        <v>1</v>
      </c>
      <c r="Z16" t="n">
        <v>10</v>
      </c>
      <c r="AA16" t="n">
        <v>377.5611821150032</v>
      </c>
      <c r="AB16" t="n">
        <v>516.5958661935239</v>
      </c>
      <c r="AC16" t="n">
        <v>467.2926817708651</v>
      </c>
      <c r="AD16" t="n">
        <v>377561.1821150032</v>
      </c>
      <c r="AE16" t="n">
        <v>516595.8661935239</v>
      </c>
      <c r="AF16" t="n">
        <v>2.477561455955366e-06</v>
      </c>
      <c r="AG16" t="n">
        <v>18</v>
      </c>
      <c r="AH16" t="n">
        <v>467292.6817708651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3.3752</v>
      </c>
      <c r="E17" t="n">
        <v>29.63</v>
      </c>
      <c r="F17" t="n">
        <v>25.5</v>
      </c>
      <c r="G17" t="n">
        <v>31.88</v>
      </c>
      <c r="H17" t="n">
        <v>0.46</v>
      </c>
      <c r="I17" t="n">
        <v>48</v>
      </c>
      <c r="J17" t="n">
        <v>182.32</v>
      </c>
      <c r="K17" t="n">
        <v>52.44</v>
      </c>
      <c r="L17" t="n">
        <v>4.75</v>
      </c>
      <c r="M17" t="n">
        <v>46</v>
      </c>
      <c r="N17" t="n">
        <v>35.12</v>
      </c>
      <c r="O17" t="n">
        <v>22719.83</v>
      </c>
      <c r="P17" t="n">
        <v>311.64</v>
      </c>
      <c r="Q17" t="n">
        <v>1397.32</v>
      </c>
      <c r="R17" t="n">
        <v>115.84</v>
      </c>
      <c r="S17" t="n">
        <v>66.97</v>
      </c>
      <c r="T17" t="n">
        <v>21682.85</v>
      </c>
      <c r="U17" t="n">
        <v>0.58</v>
      </c>
      <c r="V17" t="n">
        <v>0.83</v>
      </c>
      <c r="W17" t="n">
        <v>5.38</v>
      </c>
      <c r="X17" t="n">
        <v>1.33</v>
      </c>
      <c r="Y17" t="n">
        <v>1</v>
      </c>
      <c r="Z17" t="n">
        <v>10</v>
      </c>
      <c r="AA17" t="n">
        <v>372.5948319427018</v>
      </c>
      <c r="AB17" t="n">
        <v>509.8006867878747</v>
      </c>
      <c r="AC17" t="n">
        <v>461.1460247505968</v>
      </c>
      <c r="AD17" t="n">
        <v>372594.8319427018</v>
      </c>
      <c r="AE17" t="n">
        <v>509800.6867878747</v>
      </c>
      <c r="AF17" t="n">
        <v>2.501425493909827e-06</v>
      </c>
      <c r="AG17" t="n">
        <v>18</v>
      </c>
      <c r="AH17" t="n">
        <v>461146.0247505968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3.3884</v>
      </c>
      <c r="E18" t="n">
        <v>29.51</v>
      </c>
      <c r="F18" t="n">
        <v>25.46</v>
      </c>
      <c r="G18" t="n">
        <v>33.2</v>
      </c>
      <c r="H18" t="n">
        <v>0.49</v>
      </c>
      <c r="I18" t="n">
        <v>46</v>
      </c>
      <c r="J18" t="n">
        <v>182.69</v>
      </c>
      <c r="K18" t="n">
        <v>52.44</v>
      </c>
      <c r="L18" t="n">
        <v>5</v>
      </c>
      <c r="M18" t="n">
        <v>44</v>
      </c>
      <c r="N18" t="n">
        <v>35.25</v>
      </c>
      <c r="O18" t="n">
        <v>22766.06</v>
      </c>
      <c r="P18" t="n">
        <v>310.03</v>
      </c>
      <c r="Q18" t="n">
        <v>1397.22</v>
      </c>
      <c r="R18" t="n">
        <v>114.5</v>
      </c>
      <c r="S18" t="n">
        <v>66.97</v>
      </c>
      <c r="T18" t="n">
        <v>21021.44</v>
      </c>
      <c r="U18" t="n">
        <v>0.58</v>
      </c>
      <c r="V18" t="n">
        <v>0.83</v>
      </c>
      <c r="W18" t="n">
        <v>5.37</v>
      </c>
      <c r="X18" t="n">
        <v>1.29</v>
      </c>
      <c r="Y18" t="n">
        <v>1</v>
      </c>
      <c r="Z18" t="n">
        <v>10</v>
      </c>
      <c r="AA18" t="n">
        <v>370.4399882586025</v>
      </c>
      <c r="AB18" t="n">
        <v>506.8523345942958</v>
      </c>
      <c r="AC18" t="n">
        <v>458.4790591523349</v>
      </c>
      <c r="AD18" t="n">
        <v>370439.9882586024</v>
      </c>
      <c r="AE18" t="n">
        <v>506852.3345942958</v>
      </c>
      <c r="AF18" t="n">
        <v>2.511208267232773e-06</v>
      </c>
      <c r="AG18" t="n">
        <v>18</v>
      </c>
      <c r="AH18" t="n">
        <v>458479.0591523349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3.4105</v>
      </c>
      <c r="E19" t="n">
        <v>29.32</v>
      </c>
      <c r="F19" t="n">
        <v>25.37</v>
      </c>
      <c r="G19" t="n">
        <v>35.4</v>
      </c>
      <c r="H19" t="n">
        <v>0.51</v>
      </c>
      <c r="I19" t="n">
        <v>43</v>
      </c>
      <c r="J19" t="n">
        <v>183.07</v>
      </c>
      <c r="K19" t="n">
        <v>52.44</v>
      </c>
      <c r="L19" t="n">
        <v>5.25</v>
      </c>
      <c r="M19" t="n">
        <v>41</v>
      </c>
      <c r="N19" t="n">
        <v>35.37</v>
      </c>
      <c r="O19" t="n">
        <v>22812.34</v>
      </c>
      <c r="P19" t="n">
        <v>307.06</v>
      </c>
      <c r="Q19" t="n">
        <v>1397.31</v>
      </c>
      <c r="R19" t="n">
        <v>111.95</v>
      </c>
      <c r="S19" t="n">
        <v>66.97</v>
      </c>
      <c r="T19" t="n">
        <v>19763.81</v>
      </c>
      <c r="U19" t="n">
        <v>0.6</v>
      </c>
      <c r="V19" t="n">
        <v>0.83</v>
      </c>
      <c r="W19" t="n">
        <v>5.36</v>
      </c>
      <c r="X19" t="n">
        <v>1.2</v>
      </c>
      <c r="Y19" t="n">
        <v>1</v>
      </c>
      <c r="Z19" t="n">
        <v>10</v>
      </c>
      <c r="AA19" t="n">
        <v>359.8215861224188</v>
      </c>
      <c r="AB19" t="n">
        <v>492.3237683407287</v>
      </c>
      <c r="AC19" t="n">
        <v>445.3370788710375</v>
      </c>
      <c r="AD19" t="n">
        <v>359821.5861224188</v>
      </c>
      <c r="AE19" t="n">
        <v>492323.7683407287</v>
      </c>
      <c r="AF19" t="n">
        <v>2.527587001356798e-06</v>
      </c>
      <c r="AG19" t="n">
        <v>17</v>
      </c>
      <c r="AH19" t="n">
        <v>445337.0788710375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3.4277</v>
      </c>
      <c r="E20" t="n">
        <v>29.17</v>
      </c>
      <c r="F20" t="n">
        <v>25.3</v>
      </c>
      <c r="G20" t="n">
        <v>37.02</v>
      </c>
      <c r="H20" t="n">
        <v>0.53</v>
      </c>
      <c r="I20" t="n">
        <v>41</v>
      </c>
      <c r="J20" t="n">
        <v>183.44</v>
      </c>
      <c r="K20" t="n">
        <v>52.44</v>
      </c>
      <c r="L20" t="n">
        <v>5.5</v>
      </c>
      <c r="M20" t="n">
        <v>39</v>
      </c>
      <c r="N20" t="n">
        <v>35.5</v>
      </c>
      <c r="O20" t="n">
        <v>22858.66</v>
      </c>
      <c r="P20" t="n">
        <v>304.38</v>
      </c>
      <c r="Q20" t="n">
        <v>1397.29</v>
      </c>
      <c r="R20" t="n">
        <v>109.12</v>
      </c>
      <c r="S20" t="n">
        <v>66.97</v>
      </c>
      <c r="T20" t="n">
        <v>18355.73</v>
      </c>
      <c r="U20" t="n">
        <v>0.61</v>
      </c>
      <c r="V20" t="n">
        <v>0.83</v>
      </c>
      <c r="W20" t="n">
        <v>5.36</v>
      </c>
      <c r="X20" t="n">
        <v>1.13</v>
      </c>
      <c r="Y20" t="n">
        <v>1</v>
      </c>
      <c r="Z20" t="n">
        <v>10</v>
      </c>
      <c r="AA20" t="n">
        <v>356.6478561067482</v>
      </c>
      <c r="AB20" t="n">
        <v>487.9813309182018</v>
      </c>
      <c r="AC20" t="n">
        <v>441.4090775814673</v>
      </c>
      <c r="AD20" t="n">
        <v>356647.8561067482</v>
      </c>
      <c r="AE20" t="n">
        <v>487981.3309182018</v>
      </c>
      <c r="AF20" t="n">
        <v>2.540334251444274e-06</v>
      </c>
      <c r="AG20" t="n">
        <v>17</v>
      </c>
      <c r="AH20" t="n">
        <v>441409.0775814673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3.4391</v>
      </c>
      <c r="E21" t="n">
        <v>29.08</v>
      </c>
      <c r="F21" t="n">
        <v>25.27</v>
      </c>
      <c r="G21" t="n">
        <v>38.88</v>
      </c>
      <c r="H21" t="n">
        <v>0.55</v>
      </c>
      <c r="I21" t="n">
        <v>39</v>
      </c>
      <c r="J21" t="n">
        <v>183.82</v>
      </c>
      <c r="K21" t="n">
        <v>52.44</v>
      </c>
      <c r="L21" t="n">
        <v>5.75</v>
      </c>
      <c r="M21" t="n">
        <v>37</v>
      </c>
      <c r="N21" t="n">
        <v>35.63</v>
      </c>
      <c r="O21" t="n">
        <v>22905.03</v>
      </c>
      <c r="P21" t="n">
        <v>302.2</v>
      </c>
      <c r="Q21" t="n">
        <v>1397.28</v>
      </c>
      <c r="R21" t="n">
        <v>108.55</v>
      </c>
      <c r="S21" t="n">
        <v>66.97</v>
      </c>
      <c r="T21" t="n">
        <v>18082.76</v>
      </c>
      <c r="U21" t="n">
        <v>0.62</v>
      </c>
      <c r="V21" t="n">
        <v>0.83</v>
      </c>
      <c r="W21" t="n">
        <v>5.36</v>
      </c>
      <c r="X21" t="n">
        <v>1.1</v>
      </c>
      <c r="Y21" t="n">
        <v>1</v>
      </c>
      <c r="Z21" t="n">
        <v>10</v>
      </c>
      <c r="AA21" t="n">
        <v>354.2935840289346</v>
      </c>
      <c r="AB21" t="n">
        <v>484.7601119981834</v>
      </c>
      <c r="AC21" t="n">
        <v>438.4952872741663</v>
      </c>
      <c r="AD21" t="n">
        <v>354293.5840289346</v>
      </c>
      <c r="AE21" t="n">
        <v>484760.1119981834</v>
      </c>
      <c r="AF21" t="n">
        <v>2.548783010223182e-06</v>
      </c>
      <c r="AG21" t="n">
        <v>17</v>
      </c>
      <c r="AH21" t="n">
        <v>438495.2872741664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3.454</v>
      </c>
      <c r="E22" t="n">
        <v>28.95</v>
      </c>
      <c r="F22" t="n">
        <v>25.22</v>
      </c>
      <c r="G22" t="n">
        <v>40.89</v>
      </c>
      <c r="H22" t="n">
        <v>0.58</v>
      </c>
      <c r="I22" t="n">
        <v>37</v>
      </c>
      <c r="J22" t="n">
        <v>184.19</v>
      </c>
      <c r="K22" t="n">
        <v>52.44</v>
      </c>
      <c r="L22" t="n">
        <v>6</v>
      </c>
      <c r="M22" t="n">
        <v>35</v>
      </c>
      <c r="N22" t="n">
        <v>35.75</v>
      </c>
      <c r="O22" t="n">
        <v>22951.43</v>
      </c>
      <c r="P22" t="n">
        <v>300.57</v>
      </c>
      <c r="Q22" t="n">
        <v>1397.27</v>
      </c>
      <c r="R22" t="n">
        <v>106.56</v>
      </c>
      <c r="S22" t="n">
        <v>66.97</v>
      </c>
      <c r="T22" t="n">
        <v>17096.29</v>
      </c>
      <c r="U22" t="n">
        <v>0.63</v>
      </c>
      <c r="V22" t="n">
        <v>0.83</v>
      </c>
      <c r="W22" t="n">
        <v>5.36</v>
      </c>
      <c r="X22" t="n">
        <v>1.05</v>
      </c>
      <c r="Y22" t="n">
        <v>1</v>
      </c>
      <c r="Z22" t="n">
        <v>10</v>
      </c>
      <c r="AA22" t="n">
        <v>352.0834716847892</v>
      </c>
      <c r="AB22" t="n">
        <v>481.7361387856485</v>
      </c>
      <c r="AC22" t="n">
        <v>435.7599178208627</v>
      </c>
      <c r="AD22" t="n">
        <v>352083.4716847892</v>
      </c>
      <c r="AE22" t="n">
        <v>481736.1387856485</v>
      </c>
      <c r="AF22" t="n">
        <v>2.559825686171054e-06</v>
      </c>
      <c r="AG22" t="n">
        <v>17</v>
      </c>
      <c r="AH22" t="n">
        <v>435759.9178208627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3.4614</v>
      </c>
      <c r="E23" t="n">
        <v>28.89</v>
      </c>
      <c r="F23" t="n">
        <v>25.19</v>
      </c>
      <c r="G23" t="n">
        <v>41.98</v>
      </c>
      <c r="H23" t="n">
        <v>0.6</v>
      </c>
      <c r="I23" t="n">
        <v>36</v>
      </c>
      <c r="J23" t="n">
        <v>184.57</v>
      </c>
      <c r="K23" t="n">
        <v>52.44</v>
      </c>
      <c r="L23" t="n">
        <v>6.25</v>
      </c>
      <c r="M23" t="n">
        <v>34</v>
      </c>
      <c r="N23" t="n">
        <v>35.88</v>
      </c>
      <c r="O23" t="n">
        <v>22997.88</v>
      </c>
      <c r="P23" t="n">
        <v>298.45</v>
      </c>
      <c r="Q23" t="n">
        <v>1397.28</v>
      </c>
      <c r="R23" t="n">
        <v>106</v>
      </c>
      <c r="S23" t="n">
        <v>66.97</v>
      </c>
      <c r="T23" t="n">
        <v>16820.14</v>
      </c>
      <c r="U23" t="n">
        <v>0.63</v>
      </c>
      <c r="V23" t="n">
        <v>0.84</v>
      </c>
      <c r="W23" t="n">
        <v>5.35</v>
      </c>
      <c r="X23" t="n">
        <v>1.02</v>
      </c>
      <c r="Y23" t="n">
        <v>1</v>
      </c>
      <c r="Z23" t="n">
        <v>10</v>
      </c>
      <c r="AA23" t="n">
        <v>350.0723035007233</v>
      </c>
      <c r="AB23" t="n">
        <v>478.9843697497312</v>
      </c>
      <c r="AC23" t="n">
        <v>433.2707737596012</v>
      </c>
      <c r="AD23" t="n">
        <v>350072.3035007233</v>
      </c>
      <c r="AE23" t="n">
        <v>478984.3697497312</v>
      </c>
      <c r="AF23" t="n">
        <v>2.565309968185433e-06</v>
      </c>
      <c r="AG23" t="n">
        <v>17</v>
      </c>
      <c r="AH23" t="n">
        <v>433270.7737596012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3.4802</v>
      </c>
      <c r="E24" t="n">
        <v>28.73</v>
      </c>
      <c r="F24" t="n">
        <v>25.1</v>
      </c>
      <c r="G24" t="n">
        <v>44.3</v>
      </c>
      <c r="H24" t="n">
        <v>0.62</v>
      </c>
      <c r="I24" t="n">
        <v>34</v>
      </c>
      <c r="J24" t="n">
        <v>184.95</v>
      </c>
      <c r="K24" t="n">
        <v>52.44</v>
      </c>
      <c r="L24" t="n">
        <v>6.5</v>
      </c>
      <c r="M24" t="n">
        <v>32</v>
      </c>
      <c r="N24" t="n">
        <v>36.01</v>
      </c>
      <c r="O24" t="n">
        <v>23044.38</v>
      </c>
      <c r="P24" t="n">
        <v>295.51</v>
      </c>
      <c r="Q24" t="n">
        <v>1397.27</v>
      </c>
      <c r="R24" t="n">
        <v>102.94</v>
      </c>
      <c r="S24" t="n">
        <v>66.97</v>
      </c>
      <c r="T24" t="n">
        <v>15303.71</v>
      </c>
      <c r="U24" t="n">
        <v>0.65</v>
      </c>
      <c r="V24" t="n">
        <v>0.84</v>
      </c>
      <c r="W24" t="n">
        <v>5.35</v>
      </c>
      <c r="X24" t="n">
        <v>0.9399999999999999</v>
      </c>
      <c r="Y24" t="n">
        <v>1</v>
      </c>
      <c r="Z24" t="n">
        <v>10</v>
      </c>
      <c r="AA24" t="n">
        <v>346.6881548881923</v>
      </c>
      <c r="AB24" t="n">
        <v>474.3540283199666</v>
      </c>
      <c r="AC24" t="n">
        <v>429.0823456171682</v>
      </c>
      <c r="AD24" t="n">
        <v>346688.1548881923</v>
      </c>
      <c r="AE24" t="n">
        <v>474354.0283199666</v>
      </c>
      <c r="AF24" t="n">
        <v>2.579243008978721e-06</v>
      </c>
      <c r="AG24" t="n">
        <v>17</v>
      </c>
      <c r="AH24" t="n">
        <v>429082.3456171682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3.4865</v>
      </c>
      <c r="E25" t="n">
        <v>28.68</v>
      </c>
      <c r="F25" t="n">
        <v>25.09</v>
      </c>
      <c r="G25" t="n">
        <v>45.61</v>
      </c>
      <c r="H25" t="n">
        <v>0.65</v>
      </c>
      <c r="I25" t="n">
        <v>33</v>
      </c>
      <c r="J25" t="n">
        <v>185.33</v>
      </c>
      <c r="K25" t="n">
        <v>52.44</v>
      </c>
      <c r="L25" t="n">
        <v>6.75</v>
      </c>
      <c r="M25" t="n">
        <v>31</v>
      </c>
      <c r="N25" t="n">
        <v>36.13</v>
      </c>
      <c r="O25" t="n">
        <v>23090.91</v>
      </c>
      <c r="P25" t="n">
        <v>294.43</v>
      </c>
      <c r="Q25" t="n">
        <v>1397.22</v>
      </c>
      <c r="R25" t="n">
        <v>102.48</v>
      </c>
      <c r="S25" t="n">
        <v>66.97</v>
      </c>
      <c r="T25" t="n">
        <v>15075.03</v>
      </c>
      <c r="U25" t="n">
        <v>0.65</v>
      </c>
      <c r="V25" t="n">
        <v>0.84</v>
      </c>
      <c r="W25" t="n">
        <v>5.35</v>
      </c>
      <c r="X25" t="n">
        <v>0.92</v>
      </c>
      <c r="Y25" t="n">
        <v>1</v>
      </c>
      <c r="Z25" t="n">
        <v>10</v>
      </c>
      <c r="AA25" t="n">
        <v>345.5155341805265</v>
      </c>
      <c r="AB25" t="n">
        <v>472.7495969353635</v>
      </c>
      <c r="AC25" t="n">
        <v>427.6310389120781</v>
      </c>
      <c r="AD25" t="n">
        <v>345515.5341805264</v>
      </c>
      <c r="AE25" t="n">
        <v>472749.5969353635</v>
      </c>
      <c r="AF25" t="n">
        <v>2.583912059882855e-06</v>
      </c>
      <c r="AG25" t="n">
        <v>17</v>
      </c>
      <c r="AH25" t="n">
        <v>427631.0389120781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3.5007</v>
      </c>
      <c r="E26" t="n">
        <v>28.57</v>
      </c>
      <c r="F26" t="n">
        <v>25.04</v>
      </c>
      <c r="G26" t="n">
        <v>48.47</v>
      </c>
      <c r="H26" t="n">
        <v>0.67</v>
      </c>
      <c r="I26" t="n">
        <v>31</v>
      </c>
      <c r="J26" t="n">
        <v>185.7</v>
      </c>
      <c r="K26" t="n">
        <v>52.44</v>
      </c>
      <c r="L26" t="n">
        <v>7</v>
      </c>
      <c r="M26" t="n">
        <v>29</v>
      </c>
      <c r="N26" t="n">
        <v>36.26</v>
      </c>
      <c r="O26" t="n">
        <v>23137.49</v>
      </c>
      <c r="P26" t="n">
        <v>291.92</v>
      </c>
      <c r="Q26" t="n">
        <v>1397.21</v>
      </c>
      <c r="R26" t="n">
        <v>101</v>
      </c>
      <c r="S26" t="n">
        <v>66.97</v>
      </c>
      <c r="T26" t="n">
        <v>14347.47</v>
      </c>
      <c r="U26" t="n">
        <v>0.66</v>
      </c>
      <c r="V26" t="n">
        <v>0.84</v>
      </c>
      <c r="W26" t="n">
        <v>5.35</v>
      </c>
      <c r="X26" t="n">
        <v>0.88</v>
      </c>
      <c r="Y26" t="n">
        <v>1</v>
      </c>
      <c r="Z26" t="n">
        <v>10</v>
      </c>
      <c r="AA26" t="n">
        <v>342.809847048191</v>
      </c>
      <c r="AB26" t="n">
        <v>469.0475564344104</v>
      </c>
      <c r="AC26" t="n">
        <v>424.2823159606895</v>
      </c>
      <c r="AD26" t="n">
        <v>342809.847048191</v>
      </c>
      <c r="AE26" t="n">
        <v>469047.5564344104</v>
      </c>
      <c r="AF26" t="n">
        <v>2.594435952396934e-06</v>
      </c>
      <c r="AG26" t="n">
        <v>17</v>
      </c>
      <c r="AH26" t="n">
        <v>424282.3159606894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3.5106</v>
      </c>
      <c r="E27" t="n">
        <v>28.49</v>
      </c>
      <c r="F27" t="n">
        <v>25</v>
      </c>
      <c r="G27" t="n">
        <v>50</v>
      </c>
      <c r="H27" t="n">
        <v>0.6899999999999999</v>
      </c>
      <c r="I27" t="n">
        <v>30</v>
      </c>
      <c r="J27" t="n">
        <v>186.08</v>
      </c>
      <c r="K27" t="n">
        <v>52.44</v>
      </c>
      <c r="L27" t="n">
        <v>7.25</v>
      </c>
      <c r="M27" t="n">
        <v>28</v>
      </c>
      <c r="N27" t="n">
        <v>36.39</v>
      </c>
      <c r="O27" t="n">
        <v>23184.11</v>
      </c>
      <c r="P27" t="n">
        <v>289.3</v>
      </c>
      <c r="Q27" t="n">
        <v>1397.2</v>
      </c>
      <c r="R27" t="n">
        <v>99.87</v>
      </c>
      <c r="S27" t="n">
        <v>66.97</v>
      </c>
      <c r="T27" t="n">
        <v>13785.28</v>
      </c>
      <c r="U27" t="n">
        <v>0.67</v>
      </c>
      <c r="V27" t="n">
        <v>0.84</v>
      </c>
      <c r="W27" t="n">
        <v>5.34</v>
      </c>
      <c r="X27" t="n">
        <v>0.83</v>
      </c>
      <c r="Y27" t="n">
        <v>1</v>
      </c>
      <c r="Z27" t="n">
        <v>10</v>
      </c>
      <c r="AA27" t="n">
        <v>340.3321802857959</v>
      </c>
      <c r="AB27" t="n">
        <v>465.6575034631584</v>
      </c>
      <c r="AC27" t="n">
        <v>421.2158048870445</v>
      </c>
      <c r="AD27" t="n">
        <v>340332.1802857959</v>
      </c>
      <c r="AE27" t="n">
        <v>465657.5034631584</v>
      </c>
      <c r="AF27" t="n">
        <v>2.601773032389144e-06</v>
      </c>
      <c r="AG27" t="n">
        <v>17</v>
      </c>
      <c r="AH27" t="n">
        <v>421215.8048870445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3.5192</v>
      </c>
      <c r="E28" t="n">
        <v>28.42</v>
      </c>
      <c r="F28" t="n">
        <v>24.96</v>
      </c>
      <c r="G28" t="n">
        <v>51.65</v>
      </c>
      <c r="H28" t="n">
        <v>0.71</v>
      </c>
      <c r="I28" t="n">
        <v>29</v>
      </c>
      <c r="J28" t="n">
        <v>186.46</v>
      </c>
      <c r="K28" t="n">
        <v>52.44</v>
      </c>
      <c r="L28" t="n">
        <v>7.5</v>
      </c>
      <c r="M28" t="n">
        <v>27</v>
      </c>
      <c r="N28" t="n">
        <v>36.52</v>
      </c>
      <c r="O28" t="n">
        <v>23230.78</v>
      </c>
      <c r="P28" t="n">
        <v>287.09</v>
      </c>
      <c r="Q28" t="n">
        <v>1397.21</v>
      </c>
      <c r="R28" t="n">
        <v>98.69</v>
      </c>
      <c r="S28" t="n">
        <v>66.97</v>
      </c>
      <c r="T28" t="n">
        <v>13200.55</v>
      </c>
      <c r="U28" t="n">
        <v>0.68</v>
      </c>
      <c r="V28" t="n">
        <v>0.84</v>
      </c>
      <c r="W28" t="n">
        <v>5.34</v>
      </c>
      <c r="X28" t="n">
        <v>0.8</v>
      </c>
      <c r="Y28" t="n">
        <v>1</v>
      </c>
      <c r="Z28" t="n">
        <v>10</v>
      </c>
      <c r="AA28" t="n">
        <v>338.2316006762503</v>
      </c>
      <c r="AB28" t="n">
        <v>462.783397770346</v>
      </c>
      <c r="AC28" t="n">
        <v>418.6159998077216</v>
      </c>
      <c r="AD28" t="n">
        <v>338231.6006762503</v>
      </c>
      <c r="AE28" t="n">
        <v>462783.397770346</v>
      </c>
      <c r="AF28" t="n">
        <v>2.608146657432882e-06</v>
      </c>
      <c r="AG28" t="n">
        <v>17</v>
      </c>
      <c r="AH28" t="n">
        <v>418615.9998077215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3.5273</v>
      </c>
      <c r="E29" t="n">
        <v>28.35</v>
      </c>
      <c r="F29" t="n">
        <v>24.93</v>
      </c>
      <c r="G29" t="n">
        <v>53.43</v>
      </c>
      <c r="H29" t="n">
        <v>0.74</v>
      </c>
      <c r="I29" t="n">
        <v>28</v>
      </c>
      <c r="J29" t="n">
        <v>186.84</v>
      </c>
      <c r="K29" t="n">
        <v>52.44</v>
      </c>
      <c r="L29" t="n">
        <v>7.75</v>
      </c>
      <c r="M29" t="n">
        <v>26</v>
      </c>
      <c r="N29" t="n">
        <v>36.65</v>
      </c>
      <c r="O29" t="n">
        <v>23277.49</v>
      </c>
      <c r="P29" t="n">
        <v>285.92</v>
      </c>
      <c r="Q29" t="n">
        <v>1397.22</v>
      </c>
      <c r="R29" t="n">
        <v>97.62</v>
      </c>
      <c r="S29" t="n">
        <v>66.97</v>
      </c>
      <c r="T29" t="n">
        <v>12669.62</v>
      </c>
      <c r="U29" t="n">
        <v>0.6899999999999999</v>
      </c>
      <c r="V29" t="n">
        <v>0.84</v>
      </c>
      <c r="W29" t="n">
        <v>5.34</v>
      </c>
      <c r="X29" t="n">
        <v>0.77</v>
      </c>
      <c r="Y29" t="n">
        <v>1</v>
      </c>
      <c r="Z29" t="n">
        <v>10</v>
      </c>
      <c r="AA29" t="n">
        <v>336.8946898023407</v>
      </c>
      <c r="AB29" t="n">
        <v>460.9541773323178</v>
      </c>
      <c r="AC29" t="n">
        <v>416.9613576009717</v>
      </c>
      <c r="AD29" t="n">
        <v>336894.6898023408</v>
      </c>
      <c r="AE29" t="n">
        <v>460954.1773323178</v>
      </c>
      <c r="AF29" t="n">
        <v>2.614149722881053e-06</v>
      </c>
      <c r="AG29" t="n">
        <v>17</v>
      </c>
      <c r="AH29" t="n">
        <v>416961.3576009717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3.533</v>
      </c>
      <c r="E30" t="n">
        <v>28.3</v>
      </c>
      <c r="F30" t="n">
        <v>24.92</v>
      </c>
      <c r="G30" t="n">
        <v>55.39</v>
      </c>
      <c r="H30" t="n">
        <v>0.76</v>
      </c>
      <c r="I30" t="n">
        <v>27</v>
      </c>
      <c r="J30" t="n">
        <v>187.22</v>
      </c>
      <c r="K30" t="n">
        <v>52.44</v>
      </c>
      <c r="L30" t="n">
        <v>8</v>
      </c>
      <c r="M30" t="n">
        <v>25</v>
      </c>
      <c r="N30" t="n">
        <v>36.78</v>
      </c>
      <c r="O30" t="n">
        <v>23324.24</v>
      </c>
      <c r="P30" t="n">
        <v>283.39</v>
      </c>
      <c r="Q30" t="n">
        <v>1397.26</v>
      </c>
      <c r="R30" t="n">
        <v>97.05</v>
      </c>
      <c r="S30" t="n">
        <v>66.97</v>
      </c>
      <c r="T30" t="n">
        <v>12393.75</v>
      </c>
      <c r="U30" t="n">
        <v>0.6899999999999999</v>
      </c>
      <c r="V30" t="n">
        <v>0.84</v>
      </c>
      <c r="W30" t="n">
        <v>5.34</v>
      </c>
      <c r="X30" t="n">
        <v>0.76</v>
      </c>
      <c r="Y30" t="n">
        <v>1</v>
      </c>
      <c r="Z30" t="n">
        <v>10</v>
      </c>
      <c r="AA30" t="n">
        <v>334.7995577613569</v>
      </c>
      <c r="AB30" t="n">
        <v>458.0875252431416</v>
      </c>
      <c r="AC30" t="n">
        <v>414.368294763815</v>
      </c>
      <c r="AD30" t="n">
        <v>334799.5577613569</v>
      </c>
      <c r="AE30" t="n">
        <v>458087.5252431416</v>
      </c>
      <c r="AF30" t="n">
        <v>2.618374102270508e-06</v>
      </c>
      <c r="AG30" t="n">
        <v>17</v>
      </c>
      <c r="AH30" t="n">
        <v>414368.294763815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3.5441</v>
      </c>
      <c r="E31" t="n">
        <v>28.22</v>
      </c>
      <c r="F31" t="n">
        <v>24.87</v>
      </c>
      <c r="G31" t="n">
        <v>57.39</v>
      </c>
      <c r="H31" t="n">
        <v>0.78</v>
      </c>
      <c r="I31" t="n">
        <v>26</v>
      </c>
      <c r="J31" t="n">
        <v>187.6</v>
      </c>
      <c r="K31" t="n">
        <v>52.44</v>
      </c>
      <c r="L31" t="n">
        <v>8.25</v>
      </c>
      <c r="M31" t="n">
        <v>24</v>
      </c>
      <c r="N31" t="n">
        <v>36.9</v>
      </c>
      <c r="O31" t="n">
        <v>23371.04</v>
      </c>
      <c r="P31" t="n">
        <v>280.79</v>
      </c>
      <c r="Q31" t="n">
        <v>1397.19</v>
      </c>
      <c r="R31" t="n">
        <v>95.53</v>
      </c>
      <c r="S31" t="n">
        <v>66.97</v>
      </c>
      <c r="T31" t="n">
        <v>11634.74</v>
      </c>
      <c r="U31" t="n">
        <v>0.7</v>
      </c>
      <c r="V31" t="n">
        <v>0.85</v>
      </c>
      <c r="W31" t="n">
        <v>5.34</v>
      </c>
      <c r="X31" t="n">
        <v>0.71</v>
      </c>
      <c r="Y31" t="n">
        <v>1</v>
      </c>
      <c r="Z31" t="n">
        <v>10</v>
      </c>
      <c r="AA31" t="n">
        <v>332.2985091500547</v>
      </c>
      <c r="AB31" t="n">
        <v>454.6654801946803</v>
      </c>
      <c r="AC31" t="n">
        <v>411.2728448919085</v>
      </c>
      <c r="AD31" t="n">
        <v>332298.5091500547</v>
      </c>
      <c r="AE31" t="n">
        <v>454665.4801946803</v>
      </c>
      <c r="AF31" t="n">
        <v>2.626600525292076e-06</v>
      </c>
      <c r="AG31" t="n">
        <v>17</v>
      </c>
      <c r="AH31" t="n">
        <v>411272.8448919085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3.5515</v>
      </c>
      <c r="E32" t="n">
        <v>28.16</v>
      </c>
      <c r="F32" t="n">
        <v>24.85</v>
      </c>
      <c r="G32" t="n">
        <v>59.63</v>
      </c>
      <c r="H32" t="n">
        <v>0.8</v>
      </c>
      <c r="I32" t="n">
        <v>25</v>
      </c>
      <c r="J32" t="n">
        <v>187.98</v>
      </c>
      <c r="K32" t="n">
        <v>52.44</v>
      </c>
      <c r="L32" t="n">
        <v>8.5</v>
      </c>
      <c r="M32" t="n">
        <v>23</v>
      </c>
      <c r="N32" t="n">
        <v>37.03</v>
      </c>
      <c r="O32" t="n">
        <v>23417.88</v>
      </c>
      <c r="P32" t="n">
        <v>279.06</v>
      </c>
      <c r="Q32" t="n">
        <v>1397.21</v>
      </c>
      <c r="R32" t="n">
        <v>94.65000000000001</v>
      </c>
      <c r="S32" t="n">
        <v>66.97</v>
      </c>
      <c r="T32" t="n">
        <v>11199.69</v>
      </c>
      <c r="U32" t="n">
        <v>0.71</v>
      </c>
      <c r="V32" t="n">
        <v>0.85</v>
      </c>
      <c r="W32" t="n">
        <v>5.34</v>
      </c>
      <c r="X32" t="n">
        <v>0.68</v>
      </c>
      <c r="Y32" t="n">
        <v>1</v>
      </c>
      <c r="Z32" t="n">
        <v>10</v>
      </c>
      <c r="AA32" t="n">
        <v>330.6544486009225</v>
      </c>
      <c r="AB32" t="n">
        <v>452.4160040205252</v>
      </c>
      <c r="AC32" t="n">
        <v>409.2380555666552</v>
      </c>
      <c r="AD32" t="n">
        <v>330654.4486009225</v>
      </c>
      <c r="AE32" t="n">
        <v>452416.0040205253</v>
      </c>
      <c r="AF32" t="n">
        <v>2.632084807306456e-06</v>
      </c>
      <c r="AG32" t="n">
        <v>17</v>
      </c>
      <c r="AH32" t="n">
        <v>409238.0555666552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3.5602</v>
      </c>
      <c r="E33" t="n">
        <v>28.09</v>
      </c>
      <c r="F33" t="n">
        <v>24.81</v>
      </c>
      <c r="G33" t="n">
        <v>62.04</v>
      </c>
      <c r="H33" t="n">
        <v>0.82</v>
      </c>
      <c r="I33" t="n">
        <v>24</v>
      </c>
      <c r="J33" t="n">
        <v>188.36</v>
      </c>
      <c r="K33" t="n">
        <v>52.44</v>
      </c>
      <c r="L33" t="n">
        <v>8.75</v>
      </c>
      <c r="M33" t="n">
        <v>22</v>
      </c>
      <c r="N33" t="n">
        <v>37.16</v>
      </c>
      <c r="O33" t="n">
        <v>23464.76</v>
      </c>
      <c r="P33" t="n">
        <v>276.8</v>
      </c>
      <c r="Q33" t="n">
        <v>1397.25</v>
      </c>
      <c r="R33" t="n">
        <v>93.63</v>
      </c>
      <c r="S33" t="n">
        <v>66.97</v>
      </c>
      <c r="T33" t="n">
        <v>10695.39</v>
      </c>
      <c r="U33" t="n">
        <v>0.72</v>
      </c>
      <c r="V33" t="n">
        <v>0.85</v>
      </c>
      <c r="W33" t="n">
        <v>5.33</v>
      </c>
      <c r="X33" t="n">
        <v>0.65</v>
      </c>
      <c r="Y33" t="n">
        <v>1</v>
      </c>
      <c r="Z33" t="n">
        <v>10</v>
      </c>
      <c r="AA33" t="n">
        <v>328.5614847375055</v>
      </c>
      <c r="AB33" t="n">
        <v>449.5523185275492</v>
      </c>
      <c r="AC33" t="n">
        <v>406.6476761979209</v>
      </c>
      <c r="AD33" t="n">
        <v>328561.4847375054</v>
      </c>
      <c r="AE33" t="n">
        <v>449552.3185275492</v>
      </c>
      <c r="AF33" t="n">
        <v>2.638532544269307e-06</v>
      </c>
      <c r="AG33" t="n">
        <v>17</v>
      </c>
      <c r="AH33" t="n">
        <v>406647.6761979209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3.5678</v>
      </c>
      <c r="E34" t="n">
        <v>28.03</v>
      </c>
      <c r="F34" t="n">
        <v>24.79</v>
      </c>
      <c r="G34" t="n">
        <v>64.67</v>
      </c>
      <c r="H34" t="n">
        <v>0.85</v>
      </c>
      <c r="I34" t="n">
        <v>23</v>
      </c>
      <c r="J34" t="n">
        <v>188.74</v>
      </c>
      <c r="K34" t="n">
        <v>52.44</v>
      </c>
      <c r="L34" t="n">
        <v>9</v>
      </c>
      <c r="M34" t="n">
        <v>21</v>
      </c>
      <c r="N34" t="n">
        <v>37.3</v>
      </c>
      <c r="O34" t="n">
        <v>23511.69</v>
      </c>
      <c r="P34" t="n">
        <v>274.42</v>
      </c>
      <c r="Q34" t="n">
        <v>1397.22</v>
      </c>
      <c r="R34" t="n">
        <v>92.87</v>
      </c>
      <c r="S34" t="n">
        <v>66.97</v>
      </c>
      <c r="T34" t="n">
        <v>10322.29</v>
      </c>
      <c r="U34" t="n">
        <v>0.72</v>
      </c>
      <c r="V34" t="n">
        <v>0.85</v>
      </c>
      <c r="W34" t="n">
        <v>5.33</v>
      </c>
      <c r="X34" t="n">
        <v>0.62</v>
      </c>
      <c r="Y34" t="n">
        <v>1</v>
      </c>
      <c r="Z34" t="n">
        <v>10</v>
      </c>
      <c r="AA34" t="n">
        <v>326.4802183101172</v>
      </c>
      <c r="AB34" t="n">
        <v>446.7046379826019</v>
      </c>
      <c r="AC34" t="n">
        <v>404.0717742874387</v>
      </c>
      <c r="AD34" t="n">
        <v>326480.2183101171</v>
      </c>
      <c r="AE34" t="n">
        <v>446704.6379826019</v>
      </c>
      <c r="AF34" t="n">
        <v>2.644165050121913e-06</v>
      </c>
      <c r="AG34" t="n">
        <v>17</v>
      </c>
      <c r="AH34" t="n">
        <v>404071.7742874387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3.5688</v>
      </c>
      <c r="E35" t="n">
        <v>28.02</v>
      </c>
      <c r="F35" t="n">
        <v>24.78</v>
      </c>
      <c r="G35" t="n">
        <v>64.65000000000001</v>
      </c>
      <c r="H35" t="n">
        <v>0.87</v>
      </c>
      <c r="I35" t="n">
        <v>23</v>
      </c>
      <c r="J35" t="n">
        <v>189.12</v>
      </c>
      <c r="K35" t="n">
        <v>52.44</v>
      </c>
      <c r="L35" t="n">
        <v>9.25</v>
      </c>
      <c r="M35" t="n">
        <v>21</v>
      </c>
      <c r="N35" t="n">
        <v>37.43</v>
      </c>
      <c r="O35" t="n">
        <v>23558.67</v>
      </c>
      <c r="P35" t="n">
        <v>272.86</v>
      </c>
      <c r="Q35" t="n">
        <v>1397.24</v>
      </c>
      <c r="R35" t="n">
        <v>92.59</v>
      </c>
      <c r="S35" t="n">
        <v>66.97</v>
      </c>
      <c r="T35" t="n">
        <v>10183.53</v>
      </c>
      <c r="U35" t="n">
        <v>0.72</v>
      </c>
      <c r="V35" t="n">
        <v>0.85</v>
      </c>
      <c r="W35" t="n">
        <v>5.33</v>
      </c>
      <c r="X35" t="n">
        <v>0.62</v>
      </c>
      <c r="Y35" t="n">
        <v>1</v>
      </c>
      <c r="Z35" t="n">
        <v>10</v>
      </c>
      <c r="AA35" t="n">
        <v>325.3552254108209</v>
      </c>
      <c r="AB35" t="n">
        <v>445.1653730666009</v>
      </c>
      <c r="AC35" t="n">
        <v>402.6794146546488</v>
      </c>
      <c r="AD35" t="n">
        <v>325355.2254108209</v>
      </c>
      <c r="AE35" t="n">
        <v>445165.3730666009</v>
      </c>
      <c r="AF35" t="n">
        <v>2.644906169313045e-06</v>
      </c>
      <c r="AG35" t="n">
        <v>17</v>
      </c>
      <c r="AH35" t="n">
        <v>402679.4146546488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3.5748</v>
      </c>
      <c r="E36" t="n">
        <v>27.97</v>
      </c>
      <c r="F36" t="n">
        <v>24.77</v>
      </c>
      <c r="G36" t="n">
        <v>67.56</v>
      </c>
      <c r="H36" t="n">
        <v>0.89</v>
      </c>
      <c r="I36" t="n">
        <v>22</v>
      </c>
      <c r="J36" t="n">
        <v>189.5</v>
      </c>
      <c r="K36" t="n">
        <v>52.44</v>
      </c>
      <c r="L36" t="n">
        <v>9.5</v>
      </c>
      <c r="M36" t="n">
        <v>20</v>
      </c>
      <c r="N36" t="n">
        <v>37.56</v>
      </c>
      <c r="O36" t="n">
        <v>23605.68</v>
      </c>
      <c r="P36" t="n">
        <v>270.83</v>
      </c>
      <c r="Q36" t="n">
        <v>1397.19</v>
      </c>
      <c r="R36" t="n">
        <v>92.41</v>
      </c>
      <c r="S36" t="n">
        <v>66.97</v>
      </c>
      <c r="T36" t="n">
        <v>10097.92</v>
      </c>
      <c r="U36" t="n">
        <v>0.72</v>
      </c>
      <c r="V36" t="n">
        <v>0.85</v>
      </c>
      <c r="W36" t="n">
        <v>5.33</v>
      </c>
      <c r="X36" t="n">
        <v>0.61</v>
      </c>
      <c r="Y36" t="n">
        <v>1</v>
      </c>
      <c r="Z36" t="n">
        <v>10</v>
      </c>
      <c r="AA36" t="n">
        <v>323.6238470247957</v>
      </c>
      <c r="AB36" t="n">
        <v>442.7964247758177</v>
      </c>
      <c r="AC36" t="n">
        <v>400.5365554638981</v>
      </c>
      <c r="AD36" t="n">
        <v>323623.8470247957</v>
      </c>
      <c r="AE36" t="n">
        <v>442796.4247758177</v>
      </c>
      <c r="AF36" t="n">
        <v>2.649352884459839e-06</v>
      </c>
      <c r="AG36" t="n">
        <v>17</v>
      </c>
      <c r="AH36" t="n">
        <v>400536.5554638981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3.5842</v>
      </c>
      <c r="E37" t="n">
        <v>27.9</v>
      </c>
      <c r="F37" t="n">
        <v>24.73</v>
      </c>
      <c r="G37" t="n">
        <v>70.67</v>
      </c>
      <c r="H37" t="n">
        <v>0.91</v>
      </c>
      <c r="I37" t="n">
        <v>21</v>
      </c>
      <c r="J37" t="n">
        <v>189.88</v>
      </c>
      <c r="K37" t="n">
        <v>52.44</v>
      </c>
      <c r="L37" t="n">
        <v>9.75</v>
      </c>
      <c r="M37" t="n">
        <v>19</v>
      </c>
      <c r="N37" t="n">
        <v>37.69</v>
      </c>
      <c r="O37" t="n">
        <v>23652.75</v>
      </c>
      <c r="P37" t="n">
        <v>268.23</v>
      </c>
      <c r="Q37" t="n">
        <v>1397.26</v>
      </c>
      <c r="R37" t="n">
        <v>91.17</v>
      </c>
      <c r="S37" t="n">
        <v>66.97</v>
      </c>
      <c r="T37" t="n">
        <v>9482.700000000001</v>
      </c>
      <c r="U37" t="n">
        <v>0.73</v>
      </c>
      <c r="V37" t="n">
        <v>0.85</v>
      </c>
      <c r="W37" t="n">
        <v>5.32</v>
      </c>
      <c r="X37" t="n">
        <v>0.57</v>
      </c>
      <c r="Y37" t="n">
        <v>1</v>
      </c>
      <c r="Z37" t="n">
        <v>10</v>
      </c>
      <c r="AA37" t="n">
        <v>321.2922900388564</v>
      </c>
      <c r="AB37" t="n">
        <v>439.6062856466209</v>
      </c>
      <c r="AC37" t="n">
        <v>397.6508787358035</v>
      </c>
      <c r="AD37" t="n">
        <v>321292.2900388564</v>
      </c>
      <c r="AE37" t="n">
        <v>439606.2856466209</v>
      </c>
      <c r="AF37" t="n">
        <v>2.656319404856483e-06</v>
      </c>
      <c r="AG37" t="n">
        <v>17</v>
      </c>
      <c r="AH37" t="n">
        <v>397650.8787358035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3.5907</v>
      </c>
      <c r="E38" t="n">
        <v>27.85</v>
      </c>
      <c r="F38" t="n">
        <v>24.72</v>
      </c>
      <c r="G38" t="n">
        <v>74.16</v>
      </c>
      <c r="H38" t="n">
        <v>0.93</v>
      </c>
      <c r="I38" t="n">
        <v>20</v>
      </c>
      <c r="J38" t="n">
        <v>190.26</v>
      </c>
      <c r="K38" t="n">
        <v>52.44</v>
      </c>
      <c r="L38" t="n">
        <v>10</v>
      </c>
      <c r="M38" t="n">
        <v>18</v>
      </c>
      <c r="N38" t="n">
        <v>37.82</v>
      </c>
      <c r="O38" t="n">
        <v>23699.85</v>
      </c>
      <c r="P38" t="n">
        <v>265.4</v>
      </c>
      <c r="Q38" t="n">
        <v>1397.17</v>
      </c>
      <c r="R38" t="n">
        <v>90.31</v>
      </c>
      <c r="S38" t="n">
        <v>66.97</v>
      </c>
      <c r="T38" t="n">
        <v>9057.219999999999</v>
      </c>
      <c r="U38" t="n">
        <v>0.74</v>
      </c>
      <c r="V38" t="n">
        <v>0.85</v>
      </c>
      <c r="W38" t="n">
        <v>5.33</v>
      </c>
      <c r="X38" t="n">
        <v>0.55</v>
      </c>
      <c r="Y38" t="n">
        <v>1</v>
      </c>
      <c r="Z38" t="n">
        <v>10</v>
      </c>
      <c r="AA38" t="n">
        <v>319.0081329978859</v>
      </c>
      <c r="AB38" t="n">
        <v>436.4810012132684</v>
      </c>
      <c r="AC38" t="n">
        <v>394.823867062406</v>
      </c>
      <c r="AD38" t="n">
        <v>319008.1329978859</v>
      </c>
      <c r="AE38" t="n">
        <v>436481.0012132684</v>
      </c>
      <c r="AF38" t="n">
        <v>2.661136679598843e-06</v>
      </c>
      <c r="AG38" t="n">
        <v>17</v>
      </c>
      <c r="AH38" t="n">
        <v>394823.867062406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3.5932</v>
      </c>
      <c r="E39" t="n">
        <v>27.83</v>
      </c>
      <c r="F39" t="n">
        <v>24.7</v>
      </c>
      <c r="G39" t="n">
        <v>74.09999999999999</v>
      </c>
      <c r="H39" t="n">
        <v>0.95</v>
      </c>
      <c r="I39" t="n">
        <v>20</v>
      </c>
      <c r="J39" t="n">
        <v>190.65</v>
      </c>
      <c r="K39" t="n">
        <v>52.44</v>
      </c>
      <c r="L39" t="n">
        <v>10.25</v>
      </c>
      <c r="M39" t="n">
        <v>18</v>
      </c>
      <c r="N39" t="n">
        <v>37.95</v>
      </c>
      <c r="O39" t="n">
        <v>23747</v>
      </c>
      <c r="P39" t="n">
        <v>264.36</v>
      </c>
      <c r="Q39" t="n">
        <v>1397.2</v>
      </c>
      <c r="R39" t="n">
        <v>89.90000000000001</v>
      </c>
      <c r="S39" t="n">
        <v>66.97</v>
      </c>
      <c r="T39" t="n">
        <v>8853.219999999999</v>
      </c>
      <c r="U39" t="n">
        <v>0.74</v>
      </c>
      <c r="V39" t="n">
        <v>0.85</v>
      </c>
      <c r="W39" t="n">
        <v>5.33</v>
      </c>
      <c r="X39" t="n">
        <v>0.53</v>
      </c>
      <c r="Y39" t="n">
        <v>1</v>
      </c>
      <c r="Z39" t="n">
        <v>10</v>
      </c>
      <c r="AA39" t="n">
        <v>318.1496433652334</v>
      </c>
      <c r="AB39" t="n">
        <v>435.3063778239837</v>
      </c>
      <c r="AC39" t="n">
        <v>393.7613480808003</v>
      </c>
      <c r="AD39" t="n">
        <v>318149.6433652334</v>
      </c>
      <c r="AE39" t="n">
        <v>435306.3778239837</v>
      </c>
      <c r="AF39" t="n">
        <v>2.662989477576674e-06</v>
      </c>
      <c r="AG39" t="n">
        <v>17</v>
      </c>
      <c r="AH39" t="n">
        <v>393761.3480808003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3.5992</v>
      </c>
      <c r="E40" t="n">
        <v>27.78</v>
      </c>
      <c r="F40" t="n">
        <v>24.69</v>
      </c>
      <c r="G40" t="n">
        <v>77.95999999999999</v>
      </c>
      <c r="H40" t="n">
        <v>0.98</v>
      </c>
      <c r="I40" t="n">
        <v>19</v>
      </c>
      <c r="J40" t="n">
        <v>191.03</v>
      </c>
      <c r="K40" t="n">
        <v>52.44</v>
      </c>
      <c r="L40" t="n">
        <v>10.5</v>
      </c>
      <c r="M40" t="n">
        <v>17</v>
      </c>
      <c r="N40" t="n">
        <v>38.09</v>
      </c>
      <c r="O40" t="n">
        <v>23794.2</v>
      </c>
      <c r="P40" t="n">
        <v>261.94</v>
      </c>
      <c r="Q40" t="n">
        <v>1397.2</v>
      </c>
      <c r="R40" t="n">
        <v>89.53</v>
      </c>
      <c r="S40" t="n">
        <v>66.97</v>
      </c>
      <c r="T40" t="n">
        <v>8671.1</v>
      </c>
      <c r="U40" t="n">
        <v>0.75</v>
      </c>
      <c r="V40" t="n">
        <v>0.85</v>
      </c>
      <c r="W40" t="n">
        <v>5.33</v>
      </c>
      <c r="X40" t="n">
        <v>0.52</v>
      </c>
      <c r="Y40" t="n">
        <v>1</v>
      </c>
      <c r="Z40" t="n">
        <v>10</v>
      </c>
      <c r="AA40" t="n">
        <v>316.179935991272</v>
      </c>
      <c r="AB40" t="n">
        <v>432.6113372975732</v>
      </c>
      <c r="AC40" t="n">
        <v>391.3235184397173</v>
      </c>
      <c r="AD40" t="n">
        <v>316179.935991272</v>
      </c>
      <c r="AE40" t="n">
        <v>432611.3372975732</v>
      </c>
      <c r="AF40" t="n">
        <v>2.667436192723468e-06</v>
      </c>
      <c r="AG40" t="n">
        <v>17</v>
      </c>
      <c r="AH40" t="n">
        <v>391323.5184397173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3.5982</v>
      </c>
      <c r="E41" t="n">
        <v>27.79</v>
      </c>
      <c r="F41" t="n">
        <v>24.7</v>
      </c>
      <c r="G41" t="n">
        <v>77.98999999999999</v>
      </c>
      <c r="H41" t="n">
        <v>1</v>
      </c>
      <c r="I41" t="n">
        <v>19</v>
      </c>
      <c r="J41" t="n">
        <v>191.41</v>
      </c>
      <c r="K41" t="n">
        <v>52.44</v>
      </c>
      <c r="L41" t="n">
        <v>10.75</v>
      </c>
      <c r="M41" t="n">
        <v>15</v>
      </c>
      <c r="N41" t="n">
        <v>38.22</v>
      </c>
      <c r="O41" t="n">
        <v>23841.44</v>
      </c>
      <c r="P41" t="n">
        <v>260.25</v>
      </c>
      <c r="Q41" t="n">
        <v>1397.25</v>
      </c>
      <c r="R41" t="n">
        <v>89.62</v>
      </c>
      <c r="S41" t="n">
        <v>66.97</v>
      </c>
      <c r="T41" t="n">
        <v>8715.57</v>
      </c>
      <c r="U41" t="n">
        <v>0.75</v>
      </c>
      <c r="V41" t="n">
        <v>0.85</v>
      </c>
      <c r="W41" t="n">
        <v>5.33</v>
      </c>
      <c r="X41" t="n">
        <v>0.53</v>
      </c>
      <c r="Y41" t="n">
        <v>1</v>
      </c>
      <c r="Z41" t="n">
        <v>10</v>
      </c>
      <c r="AA41" t="n">
        <v>315.1082800404492</v>
      </c>
      <c r="AB41" t="n">
        <v>431.1450503475336</v>
      </c>
      <c r="AC41" t="n">
        <v>389.997171858243</v>
      </c>
      <c r="AD41" t="n">
        <v>315108.2800404492</v>
      </c>
      <c r="AE41" t="n">
        <v>431145.0503475337</v>
      </c>
      <c r="AF41" t="n">
        <v>2.666695073532335e-06</v>
      </c>
      <c r="AG41" t="n">
        <v>17</v>
      </c>
      <c r="AH41" t="n">
        <v>389997.1718582429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3.6069</v>
      </c>
      <c r="E42" t="n">
        <v>27.72</v>
      </c>
      <c r="F42" t="n">
        <v>24.66</v>
      </c>
      <c r="G42" t="n">
        <v>82.20999999999999</v>
      </c>
      <c r="H42" t="n">
        <v>1.02</v>
      </c>
      <c r="I42" t="n">
        <v>18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257.83</v>
      </c>
      <c r="Q42" t="n">
        <v>1397.22</v>
      </c>
      <c r="R42" t="n">
        <v>88.7</v>
      </c>
      <c r="S42" t="n">
        <v>66.97</v>
      </c>
      <c r="T42" t="n">
        <v>8259.879999999999</v>
      </c>
      <c r="U42" t="n">
        <v>0.76</v>
      </c>
      <c r="V42" t="n">
        <v>0.85</v>
      </c>
      <c r="W42" t="n">
        <v>5.33</v>
      </c>
      <c r="X42" t="n">
        <v>0.5</v>
      </c>
      <c r="Y42" t="n">
        <v>1</v>
      </c>
      <c r="Z42" t="n">
        <v>10</v>
      </c>
      <c r="AA42" t="n">
        <v>312.9726228277795</v>
      </c>
      <c r="AB42" t="n">
        <v>428.2229499306123</v>
      </c>
      <c r="AC42" t="n">
        <v>387.3539526039189</v>
      </c>
      <c r="AD42" t="n">
        <v>312972.6228277795</v>
      </c>
      <c r="AE42" t="n">
        <v>428222.9499306123</v>
      </c>
      <c r="AF42" t="n">
        <v>2.673142810495187e-06</v>
      </c>
      <c r="AG42" t="n">
        <v>17</v>
      </c>
      <c r="AH42" t="n">
        <v>387353.9526039188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3.6065</v>
      </c>
      <c r="E43" t="n">
        <v>27.73</v>
      </c>
      <c r="F43" t="n">
        <v>24.67</v>
      </c>
      <c r="G43" t="n">
        <v>82.22</v>
      </c>
      <c r="H43" t="n">
        <v>1.04</v>
      </c>
      <c r="I43" t="n">
        <v>18</v>
      </c>
      <c r="J43" t="n">
        <v>192.18</v>
      </c>
      <c r="K43" t="n">
        <v>52.44</v>
      </c>
      <c r="L43" t="n">
        <v>11.25</v>
      </c>
      <c r="M43" t="n">
        <v>12</v>
      </c>
      <c r="N43" t="n">
        <v>38.49</v>
      </c>
      <c r="O43" t="n">
        <v>23936.06</v>
      </c>
      <c r="P43" t="n">
        <v>256.49</v>
      </c>
      <c r="Q43" t="n">
        <v>1397.22</v>
      </c>
      <c r="R43" t="n">
        <v>88.79000000000001</v>
      </c>
      <c r="S43" t="n">
        <v>66.97</v>
      </c>
      <c r="T43" t="n">
        <v>8305.08</v>
      </c>
      <c r="U43" t="n">
        <v>0.75</v>
      </c>
      <c r="V43" t="n">
        <v>0.85</v>
      </c>
      <c r="W43" t="n">
        <v>5.33</v>
      </c>
      <c r="X43" t="n">
        <v>0.5</v>
      </c>
      <c r="Y43" t="n">
        <v>1</v>
      </c>
      <c r="Z43" t="n">
        <v>10</v>
      </c>
      <c r="AA43" t="n">
        <v>312.1047616441253</v>
      </c>
      <c r="AB43" t="n">
        <v>427.0355039718033</v>
      </c>
      <c r="AC43" t="n">
        <v>386.2798348208278</v>
      </c>
      <c r="AD43" t="n">
        <v>312104.7616441253</v>
      </c>
      <c r="AE43" t="n">
        <v>427035.5039718034</v>
      </c>
      <c r="AF43" t="n">
        <v>2.672846362818734e-06</v>
      </c>
      <c r="AG43" t="n">
        <v>17</v>
      </c>
      <c r="AH43" t="n">
        <v>386279.8348208278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3.6155</v>
      </c>
      <c r="E44" t="n">
        <v>27.66</v>
      </c>
      <c r="F44" t="n">
        <v>24.63</v>
      </c>
      <c r="G44" t="n">
        <v>86.94</v>
      </c>
      <c r="H44" t="n">
        <v>1.06</v>
      </c>
      <c r="I44" t="n">
        <v>17</v>
      </c>
      <c r="J44" t="n">
        <v>192.56</v>
      </c>
      <c r="K44" t="n">
        <v>52.44</v>
      </c>
      <c r="L44" t="n">
        <v>11.5</v>
      </c>
      <c r="M44" t="n">
        <v>9</v>
      </c>
      <c r="N44" t="n">
        <v>38.62</v>
      </c>
      <c r="O44" t="n">
        <v>23983.44</v>
      </c>
      <c r="P44" t="n">
        <v>253.15</v>
      </c>
      <c r="Q44" t="n">
        <v>1397.25</v>
      </c>
      <c r="R44" t="n">
        <v>87.45</v>
      </c>
      <c r="S44" t="n">
        <v>66.97</v>
      </c>
      <c r="T44" t="n">
        <v>7643.52</v>
      </c>
      <c r="U44" t="n">
        <v>0.77</v>
      </c>
      <c r="V44" t="n">
        <v>0.85</v>
      </c>
      <c r="W44" t="n">
        <v>5.33</v>
      </c>
      <c r="X44" t="n">
        <v>0.47</v>
      </c>
      <c r="Y44" t="n">
        <v>1</v>
      </c>
      <c r="Z44" t="n">
        <v>10</v>
      </c>
      <c r="AA44" t="n">
        <v>309.3498227229214</v>
      </c>
      <c r="AB44" t="n">
        <v>423.2660750004848</v>
      </c>
      <c r="AC44" t="n">
        <v>382.870154860105</v>
      </c>
      <c r="AD44" t="n">
        <v>309349.8227229214</v>
      </c>
      <c r="AE44" t="n">
        <v>423266.0750004848</v>
      </c>
      <c r="AF44" t="n">
        <v>2.679516435538925e-06</v>
      </c>
      <c r="AG44" t="n">
        <v>17</v>
      </c>
      <c r="AH44" t="n">
        <v>382870.154860105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3.6161</v>
      </c>
      <c r="E45" t="n">
        <v>27.65</v>
      </c>
      <c r="F45" t="n">
        <v>24.63</v>
      </c>
      <c r="G45" t="n">
        <v>86.93000000000001</v>
      </c>
      <c r="H45" t="n">
        <v>1.08</v>
      </c>
      <c r="I45" t="n">
        <v>17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253.16</v>
      </c>
      <c r="Q45" t="n">
        <v>1397.27</v>
      </c>
      <c r="R45" t="n">
        <v>87.08</v>
      </c>
      <c r="S45" t="n">
        <v>66.97</v>
      </c>
      <c r="T45" t="n">
        <v>7458.97</v>
      </c>
      <c r="U45" t="n">
        <v>0.77</v>
      </c>
      <c r="V45" t="n">
        <v>0.85</v>
      </c>
      <c r="W45" t="n">
        <v>5.34</v>
      </c>
      <c r="X45" t="n">
        <v>0.46</v>
      </c>
      <c r="Y45" t="n">
        <v>1</v>
      </c>
      <c r="Z45" t="n">
        <v>10</v>
      </c>
      <c r="AA45" t="n">
        <v>309.3246939020796</v>
      </c>
      <c r="AB45" t="n">
        <v>423.2316926392037</v>
      </c>
      <c r="AC45" t="n">
        <v>382.8390539031287</v>
      </c>
      <c r="AD45" t="n">
        <v>309324.6939020795</v>
      </c>
      <c r="AE45" t="n">
        <v>423231.6926392037</v>
      </c>
      <c r="AF45" t="n">
        <v>2.679961107053604e-06</v>
      </c>
      <c r="AG45" t="n">
        <v>17</v>
      </c>
      <c r="AH45" t="n">
        <v>382839.0539031287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3.6167</v>
      </c>
      <c r="E46" t="n">
        <v>27.65</v>
      </c>
      <c r="F46" t="n">
        <v>24.62</v>
      </c>
      <c r="G46" t="n">
        <v>86.91</v>
      </c>
      <c r="H46" t="n">
        <v>1.1</v>
      </c>
      <c r="I46" t="n">
        <v>17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253.31</v>
      </c>
      <c r="Q46" t="n">
        <v>1397.22</v>
      </c>
      <c r="R46" t="n">
        <v>86.98999999999999</v>
      </c>
      <c r="S46" t="n">
        <v>66.97</v>
      </c>
      <c r="T46" t="n">
        <v>7411.21</v>
      </c>
      <c r="U46" t="n">
        <v>0.77</v>
      </c>
      <c r="V46" t="n">
        <v>0.85</v>
      </c>
      <c r="W46" t="n">
        <v>5.34</v>
      </c>
      <c r="X46" t="n">
        <v>0.46</v>
      </c>
      <c r="Y46" t="n">
        <v>1</v>
      </c>
      <c r="Z46" t="n">
        <v>10</v>
      </c>
      <c r="AA46" t="n">
        <v>309.3841023496893</v>
      </c>
      <c r="AB46" t="n">
        <v>423.312977898139</v>
      </c>
      <c r="AC46" t="n">
        <v>382.9125814110358</v>
      </c>
      <c r="AD46" t="n">
        <v>309384.1023496893</v>
      </c>
      <c r="AE46" t="n">
        <v>423312.977898139</v>
      </c>
      <c r="AF46" t="n">
        <v>2.680405778568283e-06</v>
      </c>
      <c r="AG46" t="n">
        <v>17</v>
      </c>
      <c r="AH46" t="n">
        <v>382912.5814110358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3.6165</v>
      </c>
      <c r="E47" t="n">
        <v>27.65</v>
      </c>
      <c r="F47" t="n">
        <v>24.63</v>
      </c>
      <c r="G47" t="n">
        <v>86.92</v>
      </c>
      <c r="H47" t="n">
        <v>1.12</v>
      </c>
      <c r="I47" t="n">
        <v>17</v>
      </c>
      <c r="J47" t="n">
        <v>193.72</v>
      </c>
      <c r="K47" t="n">
        <v>52.44</v>
      </c>
      <c r="L47" t="n">
        <v>12.25</v>
      </c>
      <c r="M47" t="n">
        <v>1</v>
      </c>
      <c r="N47" t="n">
        <v>39.02</v>
      </c>
      <c r="O47" t="n">
        <v>24125.85</v>
      </c>
      <c r="P47" t="n">
        <v>253.58</v>
      </c>
      <c r="Q47" t="n">
        <v>1397.3</v>
      </c>
      <c r="R47" t="n">
        <v>86.98999999999999</v>
      </c>
      <c r="S47" t="n">
        <v>66.97</v>
      </c>
      <c r="T47" t="n">
        <v>7413.21</v>
      </c>
      <c r="U47" t="n">
        <v>0.77</v>
      </c>
      <c r="V47" t="n">
        <v>0.85</v>
      </c>
      <c r="W47" t="n">
        <v>5.34</v>
      </c>
      <c r="X47" t="n">
        <v>0.46</v>
      </c>
      <c r="Y47" t="n">
        <v>1</v>
      </c>
      <c r="Z47" t="n">
        <v>10</v>
      </c>
      <c r="AA47" t="n">
        <v>309.5843756688845</v>
      </c>
      <c r="AB47" t="n">
        <v>423.5870006888972</v>
      </c>
      <c r="AC47" t="n">
        <v>383.1604518512374</v>
      </c>
      <c r="AD47" t="n">
        <v>309584.3756688845</v>
      </c>
      <c r="AE47" t="n">
        <v>423587.0006888972</v>
      </c>
      <c r="AF47" t="n">
        <v>2.680257554730057e-06</v>
      </c>
      <c r="AG47" t="n">
        <v>17</v>
      </c>
      <c r="AH47" t="n">
        <v>383160.4518512374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3.6164</v>
      </c>
      <c r="E48" t="n">
        <v>27.65</v>
      </c>
      <c r="F48" t="n">
        <v>24.63</v>
      </c>
      <c r="G48" t="n">
        <v>86.92</v>
      </c>
      <c r="H48" t="n">
        <v>1.14</v>
      </c>
      <c r="I48" t="n">
        <v>17</v>
      </c>
      <c r="J48" t="n">
        <v>194.1</v>
      </c>
      <c r="K48" t="n">
        <v>52.44</v>
      </c>
      <c r="L48" t="n">
        <v>12.5</v>
      </c>
      <c r="M48" t="n">
        <v>0</v>
      </c>
      <c r="N48" t="n">
        <v>39.16</v>
      </c>
      <c r="O48" t="n">
        <v>24173.41</v>
      </c>
      <c r="P48" t="n">
        <v>254.05</v>
      </c>
      <c r="Q48" t="n">
        <v>1397.35</v>
      </c>
      <c r="R48" t="n">
        <v>87.05</v>
      </c>
      <c r="S48" t="n">
        <v>66.97</v>
      </c>
      <c r="T48" t="n">
        <v>7439.42</v>
      </c>
      <c r="U48" t="n">
        <v>0.77</v>
      </c>
      <c r="V48" t="n">
        <v>0.85</v>
      </c>
      <c r="W48" t="n">
        <v>5.34</v>
      </c>
      <c r="X48" t="n">
        <v>0.46</v>
      </c>
      <c r="Y48" t="n">
        <v>1</v>
      </c>
      <c r="Z48" t="n">
        <v>10</v>
      </c>
      <c r="AA48" t="n">
        <v>309.9040206018713</v>
      </c>
      <c r="AB48" t="n">
        <v>424.0243529879489</v>
      </c>
      <c r="AC48" t="n">
        <v>383.5560638606955</v>
      </c>
      <c r="AD48" t="n">
        <v>309904.0206018713</v>
      </c>
      <c r="AE48" t="n">
        <v>424024.3529879489</v>
      </c>
      <c r="AF48" t="n">
        <v>2.680183442810944e-06</v>
      </c>
      <c r="AG48" t="n">
        <v>17</v>
      </c>
      <c r="AH48" t="n">
        <v>383556.0638606955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1.8385</v>
      </c>
      <c r="E2" t="n">
        <v>54.39</v>
      </c>
      <c r="F2" t="n">
        <v>35.65</v>
      </c>
      <c r="G2" t="n">
        <v>5.6</v>
      </c>
      <c r="H2" t="n">
        <v>0.08</v>
      </c>
      <c r="I2" t="n">
        <v>382</v>
      </c>
      <c r="J2" t="n">
        <v>213.37</v>
      </c>
      <c r="K2" t="n">
        <v>56.13</v>
      </c>
      <c r="L2" t="n">
        <v>1</v>
      </c>
      <c r="M2" t="n">
        <v>380</v>
      </c>
      <c r="N2" t="n">
        <v>46.25</v>
      </c>
      <c r="O2" t="n">
        <v>26550.29</v>
      </c>
      <c r="P2" t="n">
        <v>527.24</v>
      </c>
      <c r="Q2" t="n">
        <v>1398.08</v>
      </c>
      <c r="R2" t="n">
        <v>446.79</v>
      </c>
      <c r="S2" t="n">
        <v>66.97</v>
      </c>
      <c r="T2" t="n">
        <v>185484.66</v>
      </c>
      <c r="U2" t="n">
        <v>0.15</v>
      </c>
      <c r="V2" t="n">
        <v>0.59</v>
      </c>
      <c r="W2" t="n">
        <v>5.95</v>
      </c>
      <c r="X2" t="n">
        <v>11.47</v>
      </c>
      <c r="Y2" t="n">
        <v>1</v>
      </c>
      <c r="Z2" t="n">
        <v>10</v>
      </c>
      <c r="AA2" t="n">
        <v>984.5131930749237</v>
      </c>
      <c r="AB2" t="n">
        <v>1347.054384421796</v>
      </c>
      <c r="AC2" t="n">
        <v>1218.493404575282</v>
      </c>
      <c r="AD2" t="n">
        <v>984513.1930749237</v>
      </c>
      <c r="AE2" t="n">
        <v>1347054.384421796</v>
      </c>
      <c r="AF2" t="n">
        <v>1.347171998816936e-06</v>
      </c>
      <c r="AG2" t="n">
        <v>32</v>
      </c>
      <c r="AH2" t="n">
        <v>1218493.404575282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32.33</v>
      </c>
      <c r="G3" t="n">
        <v>7.03</v>
      </c>
      <c r="H3" t="n">
        <v>0.1</v>
      </c>
      <c r="I3" t="n">
        <v>276</v>
      </c>
      <c r="J3" t="n">
        <v>213.78</v>
      </c>
      <c r="K3" t="n">
        <v>56.13</v>
      </c>
      <c r="L3" t="n">
        <v>1.25</v>
      </c>
      <c r="M3" t="n">
        <v>274</v>
      </c>
      <c r="N3" t="n">
        <v>46.4</v>
      </c>
      <c r="O3" t="n">
        <v>26600.32</v>
      </c>
      <c r="P3" t="n">
        <v>476.88</v>
      </c>
      <c r="Q3" t="n">
        <v>1397.78</v>
      </c>
      <c r="R3" t="n">
        <v>338.37</v>
      </c>
      <c r="S3" t="n">
        <v>66.97</v>
      </c>
      <c r="T3" t="n">
        <v>131807.27</v>
      </c>
      <c r="U3" t="n">
        <v>0.2</v>
      </c>
      <c r="V3" t="n">
        <v>0.65</v>
      </c>
      <c r="W3" t="n">
        <v>5.77</v>
      </c>
      <c r="X3" t="n">
        <v>8.15</v>
      </c>
      <c r="Y3" t="n">
        <v>1</v>
      </c>
      <c r="Z3" t="n">
        <v>10</v>
      </c>
      <c r="AA3" t="n">
        <v>778.4932760981238</v>
      </c>
      <c r="AB3" t="n">
        <v>1065.168845056868</v>
      </c>
      <c r="AC3" t="n">
        <v>963.510625458503</v>
      </c>
      <c r="AD3" t="n">
        <v>778493.2760981239</v>
      </c>
      <c r="AE3" t="n">
        <v>1065168.845056868</v>
      </c>
      <c r="AF3" t="n">
        <v>1.572567759946166e-06</v>
      </c>
      <c r="AG3" t="n">
        <v>27</v>
      </c>
      <c r="AH3" t="n">
        <v>963510.625458503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2.3654</v>
      </c>
      <c r="E4" t="n">
        <v>42.28</v>
      </c>
      <c r="F4" t="n">
        <v>30.5</v>
      </c>
      <c r="G4" t="n">
        <v>8.43</v>
      </c>
      <c r="H4" t="n">
        <v>0.12</v>
      </c>
      <c r="I4" t="n">
        <v>217</v>
      </c>
      <c r="J4" t="n">
        <v>214.19</v>
      </c>
      <c r="K4" t="n">
        <v>56.13</v>
      </c>
      <c r="L4" t="n">
        <v>1.5</v>
      </c>
      <c r="M4" t="n">
        <v>215</v>
      </c>
      <c r="N4" t="n">
        <v>46.56</v>
      </c>
      <c r="O4" t="n">
        <v>26650.41</v>
      </c>
      <c r="P4" t="n">
        <v>448.58</v>
      </c>
      <c r="Q4" t="n">
        <v>1397.43</v>
      </c>
      <c r="R4" t="n">
        <v>279.28</v>
      </c>
      <c r="S4" t="n">
        <v>66.97</v>
      </c>
      <c r="T4" t="n">
        <v>102556.71</v>
      </c>
      <c r="U4" t="n">
        <v>0.24</v>
      </c>
      <c r="V4" t="n">
        <v>0.6899999999999999</v>
      </c>
      <c r="W4" t="n">
        <v>5.64</v>
      </c>
      <c r="X4" t="n">
        <v>6.33</v>
      </c>
      <c r="Y4" t="n">
        <v>1</v>
      </c>
      <c r="Z4" t="n">
        <v>10</v>
      </c>
      <c r="AA4" t="n">
        <v>678.2207952089486</v>
      </c>
      <c r="AB4" t="n">
        <v>927.9716129946514</v>
      </c>
      <c r="AC4" t="n">
        <v>839.40730466678</v>
      </c>
      <c r="AD4" t="n">
        <v>678220.7952089487</v>
      </c>
      <c r="AE4" t="n">
        <v>927971.6129946514</v>
      </c>
      <c r="AF4" t="n">
        <v>1.733261161817557e-06</v>
      </c>
      <c r="AG4" t="n">
        <v>25</v>
      </c>
      <c r="AH4" t="n">
        <v>839407.3046667799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2.5272</v>
      </c>
      <c r="E5" t="n">
        <v>39.57</v>
      </c>
      <c r="F5" t="n">
        <v>29.4</v>
      </c>
      <c r="G5" t="n">
        <v>9.85</v>
      </c>
      <c r="H5" t="n">
        <v>0.14</v>
      </c>
      <c r="I5" t="n">
        <v>179</v>
      </c>
      <c r="J5" t="n">
        <v>214.59</v>
      </c>
      <c r="K5" t="n">
        <v>56.13</v>
      </c>
      <c r="L5" t="n">
        <v>1.75</v>
      </c>
      <c r="M5" t="n">
        <v>177</v>
      </c>
      <c r="N5" t="n">
        <v>46.72</v>
      </c>
      <c r="O5" t="n">
        <v>26700.55</v>
      </c>
      <c r="P5" t="n">
        <v>431.2</v>
      </c>
      <c r="Q5" t="n">
        <v>1397.7</v>
      </c>
      <c r="R5" t="n">
        <v>243.36</v>
      </c>
      <c r="S5" t="n">
        <v>66.97</v>
      </c>
      <c r="T5" t="n">
        <v>84785.42999999999</v>
      </c>
      <c r="U5" t="n">
        <v>0.28</v>
      </c>
      <c r="V5" t="n">
        <v>0.72</v>
      </c>
      <c r="W5" t="n">
        <v>5.58</v>
      </c>
      <c r="X5" t="n">
        <v>5.23</v>
      </c>
      <c r="Y5" t="n">
        <v>1</v>
      </c>
      <c r="Z5" t="n">
        <v>10</v>
      </c>
      <c r="AA5" t="n">
        <v>613.957010373302</v>
      </c>
      <c r="AB5" t="n">
        <v>840.0430674644252</v>
      </c>
      <c r="AC5" t="n">
        <v>759.8705361134698</v>
      </c>
      <c r="AD5" t="n">
        <v>613957.0103733019</v>
      </c>
      <c r="AE5" t="n">
        <v>840043.0674644252</v>
      </c>
      <c r="AF5" t="n">
        <v>1.851821090786054e-06</v>
      </c>
      <c r="AG5" t="n">
        <v>23</v>
      </c>
      <c r="AH5" t="n">
        <v>759870.5361134699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2.6666</v>
      </c>
      <c r="E6" t="n">
        <v>37.5</v>
      </c>
      <c r="F6" t="n">
        <v>28.51</v>
      </c>
      <c r="G6" t="n">
        <v>11.33</v>
      </c>
      <c r="H6" t="n">
        <v>0.17</v>
      </c>
      <c r="I6" t="n">
        <v>151</v>
      </c>
      <c r="J6" t="n">
        <v>215</v>
      </c>
      <c r="K6" t="n">
        <v>56.13</v>
      </c>
      <c r="L6" t="n">
        <v>2</v>
      </c>
      <c r="M6" t="n">
        <v>149</v>
      </c>
      <c r="N6" t="n">
        <v>46.87</v>
      </c>
      <c r="O6" t="n">
        <v>26750.75</v>
      </c>
      <c r="P6" t="n">
        <v>417.02</v>
      </c>
      <c r="Q6" t="n">
        <v>1397.67</v>
      </c>
      <c r="R6" t="n">
        <v>214.58</v>
      </c>
      <c r="S6" t="n">
        <v>66.97</v>
      </c>
      <c r="T6" t="n">
        <v>70537.55</v>
      </c>
      <c r="U6" t="n">
        <v>0.31</v>
      </c>
      <c r="V6" t="n">
        <v>0.74</v>
      </c>
      <c r="W6" t="n">
        <v>5.53</v>
      </c>
      <c r="X6" t="n">
        <v>4.34</v>
      </c>
      <c r="Y6" t="n">
        <v>1</v>
      </c>
      <c r="Z6" t="n">
        <v>10</v>
      </c>
      <c r="AA6" t="n">
        <v>569.2790120019284</v>
      </c>
      <c r="AB6" t="n">
        <v>778.9126590385341</v>
      </c>
      <c r="AC6" t="n">
        <v>704.5743280706785</v>
      </c>
      <c r="AD6" t="n">
        <v>569279.0120019284</v>
      </c>
      <c r="AE6" t="n">
        <v>778912.6590385342</v>
      </c>
      <c r="AF6" t="n">
        <v>1.953967284223683e-06</v>
      </c>
      <c r="AG6" t="n">
        <v>22</v>
      </c>
      <c r="AH6" t="n">
        <v>704574.3280706785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2.765</v>
      </c>
      <c r="E7" t="n">
        <v>36.17</v>
      </c>
      <c r="F7" t="n">
        <v>27.98</v>
      </c>
      <c r="G7" t="n">
        <v>12.72</v>
      </c>
      <c r="H7" t="n">
        <v>0.19</v>
      </c>
      <c r="I7" t="n">
        <v>132</v>
      </c>
      <c r="J7" t="n">
        <v>215.41</v>
      </c>
      <c r="K7" t="n">
        <v>56.13</v>
      </c>
      <c r="L7" t="n">
        <v>2.25</v>
      </c>
      <c r="M7" t="n">
        <v>130</v>
      </c>
      <c r="N7" t="n">
        <v>47.03</v>
      </c>
      <c r="O7" t="n">
        <v>26801</v>
      </c>
      <c r="P7" t="n">
        <v>408.1</v>
      </c>
      <c r="Q7" t="n">
        <v>1397.4</v>
      </c>
      <c r="R7" t="n">
        <v>196.7</v>
      </c>
      <c r="S7" t="n">
        <v>66.97</v>
      </c>
      <c r="T7" t="n">
        <v>61693.8</v>
      </c>
      <c r="U7" t="n">
        <v>0.34</v>
      </c>
      <c r="V7" t="n">
        <v>0.75</v>
      </c>
      <c r="W7" t="n">
        <v>5.52</v>
      </c>
      <c r="X7" t="n">
        <v>3.81</v>
      </c>
      <c r="Y7" t="n">
        <v>1</v>
      </c>
      <c r="Z7" t="n">
        <v>10</v>
      </c>
      <c r="AA7" t="n">
        <v>539.0911449411831</v>
      </c>
      <c r="AB7" t="n">
        <v>737.6082875313207</v>
      </c>
      <c r="AC7" t="n">
        <v>667.2119878090642</v>
      </c>
      <c r="AD7" t="n">
        <v>539091.144941183</v>
      </c>
      <c r="AE7" t="n">
        <v>737608.2875313207</v>
      </c>
      <c r="AF7" t="n">
        <v>2.026070479591421e-06</v>
      </c>
      <c r="AG7" t="n">
        <v>21</v>
      </c>
      <c r="AH7" t="n">
        <v>667211.9878090642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2.8549</v>
      </c>
      <c r="E8" t="n">
        <v>35.03</v>
      </c>
      <c r="F8" t="n">
        <v>27.52</v>
      </c>
      <c r="G8" t="n">
        <v>14.23</v>
      </c>
      <c r="H8" t="n">
        <v>0.21</v>
      </c>
      <c r="I8" t="n">
        <v>116</v>
      </c>
      <c r="J8" t="n">
        <v>215.82</v>
      </c>
      <c r="K8" t="n">
        <v>56.13</v>
      </c>
      <c r="L8" t="n">
        <v>2.5</v>
      </c>
      <c r="M8" t="n">
        <v>114</v>
      </c>
      <c r="N8" t="n">
        <v>47.19</v>
      </c>
      <c r="O8" t="n">
        <v>26851.31</v>
      </c>
      <c r="P8" t="n">
        <v>400.11</v>
      </c>
      <c r="Q8" t="n">
        <v>1397.6</v>
      </c>
      <c r="R8" t="n">
        <v>181.38</v>
      </c>
      <c r="S8" t="n">
        <v>66.97</v>
      </c>
      <c r="T8" t="n">
        <v>54110.36</v>
      </c>
      <c r="U8" t="n">
        <v>0.37</v>
      </c>
      <c r="V8" t="n">
        <v>0.77</v>
      </c>
      <c r="W8" t="n">
        <v>5.49</v>
      </c>
      <c r="X8" t="n">
        <v>3.35</v>
      </c>
      <c r="Y8" t="n">
        <v>1</v>
      </c>
      <c r="Z8" t="n">
        <v>10</v>
      </c>
      <c r="AA8" t="n">
        <v>519.3695595828993</v>
      </c>
      <c r="AB8" t="n">
        <v>710.6243443891765</v>
      </c>
      <c r="AC8" t="n">
        <v>642.8033543282041</v>
      </c>
      <c r="AD8" t="n">
        <v>519369.5595828994</v>
      </c>
      <c r="AE8" t="n">
        <v>710624.3443891765</v>
      </c>
      <c r="AF8" t="n">
        <v>2.091945248530035e-06</v>
      </c>
      <c r="AG8" t="n">
        <v>21</v>
      </c>
      <c r="AH8" t="n">
        <v>642803.3543282042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2.9278</v>
      </c>
      <c r="E9" t="n">
        <v>34.16</v>
      </c>
      <c r="F9" t="n">
        <v>27.15</v>
      </c>
      <c r="G9" t="n">
        <v>15.66</v>
      </c>
      <c r="H9" t="n">
        <v>0.23</v>
      </c>
      <c r="I9" t="n">
        <v>104</v>
      </c>
      <c r="J9" t="n">
        <v>216.22</v>
      </c>
      <c r="K9" t="n">
        <v>56.13</v>
      </c>
      <c r="L9" t="n">
        <v>2.75</v>
      </c>
      <c r="M9" t="n">
        <v>102</v>
      </c>
      <c r="N9" t="n">
        <v>47.35</v>
      </c>
      <c r="O9" t="n">
        <v>26901.66</v>
      </c>
      <c r="P9" t="n">
        <v>393.61</v>
      </c>
      <c r="Q9" t="n">
        <v>1397.49</v>
      </c>
      <c r="R9" t="n">
        <v>169.56</v>
      </c>
      <c r="S9" t="n">
        <v>66.97</v>
      </c>
      <c r="T9" t="n">
        <v>48260.59</v>
      </c>
      <c r="U9" t="n">
        <v>0.39</v>
      </c>
      <c r="V9" t="n">
        <v>0.78</v>
      </c>
      <c r="W9" t="n">
        <v>5.47</v>
      </c>
      <c r="X9" t="n">
        <v>2.98</v>
      </c>
      <c r="Y9" t="n">
        <v>1</v>
      </c>
      <c r="Z9" t="n">
        <v>10</v>
      </c>
      <c r="AA9" t="n">
        <v>497.3694169128407</v>
      </c>
      <c r="AB9" t="n">
        <v>680.5227786102076</v>
      </c>
      <c r="AC9" t="n">
        <v>615.5746397393672</v>
      </c>
      <c r="AD9" t="n">
        <v>497369.4169128407</v>
      </c>
      <c r="AE9" t="n">
        <v>680522.7786102076</v>
      </c>
      <c r="AF9" t="n">
        <v>2.145363164610402e-06</v>
      </c>
      <c r="AG9" t="n">
        <v>20</v>
      </c>
      <c r="AH9" t="n">
        <v>615574.6397393672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2.9919</v>
      </c>
      <c r="E10" t="n">
        <v>33.42</v>
      </c>
      <c r="F10" t="n">
        <v>26.84</v>
      </c>
      <c r="G10" t="n">
        <v>17.13</v>
      </c>
      <c r="H10" t="n">
        <v>0.25</v>
      </c>
      <c r="I10" t="n">
        <v>94</v>
      </c>
      <c r="J10" t="n">
        <v>216.63</v>
      </c>
      <c r="K10" t="n">
        <v>56.13</v>
      </c>
      <c r="L10" t="n">
        <v>3</v>
      </c>
      <c r="M10" t="n">
        <v>92</v>
      </c>
      <c r="N10" t="n">
        <v>47.51</v>
      </c>
      <c r="O10" t="n">
        <v>26952.08</v>
      </c>
      <c r="P10" t="n">
        <v>387.98</v>
      </c>
      <c r="Q10" t="n">
        <v>1397.51</v>
      </c>
      <c r="R10" t="n">
        <v>159.51</v>
      </c>
      <c r="S10" t="n">
        <v>66.97</v>
      </c>
      <c r="T10" t="n">
        <v>43287.52</v>
      </c>
      <c r="U10" t="n">
        <v>0.42</v>
      </c>
      <c r="V10" t="n">
        <v>0.78</v>
      </c>
      <c r="W10" t="n">
        <v>5.45</v>
      </c>
      <c r="X10" t="n">
        <v>2.67</v>
      </c>
      <c r="Y10" t="n">
        <v>1</v>
      </c>
      <c r="Z10" t="n">
        <v>10</v>
      </c>
      <c r="AA10" t="n">
        <v>484.7735196425446</v>
      </c>
      <c r="AB10" t="n">
        <v>663.2885162732196</v>
      </c>
      <c r="AC10" t="n">
        <v>599.9851912113821</v>
      </c>
      <c r="AD10" t="n">
        <v>484773.5196425446</v>
      </c>
      <c r="AE10" t="n">
        <v>663288.5162732196</v>
      </c>
      <c r="AF10" t="n">
        <v>2.192332827446499e-06</v>
      </c>
      <c r="AG10" t="n">
        <v>20</v>
      </c>
      <c r="AH10" t="n">
        <v>599985.1912113822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3.0435</v>
      </c>
      <c r="E11" t="n">
        <v>32.86</v>
      </c>
      <c r="F11" t="n">
        <v>26.61</v>
      </c>
      <c r="G11" t="n">
        <v>18.57</v>
      </c>
      <c r="H11" t="n">
        <v>0.27</v>
      </c>
      <c r="I11" t="n">
        <v>86</v>
      </c>
      <c r="J11" t="n">
        <v>217.04</v>
      </c>
      <c r="K11" t="n">
        <v>56.13</v>
      </c>
      <c r="L11" t="n">
        <v>3.25</v>
      </c>
      <c r="M11" t="n">
        <v>84</v>
      </c>
      <c r="N11" t="n">
        <v>47.66</v>
      </c>
      <c r="O11" t="n">
        <v>27002.55</v>
      </c>
      <c r="P11" t="n">
        <v>383.5</v>
      </c>
      <c r="Q11" t="n">
        <v>1397.3</v>
      </c>
      <c r="R11" t="n">
        <v>152.43</v>
      </c>
      <c r="S11" t="n">
        <v>66.97</v>
      </c>
      <c r="T11" t="n">
        <v>39786.45</v>
      </c>
      <c r="U11" t="n">
        <v>0.44</v>
      </c>
      <c r="V11" t="n">
        <v>0.79</v>
      </c>
      <c r="W11" t="n">
        <v>5.43</v>
      </c>
      <c r="X11" t="n">
        <v>2.44</v>
      </c>
      <c r="Y11" t="n">
        <v>1</v>
      </c>
      <c r="Z11" t="n">
        <v>10</v>
      </c>
      <c r="AA11" t="n">
        <v>475.0836992545349</v>
      </c>
      <c r="AB11" t="n">
        <v>650.0304765336394</v>
      </c>
      <c r="AC11" t="n">
        <v>587.992480176772</v>
      </c>
      <c r="AD11" t="n">
        <v>475083.6992545349</v>
      </c>
      <c r="AE11" t="n">
        <v>650030.4765336395</v>
      </c>
      <c r="AF11" t="n">
        <v>2.230143039651533e-06</v>
      </c>
      <c r="AG11" t="n">
        <v>20</v>
      </c>
      <c r="AH11" t="n">
        <v>587992.480176772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3.0904</v>
      </c>
      <c r="E12" t="n">
        <v>32.36</v>
      </c>
      <c r="F12" t="n">
        <v>26.41</v>
      </c>
      <c r="G12" t="n">
        <v>20.06</v>
      </c>
      <c r="H12" t="n">
        <v>0.29</v>
      </c>
      <c r="I12" t="n">
        <v>79</v>
      </c>
      <c r="J12" t="n">
        <v>217.45</v>
      </c>
      <c r="K12" t="n">
        <v>56.13</v>
      </c>
      <c r="L12" t="n">
        <v>3.5</v>
      </c>
      <c r="M12" t="n">
        <v>77</v>
      </c>
      <c r="N12" t="n">
        <v>47.82</v>
      </c>
      <c r="O12" t="n">
        <v>27053.07</v>
      </c>
      <c r="P12" t="n">
        <v>379.4</v>
      </c>
      <c r="Q12" t="n">
        <v>1397.34</v>
      </c>
      <c r="R12" t="n">
        <v>145.25</v>
      </c>
      <c r="S12" t="n">
        <v>66.97</v>
      </c>
      <c r="T12" t="n">
        <v>36229.59</v>
      </c>
      <c r="U12" t="n">
        <v>0.46</v>
      </c>
      <c r="V12" t="n">
        <v>0.8</v>
      </c>
      <c r="W12" t="n">
        <v>5.43</v>
      </c>
      <c r="X12" t="n">
        <v>2.24</v>
      </c>
      <c r="Y12" t="n">
        <v>1</v>
      </c>
      <c r="Z12" t="n">
        <v>10</v>
      </c>
      <c r="AA12" t="n">
        <v>459.6621308489865</v>
      </c>
      <c r="AB12" t="n">
        <v>628.9300062895871</v>
      </c>
      <c r="AC12" t="n">
        <v>568.9058091981159</v>
      </c>
      <c r="AD12" t="n">
        <v>459662.1308489865</v>
      </c>
      <c r="AE12" t="n">
        <v>628930.0062895871</v>
      </c>
      <c r="AF12" t="n">
        <v>2.264509298419286e-06</v>
      </c>
      <c r="AG12" t="n">
        <v>19</v>
      </c>
      <c r="AH12" t="n">
        <v>568905.8091981158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3.1309</v>
      </c>
      <c r="E13" t="n">
        <v>31.94</v>
      </c>
      <c r="F13" t="n">
        <v>26.24</v>
      </c>
      <c r="G13" t="n">
        <v>21.57</v>
      </c>
      <c r="H13" t="n">
        <v>0.31</v>
      </c>
      <c r="I13" t="n">
        <v>73</v>
      </c>
      <c r="J13" t="n">
        <v>217.86</v>
      </c>
      <c r="K13" t="n">
        <v>56.13</v>
      </c>
      <c r="L13" t="n">
        <v>3.75</v>
      </c>
      <c r="M13" t="n">
        <v>71</v>
      </c>
      <c r="N13" t="n">
        <v>47.98</v>
      </c>
      <c r="O13" t="n">
        <v>27103.65</v>
      </c>
      <c r="P13" t="n">
        <v>376.09</v>
      </c>
      <c r="Q13" t="n">
        <v>1397.38</v>
      </c>
      <c r="R13" t="n">
        <v>140.54</v>
      </c>
      <c r="S13" t="n">
        <v>66.97</v>
      </c>
      <c r="T13" t="n">
        <v>33907.35</v>
      </c>
      <c r="U13" t="n">
        <v>0.48</v>
      </c>
      <c r="V13" t="n">
        <v>0.8</v>
      </c>
      <c r="W13" t="n">
        <v>5.4</v>
      </c>
      <c r="X13" t="n">
        <v>2.08</v>
      </c>
      <c r="Y13" t="n">
        <v>1</v>
      </c>
      <c r="Z13" t="n">
        <v>10</v>
      </c>
      <c r="AA13" t="n">
        <v>452.6761837593105</v>
      </c>
      <c r="AB13" t="n">
        <v>619.3715252832584</v>
      </c>
      <c r="AC13" t="n">
        <v>560.2595762036188</v>
      </c>
      <c r="AD13" t="n">
        <v>452676.1837593105</v>
      </c>
      <c r="AE13" t="n">
        <v>619371.5252832584</v>
      </c>
      <c r="AF13" t="n">
        <v>2.294185918463934e-06</v>
      </c>
      <c r="AG13" t="n">
        <v>19</v>
      </c>
      <c r="AH13" t="n">
        <v>560259.5762036189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3.1672</v>
      </c>
      <c r="E14" t="n">
        <v>31.57</v>
      </c>
      <c r="F14" t="n">
        <v>26.09</v>
      </c>
      <c r="G14" t="n">
        <v>23.02</v>
      </c>
      <c r="H14" t="n">
        <v>0.33</v>
      </c>
      <c r="I14" t="n">
        <v>68</v>
      </c>
      <c r="J14" t="n">
        <v>218.27</v>
      </c>
      <c r="K14" t="n">
        <v>56.13</v>
      </c>
      <c r="L14" t="n">
        <v>4</v>
      </c>
      <c r="M14" t="n">
        <v>66</v>
      </c>
      <c r="N14" t="n">
        <v>48.15</v>
      </c>
      <c r="O14" t="n">
        <v>27154.29</v>
      </c>
      <c r="P14" t="n">
        <v>372.18</v>
      </c>
      <c r="Q14" t="n">
        <v>1397.38</v>
      </c>
      <c r="R14" t="n">
        <v>135.14</v>
      </c>
      <c r="S14" t="n">
        <v>66.97</v>
      </c>
      <c r="T14" t="n">
        <v>31230.34</v>
      </c>
      <c r="U14" t="n">
        <v>0.5</v>
      </c>
      <c r="V14" t="n">
        <v>0.8100000000000001</v>
      </c>
      <c r="W14" t="n">
        <v>5.41</v>
      </c>
      <c r="X14" t="n">
        <v>1.92</v>
      </c>
      <c r="Y14" t="n">
        <v>1</v>
      </c>
      <c r="Z14" t="n">
        <v>10</v>
      </c>
      <c r="AA14" t="n">
        <v>445.8488818058083</v>
      </c>
      <c r="AB14" t="n">
        <v>610.0301095511719</v>
      </c>
      <c r="AC14" t="n">
        <v>551.8096920782435</v>
      </c>
      <c r="AD14" t="n">
        <v>445848.8818058083</v>
      </c>
      <c r="AE14" t="n">
        <v>610030.1095511719</v>
      </c>
      <c r="AF14" t="n">
        <v>2.320784963096545e-06</v>
      </c>
      <c r="AG14" t="n">
        <v>19</v>
      </c>
      <c r="AH14" t="n">
        <v>551809.6920782435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3.194</v>
      </c>
      <c r="E15" t="n">
        <v>31.31</v>
      </c>
      <c r="F15" t="n">
        <v>25.99</v>
      </c>
      <c r="G15" t="n">
        <v>24.37</v>
      </c>
      <c r="H15" t="n">
        <v>0.35</v>
      </c>
      <c r="I15" t="n">
        <v>64</v>
      </c>
      <c r="J15" t="n">
        <v>218.68</v>
      </c>
      <c r="K15" t="n">
        <v>56.13</v>
      </c>
      <c r="L15" t="n">
        <v>4.25</v>
      </c>
      <c r="M15" t="n">
        <v>62</v>
      </c>
      <c r="N15" t="n">
        <v>48.31</v>
      </c>
      <c r="O15" t="n">
        <v>27204.98</v>
      </c>
      <c r="P15" t="n">
        <v>370.01</v>
      </c>
      <c r="Q15" t="n">
        <v>1397.35</v>
      </c>
      <c r="R15" t="n">
        <v>132.14</v>
      </c>
      <c r="S15" t="n">
        <v>66.97</v>
      </c>
      <c r="T15" t="n">
        <v>29753.04</v>
      </c>
      <c r="U15" t="n">
        <v>0.51</v>
      </c>
      <c r="V15" t="n">
        <v>0.8100000000000001</v>
      </c>
      <c r="W15" t="n">
        <v>5.4</v>
      </c>
      <c r="X15" t="n">
        <v>1.83</v>
      </c>
      <c r="Y15" t="n">
        <v>1</v>
      </c>
      <c r="Z15" t="n">
        <v>10</v>
      </c>
      <c r="AA15" t="n">
        <v>441.4626529333489</v>
      </c>
      <c r="AB15" t="n">
        <v>604.0286777011121</v>
      </c>
      <c r="AC15" t="n">
        <v>546.3810284608909</v>
      </c>
      <c r="AD15" t="n">
        <v>441462.6529333488</v>
      </c>
      <c r="AE15" t="n">
        <v>604028.6777011121</v>
      </c>
      <c r="AF15" t="n">
        <v>2.340422825249547e-06</v>
      </c>
      <c r="AG15" t="n">
        <v>19</v>
      </c>
      <c r="AH15" t="n">
        <v>546381.0284608909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3.2249</v>
      </c>
      <c r="E16" t="n">
        <v>31.01</v>
      </c>
      <c r="F16" t="n">
        <v>25.86</v>
      </c>
      <c r="G16" t="n">
        <v>25.86</v>
      </c>
      <c r="H16" t="n">
        <v>0.36</v>
      </c>
      <c r="I16" t="n">
        <v>60</v>
      </c>
      <c r="J16" t="n">
        <v>219.09</v>
      </c>
      <c r="K16" t="n">
        <v>56.13</v>
      </c>
      <c r="L16" t="n">
        <v>4.5</v>
      </c>
      <c r="M16" t="n">
        <v>58</v>
      </c>
      <c r="N16" t="n">
        <v>48.47</v>
      </c>
      <c r="O16" t="n">
        <v>27255.72</v>
      </c>
      <c r="P16" t="n">
        <v>367.02</v>
      </c>
      <c r="Q16" t="n">
        <v>1397.4</v>
      </c>
      <c r="R16" t="n">
        <v>128.12</v>
      </c>
      <c r="S16" t="n">
        <v>66.97</v>
      </c>
      <c r="T16" t="n">
        <v>27759.45</v>
      </c>
      <c r="U16" t="n">
        <v>0.52</v>
      </c>
      <c r="V16" t="n">
        <v>0.8100000000000001</v>
      </c>
      <c r="W16" t="n">
        <v>5.38</v>
      </c>
      <c r="X16" t="n">
        <v>1.7</v>
      </c>
      <c r="Y16" t="n">
        <v>1</v>
      </c>
      <c r="Z16" t="n">
        <v>10</v>
      </c>
      <c r="AA16" t="n">
        <v>429.230064911643</v>
      </c>
      <c r="AB16" t="n">
        <v>587.2915111061183</v>
      </c>
      <c r="AC16" t="n">
        <v>531.2412335549623</v>
      </c>
      <c r="AD16" t="n">
        <v>429230.064911643</v>
      </c>
      <c r="AE16" t="n">
        <v>587291.5111061182</v>
      </c>
      <c r="AF16" t="n">
        <v>2.363064987209538e-06</v>
      </c>
      <c r="AG16" t="n">
        <v>18</v>
      </c>
      <c r="AH16" t="n">
        <v>531241.2335549622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3.255</v>
      </c>
      <c r="E17" t="n">
        <v>30.72</v>
      </c>
      <c r="F17" t="n">
        <v>25.75</v>
      </c>
      <c r="G17" t="n">
        <v>27.58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364.18</v>
      </c>
      <c r="Q17" t="n">
        <v>1397.39</v>
      </c>
      <c r="R17" t="n">
        <v>123.74</v>
      </c>
      <c r="S17" t="n">
        <v>66.97</v>
      </c>
      <c r="T17" t="n">
        <v>25592.22</v>
      </c>
      <c r="U17" t="n">
        <v>0.54</v>
      </c>
      <c r="V17" t="n">
        <v>0.82</v>
      </c>
      <c r="W17" t="n">
        <v>5.39</v>
      </c>
      <c r="X17" t="n">
        <v>1.58</v>
      </c>
      <c r="Y17" t="n">
        <v>1</v>
      </c>
      <c r="Z17" t="n">
        <v>10</v>
      </c>
      <c r="AA17" t="n">
        <v>424.1893202021161</v>
      </c>
      <c r="AB17" t="n">
        <v>580.3945418125818</v>
      </c>
      <c r="AC17" t="n">
        <v>525.0025013308438</v>
      </c>
      <c r="AD17" t="n">
        <v>424189.3202021161</v>
      </c>
      <c r="AE17" t="n">
        <v>580394.5418125818</v>
      </c>
      <c r="AF17" t="n">
        <v>2.38512094432914e-06</v>
      </c>
      <c r="AG17" t="n">
        <v>18</v>
      </c>
      <c r="AH17" t="n">
        <v>525002.5013308438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3.2763</v>
      </c>
      <c r="E18" t="n">
        <v>30.52</v>
      </c>
      <c r="F18" t="n">
        <v>25.67</v>
      </c>
      <c r="G18" t="n">
        <v>29.06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361.82</v>
      </c>
      <c r="Q18" t="n">
        <v>1397.38</v>
      </c>
      <c r="R18" t="n">
        <v>121.91</v>
      </c>
      <c r="S18" t="n">
        <v>66.97</v>
      </c>
      <c r="T18" t="n">
        <v>24694.03</v>
      </c>
      <c r="U18" t="n">
        <v>0.55</v>
      </c>
      <c r="V18" t="n">
        <v>0.82</v>
      </c>
      <c r="W18" t="n">
        <v>5.37</v>
      </c>
      <c r="X18" t="n">
        <v>1.5</v>
      </c>
      <c r="Y18" t="n">
        <v>1</v>
      </c>
      <c r="Z18" t="n">
        <v>10</v>
      </c>
      <c r="AA18" t="n">
        <v>420.4172921765293</v>
      </c>
      <c r="AB18" t="n">
        <v>575.233486657842</v>
      </c>
      <c r="AC18" t="n">
        <v>520.334010036486</v>
      </c>
      <c r="AD18" t="n">
        <v>420417.2921765293</v>
      </c>
      <c r="AE18" t="n">
        <v>575233.4866578421</v>
      </c>
      <c r="AF18" t="n">
        <v>2.400728648204474e-06</v>
      </c>
      <c r="AG18" t="n">
        <v>18</v>
      </c>
      <c r="AH18" t="n">
        <v>520334.010036486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3.2987</v>
      </c>
      <c r="E19" t="n">
        <v>30.32</v>
      </c>
      <c r="F19" t="n">
        <v>25.59</v>
      </c>
      <c r="G19" t="n">
        <v>30.71</v>
      </c>
      <c r="H19" t="n">
        <v>0.42</v>
      </c>
      <c r="I19" t="n">
        <v>50</v>
      </c>
      <c r="J19" t="n">
        <v>220.33</v>
      </c>
      <c r="K19" t="n">
        <v>56.13</v>
      </c>
      <c r="L19" t="n">
        <v>5.25</v>
      </c>
      <c r="M19" t="n">
        <v>48</v>
      </c>
      <c r="N19" t="n">
        <v>48.95</v>
      </c>
      <c r="O19" t="n">
        <v>27408.3</v>
      </c>
      <c r="P19" t="n">
        <v>359.13</v>
      </c>
      <c r="Q19" t="n">
        <v>1397.21</v>
      </c>
      <c r="R19" t="n">
        <v>118.83</v>
      </c>
      <c r="S19" t="n">
        <v>66.97</v>
      </c>
      <c r="T19" t="n">
        <v>23165.1</v>
      </c>
      <c r="U19" t="n">
        <v>0.5600000000000001</v>
      </c>
      <c r="V19" t="n">
        <v>0.82</v>
      </c>
      <c r="W19" t="n">
        <v>5.38</v>
      </c>
      <c r="X19" t="n">
        <v>1.43</v>
      </c>
      <c r="Y19" t="n">
        <v>1</v>
      </c>
      <c r="Z19" t="n">
        <v>10</v>
      </c>
      <c r="AA19" t="n">
        <v>416.3548852965331</v>
      </c>
      <c r="AB19" t="n">
        <v>569.6751223438886</v>
      </c>
      <c r="AC19" t="n">
        <v>515.3061282114429</v>
      </c>
      <c r="AD19" t="n">
        <v>416354.8852965331</v>
      </c>
      <c r="AE19" t="n">
        <v>569675.1223438886</v>
      </c>
      <c r="AF19" t="n">
        <v>2.417142383735341e-06</v>
      </c>
      <c r="AG19" t="n">
        <v>18</v>
      </c>
      <c r="AH19" t="n">
        <v>515306.128211443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3.3147</v>
      </c>
      <c r="E20" t="n">
        <v>30.17</v>
      </c>
      <c r="F20" t="n">
        <v>25.53</v>
      </c>
      <c r="G20" t="n">
        <v>31.91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357.56</v>
      </c>
      <c r="Q20" t="n">
        <v>1397.35</v>
      </c>
      <c r="R20" t="n">
        <v>116.99</v>
      </c>
      <c r="S20" t="n">
        <v>66.97</v>
      </c>
      <c r="T20" t="n">
        <v>22257.01</v>
      </c>
      <c r="U20" t="n">
        <v>0.57</v>
      </c>
      <c r="V20" t="n">
        <v>0.82</v>
      </c>
      <c r="W20" t="n">
        <v>5.37</v>
      </c>
      <c r="X20" t="n">
        <v>1.36</v>
      </c>
      <c r="Y20" t="n">
        <v>1</v>
      </c>
      <c r="Z20" t="n">
        <v>10</v>
      </c>
      <c r="AA20" t="n">
        <v>413.7401353826781</v>
      </c>
      <c r="AB20" t="n">
        <v>566.0975061571272</v>
      </c>
      <c r="AC20" t="n">
        <v>512.0699546923302</v>
      </c>
      <c r="AD20" t="n">
        <v>413740.1353826781</v>
      </c>
      <c r="AE20" t="n">
        <v>566097.5061571272</v>
      </c>
      <c r="AF20" t="n">
        <v>2.428866480543104e-06</v>
      </c>
      <c r="AG20" t="n">
        <v>18</v>
      </c>
      <c r="AH20" t="n">
        <v>512069.9546923302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3.3318</v>
      </c>
      <c r="E21" t="n">
        <v>30.01</v>
      </c>
      <c r="F21" t="n">
        <v>25.46</v>
      </c>
      <c r="G21" t="n">
        <v>33.21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355.31</v>
      </c>
      <c r="Q21" t="n">
        <v>1397.3</v>
      </c>
      <c r="R21" t="n">
        <v>114.47</v>
      </c>
      <c r="S21" t="n">
        <v>66.97</v>
      </c>
      <c r="T21" t="n">
        <v>21008.68</v>
      </c>
      <c r="U21" t="n">
        <v>0.59</v>
      </c>
      <c r="V21" t="n">
        <v>0.83</v>
      </c>
      <c r="W21" t="n">
        <v>5.37</v>
      </c>
      <c r="X21" t="n">
        <v>1.29</v>
      </c>
      <c r="Y21" t="n">
        <v>1</v>
      </c>
      <c r="Z21" t="n">
        <v>10</v>
      </c>
      <c r="AA21" t="n">
        <v>410.551817808389</v>
      </c>
      <c r="AB21" t="n">
        <v>561.7351093933406</v>
      </c>
      <c r="AC21" t="n">
        <v>508.1238989530172</v>
      </c>
      <c r="AD21" t="n">
        <v>410551.817808389</v>
      </c>
      <c r="AE21" t="n">
        <v>561735.1093933407</v>
      </c>
      <c r="AF21" t="n">
        <v>2.441396609006399e-06</v>
      </c>
      <c r="AG21" t="n">
        <v>18</v>
      </c>
      <c r="AH21" t="n">
        <v>508123.8989530172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3.3463</v>
      </c>
      <c r="E22" t="n">
        <v>29.88</v>
      </c>
      <c r="F22" t="n">
        <v>25.41</v>
      </c>
      <c r="G22" t="n">
        <v>34.65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353.59</v>
      </c>
      <c r="Q22" t="n">
        <v>1397.33</v>
      </c>
      <c r="R22" t="n">
        <v>113.1</v>
      </c>
      <c r="S22" t="n">
        <v>66.97</v>
      </c>
      <c r="T22" t="n">
        <v>20331.51</v>
      </c>
      <c r="U22" t="n">
        <v>0.59</v>
      </c>
      <c r="V22" t="n">
        <v>0.83</v>
      </c>
      <c r="W22" t="n">
        <v>5.37</v>
      </c>
      <c r="X22" t="n">
        <v>1.25</v>
      </c>
      <c r="Y22" t="n">
        <v>1</v>
      </c>
      <c r="Z22" t="n">
        <v>10</v>
      </c>
      <c r="AA22" t="n">
        <v>408.0195844834647</v>
      </c>
      <c r="AB22" t="n">
        <v>558.2703960439294</v>
      </c>
      <c r="AC22" t="n">
        <v>504.9898529829179</v>
      </c>
      <c r="AD22" t="n">
        <v>408019.5844834647</v>
      </c>
      <c r="AE22" t="n">
        <v>558270.3960439294</v>
      </c>
      <c r="AF22" t="n">
        <v>2.452021571738434e-06</v>
      </c>
      <c r="AG22" t="n">
        <v>18</v>
      </c>
      <c r="AH22" t="n">
        <v>504989.8529829179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3.3655</v>
      </c>
      <c r="E23" t="n">
        <v>29.71</v>
      </c>
      <c r="F23" t="n">
        <v>25.33</v>
      </c>
      <c r="G23" t="n">
        <v>36.18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350.91</v>
      </c>
      <c r="Q23" t="n">
        <v>1397.18</v>
      </c>
      <c r="R23" t="n">
        <v>110.29</v>
      </c>
      <c r="S23" t="n">
        <v>66.97</v>
      </c>
      <c r="T23" t="n">
        <v>18937.98</v>
      </c>
      <c r="U23" t="n">
        <v>0.61</v>
      </c>
      <c r="V23" t="n">
        <v>0.83</v>
      </c>
      <c r="W23" t="n">
        <v>5.36</v>
      </c>
      <c r="X23" t="n">
        <v>1.16</v>
      </c>
      <c r="Y23" t="n">
        <v>1</v>
      </c>
      <c r="Z23" t="n">
        <v>10</v>
      </c>
      <c r="AA23" t="n">
        <v>404.3962670123976</v>
      </c>
      <c r="AB23" t="n">
        <v>553.3128132305303</v>
      </c>
      <c r="AC23" t="n">
        <v>500.5054149152185</v>
      </c>
      <c r="AD23" t="n">
        <v>404396.2670123976</v>
      </c>
      <c r="AE23" t="n">
        <v>553312.8132305304</v>
      </c>
      <c r="AF23" t="n">
        <v>2.466090487907749e-06</v>
      </c>
      <c r="AG23" t="n">
        <v>18</v>
      </c>
      <c r="AH23" t="n">
        <v>500505.4149152185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3.3816</v>
      </c>
      <c r="E24" t="n">
        <v>29.57</v>
      </c>
      <c r="F24" t="n">
        <v>25.27</v>
      </c>
      <c r="G24" t="n">
        <v>37.91</v>
      </c>
      <c r="H24" t="n">
        <v>0.52</v>
      </c>
      <c r="I24" t="n">
        <v>40</v>
      </c>
      <c r="J24" t="n">
        <v>222.4</v>
      </c>
      <c r="K24" t="n">
        <v>56.13</v>
      </c>
      <c r="L24" t="n">
        <v>6.5</v>
      </c>
      <c r="M24" t="n">
        <v>38</v>
      </c>
      <c r="N24" t="n">
        <v>49.78</v>
      </c>
      <c r="O24" t="n">
        <v>27663.85</v>
      </c>
      <c r="P24" t="n">
        <v>349.07</v>
      </c>
      <c r="Q24" t="n">
        <v>1397.35</v>
      </c>
      <c r="R24" t="n">
        <v>108.65</v>
      </c>
      <c r="S24" t="n">
        <v>66.97</v>
      </c>
      <c r="T24" t="n">
        <v>18125.56</v>
      </c>
      <c r="U24" t="n">
        <v>0.62</v>
      </c>
      <c r="V24" t="n">
        <v>0.83</v>
      </c>
      <c r="W24" t="n">
        <v>5.36</v>
      </c>
      <c r="X24" t="n">
        <v>1.1</v>
      </c>
      <c r="Y24" t="n">
        <v>1</v>
      </c>
      <c r="Z24" t="n">
        <v>10</v>
      </c>
      <c r="AA24" t="n">
        <v>401.6884625108891</v>
      </c>
      <c r="AB24" t="n">
        <v>549.6078756516627</v>
      </c>
      <c r="AC24" t="n">
        <v>497.1540713789654</v>
      </c>
      <c r="AD24" t="n">
        <v>401688.4625108891</v>
      </c>
      <c r="AE24" t="n">
        <v>549607.8756516627</v>
      </c>
      <c r="AF24" t="n">
        <v>2.47788786032056e-06</v>
      </c>
      <c r="AG24" t="n">
        <v>18</v>
      </c>
      <c r="AH24" t="n">
        <v>497154.0713789654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3.3964</v>
      </c>
      <c r="E25" t="n">
        <v>29.44</v>
      </c>
      <c r="F25" t="n">
        <v>25.23</v>
      </c>
      <c r="G25" t="n">
        <v>39.83</v>
      </c>
      <c r="H25" t="n">
        <v>0.54</v>
      </c>
      <c r="I25" t="n">
        <v>38</v>
      </c>
      <c r="J25" t="n">
        <v>222.82</v>
      </c>
      <c r="K25" t="n">
        <v>56.13</v>
      </c>
      <c r="L25" t="n">
        <v>6.75</v>
      </c>
      <c r="M25" t="n">
        <v>36</v>
      </c>
      <c r="N25" t="n">
        <v>49.94</v>
      </c>
      <c r="O25" t="n">
        <v>27715.11</v>
      </c>
      <c r="P25" t="n">
        <v>346.64</v>
      </c>
      <c r="Q25" t="n">
        <v>1397.27</v>
      </c>
      <c r="R25" t="n">
        <v>107</v>
      </c>
      <c r="S25" t="n">
        <v>66.97</v>
      </c>
      <c r="T25" t="n">
        <v>17313.56</v>
      </c>
      <c r="U25" t="n">
        <v>0.63</v>
      </c>
      <c r="V25" t="n">
        <v>0.83</v>
      </c>
      <c r="W25" t="n">
        <v>5.36</v>
      </c>
      <c r="X25" t="n">
        <v>1.06</v>
      </c>
      <c r="Y25" t="n">
        <v>1</v>
      </c>
      <c r="Z25" t="n">
        <v>10</v>
      </c>
      <c r="AA25" t="n">
        <v>398.7119102386882</v>
      </c>
      <c r="AB25" t="n">
        <v>545.535225516619</v>
      </c>
      <c r="AC25" t="n">
        <v>493.47010925681</v>
      </c>
      <c r="AD25" t="n">
        <v>398711.9102386882</v>
      </c>
      <c r="AE25" t="n">
        <v>545535.225516619</v>
      </c>
      <c r="AF25" t="n">
        <v>2.48873264986774e-06</v>
      </c>
      <c r="AG25" t="n">
        <v>18</v>
      </c>
      <c r="AH25" t="n">
        <v>493470.10925681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3.4036</v>
      </c>
      <c r="E26" t="n">
        <v>29.38</v>
      </c>
      <c r="F26" t="n">
        <v>25.21</v>
      </c>
      <c r="G26" t="n">
        <v>40.87</v>
      </c>
      <c r="H26" t="n">
        <v>0.5600000000000001</v>
      </c>
      <c r="I26" t="n">
        <v>37</v>
      </c>
      <c r="J26" t="n">
        <v>223.23</v>
      </c>
      <c r="K26" t="n">
        <v>56.13</v>
      </c>
      <c r="L26" t="n">
        <v>7</v>
      </c>
      <c r="M26" t="n">
        <v>35</v>
      </c>
      <c r="N26" t="n">
        <v>50.11</v>
      </c>
      <c r="O26" t="n">
        <v>27766.43</v>
      </c>
      <c r="P26" t="n">
        <v>346.13</v>
      </c>
      <c r="Q26" t="n">
        <v>1397.23</v>
      </c>
      <c r="R26" t="n">
        <v>106.69</v>
      </c>
      <c r="S26" t="n">
        <v>66.97</v>
      </c>
      <c r="T26" t="n">
        <v>17163.53</v>
      </c>
      <c r="U26" t="n">
        <v>0.63</v>
      </c>
      <c r="V26" t="n">
        <v>0.84</v>
      </c>
      <c r="W26" t="n">
        <v>5.35</v>
      </c>
      <c r="X26" t="n">
        <v>1.04</v>
      </c>
      <c r="Y26" t="n">
        <v>1</v>
      </c>
      <c r="Z26" t="n">
        <v>10</v>
      </c>
      <c r="AA26" t="n">
        <v>397.7502994792478</v>
      </c>
      <c r="AB26" t="n">
        <v>544.21950725228</v>
      </c>
      <c r="AC26" t="n">
        <v>492.2799612969974</v>
      </c>
      <c r="AD26" t="n">
        <v>397750.2994792478</v>
      </c>
      <c r="AE26" t="n">
        <v>544219.50725228</v>
      </c>
      <c r="AF26" t="n">
        <v>2.494008493431233e-06</v>
      </c>
      <c r="AG26" t="n">
        <v>18</v>
      </c>
      <c r="AH26" t="n">
        <v>492279.9612969974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3.4219</v>
      </c>
      <c r="E27" t="n">
        <v>29.22</v>
      </c>
      <c r="F27" t="n">
        <v>25.13</v>
      </c>
      <c r="G27" t="n">
        <v>43.09</v>
      </c>
      <c r="H27" t="n">
        <v>0.58</v>
      </c>
      <c r="I27" t="n">
        <v>35</v>
      </c>
      <c r="J27" t="n">
        <v>223.65</v>
      </c>
      <c r="K27" t="n">
        <v>56.13</v>
      </c>
      <c r="L27" t="n">
        <v>7.25</v>
      </c>
      <c r="M27" t="n">
        <v>33</v>
      </c>
      <c r="N27" t="n">
        <v>50.27</v>
      </c>
      <c r="O27" t="n">
        <v>27817.81</v>
      </c>
      <c r="P27" t="n">
        <v>342.95</v>
      </c>
      <c r="Q27" t="n">
        <v>1397.32</v>
      </c>
      <c r="R27" t="n">
        <v>104.02</v>
      </c>
      <c r="S27" t="n">
        <v>66.97</v>
      </c>
      <c r="T27" t="n">
        <v>15838.43</v>
      </c>
      <c r="U27" t="n">
        <v>0.64</v>
      </c>
      <c r="V27" t="n">
        <v>0.84</v>
      </c>
      <c r="W27" t="n">
        <v>5.35</v>
      </c>
      <c r="X27" t="n">
        <v>0.97</v>
      </c>
      <c r="Y27" t="n">
        <v>1</v>
      </c>
      <c r="Z27" t="n">
        <v>10</v>
      </c>
      <c r="AA27" t="n">
        <v>387.0790119401973</v>
      </c>
      <c r="AB27" t="n">
        <v>529.6185808573712</v>
      </c>
      <c r="AC27" t="n">
        <v>479.0725268246897</v>
      </c>
      <c r="AD27" t="n">
        <v>387079.0119401973</v>
      </c>
      <c r="AE27" t="n">
        <v>529618.5808573712</v>
      </c>
      <c r="AF27" t="n">
        <v>2.507417929155111e-06</v>
      </c>
      <c r="AG27" t="n">
        <v>17</v>
      </c>
      <c r="AH27" t="n">
        <v>479072.5268246897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3.4313</v>
      </c>
      <c r="E28" t="n">
        <v>29.14</v>
      </c>
      <c r="F28" t="n">
        <v>25.09</v>
      </c>
      <c r="G28" t="n">
        <v>44.28</v>
      </c>
      <c r="H28" t="n">
        <v>0.59</v>
      </c>
      <c r="I28" t="n">
        <v>34</v>
      </c>
      <c r="J28" t="n">
        <v>224.07</v>
      </c>
      <c r="K28" t="n">
        <v>56.13</v>
      </c>
      <c r="L28" t="n">
        <v>7.5</v>
      </c>
      <c r="M28" t="n">
        <v>32</v>
      </c>
      <c r="N28" t="n">
        <v>50.44</v>
      </c>
      <c r="O28" t="n">
        <v>27869.24</v>
      </c>
      <c r="P28" t="n">
        <v>341.5</v>
      </c>
      <c r="Q28" t="n">
        <v>1397.26</v>
      </c>
      <c r="R28" t="n">
        <v>102.87</v>
      </c>
      <c r="S28" t="n">
        <v>66.97</v>
      </c>
      <c r="T28" t="n">
        <v>15266.33</v>
      </c>
      <c r="U28" t="n">
        <v>0.65</v>
      </c>
      <c r="V28" t="n">
        <v>0.84</v>
      </c>
      <c r="W28" t="n">
        <v>5.35</v>
      </c>
      <c r="X28" t="n">
        <v>0.93</v>
      </c>
      <c r="Y28" t="n">
        <v>1</v>
      </c>
      <c r="Z28" t="n">
        <v>10</v>
      </c>
      <c r="AA28" t="n">
        <v>385.2795417724632</v>
      </c>
      <c r="AB28" t="n">
        <v>527.1564663868567</v>
      </c>
      <c r="AC28" t="n">
        <v>476.8453931036417</v>
      </c>
      <c r="AD28" t="n">
        <v>385279.5417724632</v>
      </c>
      <c r="AE28" t="n">
        <v>527156.4663868566</v>
      </c>
      <c r="AF28" t="n">
        <v>2.514305836029671e-06</v>
      </c>
      <c r="AG28" t="n">
        <v>17</v>
      </c>
      <c r="AH28" t="n">
        <v>476845.3931036417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3.4394</v>
      </c>
      <c r="E29" t="n">
        <v>29.08</v>
      </c>
      <c r="F29" t="n">
        <v>25.07</v>
      </c>
      <c r="G29" t="n">
        <v>45.58</v>
      </c>
      <c r="H29" t="n">
        <v>0.61</v>
      </c>
      <c r="I29" t="n">
        <v>33</v>
      </c>
      <c r="J29" t="n">
        <v>224.49</v>
      </c>
      <c r="K29" t="n">
        <v>56.13</v>
      </c>
      <c r="L29" t="n">
        <v>7.75</v>
      </c>
      <c r="M29" t="n">
        <v>31</v>
      </c>
      <c r="N29" t="n">
        <v>50.61</v>
      </c>
      <c r="O29" t="n">
        <v>27920.73</v>
      </c>
      <c r="P29" t="n">
        <v>340.29</v>
      </c>
      <c r="Q29" t="n">
        <v>1397.26</v>
      </c>
      <c r="R29" t="n">
        <v>102.09</v>
      </c>
      <c r="S29" t="n">
        <v>66.97</v>
      </c>
      <c r="T29" t="n">
        <v>14880.93</v>
      </c>
      <c r="U29" t="n">
        <v>0.66</v>
      </c>
      <c r="V29" t="n">
        <v>0.84</v>
      </c>
      <c r="W29" t="n">
        <v>5.34</v>
      </c>
      <c r="X29" t="n">
        <v>0.9</v>
      </c>
      <c r="Y29" t="n">
        <v>1</v>
      </c>
      <c r="Z29" t="n">
        <v>10</v>
      </c>
      <c r="AA29" t="n">
        <v>383.7795830598044</v>
      </c>
      <c r="AB29" t="n">
        <v>525.1041567026886</v>
      </c>
      <c r="AC29" t="n">
        <v>474.9889529752958</v>
      </c>
      <c r="AD29" t="n">
        <v>383779.5830598044</v>
      </c>
      <c r="AE29" t="n">
        <v>525104.1567026885</v>
      </c>
      <c r="AF29" t="n">
        <v>2.520241160038601e-06</v>
      </c>
      <c r="AG29" t="n">
        <v>17</v>
      </c>
      <c r="AH29" t="n">
        <v>474988.9529752958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3.4452</v>
      </c>
      <c r="E30" t="n">
        <v>29.03</v>
      </c>
      <c r="F30" t="n">
        <v>25.06</v>
      </c>
      <c r="G30" t="n">
        <v>46.99</v>
      </c>
      <c r="H30" t="n">
        <v>0.63</v>
      </c>
      <c r="I30" t="n">
        <v>32</v>
      </c>
      <c r="J30" t="n">
        <v>224.9</v>
      </c>
      <c r="K30" t="n">
        <v>56.13</v>
      </c>
      <c r="L30" t="n">
        <v>8</v>
      </c>
      <c r="M30" t="n">
        <v>30</v>
      </c>
      <c r="N30" t="n">
        <v>50.78</v>
      </c>
      <c r="O30" t="n">
        <v>27972.28</v>
      </c>
      <c r="P30" t="n">
        <v>338.48</v>
      </c>
      <c r="Q30" t="n">
        <v>1397.26</v>
      </c>
      <c r="R30" t="n">
        <v>101.65</v>
      </c>
      <c r="S30" t="n">
        <v>66.97</v>
      </c>
      <c r="T30" t="n">
        <v>14668.44</v>
      </c>
      <c r="U30" t="n">
        <v>0.66</v>
      </c>
      <c r="V30" t="n">
        <v>0.84</v>
      </c>
      <c r="W30" t="n">
        <v>5.35</v>
      </c>
      <c r="X30" t="n">
        <v>0.9</v>
      </c>
      <c r="Y30" t="n">
        <v>1</v>
      </c>
      <c r="Z30" t="n">
        <v>10</v>
      </c>
      <c r="AA30" t="n">
        <v>382.0519198497896</v>
      </c>
      <c r="AB30" t="n">
        <v>522.7402916796246</v>
      </c>
      <c r="AC30" t="n">
        <v>472.8506919123279</v>
      </c>
      <c r="AD30" t="n">
        <v>382051.9198497896</v>
      </c>
      <c r="AE30" t="n">
        <v>522740.2916796247</v>
      </c>
      <c r="AF30" t="n">
        <v>2.524491145131414e-06</v>
      </c>
      <c r="AG30" t="n">
        <v>17</v>
      </c>
      <c r="AH30" t="n">
        <v>472850.6919123279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3.4544</v>
      </c>
      <c r="E31" t="n">
        <v>28.95</v>
      </c>
      <c r="F31" t="n">
        <v>25.03</v>
      </c>
      <c r="G31" t="n">
        <v>48.44</v>
      </c>
      <c r="H31" t="n">
        <v>0.65</v>
      </c>
      <c r="I31" t="n">
        <v>31</v>
      </c>
      <c r="J31" t="n">
        <v>225.32</v>
      </c>
      <c r="K31" t="n">
        <v>56.13</v>
      </c>
      <c r="L31" t="n">
        <v>8.25</v>
      </c>
      <c r="M31" t="n">
        <v>29</v>
      </c>
      <c r="N31" t="n">
        <v>50.95</v>
      </c>
      <c r="O31" t="n">
        <v>28023.89</v>
      </c>
      <c r="P31" t="n">
        <v>337.1</v>
      </c>
      <c r="Q31" t="n">
        <v>1397.17</v>
      </c>
      <c r="R31" t="n">
        <v>100.69</v>
      </c>
      <c r="S31" t="n">
        <v>66.97</v>
      </c>
      <c r="T31" t="n">
        <v>14192.59</v>
      </c>
      <c r="U31" t="n">
        <v>0.67</v>
      </c>
      <c r="V31" t="n">
        <v>0.84</v>
      </c>
      <c r="W31" t="n">
        <v>5.34</v>
      </c>
      <c r="X31" t="n">
        <v>0.86</v>
      </c>
      <c r="Y31" t="n">
        <v>1</v>
      </c>
      <c r="Z31" t="n">
        <v>10</v>
      </c>
      <c r="AA31" t="n">
        <v>380.3527595140825</v>
      </c>
      <c r="AB31" t="n">
        <v>520.4154255466469</v>
      </c>
      <c r="AC31" t="n">
        <v>470.7477077401114</v>
      </c>
      <c r="AD31" t="n">
        <v>380352.7595140826</v>
      </c>
      <c r="AE31" t="n">
        <v>520415.4255466469</v>
      </c>
      <c r="AF31" t="n">
        <v>2.531232500795878e-06</v>
      </c>
      <c r="AG31" t="n">
        <v>17</v>
      </c>
      <c r="AH31" t="n">
        <v>470747.7077401114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3.4654</v>
      </c>
      <c r="E32" t="n">
        <v>28.86</v>
      </c>
      <c r="F32" t="n">
        <v>24.98</v>
      </c>
      <c r="G32" t="n">
        <v>49.95</v>
      </c>
      <c r="H32" t="n">
        <v>0.67</v>
      </c>
      <c r="I32" t="n">
        <v>30</v>
      </c>
      <c r="J32" t="n">
        <v>225.74</v>
      </c>
      <c r="K32" t="n">
        <v>56.13</v>
      </c>
      <c r="L32" t="n">
        <v>8.5</v>
      </c>
      <c r="M32" t="n">
        <v>28</v>
      </c>
      <c r="N32" t="n">
        <v>51.11</v>
      </c>
      <c r="O32" t="n">
        <v>28075.56</v>
      </c>
      <c r="P32" t="n">
        <v>335.2</v>
      </c>
      <c r="Q32" t="n">
        <v>1397.31</v>
      </c>
      <c r="R32" t="n">
        <v>99.17</v>
      </c>
      <c r="S32" t="n">
        <v>66.97</v>
      </c>
      <c r="T32" t="n">
        <v>13438.48</v>
      </c>
      <c r="U32" t="n">
        <v>0.68</v>
      </c>
      <c r="V32" t="n">
        <v>0.84</v>
      </c>
      <c r="W32" t="n">
        <v>5.34</v>
      </c>
      <c r="X32" t="n">
        <v>0.8100000000000001</v>
      </c>
      <c r="Y32" t="n">
        <v>1</v>
      </c>
      <c r="Z32" t="n">
        <v>10</v>
      </c>
      <c r="AA32" t="n">
        <v>378.1439674533108</v>
      </c>
      <c r="AB32" t="n">
        <v>517.3932588040707</v>
      </c>
      <c r="AC32" t="n">
        <v>468.0139723498089</v>
      </c>
      <c r="AD32" t="n">
        <v>378143.9674533108</v>
      </c>
      <c r="AE32" t="n">
        <v>517393.2588040706</v>
      </c>
      <c r="AF32" t="n">
        <v>2.539292817351215e-06</v>
      </c>
      <c r="AG32" t="n">
        <v>17</v>
      </c>
      <c r="AH32" t="n">
        <v>468013.9723498089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3.4724</v>
      </c>
      <c r="E33" t="n">
        <v>28.8</v>
      </c>
      <c r="F33" t="n">
        <v>24.96</v>
      </c>
      <c r="G33" t="n">
        <v>51.64</v>
      </c>
      <c r="H33" t="n">
        <v>0.6899999999999999</v>
      </c>
      <c r="I33" t="n">
        <v>29</v>
      </c>
      <c r="J33" t="n">
        <v>226.16</v>
      </c>
      <c r="K33" t="n">
        <v>56.13</v>
      </c>
      <c r="L33" t="n">
        <v>8.75</v>
      </c>
      <c r="M33" t="n">
        <v>27</v>
      </c>
      <c r="N33" t="n">
        <v>51.28</v>
      </c>
      <c r="O33" t="n">
        <v>28127.29</v>
      </c>
      <c r="P33" t="n">
        <v>333.28</v>
      </c>
      <c r="Q33" t="n">
        <v>1397.24</v>
      </c>
      <c r="R33" t="n">
        <v>98.64</v>
      </c>
      <c r="S33" t="n">
        <v>66.97</v>
      </c>
      <c r="T33" t="n">
        <v>13176.2</v>
      </c>
      <c r="U33" t="n">
        <v>0.68</v>
      </c>
      <c r="V33" t="n">
        <v>0.84</v>
      </c>
      <c r="W33" t="n">
        <v>5.34</v>
      </c>
      <c r="X33" t="n">
        <v>0.79</v>
      </c>
      <c r="Y33" t="n">
        <v>1</v>
      </c>
      <c r="Z33" t="n">
        <v>10</v>
      </c>
      <c r="AA33" t="n">
        <v>376.2626253168934</v>
      </c>
      <c r="AB33" t="n">
        <v>514.8191234940671</v>
      </c>
      <c r="AC33" t="n">
        <v>465.6855089009704</v>
      </c>
      <c r="AD33" t="n">
        <v>376262.6253168934</v>
      </c>
      <c r="AE33" t="n">
        <v>514819.1234940671</v>
      </c>
      <c r="AF33" t="n">
        <v>2.54442210970461e-06</v>
      </c>
      <c r="AG33" t="n">
        <v>17</v>
      </c>
      <c r="AH33" t="n">
        <v>465685.5089009705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3.4808</v>
      </c>
      <c r="E34" t="n">
        <v>28.73</v>
      </c>
      <c r="F34" t="n">
        <v>24.93</v>
      </c>
      <c r="G34" t="n">
        <v>53.43</v>
      </c>
      <c r="H34" t="n">
        <v>0.71</v>
      </c>
      <c r="I34" t="n">
        <v>28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332.51</v>
      </c>
      <c r="Q34" t="n">
        <v>1397.22</v>
      </c>
      <c r="R34" t="n">
        <v>97.58</v>
      </c>
      <c r="S34" t="n">
        <v>66.97</v>
      </c>
      <c r="T34" t="n">
        <v>12650.81</v>
      </c>
      <c r="U34" t="n">
        <v>0.6899999999999999</v>
      </c>
      <c r="V34" t="n">
        <v>0.84</v>
      </c>
      <c r="W34" t="n">
        <v>5.34</v>
      </c>
      <c r="X34" t="n">
        <v>0.77</v>
      </c>
      <c r="Y34" t="n">
        <v>1</v>
      </c>
      <c r="Z34" t="n">
        <v>10</v>
      </c>
      <c r="AA34" t="n">
        <v>375.0747609235551</v>
      </c>
      <c r="AB34" t="n">
        <v>513.1938350262233</v>
      </c>
      <c r="AC34" t="n">
        <v>464.2153356833908</v>
      </c>
      <c r="AD34" t="n">
        <v>375074.7609235551</v>
      </c>
      <c r="AE34" t="n">
        <v>513193.8350262232</v>
      </c>
      <c r="AF34" t="n">
        <v>2.550577260528686e-06</v>
      </c>
      <c r="AG34" t="n">
        <v>17</v>
      </c>
      <c r="AH34" t="n">
        <v>464215.3356833908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3.4904</v>
      </c>
      <c r="E35" t="n">
        <v>28.65</v>
      </c>
      <c r="F35" t="n">
        <v>24.9</v>
      </c>
      <c r="G35" t="n">
        <v>55.33</v>
      </c>
      <c r="H35" t="n">
        <v>0.72</v>
      </c>
      <c r="I35" t="n">
        <v>27</v>
      </c>
      <c r="J35" t="n">
        <v>227</v>
      </c>
      <c r="K35" t="n">
        <v>56.13</v>
      </c>
      <c r="L35" t="n">
        <v>9.25</v>
      </c>
      <c r="M35" t="n">
        <v>25</v>
      </c>
      <c r="N35" t="n">
        <v>51.62</v>
      </c>
      <c r="O35" t="n">
        <v>28230.92</v>
      </c>
      <c r="P35" t="n">
        <v>330.24</v>
      </c>
      <c r="Q35" t="n">
        <v>1397.35</v>
      </c>
      <c r="R35" t="n">
        <v>96.14</v>
      </c>
      <c r="S35" t="n">
        <v>66.97</v>
      </c>
      <c r="T35" t="n">
        <v>11934.57</v>
      </c>
      <c r="U35" t="n">
        <v>0.7</v>
      </c>
      <c r="V35" t="n">
        <v>0.85</v>
      </c>
      <c r="W35" t="n">
        <v>5.34</v>
      </c>
      <c r="X35" t="n">
        <v>0.73</v>
      </c>
      <c r="Y35" t="n">
        <v>1</v>
      </c>
      <c r="Z35" t="n">
        <v>10</v>
      </c>
      <c r="AA35" t="n">
        <v>372.7653913756486</v>
      </c>
      <c r="AB35" t="n">
        <v>510.0340537285835</v>
      </c>
      <c r="AC35" t="n">
        <v>461.357119478017</v>
      </c>
      <c r="AD35" t="n">
        <v>372765.3913756486</v>
      </c>
      <c r="AE35" t="n">
        <v>510034.0537285835</v>
      </c>
      <c r="AF35" t="n">
        <v>2.557611718613344e-06</v>
      </c>
      <c r="AG35" t="n">
        <v>17</v>
      </c>
      <c r="AH35" t="n">
        <v>461357.119478017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3.4983</v>
      </c>
      <c r="E36" t="n">
        <v>28.59</v>
      </c>
      <c r="F36" t="n">
        <v>24.87</v>
      </c>
      <c r="G36" t="n">
        <v>57.4</v>
      </c>
      <c r="H36" t="n">
        <v>0.74</v>
      </c>
      <c r="I36" t="n">
        <v>26</v>
      </c>
      <c r="J36" t="n">
        <v>227.42</v>
      </c>
      <c r="K36" t="n">
        <v>56.13</v>
      </c>
      <c r="L36" t="n">
        <v>9.5</v>
      </c>
      <c r="M36" t="n">
        <v>24</v>
      </c>
      <c r="N36" t="n">
        <v>51.8</v>
      </c>
      <c r="O36" t="n">
        <v>28282.83</v>
      </c>
      <c r="P36" t="n">
        <v>328.21</v>
      </c>
      <c r="Q36" t="n">
        <v>1397.25</v>
      </c>
      <c r="R36" t="n">
        <v>95.59999999999999</v>
      </c>
      <c r="S36" t="n">
        <v>66.97</v>
      </c>
      <c r="T36" t="n">
        <v>11671.69</v>
      </c>
      <c r="U36" t="n">
        <v>0.7</v>
      </c>
      <c r="V36" t="n">
        <v>0.85</v>
      </c>
      <c r="W36" t="n">
        <v>5.34</v>
      </c>
      <c r="X36" t="n">
        <v>0.71</v>
      </c>
      <c r="Y36" t="n">
        <v>1</v>
      </c>
      <c r="Z36" t="n">
        <v>10</v>
      </c>
      <c r="AA36" t="n">
        <v>370.7570739236746</v>
      </c>
      <c r="AB36" t="n">
        <v>507.2861851900797</v>
      </c>
      <c r="AC36" t="n">
        <v>458.8715036561704</v>
      </c>
      <c r="AD36" t="n">
        <v>370757.0739236746</v>
      </c>
      <c r="AE36" t="n">
        <v>507286.1851900797</v>
      </c>
      <c r="AF36" t="n">
        <v>2.563400491412176e-06</v>
      </c>
      <c r="AG36" t="n">
        <v>17</v>
      </c>
      <c r="AH36" t="n">
        <v>458871.5036561704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3.5067</v>
      </c>
      <c r="E37" t="n">
        <v>28.52</v>
      </c>
      <c r="F37" t="n">
        <v>24.85</v>
      </c>
      <c r="G37" t="n">
        <v>59.64</v>
      </c>
      <c r="H37" t="n">
        <v>0.76</v>
      </c>
      <c r="I37" t="n">
        <v>25</v>
      </c>
      <c r="J37" t="n">
        <v>227.84</v>
      </c>
      <c r="K37" t="n">
        <v>56.13</v>
      </c>
      <c r="L37" t="n">
        <v>9.75</v>
      </c>
      <c r="M37" t="n">
        <v>23</v>
      </c>
      <c r="N37" t="n">
        <v>51.97</v>
      </c>
      <c r="O37" t="n">
        <v>28334.8</v>
      </c>
      <c r="P37" t="n">
        <v>326.91</v>
      </c>
      <c r="Q37" t="n">
        <v>1397.2</v>
      </c>
      <c r="R37" t="n">
        <v>94.59</v>
      </c>
      <c r="S37" t="n">
        <v>66.97</v>
      </c>
      <c r="T37" t="n">
        <v>11172.89</v>
      </c>
      <c r="U37" t="n">
        <v>0.71</v>
      </c>
      <c r="V37" t="n">
        <v>0.85</v>
      </c>
      <c r="W37" t="n">
        <v>5.34</v>
      </c>
      <c r="X37" t="n">
        <v>0.68</v>
      </c>
      <c r="Y37" t="n">
        <v>1</v>
      </c>
      <c r="Z37" t="n">
        <v>10</v>
      </c>
      <c r="AA37" t="n">
        <v>369.2357898855548</v>
      </c>
      <c r="AB37" t="n">
        <v>505.2046972548091</v>
      </c>
      <c r="AC37" t="n">
        <v>456.9886700080554</v>
      </c>
      <c r="AD37" t="n">
        <v>369235.7898855548</v>
      </c>
      <c r="AE37" t="n">
        <v>505204.6972548091</v>
      </c>
      <c r="AF37" t="n">
        <v>2.569555642236251e-06</v>
      </c>
      <c r="AG37" t="n">
        <v>17</v>
      </c>
      <c r="AH37" t="n">
        <v>456988.6700080553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3.5055</v>
      </c>
      <c r="E38" t="n">
        <v>28.53</v>
      </c>
      <c r="F38" t="n">
        <v>24.86</v>
      </c>
      <c r="G38" t="n">
        <v>59.66</v>
      </c>
      <c r="H38" t="n">
        <v>0.78</v>
      </c>
      <c r="I38" t="n">
        <v>25</v>
      </c>
      <c r="J38" t="n">
        <v>228.27</v>
      </c>
      <c r="K38" t="n">
        <v>56.13</v>
      </c>
      <c r="L38" t="n">
        <v>10</v>
      </c>
      <c r="M38" t="n">
        <v>23</v>
      </c>
      <c r="N38" t="n">
        <v>52.14</v>
      </c>
      <c r="O38" t="n">
        <v>28386.82</v>
      </c>
      <c r="P38" t="n">
        <v>326.01</v>
      </c>
      <c r="Q38" t="n">
        <v>1397.28</v>
      </c>
      <c r="R38" t="n">
        <v>95.15000000000001</v>
      </c>
      <c r="S38" t="n">
        <v>66.97</v>
      </c>
      <c r="T38" t="n">
        <v>11454.08</v>
      </c>
      <c r="U38" t="n">
        <v>0.7</v>
      </c>
      <c r="V38" t="n">
        <v>0.85</v>
      </c>
      <c r="W38" t="n">
        <v>5.33</v>
      </c>
      <c r="X38" t="n">
        <v>0.6899999999999999</v>
      </c>
      <c r="Y38" t="n">
        <v>1</v>
      </c>
      <c r="Z38" t="n">
        <v>10</v>
      </c>
      <c r="AA38" t="n">
        <v>368.7108402824418</v>
      </c>
      <c r="AB38" t="n">
        <v>504.486438048688</v>
      </c>
      <c r="AC38" t="n">
        <v>456.3389604524832</v>
      </c>
      <c r="AD38" t="n">
        <v>368710.8402824418</v>
      </c>
      <c r="AE38" t="n">
        <v>504486.438048688</v>
      </c>
      <c r="AF38" t="n">
        <v>2.568676334975669e-06</v>
      </c>
      <c r="AG38" t="n">
        <v>17</v>
      </c>
      <c r="AH38" t="n">
        <v>456338.9604524832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3.5155</v>
      </c>
      <c r="E39" t="n">
        <v>28.45</v>
      </c>
      <c r="F39" t="n">
        <v>24.82</v>
      </c>
      <c r="G39" t="n">
        <v>62.05</v>
      </c>
      <c r="H39" t="n">
        <v>0.8</v>
      </c>
      <c r="I39" t="n">
        <v>24</v>
      </c>
      <c r="J39" t="n">
        <v>228.69</v>
      </c>
      <c r="K39" t="n">
        <v>56.13</v>
      </c>
      <c r="L39" t="n">
        <v>10.25</v>
      </c>
      <c r="M39" t="n">
        <v>22</v>
      </c>
      <c r="N39" t="n">
        <v>52.31</v>
      </c>
      <c r="O39" t="n">
        <v>28438.91</v>
      </c>
      <c r="P39" t="n">
        <v>324.04</v>
      </c>
      <c r="Q39" t="n">
        <v>1397.31</v>
      </c>
      <c r="R39" t="n">
        <v>93.81999999999999</v>
      </c>
      <c r="S39" t="n">
        <v>66.97</v>
      </c>
      <c r="T39" t="n">
        <v>10792.32</v>
      </c>
      <c r="U39" t="n">
        <v>0.71</v>
      </c>
      <c r="V39" t="n">
        <v>0.85</v>
      </c>
      <c r="W39" t="n">
        <v>5.33</v>
      </c>
      <c r="X39" t="n">
        <v>0.65</v>
      </c>
      <c r="Y39" t="n">
        <v>1</v>
      </c>
      <c r="Z39" t="n">
        <v>10</v>
      </c>
      <c r="AA39" t="n">
        <v>366.603118678711</v>
      </c>
      <c r="AB39" t="n">
        <v>501.6025603643492</v>
      </c>
      <c r="AC39" t="n">
        <v>453.7303160067899</v>
      </c>
      <c r="AD39" t="n">
        <v>366603.1186787111</v>
      </c>
      <c r="AE39" t="n">
        <v>501602.5603643492</v>
      </c>
      <c r="AF39" t="n">
        <v>2.57600389548052e-06</v>
      </c>
      <c r="AG39" t="n">
        <v>17</v>
      </c>
      <c r="AH39" t="n">
        <v>453730.3160067899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3.523</v>
      </c>
      <c r="E40" t="n">
        <v>28.38</v>
      </c>
      <c r="F40" t="n">
        <v>24.8</v>
      </c>
      <c r="G40" t="n">
        <v>64.7</v>
      </c>
      <c r="H40" t="n">
        <v>0.8100000000000001</v>
      </c>
      <c r="I40" t="n">
        <v>23</v>
      </c>
      <c r="J40" t="n">
        <v>229.11</v>
      </c>
      <c r="K40" t="n">
        <v>56.13</v>
      </c>
      <c r="L40" t="n">
        <v>10.5</v>
      </c>
      <c r="M40" t="n">
        <v>21</v>
      </c>
      <c r="N40" t="n">
        <v>52.48</v>
      </c>
      <c r="O40" t="n">
        <v>28491.06</v>
      </c>
      <c r="P40" t="n">
        <v>322.27</v>
      </c>
      <c r="Q40" t="n">
        <v>1397.24</v>
      </c>
      <c r="R40" t="n">
        <v>93.20999999999999</v>
      </c>
      <c r="S40" t="n">
        <v>66.97</v>
      </c>
      <c r="T40" t="n">
        <v>10490.11</v>
      </c>
      <c r="U40" t="n">
        <v>0.72</v>
      </c>
      <c r="V40" t="n">
        <v>0.85</v>
      </c>
      <c r="W40" t="n">
        <v>5.33</v>
      </c>
      <c r="X40" t="n">
        <v>0.64</v>
      </c>
      <c r="Y40" t="n">
        <v>1</v>
      </c>
      <c r="Z40" t="n">
        <v>10</v>
      </c>
      <c r="AA40" t="n">
        <v>364.8394940436245</v>
      </c>
      <c r="AB40" t="n">
        <v>499.1894913329961</v>
      </c>
      <c r="AC40" t="n">
        <v>451.5475468970256</v>
      </c>
      <c r="AD40" t="n">
        <v>364839.4940436245</v>
      </c>
      <c r="AE40" t="n">
        <v>499189.4913329961</v>
      </c>
      <c r="AF40" t="n">
        <v>2.581499565859159e-06</v>
      </c>
      <c r="AG40" t="n">
        <v>17</v>
      </c>
      <c r="AH40" t="n">
        <v>451547.5468970256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3.5219</v>
      </c>
      <c r="E41" t="n">
        <v>28.39</v>
      </c>
      <c r="F41" t="n">
        <v>24.81</v>
      </c>
      <c r="G41" t="n">
        <v>64.72</v>
      </c>
      <c r="H41" t="n">
        <v>0.83</v>
      </c>
      <c r="I41" t="n">
        <v>23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321.51</v>
      </c>
      <c r="Q41" t="n">
        <v>1397.27</v>
      </c>
      <c r="R41" t="n">
        <v>93.37</v>
      </c>
      <c r="S41" t="n">
        <v>66.97</v>
      </c>
      <c r="T41" t="n">
        <v>10572.95</v>
      </c>
      <c r="U41" t="n">
        <v>0.72</v>
      </c>
      <c r="V41" t="n">
        <v>0.85</v>
      </c>
      <c r="W41" t="n">
        <v>5.34</v>
      </c>
      <c r="X41" t="n">
        <v>0.64</v>
      </c>
      <c r="Y41" t="n">
        <v>1</v>
      </c>
      <c r="Z41" t="n">
        <v>10</v>
      </c>
      <c r="AA41" t="n">
        <v>364.4046403175653</v>
      </c>
      <c r="AB41" t="n">
        <v>498.5945052806094</v>
      </c>
      <c r="AC41" t="n">
        <v>451.0093454784104</v>
      </c>
      <c r="AD41" t="n">
        <v>364404.6403175653</v>
      </c>
      <c r="AE41" t="n">
        <v>498594.5052806094</v>
      </c>
      <c r="AF41" t="n">
        <v>2.580693534203625e-06</v>
      </c>
      <c r="AG41" t="n">
        <v>17</v>
      </c>
      <c r="AH41" t="n">
        <v>451009.3454784104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3.5332</v>
      </c>
      <c r="E42" t="n">
        <v>28.3</v>
      </c>
      <c r="F42" t="n">
        <v>24.76</v>
      </c>
      <c r="G42" t="n">
        <v>67.53</v>
      </c>
      <c r="H42" t="n">
        <v>0.85</v>
      </c>
      <c r="I42" t="n">
        <v>22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319.85</v>
      </c>
      <c r="Q42" t="n">
        <v>1397.22</v>
      </c>
      <c r="R42" t="n">
        <v>92.19</v>
      </c>
      <c r="S42" t="n">
        <v>66.97</v>
      </c>
      <c r="T42" t="n">
        <v>9987.790000000001</v>
      </c>
      <c r="U42" t="n">
        <v>0.73</v>
      </c>
      <c r="V42" t="n">
        <v>0.85</v>
      </c>
      <c r="W42" t="n">
        <v>5.32</v>
      </c>
      <c r="X42" t="n">
        <v>0.6</v>
      </c>
      <c r="Y42" t="n">
        <v>1</v>
      </c>
      <c r="Z42" t="n">
        <v>10</v>
      </c>
      <c r="AA42" t="n">
        <v>362.4312961047463</v>
      </c>
      <c r="AB42" t="n">
        <v>495.8944886708279</v>
      </c>
      <c r="AC42" t="n">
        <v>448.5670146643695</v>
      </c>
      <c r="AD42" t="n">
        <v>362431.2961047462</v>
      </c>
      <c r="AE42" t="n">
        <v>495894.4886708279</v>
      </c>
      <c r="AF42" t="n">
        <v>2.588973677574107e-06</v>
      </c>
      <c r="AG42" t="n">
        <v>17</v>
      </c>
      <c r="AH42" t="n">
        <v>448567.0146643695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3.531</v>
      </c>
      <c r="E43" t="n">
        <v>28.32</v>
      </c>
      <c r="F43" t="n">
        <v>24.78</v>
      </c>
      <c r="G43" t="n">
        <v>67.58</v>
      </c>
      <c r="H43" t="n">
        <v>0.87</v>
      </c>
      <c r="I43" t="n">
        <v>22</v>
      </c>
      <c r="J43" t="n">
        <v>230.38</v>
      </c>
      <c r="K43" t="n">
        <v>56.13</v>
      </c>
      <c r="L43" t="n">
        <v>11.25</v>
      </c>
      <c r="M43" t="n">
        <v>20</v>
      </c>
      <c r="N43" t="n">
        <v>53</v>
      </c>
      <c r="O43" t="n">
        <v>28647.87</v>
      </c>
      <c r="P43" t="n">
        <v>317.8</v>
      </c>
      <c r="Q43" t="n">
        <v>1397.2</v>
      </c>
      <c r="R43" t="n">
        <v>92.41</v>
      </c>
      <c r="S43" t="n">
        <v>66.97</v>
      </c>
      <c r="T43" t="n">
        <v>10097.88</v>
      </c>
      <c r="U43" t="n">
        <v>0.72</v>
      </c>
      <c r="V43" t="n">
        <v>0.85</v>
      </c>
      <c r="W43" t="n">
        <v>5.33</v>
      </c>
      <c r="X43" t="n">
        <v>0.61</v>
      </c>
      <c r="Y43" t="n">
        <v>1</v>
      </c>
      <c r="Z43" t="n">
        <v>10</v>
      </c>
      <c r="AA43" t="n">
        <v>361.199292625666</v>
      </c>
      <c r="AB43" t="n">
        <v>494.2088071585927</v>
      </c>
      <c r="AC43" t="n">
        <v>447.0422122297932</v>
      </c>
      <c r="AD43" t="n">
        <v>361199.292625666</v>
      </c>
      <c r="AE43" t="n">
        <v>494208.8071585927</v>
      </c>
      <c r="AF43" t="n">
        <v>2.58736161426304e-06</v>
      </c>
      <c r="AG43" t="n">
        <v>17</v>
      </c>
      <c r="AH43" t="n">
        <v>447042.2122297932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3.5415</v>
      </c>
      <c r="E44" t="n">
        <v>28.24</v>
      </c>
      <c r="F44" t="n">
        <v>24.74</v>
      </c>
      <c r="G44" t="n">
        <v>70.68000000000001</v>
      </c>
      <c r="H44" t="n">
        <v>0.89</v>
      </c>
      <c r="I44" t="n">
        <v>21</v>
      </c>
      <c r="J44" t="n">
        <v>230.81</v>
      </c>
      <c r="K44" t="n">
        <v>56.13</v>
      </c>
      <c r="L44" t="n">
        <v>11.5</v>
      </c>
      <c r="M44" t="n">
        <v>19</v>
      </c>
      <c r="N44" t="n">
        <v>53.18</v>
      </c>
      <c r="O44" t="n">
        <v>28700.26</v>
      </c>
      <c r="P44" t="n">
        <v>316.11</v>
      </c>
      <c r="Q44" t="n">
        <v>1397.2</v>
      </c>
      <c r="R44" t="n">
        <v>91.27</v>
      </c>
      <c r="S44" t="n">
        <v>66.97</v>
      </c>
      <c r="T44" t="n">
        <v>9531.98</v>
      </c>
      <c r="U44" t="n">
        <v>0.73</v>
      </c>
      <c r="V44" t="n">
        <v>0.85</v>
      </c>
      <c r="W44" t="n">
        <v>5.32</v>
      </c>
      <c r="X44" t="n">
        <v>0.57</v>
      </c>
      <c r="Y44" t="n">
        <v>1</v>
      </c>
      <c r="Z44" t="n">
        <v>10</v>
      </c>
      <c r="AA44" t="n">
        <v>359.2852119446271</v>
      </c>
      <c r="AB44" t="n">
        <v>491.5898775275154</v>
      </c>
      <c r="AC44" t="n">
        <v>444.673229567015</v>
      </c>
      <c r="AD44" t="n">
        <v>359285.2119446271</v>
      </c>
      <c r="AE44" t="n">
        <v>491589.8775275154</v>
      </c>
      <c r="AF44" t="n">
        <v>2.595055552793134e-06</v>
      </c>
      <c r="AG44" t="n">
        <v>17</v>
      </c>
      <c r="AH44" t="n">
        <v>444673.229567015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3.5419</v>
      </c>
      <c r="E45" t="n">
        <v>28.23</v>
      </c>
      <c r="F45" t="n">
        <v>24.73</v>
      </c>
      <c r="G45" t="n">
        <v>70.67</v>
      </c>
      <c r="H45" t="n">
        <v>0.9</v>
      </c>
      <c r="I45" t="n">
        <v>21</v>
      </c>
      <c r="J45" t="n">
        <v>231.23</v>
      </c>
      <c r="K45" t="n">
        <v>56.13</v>
      </c>
      <c r="L45" t="n">
        <v>11.75</v>
      </c>
      <c r="M45" t="n">
        <v>19</v>
      </c>
      <c r="N45" t="n">
        <v>53.36</v>
      </c>
      <c r="O45" t="n">
        <v>28752.71</v>
      </c>
      <c r="P45" t="n">
        <v>314.36</v>
      </c>
      <c r="Q45" t="n">
        <v>1397.2</v>
      </c>
      <c r="R45" t="n">
        <v>91</v>
      </c>
      <c r="S45" t="n">
        <v>66.97</v>
      </c>
      <c r="T45" t="n">
        <v>9397.860000000001</v>
      </c>
      <c r="U45" t="n">
        <v>0.74</v>
      </c>
      <c r="V45" t="n">
        <v>0.85</v>
      </c>
      <c r="W45" t="n">
        <v>5.33</v>
      </c>
      <c r="X45" t="n">
        <v>0.57</v>
      </c>
      <c r="Y45" t="n">
        <v>1</v>
      </c>
      <c r="Z45" t="n">
        <v>10</v>
      </c>
      <c r="AA45" t="n">
        <v>358.0529286697508</v>
      </c>
      <c r="AB45" t="n">
        <v>489.9038131863285</v>
      </c>
      <c r="AC45" t="n">
        <v>443.1480808401447</v>
      </c>
      <c r="AD45" t="n">
        <v>358052.9286697508</v>
      </c>
      <c r="AE45" t="n">
        <v>489903.8131863285</v>
      </c>
      <c r="AF45" t="n">
        <v>2.595348655213328e-06</v>
      </c>
      <c r="AG45" t="n">
        <v>17</v>
      </c>
      <c r="AH45" t="n">
        <v>443148.0808401447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3.5512</v>
      </c>
      <c r="E46" t="n">
        <v>28.16</v>
      </c>
      <c r="F46" t="n">
        <v>24.7</v>
      </c>
      <c r="G46" t="n">
        <v>74.11</v>
      </c>
      <c r="H46" t="n">
        <v>0.92</v>
      </c>
      <c r="I46" t="n">
        <v>20</v>
      </c>
      <c r="J46" t="n">
        <v>231.66</v>
      </c>
      <c r="K46" t="n">
        <v>56.13</v>
      </c>
      <c r="L46" t="n">
        <v>12</v>
      </c>
      <c r="M46" t="n">
        <v>18</v>
      </c>
      <c r="N46" t="n">
        <v>53.53</v>
      </c>
      <c r="O46" t="n">
        <v>28805.23</v>
      </c>
      <c r="P46" t="n">
        <v>313.46</v>
      </c>
      <c r="Q46" t="n">
        <v>1397.17</v>
      </c>
      <c r="R46" t="n">
        <v>90</v>
      </c>
      <c r="S46" t="n">
        <v>66.97</v>
      </c>
      <c r="T46" t="n">
        <v>8899.610000000001</v>
      </c>
      <c r="U46" t="n">
        <v>0.74</v>
      </c>
      <c r="V46" t="n">
        <v>0.85</v>
      </c>
      <c r="W46" t="n">
        <v>5.33</v>
      </c>
      <c r="X46" t="n">
        <v>0.54</v>
      </c>
      <c r="Y46" t="n">
        <v>1</v>
      </c>
      <c r="Z46" t="n">
        <v>10</v>
      </c>
      <c r="AA46" t="n">
        <v>356.7824300688033</v>
      </c>
      <c r="AB46" t="n">
        <v>488.1654609500697</v>
      </c>
      <c r="AC46" t="n">
        <v>441.5756345015218</v>
      </c>
      <c r="AD46" t="n">
        <v>356782.4300688033</v>
      </c>
      <c r="AE46" t="n">
        <v>488165.4609500697</v>
      </c>
      <c r="AF46" t="n">
        <v>2.60216328648284e-06</v>
      </c>
      <c r="AG46" t="n">
        <v>17</v>
      </c>
      <c r="AH46" t="n">
        <v>441575.6345015218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3.552</v>
      </c>
      <c r="E47" t="n">
        <v>28.15</v>
      </c>
      <c r="F47" t="n">
        <v>24.7</v>
      </c>
      <c r="G47" t="n">
        <v>74.09</v>
      </c>
      <c r="H47" t="n">
        <v>0.9399999999999999</v>
      </c>
      <c r="I47" t="n">
        <v>20</v>
      </c>
      <c r="J47" t="n">
        <v>232.08</v>
      </c>
      <c r="K47" t="n">
        <v>56.13</v>
      </c>
      <c r="L47" t="n">
        <v>12.25</v>
      </c>
      <c r="M47" t="n">
        <v>18</v>
      </c>
      <c r="N47" t="n">
        <v>53.71</v>
      </c>
      <c r="O47" t="n">
        <v>28857.81</v>
      </c>
      <c r="P47" t="n">
        <v>310.27</v>
      </c>
      <c r="Q47" t="n">
        <v>1397.23</v>
      </c>
      <c r="R47" t="n">
        <v>89.90000000000001</v>
      </c>
      <c r="S47" t="n">
        <v>66.97</v>
      </c>
      <c r="T47" t="n">
        <v>8853.629999999999</v>
      </c>
      <c r="U47" t="n">
        <v>0.74</v>
      </c>
      <c r="V47" t="n">
        <v>0.85</v>
      </c>
      <c r="W47" t="n">
        <v>5.32</v>
      </c>
      <c r="X47" t="n">
        <v>0.53</v>
      </c>
      <c r="Y47" t="n">
        <v>1</v>
      </c>
      <c r="Z47" t="n">
        <v>10</v>
      </c>
      <c r="AA47" t="n">
        <v>354.5566057705076</v>
      </c>
      <c r="AB47" t="n">
        <v>485.1199899487039</v>
      </c>
      <c r="AC47" t="n">
        <v>438.820818978181</v>
      </c>
      <c r="AD47" t="n">
        <v>354556.6057705077</v>
      </c>
      <c r="AE47" t="n">
        <v>485119.9899487039</v>
      </c>
      <c r="AF47" t="n">
        <v>2.602749491323228e-06</v>
      </c>
      <c r="AG47" t="n">
        <v>17</v>
      </c>
      <c r="AH47" t="n">
        <v>438820.8189781811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3.5582</v>
      </c>
      <c r="E48" t="n">
        <v>28.1</v>
      </c>
      <c r="F48" t="n">
        <v>24.69</v>
      </c>
      <c r="G48" t="n">
        <v>77.97</v>
      </c>
      <c r="H48" t="n">
        <v>0.96</v>
      </c>
      <c r="I48" t="n">
        <v>19</v>
      </c>
      <c r="J48" t="n">
        <v>232.51</v>
      </c>
      <c r="K48" t="n">
        <v>56.13</v>
      </c>
      <c r="L48" t="n">
        <v>12.5</v>
      </c>
      <c r="M48" t="n">
        <v>17</v>
      </c>
      <c r="N48" t="n">
        <v>53.88</v>
      </c>
      <c r="O48" t="n">
        <v>28910.45</v>
      </c>
      <c r="P48" t="n">
        <v>310.41</v>
      </c>
      <c r="Q48" t="n">
        <v>1397.19</v>
      </c>
      <c r="R48" t="n">
        <v>89.56999999999999</v>
      </c>
      <c r="S48" t="n">
        <v>66.97</v>
      </c>
      <c r="T48" t="n">
        <v>8693.57</v>
      </c>
      <c r="U48" t="n">
        <v>0.75</v>
      </c>
      <c r="V48" t="n">
        <v>0.85</v>
      </c>
      <c r="W48" t="n">
        <v>5.33</v>
      </c>
      <c r="X48" t="n">
        <v>0.52</v>
      </c>
      <c r="Y48" t="n">
        <v>1</v>
      </c>
      <c r="Z48" t="n">
        <v>10</v>
      </c>
      <c r="AA48" t="n">
        <v>354.2303965653916</v>
      </c>
      <c r="AB48" t="n">
        <v>484.6736561229297</v>
      </c>
      <c r="AC48" t="n">
        <v>438.4170826263052</v>
      </c>
      <c r="AD48" t="n">
        <v>354230.3965653916</v>
      </c>
      <c r="AE48" t="n">
        <v>484673.6561229298</v>
      </c>
      <c r="AF48" t="n">
        <v>2.607292578836236e-06</v>
      </c>
      <c r="AG48" t="n">
        <v>17</v>
      </c>
      <c r="AH48" t="n">
        <v>438417.0826263052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3.5591</v>
      </c>
      <c r="E49" t="n">
        <v>28.1</v>
      </c>
      <c r="F49" t="n">
        <v>24.68</v>
      </c>
      <c r="G49" t="n">
        <v>77.94</v>
      </c>
      <c r="H49" t="n">
        <v>0.97</v>
      </c>
      <c r="I49" t="n">
        <v>19</v>
      </c>
      <c r="J49" t="n">
        <v>232.94</v>
      </c>
      <c r="K49" t="n">
        <v>56.13</v>
      </c>
      <c r="L49" t="n">
        <v>12.75</v>
      </c>
      <c r="M49" t="n">
        <v>17</v>
      </c>
      <c r="N49" t="n">
        <v>54.06</v>
      </c>
      <c r="O49" t="n">
        <v>28963.15</v>
      </c>
      <c r="P49" t="n">
        <v>308.52</v>
      </c>
      <c r="Q49" t="n">
        <v>1397.21</v>
      </c>
      <c r="R49" t="n">
        <v>89.43000000000001</v>
      </c>
      <c r="S49" t="n">
        <v>66.97</v>
      </c>
      <c r="T49" t="n">
        <v>8623.719999999999</v>
      </c>
      <c r="U49" t="n">
        <v>0.75</v>
      </c>
      <c r="V49" t="n">
        <v>0.85</v>
      </c>
      <c r="W49" t="n">
        <v>5.32</v>
      </c>
      <c r="X49" t="n">
        <v>0.52</v>
      </c>
      <c r="Y49" t="n">
        <v>1</v>
      </c>
      <c r="Z49" t="n">
        <v>10</v>
      </c>
      <c r="AA49" t="n">
        <v>352.8763781524539</v>
      </c>
      <c r="AB49" t="n">
        <v>482.8210283952719</v>
      </c>
      <c r="AC49" t="n">
        <v>436.7412670887958</v>
      </c>
      <c r="AD49" t="n">
        <v>352876.3781524539</v>
      </c>
      <c r="AE49" t="n">
        <v>482821.0283952719</v>
      </c>
      <c r="AF49" t="n">
        <v>2.607952059281672e-06</v>
      </c>
      <c r="AG49" t="n">
        <v>17</v>
      </c>
      <c r="AH49" t="n">
        <v>436741.2670887958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3.5684</v>
      </c>
      <c r="E50" t="n">
        <v>28.02</v>
      </c>
      <c r="F50" t="n">
        <v>24.65</v>
      </c>
      <c r="G50" t="n">
        <v>82.17</v>
      </c>
      <c r="H50" t="n">
        <v>0.99</v>
      </c>
      <c r="I50" t="n">
        <v>18</v>
      </c>
      <c r="J50" t="n">
        <v>233.37</v>
      </c>
      <c r="K50" t="n">
        <v>56.13</v>
      </c>
      <c r="L50" t="n">
        <v>13</v>
      </c>
      <c r="M50" t="n">
        <v>16</v>
      </c>
      <c r="N50" t="n">
        <v>54.24</v>
      </c>
      <c r="O50" t="n">
        <v>29015.91</v>
      </c>
      <c r="P50" t="n">
        <v>305.86</v>
      </c>
      <c r="Q50" t="n">
        <v>1397.2</v>
      </c>
      <c r="R50" t="n">
        <v>88.31</v>
      </c>
      <c r="S50" t="n">
        <v>66.97</v>
      </c>
      <c r="T50" t="n">
        <v>8064.85</v>
      </c>
      <c r="U50" t="n">
        <v>0.76</v>
      </c>
      <c r="V50" t="n">
        <v>0.85</v>
      </c>
      <c r="W50" t="n">
        <v>5.32</v>
      </c>
      <c r="X50" t="n">
        <v>0.48</v>
      </c>
      <c r="Y50" t="n">
        <v>1</v>
      </c>
      <c r="Z50" t="n">
        <v>10</v>
      </c>
      <c r="AA50" t="n">
        <v>350.4325731879429</v>
      </c>
      <c r="AB50" t="n">
        <v>479.4773066297619</v>
      </c>
      <c r="AC50" t="n">
        <v>433.7166654356431</v>
      </c>
      <c r="AD50" t="n">
        <v>350432.5731879428</v>
      </c>
      <c r="AE50" t="n">
        <v>479477.3066297619</v>
      </c>
      <c r="AF50" t="n">
        <v>2.614766690551184e-06</v>
      </c>
      <c r="AG50" t="n">
        <v>17</v>
      </c>
      <c r="AH50" t="n">
        <v>433716.6654356431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3.5674</v>
      </c>
      <c r="E51" t="n">
        <v>28.03</v>
      </c>
      <c r="F51" t="n">
        <v>24.66</v>
      </c>
      <c r="G51" t="n">
        <v>82.2</v>
      </c>
      <c r="H51" t="n">
        <v>1.01</v>
      </c>
      <c r="I51" t="n">
        <v>18</v>
      </c>
      <c r="J51" t="n">
        <v>233.79</v>
      </c>
      <c r="K51" t="n">
        <v>56.13</v>
      </c>
      <c r="L51" t="n">
        <v>13.25</v>
      </c>
      <c r="M51" t="n">
        <v>16</v>
      </c>
      <c r="N51" t="n">
        <v>54.42</v>
      </c>
      <c r="O51" t="n">
        <v>29068.74</v>
      </c>
      <c r="P51" t="n">
        <v>305.66</v>
      </c>
      <c r="Q51" t="n">
        <v>1397.2</v>
      </c>
      <c r="R51" t="n">
        <v>88.67</v>
      </c>
      <c r="S51" t="n">
        <v>66.97</v>
      </c>
      <c r="T51" t="n">
        <v>8247.15</v>
      </c>
      <c r="U51" t="n">
        <v>0.76</v>
      </c>
      <c r="V51" t="n">
        <v>0.85</v>
      </c>
      <c r="W51" t="n">
        <v>5.32</v>
      </c>
      <c r="X51" t="n">
        <v>0.49</v>
      </c>
      <c r="Y51" t="n">
        <v>1</v>
      </c>
      <c r="Z51" t="n">
        <v>10</v>
      </c>
      <c r="AA51" t="n">
        <v>350.3719937906458</v>
      </c>
      <c r="AB51" t="n">
        <v>479.3944192258057</v>
      </c>
      <c r="AC51" t="n">
        <v>433.6416886891872</v>
      </c>
      <c r="AD51" t="n">
        <v>350371.9937906459</v>
      </c>
      <c r="AE51" t="n">
        <v>479394.4192258057</v>
      </c>
      <c r="AF51" t="n">
        <v>2.614033934500699e-06</v>
      </c>
      <c r="AG51" t="n">
        <v>17</v>
      </c>
      <c r="AH51" t="n">
        <v>433641.6886891872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3.5788</v>
      </c>
      <c r="E52" t="n">
        <v>27.94</v>
      </c>
      <c r="F52" t="n">
        <v>24.61</v>
      </c>
      <c r="G52" t="n">
        <v>86.86</v>
      </c>
      <c r="H52" t="n">
        <v>1.02</v>
      </c>
      <c r="I52" t="n">
        <v>17</v>
      </c>
      <c r="J52" t="n">
        <v>234.22</v>
      </c>
      <c r="K52" t="n">
        <v>56.13</v>
      </c>
      <c r="L52" t="n">
        <v>13.5</v>
      </c>
      <c r="M52" t="n">
        <v>15</v>
      </c>
      <c r="N52" t="n">
        <v>54.6</v>
      </c>
      <c r="O52" t="n">
        <v>29121.64</v>
      </c>
      <c r="P52" t="n">
        <v>301.76</v>
      </c>
      <c r="Q52" t="n">
        <v>1397.22</v>
      </c>
      <c r="R52" t="n">
        <v>87.05</v>
      </c>
      <c r="S52" t="n">
        <v>66.97</v>
      </c>
      <c r="T52" t="n">
        <v>7440.21</v>
      </c>
      <c r="U52" t="n">
        <v>0.77</v>
      </c>
      <c r="V52" t="n">
        <v>0.86</v>
      </c>
      <c r="W52" t="n">
        <v>5.32</v>
      </c>
      <c r="X52" t="n">
        <v>0.45</v>
      </c>
      <c r="Y52" t="n">
        <v>1</v>
      </c>
      <c r="Z52" t="n">
        <v>10</v>
      </c>
      <c r="AA52" t="n">
        <v>346.9477700548252</v>
      </c>
      <c r="AB52" t="n">
        <v>474.7092452443665</v>
      </c>
      <c r="AC52" t="n">
        <v>429.4036611368535</v>
      </c>
      <c r="AD52" t="n">
        <v>346947.7700548252</v>
      </c>
      <c r="AE52" t="n">
        <v>474709.2452443665</v>
      </c>
      <c r="AF52" t="n">
        <v>2.62238735347623e-06</v>
      </c>
      <c r="AG52" t="n">
        <v>17</v>
      </c>
      <c r="AH52" t="n">
        <v>429403.6611368536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3.579</v>
      </c>
      <c r="E53" t="n">
        <v>27.94</v>
      </c>
      <c r="F53" t="n">
        <v>24.61</v>
      </c>
      <c r="G53" t="n">
        <v>86.86</v>
      </c>
      <c r="H53" t="n">
        <v>1.04</v>
      </c>
      <c r="I53" t="n">
        <v>17</v>
      </c>
      <c r="J53" t="n">
        <v>234.65</v>
      </c>
      <c r="K53" t="n">
        <v>56.13</v>
      </c>
      <c r="L53" t="n">
        <v>13.75</v>
      </c>
      <c r="M53" t="n">
        <v>15</v>
      </c>
      <c r="N53" t="n">
        <v>54.78</v>
      </c>
      <c r="O53" t="n">
        <v>29174.59</v>
      </c>
      <c r="P53" t="n">
        <v>301.35</v>
      </c>
      <c r="Q53" t="n">
        <v>1397.18</v>
      </c>
      <c r="R53" t="n">
        <v>87.09999999999999</v>
      </c>
      <c r="S53" t="n">
        <v>66.97</v>
      </c>
      <c r="T53" t="n">
        <v>7465.3</v>
      </c>
      <c r="U53" t="n">
        <v>0.77</v>
      </c>
      <c r="V53" t="n">
        <v>0.86</v>
      </c>
      <c r="W53" t="n">
        <v>5.32</v>
      </c>
      <c r="X53" t="n">
        <v>0.44</v>
      </c>
      <c r="Y53" t="n">
        <v>1</v>
      </c>
      <c r="Z53" t="n">
        <v>10</v>
      </c>
      <c r="AA53" t="n">
        <v>346.6579296392787</v>
      </c>
      <c r="AB53" t="n">
        <v>474.312672800959</v>
      </c>
      <c r="AC53" t="n">
        <v>429.044937010852</v>
      </c>
      <c r="AD53" t="n">
        <v>346657.9296392787</v>
      </c>
      <c r="AE53" t="n">
        <v>474312.672800959</v>
      </c>
      <c r="AF53" t="n">
        <v>2.622533904686327e-06</v>
      </c>
      <c r="AG53" t="n">
        <v>17</v>
      </c>
      <c r="AH53" t="n">
        <v>429044.937010852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3.579</v>
      </c>
      <c r="E54" t="n">
        <v>27.94</v>
      </c>
      <c r="F54" t="n">
        <v>24.61</v>
      </c>
      <c r="G54" t="n">
        <v>86.86</v>
      </c>
      <c r="H54" t="n">
        <v>1.06</v>
      </c>
      <c r="I54" t="n">
        <v>17</v>
      </c>
      <c r="J54" t="n">
        <v>235.08</v>
      </c>
      <c r="K54" t="n">
        <v>56.13</v>
      </c>
      <c r="L54" t="n">
        <v>14</v>
      </c>
      <c r="M54" t="n">
        <v>15</v>
      </c>
      <c r="N54" t="n">
        <v>54.96</v>
      </c>
      <c r="O54" t="n">
        <v>29227.61</v>
      </c>
      <c r="P54" t="n">
        <v>299.22</v>
      </c>
      <c r="Q54" t="n">
        <v>1397.19</v>
      </c>
      <c r="R54" t="n">
        <v>87.19</v>
      </c>
      <c r="S54" t="n">
        <v>66.97</v>
      </c>
      <c r="T54" t="n">
        <v>7511.45</v>
      </c>
      <c r="U54" t="n">
        <v>0.77</v>
      </c>
      <c r="V54" t="n">
        <v>0.86</v>
      </c>
      <c r="W54" t="n">
        <v>5.32</v>
      </c>
      <c r="X54" t="n">
        <v>0.45</v>
      </c>
      <c r="Y54" t="n">
        <v>1</v>
      </c>
      <c r="Z54" t="n">
        <v>10</v>
      </c>
      <c r="AA54" t="n">
        <v>345.2184994138748</v>
      </c>
      <c r="AB54" t="n">
        <v>472.3431808633817</v>
      </c>
      <c r="AC54" t="n">
        <v>427.2634106195978</v>
      </c>
      <c r="AD54" t="n">
        <v>345218.4994138748</v>
      </c>
      <c r="AE54" t="n">
        <v>472343.1808633817</v>
      </c>
      <c r="AF54" t="n">
        <v>2.622533904686327e-06</v>
      </c>
      <c r="AG54" t="n">
        <v>17</v>
      </c>
      <c r="AH54" t="n">
        <v>427263.4106195978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3.5855</v>
      </c>
      <c r="E55" t="n">
        <v>27.89</v>
      </c>
      <c r="F55" t="n">
        <v>24.6</v>
      </c>
      <c r="G55" t="n">
        <v>92.26000000000001</v>
      </c>
      <c r="H55" t="n">
        <v>1.08</v>
      </c>
      <c r="I55" t="n">
        <v>16</v>
      </c>
      <c r="J55" t="n">
        <v>235.51</v>
      </c>
      <c r="K55" t="n">
        <v>56.13</v>
      </c>
      <c r="L55" t="n">
        <v>14.25</v>
      </c>
      <c r="M55" t="n">
        <v>14</v>
      </c>
      <c r="N55" t="n">
        <v>55.14</v>
      </c>
      <c r="O55" t="n">
        <v>29280.69</v>
      </c>
      <c r="P55" t="n">
        <v>297.8</v>
      </c>
      <c r="Q55" t="n">
        <v>1397.18</v>
      </c>
      <c r="R55" t="n">
        <v>86.84</v>
      </c>
      <c r="S55" t="n">
        <v>66.97</v>
      </c>
      <c r="T55" t="n">
        <v>7340.17</v>
      </c>
      <c r="U55" t="n">
        <v>0.77</v>
      </c>
      <c r="V55" t="n">
        <v>0.86</v>
      </c>
      <c r="W55" t="n">
        <v>5.32</v>
      </c>
      <c r="X55" t="n">
        <v>0.44</v>
      </c>
      <c r="Y55" t="n">
        <v>1</v>
      </c>
      <c r="Z55" t="n">
        <v>10</v>
      </c>
      <c r="AA55" t="n">
        <v>343.8396307980541</v>
      </c>
      <c r="AB55" t="n">
        <v>470.4565519918258</v>
      </c>
      <c r="AC55" t="n">
        <v>425.5568389596429</v>
      </c>
      <c r="AD55" t="n">
        <v>343839.6307980542</v>
      </c>
      <c r="AE55" t="n">
        <v>470456.5519918258</v>
      </c>
      <c r="AF55" t="n">
        <v>2.627296819014481e-06</v>
      </c>
      <c r="AG55" t="n">
        <v>17</v>
      </c>
      <c r="AH55" t="n">
        <v>425556.8389596429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3.5856</v>
      </c>
      <c r="E56" t="n">
        <v>27.89</v>
      </c>
      <c r="F56" t="n">
        <v>24.6</v>
      </c>
      <c r="G56" t="n">
        <v>92.25</v>
      </c>
      <c r="H56" t="n">
        <v>1.09</v>
      </c>
      <c r="I56" t="n">
        <v>16</v>
      </c>
      <c r="J56" t="n">
        <v>235.94</v>
      </c>
      <c r="K56" t="n">
        <v>56.13</v>
      </c>
      <c r="L56" t="n">
        <v>14.5</v>
      </c>
      <c r="M56" t="n">
        <v>14</v>
      </c>
      <c r="N56" t="n">
        <v>55.32</v>
      </c>
      <c r="O56" t="n">
        <v>29333.84</v>
      </c>
      <c r="P56" t="n">
        <v>297.3</v>
      </c>
      <c r="Q56" t="n">
        <v>1397.2</v>
      </c>
      <c r="R56" t="n">
        <v>86.73999999999999</v>
      </c>
      <c r="S56" t="n">
        <v>66.97</v>
      </c>
      <c r="T56" t="n">
        <v>7291.21</v>
      </c>
      <c r="U56" t="n">
        <v>0.77</v>
      </c>
      <c r="V56" t="n">
        <v>0.86</v>
      </c>
      <c r="W56" t="n">
        <v>5.32</v>
      </c>
      <c r="X56" t="n">
        <v>0.44</v>
      </c>
      <c r="Y56" t="n">
        <v>1</v>
      </c>
      <c r="Z56" t="n">
        <v>10</v>
      </c>
      <c r="AA56" t="n">
        <v>343.4960732779657</v>
      </c>
      <c r="AB56" t="n">
        <v>469.9864814361526</v>
      </c>
      <c r="AC56" t="n">
        <v>425.131631278055</v>
      </c>
      <c r="AD56" t="n">
        <v>343496.0732779657</v>
      </c>
      <c r="AE56" t="n">
        <v>469986.4814361526</v>
      </c>
      <c r="AF56" t="n">
        <v>2.627370094619529e-06</v>
      </c>
      <c r="AG56" t="n">
        <v>17</v>
      </c>
      <c r="AH56" t="n">
        <v>425131.631278055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3.5836</v>
      </c>
      <c r="E57" t="n">
        <v>27.9</v>
      </c>
      <c r="F57" t="n">
        <v>24.62</v>
      </c>
      <c r="G57" t="n">
        <v>92.31</v>
      </c>
      <c r="H57" t="n">
        <v>1.11</v>
      </c>
      <c r="I57" t="n">
        <v>16</v>
      </c>
      <c r="J57" t="n">
        <v>236.37</v>
      </c>
      <c r="K57" t="n">
        <v>56.13</v>
      </c>
      <c r="L57" t="n">
        <v>14.75</v>
      </c>
      <c r="M57" t="n">
        <v>14</v>
      </c>
      <c r="N57" t="n">
        <v>55.5</v>
      </c>
      <c r="O57" t="n">
        <v>29387.05</v>
      </c>
      <c r="P57" t="n">
        <v>296.86</v>
      </c>
      <c r="Q57" t="n">
        <v>1397.18</v>
      </c>
      <c r="R57" t="n">
        <v>87.3</v>
      </c>
      <c r="S57" t="n">
        <v>66.97</v>
      </c>
      <c r="T57" t="n">
        <v>7571.75</v>
      </c>
      <c r="U57" t="n">
        <v>0.77</v>
      </c>
      <c r="V57" t="n">
        <v>0.85</v>
      </c>
      <c r="W57" t="n">
        <v>5.32</v>
      </c>
      <c r="X57" t="n">
        <v>0.45</v>
      </c>
      <c r="Y57" t="n">
        <v>1</v>
      </c>
      <c r="Z57" t="n">
        <v>10</v>
      </c>
      <c r="AA57" t="n">
        <v>343.3445940911888</v>
      </c>
      <c r="AB57" t="n">
        <v>469.7792209300144</v>
      </c>
      <c r="AC57" t="n">
        <v>424.9441514237307</v>
      </c>
      <c r="AD57" t="n">
        <v>343344.5940911887</v>
      </c>
      <c r="AE57" t="n">
        <v>469779.2209300144</v>
      </c>
      <c r="AF57" t="n">
        <v>2.625904582518559e-06</v>
      </c>
      <c r="AG57" t="n">
        <v>17</v>
      </c>
      <c r="AH57" t="n">
        <v>424944.1514237307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3.5867</v>
      </c>
      <c r="E58" t="n">
        <v>27.88</v>
      </c>
      <c r="F58" t="n">
        <v>24.59</v>
      </c>
      <c r="G58" t="n">
        <v>92.22</v>
      </c>
      <c r="H58" t="n">
        <v>1.13</v>
      </c>
      <c r="I58" t="n">
        <v>16</v>
      </c>
      <c r="J58" t="n">
        <v>236.81</v>
      </c>
      <c r="K58" t="n">
        <v>56.13</v>
      </c>
      <c r="L58" t="n">
        <v>15</v>
      </c>
      <c r="M58" t="n">
        <v>13</v>
      </c>
      <c r="N58" t="n">
        <v>55.68</v>
      </c>
      <c r="O58" t="n">
        <v>29440.33</v>
      </c>
      <c r="P58" t="n">
        <v>294.35</v>
      </c>
      <c r="Q58" t="n">
        <v>1397.17</v>
      </c>
      <c r="R58" t="n">
        <v>86.43000000000001</v>
      </c>
      <c r="S58" t="n">
        <v>66.97</v>
      </c>
      <c r="T58" t="n">
        <v>7137.45</v>
      </c>
      <c r="U58" t="n">
        <v>0.77</v>
      </c>
      <c r="V58" t="n">
        <v>0.86</v>
      </c>
      <c r="W58" t="n">
        <v>5.32</v>
      </c>
      <c r="X58" t="n">
        <v>0.43</v>
      </c>
      <c r="Y58" t="n">
        <v>1</v>
      </c>
      <c r="Z58" t="n">
        <v>10</v>
      </c>
      <c r="AA58" t="n">
        <v>341.4278222633279</v>
      </c>
      <c r="AB58" t="n">
        <v>467.1566091531302</v>
      </c>
      <c r="AC58" t="n">
        <v>422.5718380339736</v>
      </c>
      <c r="AD58" t="n">
        <v>341427.822263328</v>
      </c>
      <c r="AE58" t="n">
        <v>467156.6091531302</v>
      </c>
      <c r="AF58" t="n">
        <v>2.628176126275063e-06</v>
      </c>
      <c r="AG58" t="n">
        <v>17</v>
      </c>
      <c r="AH58" t="n">
        <v>422571.8380339736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3.5969</v>
      </c>
      <c r="E59" t="n">
        <v>27.8</v>
      </c>
      <c r="F59" t="n">
        <v>24.56</v>
      </c>
      <c r="G59" t="n">
        <v>98.22</v>
      </c>
      <c r="H59" t="n">
        <v>1.14</v>
      </c>
      <c r="I59" t="n">
        <v>15</v>
      </c>
      <c r="J59" t="n">
        <v>237.24</v>
      </c>
      <c r="K59" t="n">
        <v>56.13</v>
      </c>
      <c r="L59" t="n">
        <v>15.25</v>
      </c>
      <c r="M59" t="n">
        <v>10</v>
      </c>
      <c r="N59" t="n">
        <v>55.86</v>
      </c>
      <c r="O59" t="n">
        <v>29493.67</v>
      </c>
      <c r="P59" t="n">
        <v>293.44</v>
      </c>
      <c r="Q59" t="n">
        <v>1397.2</v>
      </c>
      <c r="R59" t="n">
        <v>85.18000000000001</v>
      </c>
      <c r="S59" t="n">
        <v>66.97</v>
      </c>
      <c r="T59" t="n">
        <v>6517.66</v>
      </c>
      <c r="U59" t="n">
        <v>0.79</v>
      </c>
      <c r="V59" t="n">
        <v>0.86</v>
      </c>
      <c r="W59" t="n">
        <v>5.32</v>
      </c>
      <c r="X59" t="n">
        <v>0.39</v>
      </c>
      <c r="Y59" t="n">
        <v>1</v>
      </c>
      <c r="Z59" t="n">
        <v>10</v>
      </c>
      <c r="AA59" t="n">
        <v>340.1539424058701</v>
      </c>
      <c r="AB59" t="n">
        <v>465.4136305325436</v>
      </c>
      <c r="AC59" t="n">
        <v>420.9952068466497</v>
      </c>
      <c r="AD59" t="n">
        <v>340153.9424058701</v>
      </c>
      <c r="AE59" t="n">
        <v>465413.6305325435</v>
      </c>
      <c r="AF59" t="n">
        <v>2.635650237990011e-06</v>
      </c>
      <c r="AG59" t="n">
        <v>17</v>
      </c>
      <c r="AH59" t="n">
        <v>420995.2068466497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3.594</v>
      </c>
      <c r="E60" t="n">
        <v>27.82</v>
      </c>
      <c r="F60" t="n">
        <v>24.58</v>
      </c>
      <c r="G60" t="n">
        <v>98.31</v>
      </c>
      <c r="H60" t="n">
        <v>1.16</v>
      </c>
      <c r="I60" t="n">
        <v>15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291.61</v>
      </c>
      <c r="Q60" t="n">
        <v>1397.2</v>
      </c>
      <c r="R60" t="n">
        <v>86.06</v>
      </c>
      <c r="S60" t="n">
        <v>66.97</v>
      </c>
      <c r="T60" t="n">
        <v>6957.12</v>
      </c>
      <c r="U60" t="n">
        <v>0.78</v>
      </c>
      <c r="V60" t="n">
        <v>0.86</v>
      </c>
      <c r="W60" t="n">
        <v>5.32</v>
      </c>
      <c r="X60" t="n">
        <v>0.41</v>
      </c>
      <c r="Y60" t="n">
        <v>1</v>
      </c>
      <c r="Z60" t="n">
        <v>10</v>
      </c>
      <c r="AA60" t="n">
        <v>339.1211261000998</v>
      </c>
      <c r="AB60" t="n">
        <v>464.0004856983489</v>
      </c>
      <c r="AC60" t="n">
        <v>419.7169305720695</v>
      </c>
      <c r="AD60" t="n">
        <v>339121.1261000998</v>
      </c>
      <c r="AE60" t="n">
        <v>464000.485698349</v>
      </c>
      <c r="AF60" t="n">
        <v>2.633525245443604e-06</v>
      </c>
      <c r="AG60" t="n">
        <v>17</v>
      </c>
      <c r="AH60" t="n">
        <v>419716.9305720695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3.5961</v>
      </c>
      <c r="E61" t="n">
        <v>27.81</v>
      </c>
      <c r="F61" t="n">
        <v>24.56</v>
      </c>
      <c r="G61" t="n">
        <v>98.25</v>
      </c>
      <c r="H61" t="n">
        <v>1.18</v>
      </c>
      <c r="I61" t="n">
        <v>15</v>
      </c>
      <c r="J61" t="n">
        <v>238.11</v>
      </c>
      <c r="K61" t="n">
        <v>56.13</v>
      </c>
      <c r="L61" t="n">
        <v>15.75</v>
      </c>
      <c r="M61" t="n">
        <v>10</v>
      </c>
      <c r="N61" t="n">
        <v>56.23</v>
      </c>
      <c r="O61" t="n">
        <v>29600.54</v>
      </c>
      <c r="P61" t="n">
        <v>289.11</v>
      </c>
      <c r="Q61" t="n">
        <v>1397.24</v>
      </c>
      <c r="R61" t="n">
        <v>85.56</v>
      </c>
      <c r="S61" t="n">
        <v>66.97</v>
      </c>
      <c r="T61" t="n">
        <v>6704.48</v>
      </c>
      <c r="U61" t="n">
        <v>0.78</v>
      </c>
      <c r="V61" t="n">
        <v>0.86</v>
      </c>
      <c r="W61" t="n">
        <v>5.31</v>
      </c>
      <c r="X61" t="n">
        <v>0.4</v>
      </c>
      <c r="Y61" t="n">
        <v>1</v>
      </c>
      <c r="Z61" t="n">
        <v>10</v>
      </c>
      <c r="AA61" t="n">
        <v>337.2910048519963</v>
      </c>
      <c r="AB61" t="n">
        <v>461.4964330674426</v>
      </c>
      <c r="AC61" t="n">
        <v>417.4518612097969</v>
      </c>
      <c r="AD61" t="n">
        <v>337291.0048519963</v>
      </c>
      <c r="AE61" t="n">
        <v>461496.4330674426</v>
      </c>
      <c r="AF61" t="n">
        <v>2.635064033149623e-06</v>
      </c>
      <c r="AG61" t="n">
        <v>17</v>
      </c>
      <c r="AH61" t="n">
        <v>417451.8612097969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3.5944</v>
      </c>
      <c r="E62" t="n">
        <v>27.82</v>
      </c>
      <c r="F62" t="n">
        <v>24.57</v>
      </c>
      <c r="G62" t="n">
        <v>98.3</v>
      </c>
      <c r="H62" t="n">
        <v>1.19</v>
      </c>
      <c r="I62" t="n">
        <v>15</v>
      </c>
      <c r="J62" t="n">
        <v>238.54</v>
      </c>
      <c r="K62" t="n">
        <v>56.13</v>
      </c>
      <c r="L62" t="n">
        <v>16</v>
      </c>
      <c r="M62" t="n">
        <v>7</v>
      </c>
      <c r="N62" t="n">
        <v>56.41</v>
      </c>
      <c r="O62" t="n">
        <v>29654.08</v>
      </c>
      <c r="P62" t="n">
        <v>288.05</v>
      </c>
      <c r="Q62" t="n">
        <v>1397.24</v>
      </c>
      <c r="R62" t="n">
        <v>85.70999999999999</v>
      </c>
      <c r="S62" t="n">
        <v>66.97</v>
      </c>
      <c r="T62" t="n">
        <v>6783.14</v>
      </c>
      <c r="U62" t="n">
        <v>0.78</v>
      </c>
      <c r="V62" t="n">
        <v>0.86</v>
      </c>
      <c r="W62" t="n">
        <v>5.32</v>
      </c>
      <c r="X62" t="n">
        <v>0.41</v>
      </c>
      <c r="Y62" t="n">
        <v>1</v>
      </c>
      <c r="Z62" t="n">
        <v>10</v>
      </c>
      <c r="AA62" t="n">
        <v>336.6911484033957</v>
      </c>
      <c r="AB62" t="n">
        <v>460.6756830106684</v>
      </c>
      <c r="AC62" t="n">
        <v>416.7094423865113</v>
      </c>
      <c r="AD62" t="n">
        <v>336691.1484033957</v>
      </c>
      <c r="AE62" t="n">
        <v>460675.6830106684</v>
      </c>
      <c r="AF62" t="n">
        <v>2.633818347863798e-06</v>
      </c>
      <c r="AG62" t="n">
        <v>17</v>
      </c>
      <c r="AH62" t="n">
        <v>416709.4423865114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3.6044</v>
      </c>
      <c r="E63" t="n">
        <v>27.74</v>
      </c>
      <c r="F63" t="n">
        <v>24.54</v>
      </c>
      <c r="G63" t="n">
        <v>105.17</v>
      </c>
      <c r="H63" t="n">
        <v>1.21</v>
      </c>
      <c r="I63" t="n">
        <v>14</v>
      </c>
      <c r="J63" t="n">
        <v>238.97</v>
      </c>
      <c r="K63" t="n">
        <v>56.13</v>
      </c>
      <c r="L63" t="n">
        <v>16.25</v>
      </c>
      <c r="M63" t="n">
        <v>5</v>
      </c>
      <c r="N63" t="n">
        <v>56.6</v>
      </c>
      <c r="O63" t="n">
        <v>29707.68</v>
      </c>
      <c r="P63" t="n">
        <v>287.52</v>
      </c>
      <c r="Q63" t="n">
        <v>1397.18</v>
      </c>
      <c r="R63" t="n">
        <v>84.48999999999999</v>
      </c>
      <c r="S63" t="n">
        <v>66.97</v>
      </c>
      <c r="T63" t="n">
        <v>6178.17</v>
      </c>
      <c r="U63" t="n">
        <v>0.79</v>
      </c>
      <c r="V63" t="n">
        <v>0.86</v>
      </c>
      <c r="W63" t="n">
        <v>5.32</v>
      </c>
      <c r="X63" t="n">
        <v>0.37</v>
      </c>
      <c r="Y63" t="n">
        <v>1</v>
      </c>
      <c r="Z63" t="n">
        <v>10</v>
      </c>
      <c r="AA63" t="n">
        <v>335.7004214278746</v>
      </c>
      <c r="AB63" t="n">
        <v>459.3201266549711</v>
      </c>
      <c r="AC63" t="n">
        <v>415.4832584268665</v>
      </c>
      <c r="AD63" t="n">
        <v>335700.4214278747</v>
      </c>
      <c r="AE63" t="n">
        <v>459320.1266549712</v>
      </c>
      <c r="AF63" t="n">
        <v>2.64114590836865e-06</v>
      </c>
      <c r="AG63" t="n">
        <v>17</v>
      </c>
      <c r="AH63" t="n">
        <v>415483.2584268665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3.6027</v>
      </c>
      <c r="E64" t="n">
        <v>27.76</v>
      </c>
      <c r="F64" t="n">
        <v>24.55</v>
      </c>
      <c r="G64" t="n">
        <v>105.23</v>
      </c>
      <c r="H64" t="n">
        <v>1.23</v>
      </c>
      <c r="I64" t="n">
        <v>14</v>
      </c>
      <c r="J64" t="n">
        <v>239.41</v>
      </c>
      <c r="K64" t="n">
        <v>56.13</v>
      </c>
      <c r="L64" t="n">
        <v>16.5</v>
      </c>
      <c r="M64" t="n">
        <v>3</v>
      </c>
      <c r="N64" t="n">
        <v>56.78</v>
      </c>
      <c r="O64" t="n">
        <v>29761.35</v>
      </c>
      <c r="P64" t="n">
        <v>288.09</v>
      </c>
      <c r="Q64" t="n">
        <v>1397.19</v>
      </c>
      <c r="R64" t="n">
        <v>84.68000000000001</v>
      </c>
      <c r="S64" t="n">
        <v>66.97</v>
      </c>
      <c r="T64" t="n">
        <v>6270.22</v>
      </c>
      <c r="U64" t="n">
        <v>0.79</v>
      </c>
      <c r="V64" t="n">
        <v>0.86</v>
      </c>
      <c r="W64" t="n">
        <v>5.33</v>
      </c>
      <c r="X64" t="n">
        <v>0.39</v>
      </c>
      <c r="Y64" t="n">
        <v>1</v>
      </c>
      <c r="Z64" t="n">
        <v>10</v>
      </c>
      <c r="AA64" t="n">
        <v>336.1954858628981</v>
      </c>
      <c r="AB64" t="n">
        <v>459.9974956556716</v>
      </c>
      <c r="AC64" t="n">
        <v>416.0959802808335</v>
      </c>
      <c r="AD64" t="n">
        <v>336195.4858628981</v>
      </c>
      <c r="AE64" t="n">
        <v>459997.4956556716</v>
      </c>
      <c r="AF64" t="n">
        <v>2.639900223082825e-06</v>
      </c>
      <c r="AG64" t="n">
        <v>17</v>
      </c>
      <c r="AH64" t="n">
        <v>416095.9802808335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3.6037</v>
      </c>
      <c r="E65" t="n">
        <v>27.75</v>
      </c>
      <c r="F65" t="n">
        <v>24.55</v>
      </c>
      <c r="G65" t="n">
        <v>105.19</v>
      </c>
      <c r="H65" t="n">
        <v>1.24</v>
      </c>
      <c r="I65" t="n">
        <v>14</v>
      </c>
      <c r="J65" t="n">
        <v>239.85</v>
      </c>
      <c r="K65" t="n">
        <v>56.13</v>
      </c>
      <c r="L65" t="n">
        <v>16.75</v>
      </c>
      <c r="M65" t="n">
        <v>3</v>
      </c>
      <c r="N65" t="n">
        <v>56.97</v>
      </c>
      <c r="O65" t="n">
        <v>29815.09</v>
      </c>
      <c r="P65" t="n">
        <v>288.56</v>
      </c>
      <c r="Q65" t="n">
        <v>1397.22</v>
      </c>
      <c r="R65" t="n">
        <v>84.56999999999999</v>
      </c>
      <c r="S65" t="n">
        <v>66.97</v>
      </c>
      <c r="T65" t="n">
        <v>6218.78</v>
      </c>
      <c r="U65" t="n">
        <v>0.79</v>
      </c>
      <c r="V65" t="n">
        <v>0.86</v>
      </c>
      <c r="W65" t="n">
        <v>5.33</v>
      </c>
      <c r="X65" t="n">
        <v>0.38</v>
      </c>
      <c r="Y65" t="n">
        <v>1</v>
      </c>
      <c r="Z65" t="n">
        <v>10</v>
      </c>
      <c r="AA65" t="n">
        <v>336.4505158717727</v>
      </c>
      <c r="AB65" t="n">
        <v>460.3464389649437</v>
      </c>
      <c r="AC65" t="n">
        <v>416.4116209304138</v>
      </c>
      <c r="AD65" t="n">
        <v>336450.5158717727</v>
      </c>
      <c r="AE65" t="n">
        <v>460346.4389649438</v>
      </c>
      <c r="AF65" t="n">
        <v>2.64063297913331e-06</v>
      </c>
      <c r="AG65" t="n">
        <v>17</v>
      </c>
      <c r="AH65" t="n">
        <v>416411.6209304138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3.6052</v>
      </c>
      <c r="E66" t="n">
        <v>27.74</v>
      </c>
      <c r="F66" t="n">
        <v>24.53</v>
      </c>
      <c r="G66" t="n">
        <v>105.15</v>
      </c>
      <c r="H66" t="n">
        <v>1.26</v>
      </c>
      <c r="I66" t="n">
        <v>14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288.97</v>
      </c>
      <c r="Q66" t="n">
        <v>1397.19</v>
      </c>
      <c r="R66" t="n">
        <v>83.93000000000001</v>
      </c>
      <c r="S66" t="n">
        <v>66.97</v>
      </c>
      <c r="T66" t="n">
        <v>5896.35</v>
      </c>
      <c r="U66" t="n">
        <v>0.8</v>
      </c>
      <c r="V66" t="n">
        <v>0.86</v>
      </c>
      <c r="W66" t="n">
        <v>5.33</v>
      </c>
      <c r="X66" t="n">
        <v>0.37</v>
      </c>
      <c r="Y66" t="n">
        <v>1</v>
      </c>
      <c r="Z66" t="n">
        <v>10</v>
      </c>
      <c r="AA66" t="n">
        <v>336.6150993938288</v>
      </c>
      <c r="AB66" t="n">
        <v>460.5716294007334</v>
      </c>
      <c r="AC66" t="n">
        <v>416.6153195070684</v>
      </c>
      <c r="AD66" t="n">
        <v>336615.0993938288</v>
      </c>
      <c r="AE66" t="n">
        <v>460571.6294007334</v>
      </c>
      <c r="AF66" t="n">
        <v>2.641732113209038e-06</v>
      </c>
      <c r="AG66" t="n">
        <v>17</v>
      </c>
      <c r="AH66" t="n">
        <v>416615.3195070684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3.6056</v>
      </c>
      <c r="E67" t="n">
        <v>27.74</v>
      </c>
      <c r="F67" t="n">
        <v>24.53</v>
      </c>
      <c r="G67" t="n">
        <v>105.13</v>
      </c>
      <c r="H67" t="n">
        <v>1.27</v>
      </c>
      <c r="I67" t="n">
        <v>14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289.58</v>
      </c>
      <c r="Q67" t="n">
        <v>1397.17</v>
      </c>
      <c r="R67" t="n">
        <v>83.91</v>
      </c>
      <c r="S67" t="n">
        <v>66.97</v>
      </c>
      <c r="T67" t="n">
        <v>5884.65</v>
      </c>
      <c r="U67" t="n">
        <v>0.8</v>
      </c>
      <c r="V67" t="n">
        <v>0.86</v>
      </c>
      <c r="W67" t="n">
        <v>5.33</v>
      </c>
      <c r="X67" t="n">
        <v>0.37</v>
      </c>
      <c r="Y67" t="n">
        <v>1</v>
      </c>
      <c r="Z67" t="n">
        <v>10</v>
      </c>
      <c r="AA67" t="n">
        <v>337.0000900678126</v>
      </c>
      <c r="AB67" t="n">
        <v>461.0983906254679</v>
      </c>
      <c r="AC67" t="n">
        <v>417.0918073798283</v>
      </c>
      <c r="AD67" t="n">
        <v>337000.0900678126</v>
      </c>
      <c r="AE67" t="n">
        <v>461098.3906254679</v>
      </c>
      <c r="AF67" t="n">
        <v>2.642025215629232e-06</v>
      </c>
      <c r="AG67" t="n">
        <v>17</v>
      </c>
      <c r="AH67" t="n">
        <v>417091.8073798283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3.6054</v>
      </c>
      <c r="E68" t="n">
        <v>27.74</v>
      </c>
      <c r="F68" t="n">
        <v>24.53</v>
      </c>
      <c r="G68" t="n">
        <v>105.14</v>
      </c>
      <c r="H68" t="n">
        <v>1.29</v>
      </c>
      <c r="I68" t="n">
        <v>14</v>
      </c>
      <c r="J68" t="n">
        <v>241.16</v>
      </c>
      <c r="K68" t="n">
        <v>56.13</v>
      </c>
      <c r="L68" t="n">
        <v>17.5</v>
      </c>
      <c r="M68" t="n">
        <v>1</v>
      </c>
      <c r="N68" t="n">
        <v>57.53</v>
      </c>
      <c r="O68" t="n">
        <v>29976.82</v>
      </c>
      <c r="P68" t="n">
        <v>290.1</v>
      </c>
      <c r="Q68" t="n">
        <v>1397.17</v>
      </c>
      <c r="R68" t="n">
        <v>83.81</v>
      </c>
      <c r="S68" t="n">
        <v>66.97</v>
      </c>
      <c r="T68" t="n">
        <v>5836.04</v>
      </c>
      <c r="U68" t="n">
        <v>0.8</v>
      </c>
      <c r="V68" t="n">
        <v>0.86</v>
      </c>
      <c r="W68" t="n">
        <v>5.34</v>
      </c>
      <c r="X68" t="n">
        <v>0.37</v>
      </c>
      <c r="Y68" t="n">
        <v>1</v>
      </c>
      <c r="Z68" t="n">
        <v>10</v>
      </c>
      <c r="AA68" t="n">
        <v>337.3610488016456</v>
      </c>
      <c r="AB68" t="n">
        <v>461.5922702894738</v>
      </c>
      <c r="AC68" t="n">
        <v>417.5385518618659</v>
      </c>
      <c r="AD68" t="n">
        <v>337361.0488016456</v>
      </c>
      <c r="AE68" t="n">
        <v>461592.2702894738</v>
      </c>
      <c r="AF68" t="n">
        <v>2.641878664419135e-06</v>
      </c>
      <c r="AG68" t="n">
        <v>17</v>
      </c>
      <c r="AH68" t="n">
        <v>417538.5518618659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3.605</v>
      </c>
      <c r="E69" t="n">
        <v>27.74</v>
      </c>
      <c r="F69" t="n">
        <v>24.54</v>
      </c>
      <c r="G69" t="n">
        <v>105.15</v>
      </c>
      <c r="H69" t="n">
        <v>1.31</v>
      </c>
      <c r="I69" t="n">
        <v>14</v>
      </c>
      <c r="J69" t="n">
        <v>241.59</v>
      </c>
      <c r="K69" t="n">
        <v>56.13</v>
      </c>
      <c r="L69" t="n">
        <v>17.75</v>
      </c>
      <c r="M69" t="n">
        <v>0</v>
      </c>
      <c r="N69" t="n">
        <v>57.72</v>
      </c>
      <c r="O69" t="n">
        <v>30030.83</v>
      </c>
      <c r="P69" t="n">
        <v>290.56</v>
      </c>
      <c r="Q69" t="n">
        <v>1397.2</v>
      </c>
      <c r="R69" t="n">
        <v>83.81</v>
      </c>
      <c r="S69" t="n">
        <v>66.97</v>
      </c>
      <c r="T69" t="n">
        <v>5834.78</v>
      </c>
      <c r="U69" t="n">
        <v>0.8</v>
      </c>
      <c r="V69" t="n">
        <v>0.86</v>
      </c>
      <c r="W69" t="n">
        <v>5.34</v>
      </c>
      <c r="X69" t="n">
        <v>0.37</v>
      </c>
      <c r="Y69" t="n">
        <v>1</v>
      </c>
      <c r="Z69" t="n">
        <v>10</v>
      </c>
      <c r="AA69" t="n">
        <v>337.7038499725113</v>
      </c>
      <c r="AB69" t="n">
        <v>462.0613059747724</v>
      </c>
      <c r="AC69" t="n">
        <v>417.9628234396554</v>
      </c>
      <c r="AD69" t="n">
        <v>337703.8499725113</v>
      </c>
      <c r="AE69" t="n">
        <v>462061.3059747724</v>
      </c>
      <c r="AF69" t="n">
        <v>2.641585561998941e-06</v>
      </c>
      <c r="AG69" t="n">
        <v>17</v>
      </c>
      <c r="AH69" t="n">
        <v>417962.8234396554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2024-09-24T16:24:48Z</dcterms:created>
  <dcterms:modified xmlns:dcterms="http://purl.org/dc/terms/" xmlns:xsi="http://www.w3.org/2001/XMLSchema-instance" xsi:type="dcterms:W3CDTF">2024-09-24T16:24:48Z</dcterms:modified>
</cp:coreProperties>
</file>