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xVal>
          <yVal>
            <numRef>
              <f>gráficos!$B$7:$B$530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  <c r="AA2" t="n">
        <v>1849.310397436473</v>
      </c>
      <c r="AB2" t="n">
        <v>2530.308071589278</v>
      </c>
      <c r="AC2" t="n">
        <v>2288.81902054648</v>
      </c>
      <c r="AD2" t="n">
        <v>1849310.397436473</v>
      </c>
      <c r="AE2" t="n">
        <v>2530308.071589279</v>
      </c>
      <c r="AF2" t="n">
        <v>9.317433042649915e-07</v>
      </c>
      <c r="AG2" t="n">
        <v>31</v>
      </c>
      <c r="AH2" t="n">
        <v>2288819.02054648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  <c r="AA3" t="n">
        <v>1102.173600235535</v>
      </c>
      <c r="AB3" t="n">
        <v>1508.042544309759</v>
      </c>
      <c r="AC3" t="n">
        <v>1364.117080431839</v>
      </c>
      <c r="AD3" t="n">
        <v>1102173.600235535</v>
      </c>
      <c r="AE3" t="n">
        <v>1508042.544309759</v>
      </c>
      <c r="AF3" t="n">
        <v>1.313178942900122e-06</v>
      </c>
      <c r="AG3" t="n">
        <v>22</v>
      </c>
      <c r="AH3" t="n">
        <v>1364117.080431839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  <c r="AA4" t="n">
        <v>944.0195779147332</v>
      </c>
      <c r="AB4" t="n">
        <v>1291.649233707404</v>
      </c>
      <c r="AC4" t="n">
        <v>1168.376043683454</v>
      </c>
      <c r="AD4" t="n">
        <v>944019.5779147332</v>
      </c>
      <c r="AE4" t="n">
        <v>1291649.233707404</v>
      </c>
      <c r="AF4" t="n">
        <v>1.463557567287663e-06</v>
      </c>
      <c r="AG4" t="n">
        <v>20</v>
      </c>
      <c r="AH4" t="n">
        <v>1168376.043683454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  <c r="AA5" t="n">
        <v>875.0990465432534</v>
      </c>
      <c r="AB5" t="n">
        <v>1197.349122125693</v>
      </c>
      <c r="AC5" t="n">
        <v>1083.075802400064</v>
      </c>
      <c r="AD5" t="n">
        <v>875099.0465432534</v>
      </c>
      <c r="AE5" t="n">
        <v>1197349.122125693</v>
      </c>
      <c r="AF5" t="n">
        <v>1.543646525988916e-06</v>
      </c>
      <c r="AG5" t="n">
        <v>19</v>
      </c>
      <c r="AH5" t="n">
        <v>1083075.802400064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  <c r="AA6" t="n">
        <v>832.9172467983344</v>
      </c>
      <c r="AB6" t="n">
        <v>1139.634122785028</v>
      </c>
      <c r="AC6" t="n">
        <v>1030.869041592961</v>
      </c>
      <c r="AD6" t="n">
        <v>832917.2467983344</v>
      </c>
      <c r="AE6" t="n">
        <v>1139634.122785028</v>
      </c>
      <c r="AF6" t="n">
        <v>1.593895532276179e-06</v>
      </c>
      <c r="AG6" t="n">
        <v>18</v>
      </c>
      <c r="AH6" t="n">
        <v>1030869.041592961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  <c r="AA7" t="n">
        <v>813.6768493855549</v>
      </c>
      <c r="AB7" t="n">
        <v>1113.308562218437</v>
      </c>
      <c r="AC7" t="n">
        <v>1007.055955578689</v>
      </c>
      <c r="AD7" t="n">
        <v>813676.8493855549</v>
      </c>
      <c r="AE7" t="n">
        <v>1113308.562218437</v>
      </c>
      <c r="AF7" t="n">
        <v>1.624988025902608e-06</v>
      </c>
      <c r="AG7" t="n">
        <v>18</v>
      </c>
      <c r="AH7" t="n">
        <v>1007055.955578689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  <c r="AA8" t="n">
        <v>798.8143136832772</v>
      </c>
      <c r="AB8" t="n">
        <v>1092.972985181781</v>
      </c>
      <c r="AC8" t="n">
        <v>988.6611774732501</v>
      </c>
      <c r="AD8" t="n">
        <v>798814.3136832772</v>
      </c>
      <c r="AE8" t="n">
        <v>1092972.985181781</v>
      </c>
      <c r="AF8" t="n">
        <v>1.649154703413198e-06</v>
      </c>
      <c r="AG8" t="n">
        <v>18</v>
      </c>
      <c r="AH8" t="n">
        <v>988661.1774732501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  <c r="AA9" t="n">
        <v>785.7086408657914</v>
      </c>
      <c r="AB9" t="n">
        <v>1075.041225451418</v>
      </c>
      <c r="AC9" t="n">
        <v>972.4407997241705</v>
      </c>
      <c r="AD9" t="n">
        <v>785708.6408657914</v>
      </c>
      <c r="AE9" t="n">
        <v>1075041.225451418</v>
      </c>
      <c r="AF9" t="n">
        <v>1.670668940709211e-06</v>
      </c>
      <c r="AG9" t="n">
        <v>18</v>
      </c>
      <c r="AH9" t="n">
        <v>972440.7997241705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  <c r="AA10" t="n">
        <v>768.5021943870809</v>
      </c>
      <c r="AB10" t="n">
        <v>1051.498606284402</v>
      </c>
      <c r="AC10" t="n">
        <v>951.1450550881808</v>
      </c>
      <c r="AD10" t="n">
        <v>768502.1943870808</v>
      </c>
      <c r="AE10" t="n">
        <v>1051498.606284402</v>
      </c>
      <c r="AF10" t="n">
        <v>1.686804618681221e-06</v>
      </c>
      <c r="AG10" t="n">
        <v>17</v>
      </c>
      <c r="AH10" t="n">
        <v>951145.0550881808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  <c r="AA11" t="n">
        <v>762.1731815626374</v>
      </c>
      <c r="AB11" t="n">
        <v>1042.838971721659</v>
      </c>
      <c r="AC11" t="n">
        <v>943.3118838942324</v>
      </c>
      <c r="AD11" t="n">
        <v>762173.1815626374</v>
      </c>
      <c r="AE11" t="n">
        <v>1042838.971721659</v>
      </c>
      <c r="AF11" t="n">
        <v>1.697414379539528e-06</v>
      </c>
      <c r="AG11" t="n">
        <v>17</v>
      </c>
      <c r="AH11" t="n">
        <v>943311.8838942325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  <c r="AA12" t="n">
        <v>757.5770928762364</v>
      </c>
      <c r="AB12" t="n">
        <v>1036.550400415802</v>
      </c>
      <c r="AC12" t="n">
        <v>937.6234850077416</v>
      </c>
      <c r="AD12" t="n">
        <v>757577.0928762364</v>
      </c>
      <c r="AE12" t="n">
        <v>1036550.400415802</v>
      </c>
      <c r="AF12" t="n">
        <v>1.706550562500849e-06</v>
      </c>
      <c r="AG12" t="n">
        <v>17</v>
      </c>
      <c r="AH12" t="n">
        <v>937623.4850077416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  <c r="AA13" t="n">
        <v>751.3576220573092</v>
      </c>
      <c r="AB13" t="n">
        <v>1028.040646057659</v>
      </c>
      <c r="AC13" t="n">
        <v>929.925889662024</v>
      </c>
      <c r="AD13" t="n">
        <v>751357.6220573091</v>
      </c>
      <c r="AE13" t="n">
        <v>1028040.646057659</v>
      </c>
      <c r="AF13" t="n">
        <v>1.716644571095211e-06</v>
      </c>
      <c r="AG13" t="n">
        <v>17</v>
      </c>
      <c r="AH13" t="n">
        <v>929925.889662024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  <c r="AA14" t="n">
        <v>750.0316124275702</v>
      </c>
      <c r="AB14" t="n">
        <v>1026.226341182834</v>
      </c>
      <c r="AC14" t="n">
        <v>928.2847394980593</v>
      </c>
      <c r="AD14" t="n">
        <v>750031.6124275702</v>
      </c>
      <c r="AE14" t="n">
        <v>1026226.341182834</v>
      </c>
      <c r="AF14" t="n">
        <v>1.720033800258281e-06</v>
      </c>
      <c r="AG14" t="n">
        <v>17</v>
      </c>
      <c r="AH14" t="n">
        <v>928284.7394980593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  <c r="AA15" t="n">
        <v>744.7148502993451</v>
      </c>
      <c r="AB15" t="n">
        <v>1018.951712680006</v>
      </c>
      <c r="AC15" t="n">
        <v>921.7043913295358</v>
      </c>
      <c r="AD15" t="n">
        <v>744714.8502993451</v>
      </c>
      <c r="AE15" t="n">
        <v>1018951.712680006</v>
      </c>
      <c r="AF15" t="n">
        <v>1.728948946535054e-06</v>
      </c>
      <c r="AG15" t="n">
        <v>17</v>
      </c>
      <c r="AH15" t="n">
        <v>921704.3913295359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  <c r="AA16" t="n">
        <v>741.6742331184538</v>
      </c>
      <c r="AB16" t="n">
        <v>1014.791406110547</v>
      </c>
      <c r="AC16" t="n">
        <v>917.9411385800397</v>
      </c>
      <c r="AD16" t="n">
        <v>741674.2331184538</v>
      </c>
      <c r="AE16" t="n">
        <v>1014791.406110547</v>
      </c>
      <c r="AF16" t="n">
        <v>1.734769579228153e-06</v>
      </c>
      <c r="AG16" t="n">
        <v>17</v>
      </c>
      <c r="AH16" t="n">
        <v>917941.1385800397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  <c r="AA17" t="n">
        <v>739.5246156342932</v>
      </c>
      <c r="AB17" t="n">
        <v>1011.850204634289</v>
      </c>
      <c r="AC17" t="n">
        <v>915.2806412446729</v>
      </c>
      <c r="AD17" t="n">
        <v>739524.6156342933</v>
      </c>
      <c r="AE17" t="n">
        <v>1011850.204634289</v>
      </c>
      <c r="AF17" t="n">
        <v>1.737716735022127e-06</v>
      </c>
      <c r="AG17" t="n">
        <v>17</v>
      </c>
      <c r="AH17" t="n">
        <v>915280.6412446729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  <c r="AA18" t="n">
        <v>737.4578455488335</v>
      </c>
      <c r="AB18" t="n">
        <v>1009.022358623902</v>
      </c>
      <c r="AC18" t="n">
        <v>912.7226808886105</v>
      </c>
      <c r="AD18" t="n">
        <v>737457.8455488335</v>
      </c>
      <c r="AE18" t="n">
        <v>1009022.358623902</v>
      </c>
      <c r="AF18" t="n">
        <v>1.743021615451281e-06</v>
      </c>
      <c r="AG18" t="n">
        <v>17</v>
      </c>
      <c r="AH18" t="n">
        <v>912722.6808886105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  <c r="AA19" t="n">
        <v>735.6318323150487</v>
      </c>
      <c r="AB19" t="n">
        <v>1006.523926759419</v>
      </c>
      <c r="AC19" t="n">
        <v>910.4626958547026</v>
      </c>
      <c r="AD19" t="n">
        <v>735631.8323150487</v>
      </c>
      <c r="AE19" t="n">
        <v>1006523.926759419</v>
      </c>
      <c r="AF19" t="n">
        <v>1.746116129034954e-06</v>
      </c>
      <c r="AG19" t="n">
        <v>17</v>
      </c>
      <c r="AH19" t="n">
        <v>910462.6958547026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  <c r="AA20" t="n">
        <v>734.516844568691</v>
      </c>
      <c r="AB20" t="n">
        <v>1004.998351335065</v>
      </c>
      <c r="AC20" t="n">
        <v>909.0827192076903</v>
      </c>
      <c r="AD20" t="n">
        <v>734516.844568691</v>
      </c>
      <c r="AE20" t="n">
        <v>1004998.351335065</v>
      </c>
      <c r="AF20" t="n">
        <v>1.748326495880435e-06</v>
      </c>
      <c r="AG20" t="n">
        <v>17</v>
      </c>
      <c r="AH20" t="n">
        <v>909082.7192076903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  <c r="AA21" t="n">
        <v>733.1233003470439</v>
      </c>
      <c r="AB21" t="n">
        <v>1003.091642652175</v>
      </c>
      <c r="AC21" t="n">
        <v>907.3579841254132</v>
      </c>
      <c r="AD21" t="n">
        <v>733123.3003470439</v>
      </c>
      <c r="AE21" t="n">
        <v>1003091.642652175</v>
      </c>
      <c r="AF21" t="n">
        <v>1.75119997277956e-06</v>
      </c>
      <c r="AG21" t="n">
        <v>17</v>
      </c>
      <c r="AH21" t="n">
        <v>907357.9841254131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  <c r="AA22" t="n">
        <v>731.9878708249414</v>
      </c>
      <c r="AB22" t="n">
        <v>1001.538097888419</v>
      </c>
      <c r="AC22" t="n">
        <v>905.9527074934964</v>
      </c>
      <c r="AD22" t="n">
        <v>731987.8708249414</v>
      </c>
      <c r="AE22" t="n">
        <v>1001538.097888419</v>
      </c>
      <c r="AF22" t="n">
        <v>1.753926091888986e-06</v>
      </c>
      <c r="AG22" t="n">
        <v>17</v>
      </c>
      <c r="AH22" t="n">
        <v>905952.7074934964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  <c r="AA23" t="n">
        <v>729.3454293812581</v>
      </c>
      <c r="AB23" t="n">
        <v>997.9225929288823</v>
      </c>
      <c r="AC23" t="n">
        <v>902.6822612529049</v>
      </c>
      <c r="AD23" t="n">
        <v>729345.4293812581</v>
      </c>
      <c r="AE23" t="n">
        <v>997922.5929288823</v>
      </c>
      <c r="AF23" t="n">
        <v>1.757536357736605e-06</v>
      </c>
      <c r="AG23" t="n">
        <v>17</v>
      </c>
      <c r="AH23" t="n">
        <v>902682.2612529049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  <c r="AA24" t="n">
        <v>728.7471957349121</v>
      </c>
      <c r="AB24" t="n">
        <v>997.1040632617461</v>
      </c>
      <c r="AC24" t="n">
        <v>901.9418509083865</v>
      </c>
      <c r="AD24" t="n">
        <v>728747.1957349121</v>
      </c>
      <c r="AE24" t="n">
        <v>997104.0632617461</v>
      </c>
      <c r="AF24" t="n">
        <v>1.759820403476935e-06</v>
      </c>
      <c r="AG24" t="n">
        <v>17</v>
      </c>
      <c r="AH24" t="n">
        <v>901941.8509083865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  <c r="AA25" t="n">
        <v>727.1864861007447</v>
      </c>
      <c r="AB25" t="n">
        <v>994.9686314866285</v>
      </c>
      <c r="AC25" t="n">
        <v>900.0102217447889</v>
      </c>
      <c r="AD25" t="n">
        <v>727186.4861007447</v>
      </c>
      <c r="AE25" t="n">
        <v>994968.6314866286</v>
      </c>
      <c r="AF25" t="n">
        <v>1.760115119056333e-06</v>
      </c>
      <c r="AG25" t="n">
        <v>17</v>
      </c>
      <c r="AH25" t="n">
        <v>900010.2217447888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727.1488808913517</v>
      </c>
      <c r="AB26" t="n">
        <v>994.9171783801123</v>
      </c>
      <c r="AC26" t="n">
        <v>899.9636792505436</v>
      </c>
      <c r="AD26" t="n">
        <v>727148.8808913517</v>
      </c>
      <c r="AE26" t="n">
        <v>994917.1783801123</v>
      </c>
      <c r="AF26" t="n">
        <v>1.763578027114253e-06</v>
      </c>
      <c r="AG26" t="n">
        <v>17</v>
      </c>
      <c r="AH26" t="n">
        <v>899963.6792505436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  <c r="AA27" t="n">
        <v>725.8299822165901</v>
      </c>
      <c r="AB27" t="n">
        <v>993.1126030276005</v>
      </c>
      <c r="AC27" t="n">
        <v>898.3313300369382</v>
      </c>
      <c r="AD27" t="n">
        <v>725829.9822165901</v>
      </c>
      <c r="AE27" t="n">
        <v>993112.6030276004</v>
      </c>
      <c r="AF27" t="n">
        <v>1.765567357275185e-06</v>
      </c>
      <c r="AG27" t="n">
        <v>17</v>
      </c>
      <c r="AH27" t="n">
        <v>898331.3300369382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  <c r="AA28" t="n">
        <v>726.8148479345406</v>
      </c>
      <c r="AB28" t="n">
        <v>994.4601397521095</v>
      </c>
      <c r="AC28" t="n">
        <v>899.5502597477398</v>
      </c>
      <c r="AD28" t="n">
        <v>726814.8479345406</v>
      </c>
      <c r="AE28" t="n">
        <v>994460.1397521095</v>
      </c>
      <c r="AF28" t="n">
        <v>1.765198962800938e-06</v>
      </c>
      <c r="AG28" t="n">
        <v>17</v>
      </c>
      <c r="AH28" t="n">
        <v>899550.2597477398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724.0979683344187</v>
      </c>
      <c r="AB29" t="n">
        <v>990.7427852229539</v>
      </c>
      <c r="AC29" t="n">
        <v>896.1876843175069</v>
      </c>
      <c r="AD29" t="n">
        <v>724097.9683344187</v>
      </c>
      <c r="AE29" t="n">
        <v>990742.7852229539</v>
      </c>
      <c r="AF29" t="n">
        <v>1.768661870858858e-06</v>
      </c>
      <c r="AG29" t="n">
        <v>17</v>
      </c>
      <c r="AH29" t="n">
        <v>896187.6843175068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  <c r="AA30" t="n">
        <v>724.0274391206555</v>
      </c>
      <c r="AB30" t="n">
        <v>990.6462840411536</v>
      </c>
      <c r="AC30" t="n">
        <v>896.1003930730573</v>
      </c>
      <c r="AD30" t="n">
        <v>724027.4391206554</v>
      </c>
      <c r="AE30" t="n">
        <v>990646.2840411536</v>
      </c>
      <c r="AF30" t="n">
        <v>1.768661870858858e-06</v>
      </c>
      <c r="AG30" t="n">
        <v>17</v>
      </c>
      <c r="AH30" t="n">
        <v>896100.3930730573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  <c r="AA31" t="n">
        <v>724.0036910220419</v>
      </c>
      <c r="AB31" t="n">
        <v>990.6137908449388</v>
      </c>
      <c r="AC31" t="n">
        <v>896.0710009818847</v>
      </c>
      <c r="AD31" t="n">
        <v>724003.691022042</v>
      </c>
      <c r="AE31" t="n">
        <v>990613.7908449387</v>
      </c>
      <c r="AF31" t="n">
        <v>1.771387989968284e-06</v>
      </c>
      <c r="AG31" t="n">
        <v>17</v>
      </c>
      <c r="AH31" t="n">
        <v>896071.0009818847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  <c r="AA32" t="n">
        <v>723.1642559053486</v>
      </c>
      <c r="AB32" t="n">
        <v>989.4652386850152</v>
      </c>
      <c r="AC32" t="n">
        <v>895.0320650281011</v>
      </c>
      <c r="AD32" t="n">
        <v>723164.2559053486</v>
      </c>
      <c r="AE32" t="n">
        <v>989465.2386850151</v>
      </c>
      <c r="AF32" t="n">
        <v>1.771461668863134e-06</v>
      </c>
      <c r="AG32" t="n">
        <v>17</v>
      </c>
      <c r="AH32" t="n">
        <v>895032.0650281011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720.6181532744814</v>
      </c>
      <c r="AB33" t="n">
        <v>985.9815487393421</v>
      </c>
      <c r="AC33" t="n">
        <v>891.8808535614536</v>
      </c>
      <c r="AD33" t="n">
        <v>720618.1532744814</v>
      </c>
      <c r="AE33" t="n">
        <v>985981.5487393421</v>
      </c>
      <c r="AF33" t="n">
        <v>1.773819393498314e-06</v>
      </c>
      <c r="AG33" t="n">
        <v>17</v>
      </c>
      <c r="AH33" t="n">
        <v>891880.8535614536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723.5844800252861</v>
      </c>
      <c r="AB34" t="n">
        <v>990.0402078648933</v>
      </c>
      <c r="AC34" t="n">
        <v>895.5521599564261</v>
      </c>
      <c r="AD34" t="n">
        <v>723584.4800252861</v>
      </c>
      <c r="AE34" t="n">
        <v>990040.2078648934</v>
      </c>
      <c r="AF34" t="n">
        <v>1.773893072393163e-06</v>
      </c>
      <c r="AG34" t="n">
        <v>17</v>
      </c>
      <c r="AH34" t="n">
        <v>895552.159956426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  <c r="AA35" t="n">
        <v>723.5894037207186</v>
      </c>
      <c r="AB35" t="n">
        <v>990.0469446822023</v>
      </c>
      <c r="AC35" t="n">
        <v>895.5582538213461</v>
      </c>
      <c r="AD35" t="n">
        <v>723589.4037207186</v>
      </c>
      <c r="AE35" t="n">
        <v>990046.9446822023</v>
      </c>
      <c r="AF35" t="n">
        <v>1.77426146686741e-06</v>
      </c>
      <c r="AG35" t="n">
        <v>17</v>
      </c>
      <c r="AH35" t="n">
        <v>895558.2538213461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  <c r="AA36" t="n">
        <v>712.0050382140894</v>
      </c>
      <c r="AB36" t="n">
        <v>974.1967047298954</v>
      </c>
      <c r="AC36" t="n">
        <v>881.220738524136</v>
      </c>
      <c r="AD36" t="n">
        <v>712005.0382140893</v>
      </c>
      <c r="AE36" t="n">
        <v>974196.7047298953</v>
      </c>
      <c r="AF36" t="n">
        <v>1.77765069603048e-06</v>
      </c>
      <c r="AG36" t="n">
        <v>16</v>
      </c>
      <c r="AH36" t="n">
        <v>881220.738524136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  <c r="AA37" t="n">
        <v>714.1816553580234</v>
      </c>
      <c r="AB37" t="n">
        <v>977.1748483317969</v>
      </c>
      <c r="AC37" t="n">
        <v>883.9146522805229</v>
      </c>
      <c r="AD37" t="n">
        <v>714181.6553580234</v>
      </c>
      <c r="AE37" t="n">
        <v>977174.8483317968</v>
      </c>
      <c r="AF37" t="n">
        <v>1.777798053820179e-06</v>
      </c>
      <c r="AG37" t="n">
        <v>16</v>
      </c>
      <c r="AH37" t="n">
        <v>883914.6522805229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  <c r="AA38" t="n">
        <v>715.5906556628897</v>
      </c>
      <c r="AB38" t="n">
        <v>979.1027047096215</v>
      </c>
      <c r="AC38" t="n">
        <v>885.6585167514112</v>
      </c>
      <c r="AD38" t="n">
        <v>715590.6556628897</v>
      </c>
      <c r="AE38" t="n">
        <v>979102.7047096215</v>
      </c>
      <c r="AF38" t="n">
        <v>1.777134943766535e-06</v>
      </c>
      <c r="AG38" t="n">
        <v>16</v>
      </c>
      <c r="AH38" t="n">
        <v>885658.5167514111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  <c r="AA39" t="n">
        <v>713.6192948897007</v>
      </c>
      <c r="AB39" t="n">
        <v>976.4054019294449</v>
      </c>
      <c r="AC39" t="n">
        <v>883.2186407628864</v>
      </c>
      <c r="AD39" t="n">
        <v>713619.2948897006</v>
      </c>
      <c r="AE39" t="n">
        <v>976405.4019294449</v>
      </c>
      <c r="AF39" t="n">
        <v>1.777355980451083e-06</v>
      </c>
      <c r="AG39" t="n">
        <v>16</v>
      </c>
      <c r="AH39" t="n">
        <v>883218.6407628864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  <c r="AA40" t="n">
        <v>712.6313973298036</v>
      </c>
      <c r="AB40" t="n">
        <v>975.0537169050293</v>
      </c>
      <c r="AC40" t="n">
        <v>881.9959586600993</v>
      </c>
      <c r="AD40" t="n">
        <v>712631.3973298036</v>
      </c>
      <c r="AE40" t="n">
        <v>975053.7169050294</v>
      </c>
      <c r="AF40" t="n">
        <v>1.780671530719304e-06</v>
      </c>
      <c r="AG40" t="n">
        <v>16</v>
      </c>
      <c r="AH40" t="n">
        <v>881995.9586600993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  <c r="AA41" t="n">
        <v>714.7827851462005</v>
      </c>
      <c r="AB41" t="n">
        <v>977.9973406279554</v>
      </c>
      <c r="AC41" t="n">
        <v>884.6586470663112</v>
      </c>
      <c r="AD41" t="n">
        <v>714782.7851462004</v>
      </c>
      <c r="AE41" t="n">
        <v>977997.3406279554</v>
      </c>
      <c r="AF41" t="n">
        <v>1.77993474177081e-06</v>
      </c>
      <c r="AG41" t="n">
        <v>16</v>
      </c>
      <c r="AH41" t="n">
        <v>884658.6470663112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1.4451</v>
      </c>
      <c r="E2" t="n">
        <v>69.2</v>
      </c>
      <c r="F2" t="n">
        <v>51.92</v>
      </c>
      <c r="G2" t="n">
        <v>6.71</v>
      </c>
      <c r="H2" t="n">
        <v>0.11</v>
      </c>
      <c r="I2" t="n">
        <v>464</v>
      </c>
      <c r="J2" t="n">
        <v>159.12</v>
      </c>
      <c r="K2" t="n">
        <v>50.28</v>
      </c>
      <c r="L2" t="n">
        <v>1</v>
      </c>
      <c r="M2" t="n">
        <v>462</v>
      </c>
      <c r="N2" t="n">
        <v>27.84</v>
      </c>
      <c r="O2" t="n">
        <v>19859.16</v>
      </c>
      <c r="P2" t="n">
        <v>640.77</v>
      </c>
      <c r="Q2" t="n">
        <v>419.52</v>
      </c>
      <c r="R2" t="n">
        <v>513.97</v>
      </c>
      <c r="S2" t="n">
        <v>59.57</v>
      </c>
      <c r="T2" t="n">
        <v>222802.52</v>
      </c>
      <c r="U2" t="n">
        <v>0.12</v>
      </c>
      <c r="V2" t="n">
        <v>0.67</v>
      </c>
      <c r="W2" t="n">
        <v>7.54</v>
      </c>
      <c r="X2" t="n">
        <v>13.74</v>
      </c>
      <c r="Y2" t="n">
        <v>0.5</v>
      </c>
      <c r="Z2" t="n">
        <v>10</v>
      </c>
      <c r="AA2" t="n">
        <v>1382.307586937687</v>
      </c>
      <c r="AB2" t="n">
        <v>1891.334223554907</v>
      </c>
      <c r="AC2" t="n">
        <v>1710.827939763081</v>
      </c>
      <c r="AD2" t="n">
        <v>1382307.586937687</v>
      </c>
      <c r="AE2" t="n">
        <v>1891334.223554907</v>
      </c>
      <c r="AF2" t="n">
        <v>1.077760862024202e-06</v>
      </c>
      <c r="AG2" t="n">
        <v>27</v>
      </c>
      <c r="AH2" t="n">
        <v>1710827.939763081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1.9082</v>
      </c>
      <c r="E3" t="n">
        <v>52.4</v>
      </c>
      <c r="F3" t="n">
        <v>43.8</v>
      </c>
      <c r="G3" t="n">
        <v>13.48</v>
      </c>
      <c r="H3" t="n">
        <v>0.22</v>
      </c>
      <c r="I3" t="n">
        <v>195</v>
      </c>
      <c r="J3" t="n">
        <v>160.54</v>
      </c>
      <c r="K3" t="n">
        <v>50.28</v>
      </c>
      <c r="L3" t="n">
        <v>2</v>
      </c>
      <c r="M3" t="n">
        <v>193</v>
      </c>
      <c r="N3" t="n">
        <v>28.26</v>
      </c>
      <c r="O3" t="n">
        <v>20034.4</v>
      </c>
      <c r="P3" t="n">
        <v>539.79</v>
      </c>
      <c r="Q3" t="n">
        <v>419.33</v>
      </c>
      <c r="R3" t="n">
        <v>247.69</v>
      </c>
      <c r="S3" t="n">
        <v>59.57</v>
      </c>
      <c r="T3" t="n">
        <v>91004.95</v>
      </c>
      <c r="U3" t="n">
        <v>0.24</v>
      </c>
      <c r="V3" t="n">
        <v>0.79</v>
      </c>
      <c r="W3" t="n">
        <v>7.12</v>
      </c>
      <c r="X3" t="n">
        <v>5.63</v>
      </c>
      <c r="Y3" t="n">
        <v>0.5</v>
      </c>
      <c r="Z3" t="n">
        <v>10</v>
      </c>
      <c r="AA3" t="n">
        <v>911.2710712325294</v>
      </c>
      <c r="AB3" t="n">
        <v>1246.841282102664</v>
      </c>
      <c r="AC3" t="n">
        <v>1127.844500091515</v>
      </c>
      <c r="AD3" t="n">
        <v>911271.0712325294</v>
      </c>
      <c r="AE3" t="n">
        <v>1246841.282102664</v>
      </c>
      <c r="AF3" t="n">
        <v>1.423142534713572e-06</v>
      </c>
      <c r="AG3" t="n">
        <v>21</v>
      </c>
      <c r="AH3" t="n">
        <v>1127844.500091515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41.74</v>
      </c>
      <c r="G4" t="n">
        <v>20.2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122</v>
      </c>
      <c r="N4" t="n">
        <v>28.69</v>
      </c>
      <c r="O4" t="n">
        <v>20210.21</v>
      </c>
      <c r="P4" t="n">
        <v>513.63</v>
      </c>
      <c r="Q4" t="n">
        <v>419.31</v>
      </c>
      <c r="R4" t="n">
        <v>180.27</v>
      </c>
      <c r="S4" t="n">
        <v>59.57</v>
      </c>
      <c r="T4" t="n">
        <v>57651.16</v>
      </c>
      <c r="U4" t="n">
        <v>0.33</v>
      </c>
      <c r="V4" t="n">
        <v>0.83</v>
      </c>
      <c r="W4" t="n">
        <v>7.01</v>
      </c>
      <c r="X4" t="n">
        <v>3.57</v>
      </c>
      <c r="Y4" t="n">
        <v>0.5</v>
      </c>
      <c r="Z4" t="n">
        <v>10</v>
      </c>
      <c r="AA4" t="n">
        <v>800.6033973755874</v>
      </c>
      <c r="AB4" t="n">
        <v>1095.420888418402</v>
      </c>
      <c r="AC4" t="n">
        <v>990.8754562606218</v>
      </c>
      <c r="AD4" t="n">
        <v>800603.3973755874</v>
      </c>
      <c r="AE4" t="n">
        <v>1095420.888418402</v>
      </c>
      <c r="AF4" t="n">
        <v>1.551868245588513e-06</v>
      </c>
      <c r="AG4" t="n">
        <v>19</v>
      </c>
      <c r="AH4" t="n">
        <v>990875.4562606218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2.1729</v>
      </c>
      <c r="E5" t="n">
        <v>46.02</v>
      </c>
      <c r="F5" t="n">
        <v>40.77</v>
      </c>
      <c r="G5" t="n">
        <v>26.88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500.72</v>
      </c>
      <c r="Q5" t="n">
        <v>419.29</v>
      </c>
      <c r="R5" t="n">
        <v>149.06</v>
      </c>
      <c r="S5" t="n">
        <v>59.57</v>
      </c>
      <c r="T5" t="n">
        <v>42211.96</v>
      </c>
      <c r="U5" t="n">
        <v>0.4</v>
      </c>
      <c r="V5" t="n">
        <v>0.85</v>
      </c>
      <c r="W5" t="n">
        <v>6.94</v>
      </c>
      <c r="X5" t="n">
        <v>2.6</v>
      </c>
      <c r="Y5" t="n">
        <v>0.5</v>
      </c>
      <c r="Z5" t="n">
        <v>10</v>
      </c>
      <c r="AA5" t="n">
        <v>749.6029848909612</v>
      </c>
      <c r="AB5" t="n">
        <v>1025.639874077533</v>
      </c>
      <c r="AC5" t="n">
        <v>927.7542439901767</v>
      </c>
      <c r="AD5" t="n">
        <v>749602.9848909612</v>
      </c>
      <c r="AE5" t="n">
        <v>1025639.874077533</v>
      </c>
      <c r="AF5" t="n">
        <v>1.620556762225721e-06</v>
      </c>
      <c r="AG5" t="n">
        <v>18</v>
      </c>
      <c r="AH5" t="n">
        <v>927754.2439901767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2.2288</v>
      </c>
      <c r="E6" t="n">
        <v>44.87</v>
      </c>
      <c r="F6" t="n">
        <v>40.22</v>
      </c>
      <c r="G6" t="n">
        <v>33.52</v>
      </c>
      <c r="H6" t="n">
        <v>0.54</v>
      </c>
      <c r="I6" t="n">
        <v>72</v>
      </c>
      <c r="J6" t="n">
        <v>164.83</v>
      </c>
      <c r="K6" t="n">
        <v>50.28</v>
      </c>
      <c r="L6" t="n">
        <v>5</v>
      </c>
      <c r="M6" t="n">
        <v>70</v>
      </c>
      <c r="N6" t="n">
        <v>29.55</v>
      </c>
      <c r="O6" t="n">
        <v>20563.61</v>
      </c>
      <c r="P6" t="n">
        <v>493.13</v>
      </c>
      <c r="Q6" t="n">
        <v>419.26</v>
      </c>
      <c r="R6" t="n">
        <v>131.24</v>
      </c>
      <c r="S6" t="n">
        <v>59.57</v>
      </c>
      <c r="T6" t="n">
        <v>33395.11</v>
      </c>
      <c r="U6" t="n">
        <v>0.45</v>
      </c>
      <c r="V6" t="n">
        <v>0.86</v>
      </c>
      <c r="W6" t="n">
        <v>6.92</v>
      </c>
      <c r="X6" t="n">
        <v>2.06</v>
      </c>
      <c r="Y6" t="n">
        <v>0.5</v>
      </c>
      <c r="Z6" t="n">
        <v>10</v>
      </c>
      <c r="AA6" t="n">
        <v>725.3409265028894</v>
      </c>
      <c r="AB6" t="n">
        <v>992.4434554244997</v>
      </c>
      <c r="AC6" t="n">
        <v>897.7260449419226</v>
      </c>
      <c r="AD6" t="n">
        <v>725340.9265028894</v>
      </c>
      <c r="AE6" t="n">
        <v>992443.4554244997</v>
      </c>
      <c r="AF6" t="n">
        <v>1.662247186547327e-06</v>
      </c>
      <c r="AG6" t="n">
        <v>18</v>
      </c>
      <c r="AH6" t="n">
        <v>897726.0449419226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2.267</v>
      </c>
      <c r="E7" t="n">
        <v>44.11</v>
      </c>
      <c r="F7" t="n">
        <v>39.85</v>
      </c>
      <c r="G7" t="n">
        <v>39.85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487.86</v>
      </c>
      <c r="Q7" t="n">
        <v>419.24</v>
      </c>
      <c r="R7" t="n">
        <v>119.3</v>
      </c>
      <c r="S7" t="n">
        <v>59.57</v>
      </c>
      <c r="T7" t="n">
        <v>27485.19</v>
      </c>
      <c r="U7" t="n">
        <v>0.5</v>
      </c>
      <c r="V7" t="n">
        <v>0.87</v>
      </c>
      <c r="W7" t="n">
        <v>6.89</v>
      </c>
      <c r="X7" t="n">
        <v>1.69</v>
      </c>
      <c r="Y7" t="n">
        <v>0.5</v>
      </c>
      <c r="Z7" t="n">
        <v>10</v>
      </c>
      <c r="AA7" t="n">
        <v>709.3678522915651</v>
      </c>
      <c r="AB7" t="n">
        <v>970.588390606266</v>
      </c>
      <c r="AC7" t="n">
        <v>877.9567968361649</v>
      </c>
      <c r="AD7" t="n">
        <v>709367.8522915652</v>
      </c>
      <c r="AE7" t="n">
        <v>970588.390606266</v>
      </c>
      <c r="AF7" t="n">
        <v>1.690736886173183e-06</v>
      </c>
      <c r="AG7" t="n">
        <v>18</v>
      </c>
      <c r="AH7" t="n">
        <v>877956.7968361649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2.2958</v>
      </c>
      <c r="E8" t="n">
        <v>43.56</v>
      </c>
      <c r="F8" t="n">
        <v>39.59</v>
      </c>
      <c r="G8" t="n">
        <v>46.58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483.94</v>
      </c>
      <c r="Q8" t="n">
        <v>419.27</v>
      </c>
      <c r="R8" t="n">
        <v>110.57</v>
      </c>
      <c r="S8" t="n">
        <v>59.57</v>
      </c>
      <c r="T8" t="n">
        <v>23166.1</v>
      </c>
      <c r="U8" t="n">
        <v>0.54</v>
      </c>
      <c r="V8" t="n">
        <v>0.87</v>
      </c>
      <c r="W8" t="n">
        <v>6.88</v>
      </c>
      <c r="X8" t="n">
        <v>1.42</v>
      </c>
      <c r="Y8" t="n">
        <v>0.5</v>
      </c>
      <c r="Z8" t="n">
        <v>10</v>
      </c>
      <c r="AA8" t="n">
        <v>690.1310348485335</v>
      </c>
      <c r="AB8" t="n">
        <v>944.2677283122207</v>
      </c>
      <c r="AC8" t="n">
        <v>854.1481416101819</v>
      </c>
      <c r="AD8" t="n">
        <v>690131.0348485336</v>
      </c>
      <c r="AE8" t="n">
        <v>944267.7283122207</v>
      </c>
      <c r="AF8" t="n">
        <v>1.712216031440844e-06</v>
      </c>
      <c r="AG8" t="n">
        <v>17</v>
      </c>
      <c r="AH8" t="n">
        <v>854148.1416101819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2.3185</v>
      </c>
      <c r="E9" t="n">
        <v>43.13</v>
      </c>
      <c r="F9" t="n">
        <v>39.39</v>
      </c>
      <c r="G9" t="n">
        <v>53.71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480.49</v>
      </c>
      <c r="Q9" t="n">
        <v>419.25</v>
      </c>
      <c r="R9" t="n">
        <v>104.13</v>
      </c>
      <c r="S9" t="n">
        <v>59.57</v>
      </c>
      <c r="T9" t="n">
        <v>19979.99</v>
      </c>
      <c r="U9" t="n">
        <v>0.57</v>
      </c>
      <c r="V9" t="n">
        <v>0.88</v>
      </c>
      <c r="W9" t="n">
        <v>6.87</v>
      </c>
      <c r="X9" t="n">
        <v>1.23</v>
      </c>
      <c r="Y9" t="n">
        <v>0.5</v>
      </c>
      <c r="Z9" t="n">
        <v>10</v>
      </c>
      <c r="AA9" t="n">
        <v>680.8124457957749</v>
      </c>
      <c r="AB9" t="n">
        <v>931.5176236631016</v>
      </c>
      <c r="AC9" t="n">
        <v>842.6148890538905</v>
      </c>
      <c r="AD9" t="n">
        <v>680812.4457957749</v>
      </c>
      <c r="AE9" t="n">
        <v>931517.6236631016</v>
      </c>
      <c r="AF9" t="n">
        <v>1.729145774412229e-06</v>
      </c>
      <c r="AG9" t="n">
        <v>17</v>
      </c>
      <c r="AH9" t="n">
        <v>842614.8890538905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2.3349</v>
      </c>
      <c r="E10" t="n">
        <v>42.83</v>
      </c>
      <c r="F10" t="n">
        <v>39.25</v>
      </c>
      <c r="G10" t="n">
        <v>60.38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477.77</v>
      </c>
      <c r="Q10" t="n">
        <v>419.24</v>
      </c>
      <c r="R10" t="n">
        <v>99.44</v>
      </c>
      <c r="S10" t="n">
        <v>59.57</v>
      </c>
      <c r="T10" t="n">
        <v>17662.93</v>
      </c>
      <c r="U10" t="n">
        <v>0.6</v>
      </c>
      <c r="V10" t="n">
        <v>0.88</v>
      </c>
      <c r="W10" t="n">
        <v>6.86</v>
      </c>
      <c r="X10" t="n">
        <v>1.08</v>
      </c>
      <c r="Y10" t="n">
        <v>0.5</v>
      </c>
      <c r="Z10" t="n">
        <v>10</v>
      </c>
      <c r="AA10" t="n">
        <v>673.9626550395642</v>
      </c>
      <c r="AB10" t="n">
        <v>922.1454377590136</v>
      </c>
      <c r="AC10" t="n">
        <v>834.1371714185431</v>
      </c>
      <c r="AD10" t="n">
        <v>673962.6550395642</v>
      </c>
      <c r="AE10" t="n">
        <v>922145.4377590136</v>
      </c>
      <c r="AF10" t="n">
        <v>1.741376954356315e-06</v>
      </c>
      <c r="AG10" t="n">
        <v>17</v>
      </c>
      <c r="AH10" t="n">
        <v>834137.1714185431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2.3442</v>
      </c>
      <c r="E11" t="n">
        <v>42.66</v>
      </c>
      <c r="F11" t="n">
        <v>39.17</v>
      </c>
      <c r="G11" t="n">
        <v>65.29000000000001</v>
      </c>
      <c r="H11" t="n">
        <v>1.03</v>
      </c>
      <c r="I11" t="n">
        <v>36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476.67</v>
      </c>
      <c r="Q11" t="n">
        <v>419.25</v>
      </c>
      <c r="R11" t="n">
        <v>97.26000000000001</v>
      </c>
      <c r="S11" t="n">
        <v>59.57</v>
      </c>
      <c r="T11" t="n">
        <v>16585.06</v>
      </c>
      <c r="U11" t="n">
        <v>0.61</v>
      </c>
      <c r="V11" t="n">
        <v>0.88</v>
      </c>
      <c r="W11" t="n">
        <v>6.85</v>
      </c>
      <c r="X11" t="n">
        <v>1.01</v>
      </c>
      <c r="Y11" t="n">
        <v>0.5</v>
      </c>
      <c r="Z11" t="n">
        <v>10</v>
      </c>
      <c r="AA11" t="n">
        <v>670.5766553609358</v>
      </c>
      <c r="AB11" t="n">
        <v>917.5125636189508</v>
      </c>
      <c r="AC11" t="n">
        <v>829.9464522841283</v>
      </c>
      <c r="AD11" t="n">
        <v>670576.6553609357</v>
      </c>
      <c r="AE11" t="n">
        <v>917512.5636189508</v>
      </c>
      <c r="AF11" t="n">
        <v>1.748312928348997e-06</v>
      </c>
      <c r="AG11" t="n">
        <v>17</v>
      </c>
      <c r="AH11" t="n">
        <v>829946.4522841283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2.3587</v>
      </c>
      <c r="E12" t="n">
        <v>42.4</v>
      </c>
      <c r="F12" t="n">
        <v>39.04</v>
      </c>
      <c r="G12" t="n">
        <v>73.2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30</v>
      </c>
      <c r="N12" t="n">
        <v>32.27</v>
      </c>
      <c r="O12" t="n">
        <v>21638.31</v>
      </c>
      <c r="P12" t="n">
        <v>474.14</v>
      </c>
      <c r="Q12" t="n">
        <v>419.24</v>
      </c>
      <c r="R12" t="n">
        <v>92.78</v>
      </c>
      <c r="S12" t="n">
        <v>59.57</v>
      </c>
      <c r="T12" t="n">
        <v>14364.02</v>
      </c>
      <c r="U12" t="n">
        <v>0.64</v>
      </c>
      <c r="V12" t="n">
        <v>0.89</v>
      </c>
      <c r="W12" t="n">
        <v>6.85</v>
      </c>
      <c r="X12" t="n">
        <v>0.88</v>
      </c>
      <c r="Y12" t="n">
        <v>0.5</v>
      </c>
      <c r="Z12" t="n">
        <v>10</v>
      </c>
      <c r="AA12" t="n">
        <v>664.5086455256227</v>
      </c>
      <c r="AB12" t="n">
        <v>909.210044860575</v>
      </c>
      <c r="AC12" t="n">
        <v>822.4363142633936</v>
      </c>
      <c r="AD12" t="n">
        <v>664508.6455256226</v>
      </c>
      <c r="AE12" t="n">
        <v>909210.044860575</v>
      </c>
      <c r="AF12" t="n">
        <v>1.75912708134834e-06</v>
      </c>
      <c r="AG12" t="n">
        <v>17</v>
      </c>
      <c r="AH12" t="n">
        <v>822436.3142633935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2.3642</v>
      </c>
      <c r="E13" t="n">
        <v>42.3</v>
      </c>
      <c r="F13" t="n">
        <v>39.01</v>
      </c>
      <c r="G13" t="n">
        <v>78.01000000000001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473.13</v>
      </c>
      <c r="Q13" t="n">
        <v>419.24</v>
      </c>
      <c r="R13" t="n">
        <v>91.90000000000001</v>
      </c>
      <c r="S13" t="n">
        <v>59.57</v>
      </c>
      <c r="T13" t="n">
        <v>13937.39</v>
      </c>
      <c r="U13" t="n">
        <v>0.65</v>
      </c>
      <c r="V13" t="n">
        <v>0.89</v>
      </c>
      <c r="W13" t="n">
        <v>6.84</v>
      </c>
      <c r="X13" t="n">
        <v>0.84</v>
      </c>
      <c r="Y13" t="n">
        <v>0.5</v>
      </c>
      <c r="Z13" t="n">
        <v>10</v>
      </c>
      <c r="AA13" t="n">
        <v>662.1982578936254</v>
      </c>
      <c r="AB13" t="n">
        <v>906.0488705753677</v>
      </c>
      <c r="AC13" t="n">
        <v>819.5768380152305</v>
      </c>
      <c r="AD13" t="n">
        <v>662198.2578936254</v>
      </c>
      <c r="AE13" t="n">
        <v>906048.8705753677</v>
      </c>
      <c r="AF13" t="n">
        <v>1.763229001451539e-06</v>
      </c>
      <c r="AG13" t="n">
        <v>17</v>
      </c>
      <c r="AH13" t="n">
        <v>819576.8380152305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2.3749</v>
      </c>
      <c r="E14" t="n">
        <v>42.11</v>
      </c>
      <c r="F14" t="n">
        <v>38.91</v>
      </c>
      <c r="G14" t="n">
        <v>86.47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471.12</v>
      </c>
      <c r="Q14" t="n">
        <v>419.24</v>
      </c>
      <c r="R14" t="n">
        <v>88.65000000000001</v>
      </c>
      <c r="S14" t="n">
        <v>59.57</v>
      </c>
      <c r="T14" t="n">
        <v>12326.75</v>
      </c>
      <c r="U14" t="n">
        <v>0.67</v>
      </c>
      <c r="V14" t="n">
        <v>0.89</v>
      </c>
      <c r="W14" t="n">
        <v>6.84</v>
      </c>
      <c r="X14" t="n">
        <v>0.75</v>
      </c>
      <c r="Y14" t="n">
        <v>0.5</v>
      </c>
      <c r="Z14" t="n">
        <v>10</v>
      </c>
      <c r="AA14" t="n">
        <v>657.6382201766528</v>
      </c>
      <c r="AB14" t="n">
        <v>899.80962579634</v>
      </c>
      <c r="AC14" t="n">
        <v>813.9330580010779</v>
      </c>
      <c r="AD14" t="n">
        <v>657638.2201766528</v>
      </c>
      <c r="AE14" t="n">
        <v>899809.6257963401</v>
      </c>
      <c r="AF14" t="n">
        <v>1.771209100561399e-06</v>
      </c>
      <c r="AG14" t="n">
        <v>17</v>
      </c>
      <c r="AH14" t="n">
        <v>813933.058001078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2.3813</v>
      </c>
      <c r="E15" t="n">
        <v>41.99</v>
      </c>
      <c r="F15" t="n">
        <v>38.86</v>
      </c>
      <c r="G15" t="n">
        <v>93.27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469.32</v>
      </c>
      <c r="Q15" t="n">
        <v>419.24</v>
      </c>
      <c r="R15" t="n">
        <v>87.18000000000001</v>
      </c>
      <c r="S15" t="n">
        <v>59.57</v>
      </c>
      <c r="T15" t="n">
        <v>11600.48</v>
      </c>
      <c r="U15" t="n">
        <v>0.68</v>
      </c>
      <c r="V15" t="n">
        <v>0.89</v>
      </c>
      <c r="W15" t="n">
        <v>6.83</v>
      </c>
      <c r="X15" t="n">
        <v>0.7</v>
      </c>
      <c r="Y15" t="n">
        <v>0.5</v>
      </c>
      <c r="Z15" t="n">
        <v>10</v>
      </c>
      <c r="AA15" t="n">
        <v>654.3349326487945</v>
      </c>
      <c r="AB15" t="n">
        <v>895.2899220699636</v>
      </c>
      <c r="AC15" t="n">
        <v>809.8447084549032</v>
      </c>
      <c r="AD15" t="n">
        <v>654334.9326487945</v>
      </c>
      <c r="AE15" t="n">
        <v>895289.9220699636</v>
      </c>
      <c r="AF15" t="n">
        <v>1.775982243954213e-06</v>
      </c>
      <c r="AG15" t="n">
        <v>17</v>
      </c>
      <c r="AH15" t="n">
        <v>809844.7084549032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2.3843</v>
      </c>
      <c r="E16" t="n">
        <v>41.94</v>
      </c>
      <c r="F16" t="n">
        <v>38.84</v>
      </c>
      <c r="G16" t="n">
        <v>97.11</v>
      </c>
      <c r="H16" t="n">
        <v>1.48</v>
      </c>
      <c r="I16" t="n">
        <v>24</v>
      </c>
      <c r="J16" t="n">
        <v>179.46</v>
      </c>
      <c r="K16" t="n">
        <v>50.28</v>
      </c>
      <c r="L16" t="n">
        <v>15</v>
      </c>
      <c r="M16" t="n">
        <v>22</v>
      </c>
      <c r="N16" t="n">
        <v>34.18</v>
      </c>
      <c r="O16" t="n">
        <v>22367.38</v>
      </c>
      <c r="P16" t="n">
        <v>469.11</v>
      </c>
      <c r="Q16" t="n">
        <v>419.24</v>
      </c>
      <c r="R16" t="n">
        <v>86.29000000000001</v>
      </c>
      <c r="S16" t="n">
        <v>59.57</v>
      </c>
      <c r="T16" t="n">
        <v>11158.45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653.439614555321</v>
      </c>
      <c r="AB16" t="n">
        <v>894.0649083558268</v>
      </c>
      <c r="AC16" t="n">
        <v>808.7366083303258</v>
      </c>
      <c r="AD16" t="n">
        <v>653439.6145553209</v>
      </c>
      <c r="AE16" t="n">
        <v>894064.9083558267</v>
      </c>
      <c r="AF16" t="n">
        <v>1.778219654919594e-06</v>
      </c>
      <c r="AG16" t="n">
        <v>17</v>
      </c>
      <c r="AH16" t="n">
        <v>808736.6083303258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2.3929</v>
      </c>
      <c r="E17" t="n">
        <v>41.79</v>
      </c>
      <c r="F17" t="n">
        <v>38.76</v>
      </c>
      <c r="G17" t="n">
        <v>105.7</v>
      </c>
      <c r="H17" t="n">
        <v>1.57</v>
      </c>
      <c r="I17" t="n">
        <v>22</v>
      </c>
      <c r="J17" t="n">
        <v>180.95</v>
      </c>
      <c r="K17" t="n">
        <v>50.28</v>
      </c>
      <c r="L17" t="n">
        <v>16</v>
      </c>
      <c r="M17" t="n">
        <v>20</v>
      </c>
      <c r="N17" t="n">
        <v>34.67</v>
      </c>
      <c r="O17" t="n">
        <v>22551.28</v>
      </c>
      <c r="P17" t="n">
        <v>467.13</v>
      </c>
      <c r="Q17" t="n">
        <v>419.26</v>
      </c>
      <c r="R17" t="n">
        <v>83.72</v>
      </c>
      <c r="S17" t="n">
        <v>59.57</v>
      </c>
      <c r="T17" t="n">
        <v>9887.57</v>
      </c>
      <c r="U17" t="n">
        <v>0.71</v>
      </c>
      <c r="V17" t="n">
        <v>0.89</v>
      </c>
      <c r="W17" t="n">
        <v>6.83</v>
      </c>
      <c r="X17" t="n">
        <v>0.59</v>
      </c>
      <c r="Y17" t="n">
        <v>0.5</v>
      </c>
      <c r="Z17" t="n">
        <v>10</v>
      </c>
      <c r="AA17" t="n">
        <v>649.4656232089228</v>
      </c>
      <c r="AB17" t="n">
        <v>888.62751807556</v>
      </c>
      <c r="AC17" t="n">
        <v>803.8181549469826</v>
      </c>
      <c r="AD17" t="n">
        <v>649465.6232089228</v>
      </c>
      <c r="AE17" t="n">
        <v>888627.51807556</v>
      </c>
      <c r="AF17" t="n">
        <v>1.784633566353688e-06</v>
      </c>
      <c r="AG17" t="n">
        <v>17</v>
      </c>
      <c r="AH17" t="n">
        <v>803818.1549469826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2.3959</v>
      </c>
      <c r="E18" t="n">
        <v>41.74</v>
      </c>
      <c r="F18" t="n">
        <v>38.74</v>
      </c>
      <c r="G18" t="n">
        <v>110.68</v>
      </c>
      <c r="H18" t="n">
        <v>1.65</v>
      </c>
      <c r="I18" t="n">
        <v>21</v>
      </c>
      <c r="J18" t="n">
        <v>182.45</v>
      </c>
      <c r="K18" t="n">
        <v>50.28</v>
      </c>
      <c r="L18" t="n">
        <v>17</v>
      </c>
      <c r="M18" t="n">
        <v>19</v>
      </c>
      <c r="N18" t="n">
        <v>35.17</v>
      </c>
      <c r="O18" t="n">
        <v>22735.98</v>
      </c>
      <c r="P18" t="n">
        <v>466.39</v>
      </c>
      <c r="Q18" t="n">
        <v>419.25</v>
      </c>
      <c r="R18" t="n">
        <v>82.91</v>
      </c>
      <c r="S18" t="n">
        <v>59.57</v>
      </c>
      <c r="T18" t="n">
        <v>9484.610000000001</v>
      </c>
      <c r="U18" t="n">
        <v>0.72</v>
      </c>
      <c r="V18" t="n">
        <v>0.89</v>
      </c>
      <c r="W18" t="n">
        <v>6.83</v>
      </c>
      <c r="X18" t="n">
        <v>0.57</v>
      </c>
      <c r="Y18" t="n">
        <v>0.5</v>
      </c>
      <c r="Z18" t="n">
        <v>10</v>
      </c>
      <c r="AA18" t="n">
        <v>648.0457047751404</v>
      </c>
      <c r="AB18" t="n">
        <v>886.6847230320786</v>
      </c>
      <c r="AC18" t="n">
        <v>802.0607775357209</v>
      </c>
      <c r="AD18" t="n">
        <v>648045.7047751404</v>
      </c>
      <c r="AE18" t="n">
        <v>886684.7230320786</v>
      </c>
      <c r="AF18" t="n">
        <v>1.786870977319069e-06</v>
      </c>
      <c r="AG18" t="n">
        <v>17</v>
      </c>
      <c r="AH18" t="n">
        <v>802060.777535721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2.4002</v>
      </c>
      <c r="E19" t="n">
        <v>41.66</v>
      </c>
      <c r="F19" t="n">
        <v>38.69</v>
      </c>
      <c r="G19" t="n">
        <v>116.08</v>
      </c>
      <c r="H19" t="n">
        <v>1.74</v>
      </c>
      <c r="I19" t="n">
        <v>20</v>
      </c>
      <c r="J19" t="n">
        <v>183.95</v>
      </c>
      <c r="K19" t="n">
        <v>50.28</v>
      </c>
      <c r="L19" t="n">
        <v>18</v>
      </c>
      <c r="M19" t="n">
        <v>18</v>
      </c>
      <c r="N19" t="n">
        <v>35.67</v>
      </c>
      <c r="O19" t="n">
        <v>22921.24</v>
      </c>
      <c r="P19" t="n">
        <v>465.73</v>
      </c>
      <c r="Q19" t="n">
        <v>419.26</v>
      </c>
      <c r="R19" t="n">
        <v>81.81999999999999</v>
      </c>
      <c r="S19" t="n">
        <v>59.57</v>
      </c>
      <c r="T19" t="n">
        <v>8947.08</v>
      </c>
      <c r="U19" t="n">
        <v>0.73</v>
      </c>
      <c r="V19" t="n">
        <v>0.89</v>
      </c>
      <c r="W19" t="n">
        <v>6.82</v>
      </c>
      <c r="X19" t="n">
        <v>0.53</v>
      </c>
      <c r="Y19" t="n">
        <v>0.5</v>
      </c>
      <c r="Z19" t="n">
        <v>10</v>
      </c>
      <c r="AA19" t="n">
        <v>646.3950646295098</v>
      </c>
      <c r="AB19" t="n">
        <v>884.4262443637231</v>
      </c>
      <c r="AC19" t="n">
        <v>800.0178449016787</v>
      </c>
      <c r="AD19" t="n">
        <v>646395.0646295098</v>
      </c>
      <c r="AE19" t="n">
        <v>884426.2443637231</v>
      </c>
      <c r="AF19" t="n">
        <v>1.790077933036115e-06</v>
      </c>
      <c r="AG19" t="n">
        <v>17</v>
      </c>
      <c r="AH19" t="n">
        <v>800017.8449016787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2.4033</v>
      </c>
      <c r="E20" t="n">
        <v>41.61</v>
      </c>
      <c r="F20" t="n">
        <v>38.67</v>
      </c>
      <c r="G20" t="n">
        <v>122.13</v>
      </c>
      <c r="H20" t="n">
        <v>1.82</v>
      </c>
      <c r="I20" t="n">
        <v>19</v>
      </c>
      <c r="J20" t="n">
        <v>185.46</v>
      </c>
      <c r="K20" t="n">
        <v>50.28</v>
      </c>
      <c r="L20" t="n">
        <v>19</v>
      </c>
      <c r="M20" t="n">
        <v>17</v>
      </c>
      <c r="N20" t="n">
        <v>36.18</v>
      </c>
      <c r="O20" t="n">
        <v>23107.19</v>
      </c>
      <c r="P20" t="n">
        <v>464.13</v>
      </c>
      <c r="Q20" t="n">
        <v>419.24</v>
      </c>
      <c r="R20" t="n">
        <v>80.98</v>
      </c>
      <c r="S20" t="n">
        <v>59.57</v>
      </c>
      <c r="T20" t="n">
        <v>8532.23</v>
      </c>
      <c r="U20" t="n">
        <v>0.74</v>
      </c>
      <c r="V20" t="n">
        <v>0.89</v>
      </c>
      <c r="W20" t="n">
        <v>6.83</v>
      </c>
      <c r="X20" t="n">
        <v>0.51</v>
      </c>
      <c r="Y20" t="n">
        <v>0.5</v>
      </c>
      <c r="Z20" t="n">
        <v>10</v>
      </c>
      <c r="AA20" t="n">
        <v>644.096417511595</v>
      </c>
      <c r="AB20" t="n">
        <v>881.2811339678382</v>
      </c>
      <c r="AC20" t="n">
        <v>797.1728994277867</v>
      </c>
      <c r="AD20" t="n">
        <v>644096.4175115949</v>
      </c>
      <c r="AE20" t="n">
        <v>881281.1339678381</v>
      </c>
      <c r="AF20" t="n">
        <v>1.79238992436701e-06</v>
      </c>
      <c r="AG20" t="n">
        <v>17</v>
      </c>
      <c r="AH20" t="n">
        <v>797172.8994277867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2.4058</v>
      </c>
      <c r="E21" t="n">
        <v>41.57</v>
      </c>
      <c r="F21" t="n">
        <v>38.66</v>
      </c>
      <c r="G21" t="n">
        <v>128.87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16</v>
      </c>
      <c r="N21" t="n">
        <v>36.69</v>
      </c>
      <c r="O21" t="n">
        <v>23293.82</v>
      </c>
      <c r="P21" t="n">
        <v>463.93</v>
      </c>
      <c r="Q21" t="n">
        <v>419.26</v>
      </c>
      <c r="R21" t="n">
        <v>80.51000000000001</v>
      </c>
      <c r="S21" t="n">
        <v>59.57</v>
      </c>
      <c r="T21" t="n">
        <v>8300.24</v>
      </c>
      <c r="U21" t="n">
        <v>0.74</v>
      </c>
      <c r="V21" t="n">
        <v>0.89</v>
      </c>
      <c r="W21" t="n">
        <v>6.82</v>
      </c>
      <c r="X21" t="n">
        <v>0.5</v>
      </c>
      <c r="Y21" t="n">
        <v>0.5</v>
      </c>
      <c r="Z21" t="n">
        <v>10</v>
      </c>
      <c r="AA21" t="n">
        <v>643.3503992019079</v>
      </c>
      <c r="AB21" t="n">
        <v>880.2603988045195</v>
      </c>
      <c r="AC21" t="n">
        <v>796.2495817958446</v>
      </c>
      <c r="AD21" t="n">
        <v>643350.3992019079</v>
      </c>
      <c r="AE21" t="n">
        <v>880260.3988045194</v>
      </c>
      <c r="AF21" t="n">
        <v>1.794254433504828e-06</v>
      </c>
      <c r="AG21" t="n">
        <v>17</v>
      </c>
      <c r="AH21" t="n">
        <v>796249.5817958446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2.4106</v>
      </c>
      <c r="E22" t="n">
        <v>41.48</v>
      </c>
      <c r="F22" t="n">
        <v>38.61</v>
      </c>
      <c r="G22" t="n">
        <v>136.28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462.3</v>
      </c>
      <c r="Q22" t="n">
        <v>419.23</v>
      </c>
      <c r="R22" t="n">
        <v>78.76000000000001</v>
      </c>
      <c r="S22" t="n">
        <v>59.57</v>
      </c>
      <c r="T22" t="n">
        <v>7431.21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640.63576622863</v>
      </c>
      <c r="AB22" t="n">
        <v>876.5461182093262</v>
      </c>
      <c r="AC22" t="n">
        <v>792.8897869276308</v>
      </c>
      <c r="AD22" t="n">
        <v>640635.76622863</v>
      </c>
      <c r="AE22" t="n">
        <v>876546.1182093262</v>
      </c>
      <c r="AF22" t="n">
        <v>1.797834291049438e-06</v>
      </c>
      <c r="AG22" t="n">
        <v>17</v>
      </c>
      <c r="AH22" t="n">
        <v>792889.7869276308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2.4093</v>
      </c>
      <c r="E23" t="n">
        <v>41.51</v>
      </c>
      <c r="F23" t="n">
        <v>38.63</v>
      </c>
      <c r="G23" t="n">
        <v>136.35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462</v>
      </c>
      <c r="Q23" t="n">
        <v>419.23</v>
      </c>
      <c r="R23" t="n">
        <v>79.75</v>
      </c>
      <c r="S23" t="n">
        <v>59.57</v>
      </c>
      <c r="T23" t="n">
        <v>7923.06</v>
      </c>
      <c r="U23" t="n">
        <v>0.75</v>
      </c>
      <c r="V23" t="n">
        <v>0.89</v>
      </c>
      <c r="W23" t="n">
        <v>6.82</v>
      </c>
      <c r="X23" t="n">
        <v>0.47</v>
      </c>
      <c r="Y23" t="n">
        <v>0.5</v>
      </c>
      <c r="Z23" t="n">
        <v>10</v>
      </c>
      <c r="AA23" t="n">
        <v>640.633224351506</v>
      </c>
      <c r="AB23" t="n">
        <v>876.5426403009052</v>
      </c>
      <c r="AC23" t="n">
        <v>792.8866409459085</v>
      </c>
      <c r="AD23" t="n">
        <v>640633.224351506</v>
      </c>
      <c r="AE23" t="n">
        <v>876542.6403009052</v>
      </c>
      <c r="AF23" t="n">
        <v>1.796864746297772e-06</v>
      </c>
      <c r="AG23" t="n">
        <v>17</v>
      </c>
      <c r="AH23" t="n">
        <v>792886.6409459085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2.4131</v>
      </c>
      <c r="E24" t="n">
        <v>41.44</v>
      </c>
      <c r="F24" t="n">
        <v>38.6</v>
      </c>
      <c r="G24" t="n">
        <v>144.75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461.61</v>
      </c>
      <c r="Q24" t="n">
        <v>419.23</v>
      </c>
      <c r="R24" t="n">
        <v>78.7</v>
      </c>
      <c r="S24" t="n">
        <v>59.57</v>
      </c>
      <c r="T24" t="n">
        <v>7407.85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631.7791324803489</v>
      </c>
      <c r="AB24" t="n">
        <v>864.4280811878231</v>
      </c>
      <c r="AC24" t="n">
        <v>781.9282783516884</v>
      </c>
      <c r="AD24" t="n">
        <v>631779.1324803489</v>
      </c>
      <c r="AE24" t="n">
        <v>864428.0811878231</v>
      </c>
      <c r="AF24" t="n">
        <v>1.799698800187255e-06</v>
      </c>
      <c r="AG24" t="n">
        <v>16</v>
      </c>
      <c r="AH24" t="n">
        <v>781928.2783516884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2.4172</v>
      </c>
      <c r="E25" t="n">
        <v>41.37</v>
      </c>
      <c r="F25" t="n">
        <v>38.56</v>
      </c>
      <c r="G25" t="n">
        <v>154.25</v>
      </c>
      <c r="H25" t="n">
        <v>2.21</v>
      </c>
      <c r="I25" t="n">
        <v>15</v>
      </c>
      <c r="J25" t="n">
        <v>193.08</v>
      </c>
      <c r="K25" t="n">
        <v>50.28</v>
      </c>
      <c r="L25" t="n">
        <v>24</v>
      </c>
      <c r="M25" t="n">
        <v>13</v>
      </c>
      <c r="N25" t="n">
        <v>38.8</v>
      </c>
      <c r="O25" t="n">
        <v>24047.45</v>
      </c>
      <c r="P25" t="n">
        <v>460.01</v>
      </c>
      <c r="Q25" t="n">
        <v>419.25</v>
      </c>
      <c r="R25" t="n">
        <v>77.3</v>
      </c>
      <c r="S25" t="n">
        <v>59.57</v>
      </c>
      <c r="T25" t="n">
        <v>6710.99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629.2687717711273</v>
      </c>
      <c r="AB25" t="n">
        <v>860.9932949161678</v>
      </c>
      <c r="AC25" t="n">
        <v>778.821303261047</v>
      </c>
      <c r="AD25" t="n">
        <v>629268.7717711272</v>
      </c>
      <c r="AE25" t="n">
        <v>860993.2949161677</v>
      </c>
      <c r="AF25" t="n">
        <v>1.802756595173276e-06</v>
      </c>
      <c r="AG25" t="n">
        <v>16</v>
      </c>
      <c r="AH25" t="n">
        <v>778821.303261047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2.4178</v>
      </c>
      <c r="E26" t="n">
        <v>41.36</v>
      </c>
      <c r="F26" t="n">
        <v>38.55</v>
      </c>
      <c r="G26" t="n">
        <v>154.21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458.79</v>
      </c>
      <c r="Q26" t="n">
        <v>419.23</v>
      </c>
      <c r="R26" t="n">
        <v>76.94</v>
      </c>
      <c r="S26" t="n">
        <v>59.57</v>
      </c>
      <c r="T26" t="n">
        <v>6531.39</v>
      </c>
      <c r="U26" t="n">
        <v>0.77</v>
      </c>
      <c r="V26" t="n">
        <v>0.9</v>
      </c>
      <c r="W26" t="n">
        <v>6.82</v>
      </c>
      <c r="X26" t="n">
        <v>0.39</v>
      </c>
      <c r="Y26" t="n">
        <v>0.5</v>
      </c>
      <c r="Z26" t="n">
        <v>10</v>
      </c>
      <c r="AA26" t="n">
        <v>627.9110234508679</v>
      </c>
      <c r="AB26" t="n">
        <v>859.1355637647605</v>
      </c>
      <c r="AC26" t="n">
        <v>777.140871363388</v>
      </c>
      <c r="AD26" t="n">
        <v>627911.0234508679</v>
      </c>
      <c r="AE26" t="n">
        <v>859135.5637647605</v>
      </c>
      <c r="AF26" t="n">
        <v>1.803204077366353e-06</v>
      </c>
      <c r="AG26" t="n">
        <v>16</v>
      </c>
      <c r="AH26" t="n">
        <v>777140.871363388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2.4211</v>
      </c>
      <c r="E27" t="n">
        <v>41.3</v>
      </c>
      <c r="F27" t="n">
        <v>38.53</v>
      </c>
      <c r="G27" t="n">
        <v>165.12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459.51</v>
      </c>
      <c r="Q27" t="n">
        <v>419.23</v>
      </c>
      <c r="R27" t="n">
        <v>76.09999999999999</v>
      </c>
      <c r="S27" t="n">
        <v>59.57</v>
      </c>
      <c r="T27" t="n">
        <v>6117.08</v>
      </c>
      <c r="U27" t="n">
        <v>0.78</v>
      </c>
      <c r="V27" t="n">
        <v>0.9</v>
      </c>
      <c r="W27" t="n">
        <v>6.82</v>
      </c>
      <c r="X27" t="n">
        <v>0.37</v>
      </c>
      <c r="Y27" t="n">
        <v>0.5</v>
      </c>
      <c r="Z27" t="n">
        <v>10</v>
      </c>
      <c r="AA27" t="n">
        <v>627.9191596806561</v>
      </c>
      <c r="AB27" t="n">
        <v>859.1466961133018</v>
      </c>
      <c r="AC27" t="n">
        <v>777.150941256209</v>
      </c>
      <c r="AD27" t="n">
        <v>627919.159680656</v>
      </c>
      <c r="AE27" t="n">
        <v>859146.6961133018</v>
      </c>
      <c r="AF27" t="n">
        <v>1.805665229428272e-06</v>
      </c>
      <c r="AG27" t="n">
        <v>16</v>
      </c>
      <c r="AH27" t="n">
        <v>777150.9412562089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2.4208</v>
      </c>
      <c r="E28" t="n">
        <v>41.31</v>
      </c>
      <c r="F28" t="n">
        <v>38.53</v>
      </c>
      <c r="G28" t="n">
        <v>165.14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455.88</v>
      </c>
      <c r="Q28" t="n">
        <v>419.23</v>
      </c>
      <c r="R28" t="n">
        <v>76.41</v>
      </c>
      <c r="S28" t="n">
        <v>59.57</v>
      </c>
      <c r="T28" t="n">
        <v>6271.64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624.3549008980867</v>
      </c>
      <c r="AB28" t="n">
        <v>854.2699200029907</v>
      </c>
      <c r="AC28" t="n">
        <v>772.7395978132677</v>
      </c>
      <c r="AD28" t="n">
        <v>624354.9008980867</v>
      </c>
      <c r="AE28" t="n">
        <v>854269.9200029908</v>
      </c>
      <c r="AF28" t="n">
        <v>1.805441488331734e-06</v>
      </c>
      <c r="AG28" t="n">
        <v>16</v>
      </c>
      <c r="AH28" t="n">
        <v>772739.5978132676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2.424</v>
      </c>
      <c r="E29" t="n">
        <v>41.25</v>
      </c>
      <c r="F29" t="n">
        <v>38.51</v>
      </c>
      <c r="G29" t="n">
        <v>177.74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458.11</v>
      </c>
      <c r="Q29" t="n">
        <v>419.24</v>
      </c>
      <c r="R29" t="n">
        <v>75.68000000000001</v>
      </c>
      <c r="S29" t="n">
        <v>59.57</v>
      </c>
      <c r="T29" t="n">
        <v>5911.11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625.8951985175565</v>
      </c>
      <c r="AB29" t="n">
        <v>856.3774231590843</v>
      </c>
      <c r="AC29" t="n">
        <v>774.6459638260428</v>
      </c>
      <c r="AD29" t="n">
        <v>625895.1985175565</v>
      </c>
      <c r="AE29" t="n">
        <v>856377.4231590843</v>
      </c>
      <c r="AF29" t="n">
        <v>1.807828060028141e-06</v>
      </c>
      <c r="AG29" t="n">
        <v>16</v>
      </c>
      <c r="AH29" t="n">
        <v>774645.9638260428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2.425</v>
      </c>
      <c r="E30" t="n">
        <v>41.24</v>
      </c>
      <c r="F30" t="n">
        <v>38.49</v>
      </c>
      <c r="G30" t="n">
        <v>177.66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457.3</v>
      </c>
      <c r="Q30" t="n">
        <v>419.24</v>
      </c>
      <c r="R30" t="n">
        <v>75.11</v>
      </c>
      <c r="S30" t="n">
        <v>59.57</v>
      </c>
      <c r="T30" t="n">
        <v>5626.78</v>
      </c>
      <c r="U30" t="n">
        <v>0.79</v>
      </c>
      <c r="V30" t="n">
        <v>0.9</v>
      </c>
      <c r="W30" t="n">
        <v>6.81</v>
      </c>
      <c r="X30" t="n">
        <v>0.33</v>
      </c>
      <c r="Y30" t="n">
        <v>0.5</v>
      </c>
      <c r="Z30" t="n">
        <v>10</v>
      </c>
      <c r="AA30" t="n">
        <v>624.8566016920672</v>
      </c>
      <c r="AB30" t="n">
        <v>854.9563691627919</v>
      </c>
      <c r="AC30" t="n">
        <v>773.3605332286949</v>
      </c>
      <c r="AD30" t="n">
        <v>624856.6016920672</v>
      </c>
      <c r="AE30" t="n">
        <v>854956.3691627919</v>
      </c>
      <c r="AF30" t="n">
        <v>1.808573863683268e-06</v>
      </c>
      <c r="AG30" t="n">
        <v>16</v>
      </c>
      <c r="AH30" t="n">
        <v>773360.5332286948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2.4285</v>
      </c>
      <c r="E31" t="n">
        <v>41.18</v>
      </c>
      <c r="F31" t="n">
        <v>38.47</v>
      </c>
      <c r="G31" t="n">
        <v>192.33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10</v>
      </c>
      <c r="N31" t="n">
        <v>42.15</v>
      </c>
      <c r="O31" t="n">
        <v>25200.04</v>
      </c>
      <c r="P31" t="n">
        <v>455.03</v>
      </c>
      <c r="Q31" t="n">
        <v>419.23</v>
      </c>
      <c r="R31" t="n">
        <v>74.20999999999999</v>
      </c>
      <c r="S31" t="n">
        <v>59.57</v>
      </c>
      <c r="T31" t="n">
        <v>5179.03</v>
      </c>
      <c r="U31" t="n">
        <v>0.8</v>
      </c>
      <c r="V31" t="n">
        <v>0.9</v>
      </c>
      <c r="W31" t="n">
        <v>6.81</v>
      </c>
      <c r="X31" t="n">
        <v>0.3</v>
      </c>
      <c r="Y31" t="n">
        <v>0.5</v>
      </c>
      <c r="Z31" t="n">
        <v>10</v>
      </c>
      <c r="AA31" t="n">
        <v>621.8497011883342</v>
      </c>
      <c r="AB31" t="n">
        <v>850.8421952384963</v>
      </c>
      <c r="AC31" t="n">
        <v>769.6390102894546</v>
      </c>
      <c r="AD31" t="n">
        <v>621849.7011883341</v>
      </c>
      <c r="AE31" t="n">
        <v>850842.1952384963</v>
      </c>
      <c r="AF31" t="n">
        <v>1.811184176476213e-06</v>
      </c>
      <c r="AG31" t="n">
        <v>16</v>
      </c>
      <c r="AH31" t="n">
        <v>769639.0102894546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2.4282</v>
      </c>
      <c r="E32" t="n">
        <v>41.18</v>
      </c>
      <c r="F32" t="n">
        <v>38.47</v>
      </c>
      <c r="G32" t="n">
        <v>192.36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10</v>
      </c>
      <c r="N32" t="n">
        <v>42.73</v>
      </c>
      <c r="O32" t="n">
        <v>25394.96</v>
      </c>
      <c r="P32" t="n">
        <v>457.13</v>
      </c>
      <c r="Q32" t="n">
        <v>419.23</v>
      </c>
      <c r="R32" t="n">
        <v>74.52</v>
      </c>
      <c r="S32" t="n">
        <v>59.57</v>
      </c>
      <c r="T32" t="n">
        <v>5335.12</v>
      </c>
      <c r="U32" t="n">
        <v>0.8</v>
      </c>
      <c r="V32" t="n">
        <v>0.9</v>
      </c>
      <c r="W32" t="n">
        <v>6.81</v>
      </c>
      <c r="X32" t="n">
        <v>0.31</v>
      </c>
      <c r="Y32" t="n">
        <v>0.5</v>
      </c>
      <c r="Z32" t="n">
        <v>10</v>
      </c>
      <c r="AA32" t="n">
        <v>624.0030147479515</v>
      </c>
      <c r="AB32" t="n">
        <v>853.7884538482547</v>
      </c>
      <c r="AC32" t="n">
        <v>772.3040821125974</v>
      </c>
      <c r="AD32" t="n">
        <v>624003.0147479515</v>
      </c>
      <c r="AE32" t="n">
        <v>853788.4538482546</v>
      </c>
      <c r="AF32" t="n">
        <v>1.810960435379675e-06</v>
      </c>
      <c r="AG32" t="n">
        <v>16</v>
      </c>
      <c r="AH32" t="n">
        <v>772304.0821125974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2.428</v>
      </c>
      <c r="E33" t="n">
        <v>41.19</v>
      </c>
      <c r="F33" t="n">
        <v>38.48</v>
      </c>
      <c r="G33" t="n">
        <v>192.38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454.91</v>
      </c>
      <c r="Q33" t="n">
        <v>419.23</v>
      </c>
      <c r="R33" t="n">
        <v>74.52</v>
      </c>
      <c r="S33" t="n">
        <v>59.57</v>
      </c>
      <c r="T33" t="n">
        <v>5333.77</v>
      </c>
      <c r="U33" t="n">
        <v>0.8</v>
      </c>
      <c r="V33" t="n">
        <v>0.9</v>
      </c>
      <c r="W33" t="n">
        <v>6.81</v>
      </c>
      <c r="X33" t="n">
        <v>0.31</v>
      </c>
      <c r="Y33" t="n">
        <v>0.5</v>
      </c>
      <c r="Z33" t="n">
        <v>10</v>
      </c>
      <c r="AA33" t="n">
        <v>621.8445469749697</v>
      </c>
      <c r="AB33" t="n">
        <v>850.8351430163832</v>
      </c>
      <c r="AC33" t="n">
        <v>769.6326311215221</v>
      </c>
      <c r="AD33" t="n">
        <v>621844.5469749697</v>
      </c>
      <c r="AE33" t="n">
        <v>850835.1430163832</v>
      </c>
      <c r="AF33" t="n">
        <v>1.810811274648649e-06</v>
      </c>
      <c r="AG33" t="n">
        <v>16</v>
      </c>
      <c r="AH33" t="n">
        <v>769632.631121522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2.432</v>
      </c>
      <c r="E34" t="n">
        <v>41.12</v>
      </c>
      <c r="F34" t="n">
        <v>38.44</v>
      </c>
      <c r="G34" t="n">
        <v>209.67</v>
      </c>
      <c r="H34" t="n">
        <v>2.83</v>
      </c>
      <c r="I34" t="n">
        <v>11</v>
      </c>
      <c r="J34" t="n">
        <v>207.19</v>
      </c>
      <c r="K34" t="n">
        <v>50.28</v>
      </c>
      <c r="L34" t="n">
        <v>33</v>
      </c>
      <c r="M34" t="n">
        <v>9</v>
      </c>
      <c r="N34" t="n">
        <v>43.91</v>
      </c>
      <c r="O34" t="n">
        <v>25786.97</v>
      </c>
      <c r="P34" t="n">
        <v>454.03</v>
      </c>
      <c r="Q34" t="n">
        <v>419.23</v>
      </c>
      <c r="R34" t="n">
        <v>73.25</v>
      </c>
      <c r="S34" t="n">
        <v>59.57</v>
      </c>
      <c r="T34" t="n">
        <v>4703.17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620.1027510617349</v>
      </c>
      <c r="AB34" t="n">
        <v>848.4519410052831</v>
      </c>
      <c r="AC34" t="n">
        <v>767.4768785655165</v>
      </c>
      <c r="AD34" t="n">
        <v>620102.751061735</v>
      </c>
      <c r="AE34" t="n">
        <v>848451.941005283</v>
      </c>
      <c r="AF34" t="n">
        <v>1.813794489269158e-06</v>
      </c>
      <c r="AG34" t="n">
        <v>16</v>
      </c>
      <c r="AH34" t="n">
        <v>767476.8785655164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2.4318</v>
      </c>
      <c r="E35" t="n">
        <v>41.12</v>
      </c>
      <c r="F35" t="n">
        <v>38.44</v>
      </c>
      <c r="G35" t="n">
        <v>209.69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9</v>
      </c>
      <c r="N35" t="n">
        <v>44.5</v>
      </c>
      <c r="O35" t="n">
        <v>25984.2</v>
      </c>
      <c r="P35" t="n">
        <v>454.88</v>
      </c>
      <c r="Q35" t="n">
        <v>419.23</v>
      </c>
      <c r="R35" t="n">
        <v>73.58</v>
      </c>
      <c r="S35" t="n">
        <v>59.57</v>
      </c>
      <c r="T35" t="n">
        <v>4869.33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620.9889991338189</v>
      </c>
      <c r="AB35" t="n">
        <v>849.6645447160137</v>
      </c>
      <c r="AC35" t="n">
        <v>768.5737530799948</v>
      </c>
      <c r="AD35" t="n">
        <v>620988.9991338189</v>
      </c>
      <c r="AE35" t="n">
        <v>849664.5447160137</v>
      </c>
      <c r="AF35" t="n">
        <v>1.813645328538133e-06</v>
      </c>
      <c r="AG35" t="n">
        <v>16</v>
      </c>
      <c r="AH35" t="n">
        <v>768573.7530799948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2.4323</v>
      </c>
      <c r="E36" t="n">
        <v>41.11</v>
      </c>
      <c r="F36" t="n">
        <v>38.44</v>
      </c>
      <c r="G36" t="n">
        <v>209.65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9</v>
      </c>
      <c r="N36" t="n">
        <v>45.11</v>
      </c>
      <c r="O36" t="n">
        <v>26182.25</v>
      </c>
      <c r="P36" t="n">
        <v>454.36</v>
      </c>
      <c r="Q36" t="n">
        <v>419.24</v>
      </c>
      <c r="R36" t="n">
        <v>73.23</v>
      </c>
      <c r="S36" t="n">
        <v>59.57</v>
      </c>
      <c r="T36" t="n">
        <v>4694.55</v>
      </c>
      <c r="U36" t="n">
        <v>0.8100000000000001</v>
      </c>
      <c r="V36" t="n">
        <v>0.9</v>
      </c>
      <c r="W36" t="n">
        <v>6.81</v>
      </c>
      <c r="X36" t="n">
        <v>0.27</v>
      </c>
      <c r="Y36" t="n">
        <v>0.5</v>
      </c>
      <c r="Z36" t="n">
        <v>10</v>
      </c>
      <c r="AA36" t="n">
        <v>620.3696438594537</v>
      </c>
      <c r="AB36" t="n">
        <v>848.8171155056012</v>
      </c>
      <c r="AC36" t="n">
        <v>767.8072013240497</v>
      </c>
      <c r="AD36" t="n">
        <v>620369.6438594537</v>
      </c>
      <c r="AE36" t="n">
        <v>848817.1155056013</v>
      </c>
      <c r="AF36" t="n">
        <v>1.814018230365696e-06</v>
      </c>
      <c r="AG36" t="n">
        <v>16</v>
      </c>
      <c r="AH36" t="n">
        <v>767807.2013240497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2.4347</v>
      </c>
      <c r="E37" t="n">
        <v>41.07</v>
      </c>
      <c r="F37" t="n">
        <v>38.43</v>
      </c>
      <c r="G37" t="n">
        <v>230.55</v>
      </c>
      <c r="H37" t="n">
        <v>3.02</v>
      </c>
      <c r="I37" t="n">
        <v>10</v>
      </c>
      <c r="J37" t="n">
        <v>212</v>
      </c>
      <c r="K37" t="n">
        <v>50.28</v>
      </c>
      <c r="L37" t="n">
        <v>36</v>
      </c>
      <c r="M37" t="n">
        <v>8</v>
      </c>
      <c r="N37" t="n">
        <v>45.72</v>
      </c>
      <c r="O37" t="n">
        <v>26381.14</v>
      </c>
      <c r="P37" t="n">
        <v>451.42</v>
      </c>
      <c r="Q37" t="n">
        <v>419.23</v>
      </c>
      <c r="R37" t="n">
        <v>72.79000000000001</v>
      </c>
      <c r="S37" t="n">
        <v>59.57</v>
      </c>
      <c r="T37" t="n">
        <v>4481.65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616.9474878484461</v>
      </c>
      <c r="AB37" t="n">
        <v>844.1347706764725</v>
      </c>
      <c r="AC37" t="n">
        <v>763.5717329137009</v>
      </c>
      <c r="AD37" t="n">
        <v>616947.4878484461</v>
      </c>
      <c r="AE37" t="n">
        <v>844134.7706764725</v>
      </c>
      <c r="AF37" t="n">
        <v>1.815808159138001e-06</v>
      </c>
      <c r="AG37" t="n">
        <v>16</v>
      </c>
      <c r="AH37" t="n">
        <v>763571.7329137009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2.4352</v>
      </c>
      <c r="E38" t="n">
        <v>41.06</v>
      </c>
      <c r="F38" t="n">
        <v>38.42</v>
      </c>
      <c r="G38" t="n">
        <v>230.51</v>
      </c>
      <c r="H38" t="n">
        <v>3.08</v>
      </c>
      <c r="I38" t="n">
        <v>10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452.74</v>
      </c>
      <c r="Q38" t="n">
        <v>419.24</v>
      </c>
      <c r="R38" t="n">
        <v>72.7</v>
      </c>
      <c r="S38" t="n">
        <v>59.57</v>
      </c>
      <c r="T38" t="n">
        <v>4435.67</v>
      </c>
      <c r="U38" t="n">
        <v>0.82</v>
      </c>
      <c r="V38" t="n">
        <v>0.9</v>
      </c>
      <c r="W38" t="n">
        <v>6.81</v>
      </c>
      <c r="X38" t="n">
        <v>0.26</v>
      </c>
      <c r="Y38" t="n">
        <v>0.5</v>
      </c>
      <c r="Z38" t="n">
        <v>10</v>
      </c>
      <c r="AA38" t="n">
        <v>618.1454771056314</v>
      </c>
      <c r="AB38" t="n">
        <v>845.7739124297093</v>
      </c>
      <c r="AC38" t="n">
        <v>765.0544372785587</v>
      </c>
      <c r="AD38" t="n">
        <v>618145.4771056314</v>
      </c>
      <c r="AE38" t="n">
        <v>845773.9124297093</v>
      </c>
      <c r="AF38" t="n">
        <v>1.816181060965565e-06</v>
      </c>
      <c r="AG38" t="n">
        <v>16</v>
      </c>
      <c r="AH38" t="n">
        <v>765054.4372785587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2.4356</v>
      </c>
      <c r="E39" t="n">
        <v>41.06</v>
      </c>
      <c r="F39" t="n">
        <v>38.41</v>
      </c>
      <c r="G39" t="n">
        <v>230.47</v>
      </c>
      <c r="H39" t="n">
        <v>3.14</v>
      </c>
      <c r="I39" t="n">
        <v>10</v>
      </c>
      <c r="J39" t="n">
        <v>215.25</v>
      </c>
      <c r="K39" t="n">
        <v>50.28</v>
      </c>
      <c r="L39" t="n">
        <v>38</v>
      </c>
      <c r="M39" t="n">
        <v>8</v>
      </c>
      <c r="N39" t="n">
        <v>46.97</v>
      </c>
      <c r="O39" t="n">
        <v>26781.46</v>
      </c>
      <c r="P39" t="n">
        <v>453.17</v>
      </c>
      <c r="Q39" t="n">
        <v>419.24</v>
      </c>
      <c r="R39" t="n">
        <v>72.43000000000001</v>
      </c>
      <c r="S39" t="n">
        <v>59.57</v>
      </c>
      <c r="T39" t="n">
        <v>4298.68</v>
      </c>
      <c r="U39" t="n">
        <v>0.82</v>
      </c>
      <c r="V39" t="n">
        <v>0.9</v>
      </c>
      <c r="W39" t="n">
        <v>6.81</v>
      </c>
      <c r="X39" t="n">
        <v>0.25</v>
      </c>
      <c r="Y39" t="n">
        <v>0.5</v>
      </c>
      <c r="Z39" t="n">
        <v>10</v>
      </c>
      <c r="AA39" t="n">
        <v>618.4795283852189</v>
      </c>
      <c r="AB39" t="n">
        <v>846.2309761277434</v>
      </c>
      <c r="AC39" t="n">
        <v>765.4678794587452</v>
      </c>
      <c r="AD39" t="n">
        <v>618479.5283852189</v>
      </c>
      <c r="AE39" t="n">
        <v>846230.9761277434</v>
      </c>
      <c r="AF39" t="n">
        <v>1.816479382427616e-06</v>
      </c>
      <c r="AG39" t="n">
        <v>16</v>
      </c>
      <c r="AH39" t="n">
        <v>765467.8794587452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2.4351</v>
      </c>
      <c r="E40" t="n">
        <v>41.07</v>
      </c>
      <c r="F40" t="n">
        <v>38.42</v>
      </c>
      <c r="G40" t="n">
        <v>230.51</v>
      </c>
      <c r="H40" t="n">
        <v>3.2</v>
      </c>
      <c r="I40" t="n">
        <v>10</v>
      </c>
      <c r="J40" t="n">
        <v>216.88</v>
      </c>
      <c r="K40" t="n">
        <v>50.28</v>
      </c>
      <c r="L40" t="n">
        <v>39</v>
      </c>
      <c r="M40" t="n">
        <v>8</v>
      </c>
      <c r="N40" t="n">
        <v>47.6</v>
      </c>
      <c r="O40" t="n">
        <v>26982.93</v>
      </c>
      <c r="P40" t="n">
        <v>451.77</v>
      </c>
      <c r="Q40" t="n">
        <v>419.23</v>
      </c>
      <c r="R40" t="n">
        <v>72.56999999999999</v>
      </c>
      <c r="S40" t="n">
        <v>59.57</v>
      </c>
      <c r="T40" t="n">
        <v>4370.46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617.2023449927559</v>
      </c>
      <c r="AB40" t="n">
        <v>844.4834774648209</v>
      </c>
      <c r="AC40" t="n">
        <v>763.8871596155824</v>
      </c>
      <c r="AD40" t="n">
        <v>617202.3449927559</v>
      </c>
      <c r="AE40" t="n">
        <v>844483.477464821</v>
      </c>
      <c r="AF40" t="n">
        <v>1.816106480600052e-06</v>
      </c>
      <c r="AG40" t="n">
        <v>16</v>
      </c>
      <c r="AH40" t="n">
        <v>763887.1596155824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2.4349</v>
      </c>
      <c r="E41" t="n">
        <v>41.07</v>
      </c>
      <c r="F41" t="n">
        <v>38.42</v>
      </c>
      <c r="G41" t="n">
        <v>230.53</v>
      </c>
      <c r="H41" t="n">
        <v>3.25</v>
      </c>
      <c r="I41" t="n">
        <v>10</v>
      </c>
      <c r="J41" t="n">
        <v>218.52</v>
      </c>
      <c r="K41" t="n">
        <v>50.28</v>
      </c>
      <c r="L41" t="n">
        <v>40</v>
      </c>
      <c r="M41" t="n">
        <v>8</v>
      </c>
      <c r="N41" t="n">
        <v>48.24</v>
      </c>
      <c r="O41" t="n">
        <v>27185.27</v>
      </c>
      <c r="P41" t="n">
        <v>448.05</v>
      </c>
      <c r="Q41" t="n">
        <v>419.24</v>
      </c>
      <c r="R41" t="n">
        <v>72.69</v>
      </c>
      <c r="S41" t="n">
        <v>59.57</v>
      </c>
      <c r="T41" t="n">
        <v>4432.61</v>
      </c>
      <c r="U41" t="n">
        <v>0.82</v>
      </c>
      <c r="V41" t="n">
        <v>0.9</v>
      </c>
      <c r="W41" t="n">
        <v>6.81</v>
      </c>
      <c r="X41" t="n">
        <v>0.26</v>
      </c>
      <c r="Y41" t="n">
        <v>0.5</v>
      </c>
      <c r="Z41" t="n">
        <v>10</v>
      </c>
      <c r="AA41" t="n">
        <v>613.5477289793358</v>
      </c>
      <c r="AB41" t="n">
        <v>839.48307060498</v>
      </c>
      <c r="AC41" t="n">
        <v>759.3639845683296</v>
      </c>
      <c r="AD41" t="n">
        <v>613547.7289793359</v>
      </c>
      <c r="AE41" t="n">
        <v>839483.07060498</v>
      </c>
      <c r="AF41" t="n">
        <v>1.815957319869026e-06</v>
      </c>
      <c r="AG41" t="n">
        <v>16</v>
      </c>
      <c r="AH41" t="n">
        <v>759363.9845683295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1.9187</v>
      </c>
      <c r="E2" t="n">
        <v>52.12</v>
      </c>
      <c r="F2" t="n">
        <v>45.75</v>
      </c>
      <c r="G2" t="n">
        <v>10.56</v>
      </c>
      <c r="H2" t="n">
        <v>0.22</v>
      </c>
      <c r="I2" t="n">
        <v>260</v>
      </c>
      <c r="J2" t="n">
        <v>80.84</v>
      </c>
      <c r="K2" t="n">
        <v>35.1</v>
      </c>
      <c r="L2" t="n">
        <v>1</v>
      </c>
      <c r="M2" t="n">
        <v>258</v>
      </c>
      <c r="N2" t="n">
        <v>9.74</v>
      </c>
      <c r="O2" t="n">
        <v>10204.21</v>
      </c>
      <c r="P2" t="n">
        <v>359.65</v>
      </c>
      <c r="Q2" t="n">
        <v>419.41</v>
      </c>
      <c r="R2" t="n">
        <v>311.38</v>
      </c>
      <c r="S2" t="n">
        <v>59.57</v>
      </c>
      <c r="T2" t="n">
        <v>122527.17</v>
      </c>
      <c r="U2" t="n">
        <v>0.19</v>
      </c>
      <c r="V2" t="n">
        <v>0.76</v>
      </c>
      <c r="W2" t="n">
        <v>7.22</v>
      </c>
      <c r="X2" t="n">
        <v>7.58</v>
      </c>
      <c r="Y2" t="n">
        <v>0.5</v>
      </c>
      <c r="Z2" t="n">
        <v>10</v>
      </c>
      <c r="AA2" t="n">
        <v>658.4045937779472</v>
      </c>
      <c r="AB2" t="n">
        <v>900.858211967648</v>
      </c>
      <c r="AC2" t="n">
        <v>814.8815685798963</v>
      </c>
      <c r="AD2" t="n">
        <v>658404.5937779471</v>
      </c>
      <c r="AE2" t="n">
        <v>900858.211967648</v>
      </c>
      <c r="AF2" t="n">
        <v>1.485699546730082e-06</v>
      </c>
      <c r="AG2" t="n">
        <v>21</v>
      </c>
      <c r="AH2" t="n">
        <v>814881.5685798964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2.2021</v>
      </c>
      <c r="E3" t="n">
        <v>45.41</v>
      </c>
      <c r="F3" t="n">
        <v>41.5</v>
      </c>
      <c r="G3" t="n">
        <v>21.28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323.34</v>
      </c>
      <c r="Q3" t="n">
        <v>419.26</v>
      </c>
      <c r="R3" t="n">
        <v>173.42</v>
      </c>
      <c r="S3" t="n">
        <v>59.57</v>
      </c>
      <c r="T3" t="n">
        <v>54260.9</v>
      </c>
      <c r="U3" t="n">
        <v>0.34</v>
      </c>
      <c r="V3" t="n">
        <v>0.83</v>
      </c>
      <c r="W3" t="n">
        <v>6.97</v>
      </c>
      <c r="X3" t="n">
        <v>3.34</v>
      </c>
      <c r="Y3" t="n">
        <v>0.5</v>
      </c>
      <c r="Z3" t="n">
        <v>10</v>
      </c>
      <c r="AA3" t="n">
        <v>527.8406431447465</v>
      </c>
      <c r="AB3" t="n">
        <v>722.2148546363269</v>
      </c>
      <c r="AC3" t="n">
        <v>653.2876825447498</v>
      </c>
      <c r="AD3" t="n">
        <v>527840.6431447465</v>
      </c>
      <c r="AE3" t="n">
        <v>722214.8546363269</v>
      </c>
      <c r="AF3" t="n">
        <v>1.705143572134421e-06</v>
      </c>
      <c r="AG3" t="n">
        <v>18</v>
      </c>
      <c r="AH3" t="n">
        <v>653287.6825447498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2.2988</v>
      </c>
      <c r="E4" t="n">
        <v>43.5</v>
      </c>
      <c r="F4" t="n">
        <v>40.3</v>
      </c>
      <c r="G4" t="n">
        <v>31.82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74</v>
      </c>
      <c r="N4" t="n">
        <v>10.15</v>
      </c>
      <c r="O4" t="n">
        <v>10501.19</v>
      </c>
      <c r="P4" t="n">
        <v>311.1</v>
      </c>
      <c r="Q4" t="n">
        <v>419.27</v>
      </c>
      <c r="R4" t="n">
        <v>133.76</v>
      </c>
      <c r="S4" t="n">
        <v>59.57</v>
      </c>
      <c r="T4" t="n">
        <v>34636.73</v>
      </c>
      <c r="U4" t="n">
        <v>0.45</v>
      </c>
      <c r="V4" t="n">
        <v>0.86</v>
      </c>
      <c r="W4" t="n">
        <v>6.92</v>
      </c>
      <c r="X4" t="n">
        <v>2.13</v>
      </c>
      <c r="Y4" t="n">
        <v>0.5</v>
      </c>
      <c r="Z4" t="n">
        <v>10</v>
      </c>
      <c r="AA4" t="n">
        <v>489.9627211124957</v>
      </c>
      <c r="AB4" t="n">
        <v>670.3886106558185</v>
      </c>
      <c r="AC4" t="n">
        <v>606.4076625511509</v>
      </c>
      <c r="AD4" t="n">
        <v>489962.7211124958</v>
      </c>
      <c r="AE4" t="n">
        <v>670388.6106558185</v>
      </c>
      <c r="AF4" t="n">
        <v>1.780020908960813e-06</v>
      </c>
      <c r="AG4" t="n">
        <v>17</v>
      </c>
      <c r="AH4" t="n">
        <v>606407.6625511509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2.3475</v>
      </c>
      <c r="E5" t="n">
        <v>42.6</v>
      </c>
      <c r="F5" t="n">
        <v>39.74</v>
      </c>
      <c r="G5" t="n">
        <v>42.58</v>
      </c>
      <c r="H5" t="n">
        <v>0.83</v>
      </c>
      <c r="I5" t="n">
        <v>56</v>
      </c>
      <c r="J5" t="n">
        <v>84.45999999999999</v>
      </c>
      <c r="K5" t="n">
        <v>35.1</v>
      </c>
      <c r="L5" t="n">
        <v>4</v>
      </c>
      <c r="M5" t="n">
        <v>54</v>
      </c>
      <c r="N5" t="n">
        <v>10.36</v>
      </c>
      <c r="O5" t="n">
        <v>10650.22</v>
      </c>
      <c r="P5" t="n">
        <v>303.81</v>
      </c>
      <c r="Q5" t="n">
        <v>419.24</v>
      </c>
      <c r="R5" t="n">
        <v>115.65</v>
      </c>
      <c r="S5" t="n">
        <v>59.57</v>
      </c>
      <c r="T5" t="n">
        <v>25678.53</v>
      </c>
      <c r="U5" t="n">
        <v>0.52</v>
      </c>
      <c r="V5" t="n">
        <v>0.87</v>
      </c>
      <c r="W5" t="n">
        <v>6.89</v>
      </c>
      <c r="X5" t="n">
        <v>1.58</v>
      </c>
      <c r="Y5" t="n">
        <v>0.5</v>
      </c>
      <c r="Z5" t="n">
        <v>10</v>
      </c>
      <c r="AA5" t="n">
        <v>474.4303339963802</v>
      </c>
      <c r="AB5" t="n">
        <v>649.1365133629914</v>
      </c>
      <c r="AC5" t="n">
        <v>587.1838355964453</v>
      </c>
      <c r="AD5" t="n">
        <v>474430.3339963802</v>
      </c>
      <c r="AE5" t="n">
        <v>649136.5133629914</v>
      </c>
      <c r="AF5" t="n">
        <v>1.81773059151971e-06</v>
      </c>
      <c r="AG5" t="n">
        <v>17</v>
      </c>
      <c r="AH5" t="n">
        <v>587183.8355964452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2.3787</v>
      </c>
      <c r="E6" t="n">
        <v>42.04</v>
      </c>
      <c r="F6" t="n">
        <v>39.39</v>
      </c>
      <c r="G6" t="n">
        <v>53.71</v>
      </c>
      <c r="H6" t="n">
        <v>1.02</v>
      </c>
      <c r="I6" t="n">
        <v>44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298.55</v>
      </c>
      <c r="Q6" t="n">
        <v>419.24</v>
      </c>
      <c r="R6" t="n">
        <v>103.95</v>
      </c>
      <c r="S6" t="n">
        <v>59.57</v>
      </c>
      <c r="T6" t="n">
        <v>19888.77</v>
      </c>
      <c r="U6" t="n">
        <v>0.57</v>
      </c>
      <c r="V6" t="n">
        <v>0.88</v>
      </c>
      <c r="W6" t="n">
        <v>6.87</v>
      </c>
      <c r="X6" t="n">
        <v>1.23</v>
      </c>
      <c r="Y6" t="n">
        <v>0.5</v>
      </c>
      <c r="Z6" t="n">
        <v>10</v>
      </c>
      <c r="AA6" t="n">
        <v>464.2216726412174</v>
      </c>
      <c r="AB6" t="n">
        <v>635.1685725225046</v>
      </c>
      <c r="AC6" t="n">
        <v>574.5489754256464</v>
      </c>
      <c r="AD6" t="n">
        <v>464221.6726412174</v>
      </c>
      <c r="AE6" t="n">
        <v>635168.5725225046</v>
      </c>
      <c r="AF6" t="n">
        <v>1.841889566793582e-06</v>
      </c>
      <c r="AG6" t="n">
        <v>17</v>
      </c>
      <c r="AH6" t="n">
        <v>574548.9754256464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2.3965</v>
      </c>
      <c r="E7" t="n">
        <v>41.73</v>
      </c>
      <c r="F7" t="n">
        <v>39.2</v>
      </c>
      <c r="G7" t="n">
        <v>63.56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35</v>
      </c>
      <c r="N7" t="n">
        <v>10.78</v>
      </c>
      <c r="O7" t="n">
        <v>10949.33</v>
      </c>
      <c r="P7" t="n">
        <v>294.2</v>
      </c>
      <c r="Q7" t="n">
        <v>419.29</v>
      </c>
      <c r="R7" t="n">
        <v>98.02</v>
      </c>
      <c r="S7" t="n">
        <v>59.57</v>
      </c>
      <c r="T7" t="n">
        <v>16959.67</v>
      </c>
      <c r="U7" t="n">
        <v>0.61</v>
      </c>
      <c r="V7" t="n">
        <v>0.88</v>
      </c>
      <c r="W7" t="n">
        <v>6.85</v>
      </c>
      <c r="X7" t="n">
        <v>1.03</v>
      </c>
      <c r="Y7" t="n">
        <v>0.5</v>
      </c>
      <c r="Z7" t="n">
        <v>10</v>
      </c>
      <c r="AA7" t="n">
        <v>457.1632696760665</v>
      </c>
      <c r="AB7" t="n">
        <v>625.5109541908234</v>
      </c>
      <c r="AC7" t="n">
        <v>565.8130666329885</v>
      </c>
      <c r="AD7" t="n">
        <v>457163.2696760665</v>
      </c>
      <c r="AE7" t="n">
        <v>625510.9541908235</v>
      </c>
      <c r="AF7" t="n">
        <v>1.855672571917778e-06</v>
      </c>
      <c r="AG7" t="n">
        <v>17</v>
      </c>
      <c r="AH7" t="n">
        <v>565813.0666329885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2.4129</v>
      </c>
      <c r="E8" t="n">
        <v>41.44</v>
      </c>
      <c r="F8" t="n">
        <v>39.02</v>
      </c>
      <c r="G8" t="n">
        <v>75.52</v>
      </c>
      <c r="H8" t="n">
        <v>1.39</v>
      </c>
      <c r="I8" t="n">
        <v>31</v>
      </c>
      <c r="J8" t="n">
        <v>88.09999999999999</v>
      </c>
      <c r="K8" t="n">
        <v>35.1</v>
      </c>
      <c r="L8" t="n">
        <v>7</v>
      </c>
      <c r="M8" t="n">
        <v>29</v>
      </c>
      <c r="N8" t="n">
        <v>11</v>
      </c>
      <c r="O8" t="n">
        <v>11099.43</v>
      </c>
      <c r="P8" t="n">
        <v>289.41</v>
      </c>
      <c r="Q8" t="n">
        <v>419.23</v>
      </c>
      <c r="R8" t="n">
        <v>92.25</v>
      </c>
      <c r="S8" t="n">
        <v>59.57</v>
      </c>
      <c r="T8" t="n">
        <v>14107.52</v>
      </c>
      <c r="U8" t="n">
        <v>0.65</v>
      </c>
      <c r="V8" t="n">
        <v>0.89</v>
      </c>
      <c r="W8" t="n">
        <v>6.84</v>
      </c>
      <c r="X8" t="n">
        <v>0.85</v>
      </c>
      <c r="Y8" t="n">
        <v>0.5</v>
      </c>
      <c r="Z8" t="n">
        <v>10</v>
      </c>
      <c r="AA8" t="n">
        <v>442.5907178669578</v>
      </c>
      <c r="AB8" t="n">
        <v>605.5721459099884</v>
      </c>
      <c r="AC8" t="n">
        <v>547.7771902301832</v>
      </c>
      <c r="AD8" t="n">
        <v>442590.7178669578</v>
      </c>
      <c r="AE8" t="n">
        <v>605572.1459099884</v>
      </c>
      <c r="AF8" t="n">
        <v>1.868371520459172e-06</v>
      </c>
      <c r="AG8" t="n">
        <v>16</v>
      </c>
      <c r="AH8" t="n">
        <v>547777.1902301832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2.4245</v>
      </c>
      <c r="E9" t="n">
        <v>41.25</v>
      </c>
      <c r="F9" t="n">
        <v>38.89</v>
      </c>
      <c r="G9" t="n">
        <v>86.42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25</v>
      </c>
      <c r="N9" t="n">
        <v>11.22</v>
      </c>
      <c r="O9" t="n">
        <v>11249.89</v>
      </c>
      <c r="P9" t="n">
        <v>285.05</v>
      </c>
      <c r="Q9" t="n">
        <v>419.25</v>
      </c>
      <c r="R9" t="n">
        <v>88.06</v>
      </c>
      <c r="S9" t="n">
        <v>59.57</v>
      </c>
      <c r="T9" t="n">
        <v>12028.24</v>
      </c>
      <c r="U9" t="n">
        <v>0.68</v>
      </c>
      <c r="V9" t="n">
        <v>0.89</v>
      </c>
      <c r="W9" t="n">
        <v>6.84</v>
      </c>
      <c r="X9" t="n">
        <v>0.73</v>
      </c>
      <c r="Y9" t="n">
        <v>0.5</v>
      </c>
      <c r="Z9" t="n">
        <v>10</v>
      </c>
      <c r="AA9" t="n">
        <v>436.5855004890216</v>
      </c>
      <c r="AB9" t="n">
        <v>597.3555425620034</v>
      </c>
      <c r="AC9" t="n">
        <v>540.3447679736547</v>
      </c>
      <c r="AD9" t="n">
        <v>436585.5004890216</v>
      </c>
      <c r="AE9" t="n">
        <v>597355.5425620034</v>
      </c>
      <c r="AF9" t="n">
        <v>1.877353703573817e-06</v>
      </c>
      <c r="AG9" t="n">
        <v>16</v>
      </c>
      <c r="AH9" t="n">
        <v>540344.7679736547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2.4306</v>
      </c>
      <c r="E10" t="n">
        <v>41.14</v>
      </c>
      <c r="F10" t="n">
        <v>38.84</v>
      </c>
      <c r="G10" t="n">
        <v>97.09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22</v>
      </c>
      <c r="N10" t="n">
        <v>11.44</v>
      </c>
      <c r="O10" t="n">
        <v>11400.71</v>
      </c>
      <c r="P10" t="n">
        <v>281.9</v>
      </c>
      <c r="Q10" t="n">
        <v>419.27</v>
      </c>
      <c r="R10" t="n">
        <v>86.34</v>
      </c>
      <c r="S10" t="n">
        <v>59.57</v>
      </c>
      <c r="T10" t="n">
        <v>11187.43</v>
      </c>
      <c r="U10" t="n">
        <v>0.6899999999999999</v>
      </c>
      <c r="V10" t="n">
        <v>0.89</v>
      </c>
      <c r="W10" t="n">
        <v>6.83</v>
      </c>
      <c r="X10" t="n">
        <v>0.67</v>
      </c>
      <c r="Y10" t="n">
        <v>0.5</v>
      </c>
      <c r="Z10" t="n">
        <v>10</v>
      </c>
      <c r="AA10" t="n">
        <v>432.6129971340031</v>
      </c>
      <c r="AB10" t="n">
        <v>591.920188217188</v>
      </c>
      <c r="AC10" t="n">
        <v>535.4281562189407</v>
      </c>
      <c r="AD10" t="n">
        <v>432612.9971340031</v>
      </c>
      <c r="AE10" t="n">
        <v>591920.188217188</v>
      </c>
      <c r="AF10" t="n">
        <v>1.882077092970311e-06</v>
      </c>
      <c r="AG10" t="n">
        <v>16</v>
      </c>
      <c r="AH10" t="n">
        <v>535428.1562189406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2.4407</v>
      </c>
      <c r="E11" t="n">
        <v>40.97</v>
      </c>
      <c r="F11" t="n">
        <v>38.72</v>
      </c>
      <c r="G11" t="n">
        <v>110.62</v>
      </c>
      <c r="H11" t="n">
        <v>1.91</v>
      </c>
      <c r="I11" t="n">
        <v>21</v>
      </c>
      <c r="J11" t="n">
        <v>91.77</v>
      </c>
      <c r="K11" t="n">
        <v>35.1</v>
      </c>
      <c r="L11" t="n">
        <v>10</v>
      </c>
      <c r="M11" t="n">
        <v>19</v>
      </c>
      <c r="N11" t="n">
        <v>11.67</v>
      </c>
      <c r="O11" t="n">
        <v>11551.91</v>
      </c>
      <c r="P11" t="n">
        <v>277.76</v>
      </c>
      <c r="Q11" t="n">
        <v>419.25</v>
      </c>
      <c r="R11" t="n">
        <v>82.33</v>
      </c>
      <c r="S11" t="n">
        <v>59.57</v>
      </c>
      <c r="T11" t="n">
        <v>9197.08</v>
      </c>
      <c r="U11" t="n">
        <v>0.72</v>
      </c>
      <c r="V11" t="n">
        <v>0.89</v>
      </c>
      <c r="W11" t="n">
        <v>6.83</v>
      </c>
      <c r="X11" t="n">
        <v>0.55</v>
      </c>
      <c r="Y11" t="n">
        <v>0.5</v>
      </c>
      <c r="Z11" t="n">
        <v>10</v>
      </c>
      <c r="AA11" t="n">
        <v>427.1139202231526</v>
      </c>
      <c r="AB11" t="n">
        <v>584.3961085856109</v>
      </c>
      <c r="AC11" t="n">
        <v>528.6221641872893</v>
      </c>
      <c r="AD11" t="n">
        <v>427113.9202231526</v>
      </c>
      <c r="AE11" t="n">
        <v>584396.108585611</v>
      </c>
      <c r="AF11" t="n">
        <v>1.889897786889097e-06</v>
      </c>
      <c r="AG11" t="n">
        <v>16</v>
      </c>
      <c r="AH11" t="n">
        <v>528622.1641872893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2.4442</v>
      </c>
      <c r="E12" t="n">
        <v>40.91</v>
      </c>
      <c r="F12" t="n">
        <v>38.69</v>
      </c>
      <c r="G12" t="n">
        <v>122.19</v>
      </c>
      <c r="H12" t="n">
        <v>2.08</v>
      </c>
      <c r="I12" t="n">
        <v>19</v>
      </c>
      <c r="J12" t="n">
        <v>93</v>
      </c>
      <c r="K12" t="n">
        <v>35.1</v>
      </c>
      <c r="L12" t="n">
        <v>11</v>
      </c>
      <c r="M12" t="n">
        <v>17</v>
      </c>
      <c r="N12" t="n">
        <v>11.9</v>
      </c>
      <c r="O12" t="n">
        <v>11703.47</v>
      </c>
      <c r="P12" t="n">
        <v>273.37</v>
      </c>
      <c r="Q12" t="n">
        <v>419.24</v>
      </c>
      <c r="R12" t="n">
        <v>81.56999999999999</v>
      </c>
      <c r="S12" t="n">
        <v>59.57</v>
      </c>
      <c r="T12" t="n">
        <v>8825.389999999999</v>
      </c>
      <c r="U12" t="n">
        <v>0.73</v>
      </c>
      <c r="V12" t="n">
        <v>0.89</v>
      </c>
      <c r="W12" t="n">
        <v>6.83</v>
      </c>
      <c r="X12" t="n">
        <v>0.53</v>
      </c>
      <c r="Y12" t="n">
        <v>0.5</v>
      </c>
      <c r="Z12" t="n">
        <v>10</v>
      </c>
      <c r="AA12" t="n">
        <v>422.3041395184313</v>
      </c>
      <c r="AB12" t="n">
        <v>577.8151544328624</v>
      </c>
      <c r="AC12" t="n">
        <v>522.6692870624519</v>
      </c>
      <c r="AD12" t="n">
        <v>422304.1395184313</v>
      </c>
      <c r="AE12" t="n">
        <v>577815.1544328624</v>
      </c>
      <c r="AF12" t="n">
        <v>1.892607928346102e-06</v>
      </c>
      <c r="AG12" t="n">
        <v>16</v>
      </c>
      <c r="AH12" t="n">
        <v>522669.2870624519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2.4486</v>
      </c>
      <c r="E13" t="n">
        <v>40.84</v>
      </c>
      <c r="F13" t="n">
        <v>38.64</v>
      </c>
      <c r="G13" t="n">
        <v>128.79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16</v>
      </c>
      <c r="N13" t="n">
        <v>12.13</v>
      </c>
      <c r="O13" t="n">
        <v>11855.41</v>
      </c>
      <c r="P13" t="n">
        <v>269.05</v>
      </c>
      <c r="Q13" t="n">
        <v>419.25</v>
      </c>
      <c r="R13" t="n">
        <v>79.79000000000001</v>
      </c>
      <c r="S13" t="n">
        <v>59.57</v>
      </c>
      <c r="T13" t="n">
        <v>7940.74</v>
      </c>
      <c r="U13" t="n">
        <v>0.75</v>
      </c>
      <c r="V13" t="n">
        <v>0.89</v>
      </c>
      <c r="W13" t="n">
        <v>6.82</v>
      </c>
      <c r="X13" t="n">
        <v>0.47</v>
      </c>
      <c r="Y13" t="n">
        <v>0.5</v>
      </c>
      <c r="Z13" t="n">
        <v>10</v>
      </c>
      <c r="AA13" t="n">
        <v>417.451002571107</v>
      </c>
      <c r="AB13" t="n">
        <v>571.1748783562418</v>
      </c>
      <c r="AC13" t="n">
        <v>516.6627496148981</v>
      </c>
      <c r="AD13" t="n">
        <v>417451.002571107</v>
      </c>
      <c r="AE13" t="n">
        <v>571174.8783562419</v>
      </c>
      <c r="AF13" t="n">
        <v>1.896014963320622e-06</v>
      </c>
      <c r="AG13" t="n">
        <v>16</v>
      </c>
      <c r="AH13" t="n">
        <v>516662.7496148981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2.4537</v>
      </c>
      <c r="E14" t="n">
        <v>40.75</v>
      </c>
      <c r="F14" t="n">
        <v>38.59</v>
      </c>
      <c r="G14" t="n">
        <v>144.7</v>
      </c>
      <c r="H14" t="n">
        <v>2.39</v>
      </c>
      <c r="I14" t="n">
        <v>16</v>
      </c>
      <c r="J14" t="n">
        <v>95.45999999999999</v>
      </c>
      <c r="K14" t="n">
        <v>35.1</v>
      </c>
      <c r="L14" t="n">
        <v>13</v>
      </c>
      <c r="M14" t="n">
        <v>14</v>
      </c>
      <c r="N14" t="n">
        <v>12.36</v>
      </c>
      <c r="O14" t="n">
        <v>12007.73</v>
      </c>
      <c r="P14" t="n">
        <v>266.76</v>
      </c>
      <c r="Q14" t="n">
        <v>419.23</v>
      </c>
      <c r="R14" t="n">
        <v>78.14</v>
      </c>
      <c r="S14" t="n">
        <v>59.57</v>
      </c>
      <c r="T14" t="n">
        <v>7125.78</v>
      </c>
      <c r="U14" t="n">
        <v>0.76</v>
      </c>
      <c r="V14" t="n">
        <v>0.9</v>
      </c>
      <c r="W14" t="n">
        <v>6.82</v>
      </c>
      <c r="X14" t="n">
        <v>0.42</v>
      </c>
      <c r="Y14" t="n">
        <v>0.5</v>
      </c>
      <c r="Z14" t="n">
        <v>10</v>
      </c>
      <c r="AA14" t="n">
        <v>414.5326373939986</v>
      </c>
      <c r="AB14" t="n">
        <v>567.1818423717372</v>
      </c>
      <c r="AC14" t="n">
        <v>513.0508033804932</v>
      </c>
      <c r="AD14" t="n">
        <v>414532.6373939986</v>
      </c>
      <c r="AE14" t="n">
        <v>567181.8423717371</v>
      </c>
      <c r="AF14" t="n">
        <v>1.899964026586544e-06</v>
      </c>
      <c r="AG14" t="n">
        <v>16</v>
      </c>
      <c r="AH14" t="n">
        <v>513050.8033804932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2.4561</v>
      </c>
      <c r="E15" t="n">
        <v>40.71</v>
      </c>
      <c r="F15" t="n">
        <v>38.56</v>
      </c>
      <c r="G15" t="n">
        <v>154.26</v>
      </c>
      <c r="H15" t="n">
        <v>2.55</v>
      </c>
      <c r="I15" t="n">
        <v>15</v>
      </c>
      <c r="J15" t="n">
        <v>96.7</v>
      </c>
      <c r="K15" t="n">
        <v>35.1</v>
      </c>
      <c r="L15" t="n">
        <v>14</v>
      </c>
      <c r="M15" t="n">
        <v>13</v>
      </c>
      <c r="N15" t="n">
        <v>12.6</v>
      </c>
      <c r="O15" t="n">
        <v>12160.43</v>
      </c>
      <c r="P15" t="n">
        <v>262.16</v>
      </c>
      <c r="Q15" t="n">
        <v>419.23</v>
      </c>
      <c r="R15" t="n">
        <v>77.45</v>
      </c>
      <c r="S15" t="n">
        <v>59.57</v>
      </c>
      <c r="T15" t="n">
        <v>6785.42</v>
      </c>
      <c r="U15" t="n">
        <v>0.77</v>
      </c>
      <c r="V15" t="n">
        <v>0.9</v>
      </c>
      <c r="W15" t="n">
        <v>6.82</v>
      </c>
      <c r="X15" t="n">
        <v>0.4</v>
      </c>
      <c r="Y15" t="n">
        <v>0.5</v>
      </c>
      <c r="Z15" t="n">
        <v>10</v>
      </c>
      <c r="AA15" t="n">
        <v>409.6894550524849</v>
      </c>
      <c r="AB15" t="n">
        <v>560.5551866259531</v>
      </c>
      <c r="AC15" t="n">
        <v>507.0565863585169</v>
      </c>
      <c r="AD15" t="n">
        <v>409689.4550524849</v>
      </c>
      <c r="AE15" t="n">
        <v>560555.1866259531</v>
      </c>
      <c r="AF15" t="n">
        <v>1.901822409299919e-06</v>
      </c>
      <c r="AG15" t="n">
        <v>16</v>
      </c>
      <c r="AH15" t="n">
        <v>507056.5863585169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2.4585</v>
      </c>
      <c r="E16" t="n">
        <v>40.68</v>
      </c>
      <c r="F16" t="n">
        <v>38.54</v>
      </c>
      <c r="G16" t="n">
        <v>165.18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8</v>
      </c>
      <c r="N16" t="n">
        <v>12.84</v>
      </c>
      <c r="O16" t="n">
        <v>12313.51</v>
      </c>
      <c r="P16" t="n">
        <v>259.83</v>
      </c>
      <c r="Q16" t="n">
        <v>419.23</v>
      </c>
      <c r="R16" t="n">
        <v>76.55</v>
      </c>
      <c r="S16" t="n">
        <v>59.57</v>
      </c>
      <c r="T16" t="n">
        <v>6338.49</v>
      </c>
      <c r="U16" t="n">
        <v>0.78</v>
      </c>
      <c r="V16" t="n">
        <v>0.9</v>
      </c>
      <c r="W16" t="n">
        <v>6.82</v>
      </c>
      <c r="X16" t="n">
        <v>0.38</v>
      </c>
      <c r="Y16" t="n">
        <v>0.5</v>
      </c>
      <c r="Z16" t="n">
        <v>10</v>
      </c>
      <c r="AA16" t="n">
        <v>407.0972468933985</v>
      </c>
      <c r="AB16" t="n">
        <v>557.0084130625382</v>
      </c>
      <c r="AC16" t="n">
        <v>503.8483118860665</v>
      </c>
      <c r="AD16" t="n">
        <v>407097.2468933985</v>
      </c>
      <c r="AE16" t="n">
        <v>557008.4130625383</v>
      </c>
      <c r="AF16" t="n">
        <v>1.903680792013293e-06</v>
      </c>
      <c r="AG16" t="n">
        <v>16</v>
      </c>
      <c r="AH16" t="n">
        <v>503848.3118860665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2.4593</v>
      </c>
      <c r="E17" t="n">
        <v>40.66</v>
      </c>
      <c r="F17" t="n">
        <v>38.53</v>
      </c>
      <c r="G17" t="n">
        <v>165.13</v>
      </c>
      <c r="H17" t="n">
        <v>2.84</v>
      </c>
      <c r="I17" t="n">
        <v>14</v>
      </c>
      <c r="J17" t="n">
        <v>99.19</v>
      </c>
      <c r="K17" t="n">
        <v>35.1</v>
      </c>
      <c r="L17" t="n">
        <v>16</v>
      </c>
      <c r="M17" t="n">
        <v>2</v>
      </c>
      <c r="N17" t="n">
        <v>13.09</v>
      </c>
      <c r="O17" t="n">
        <v>12466.97</v>
      </c>
      <c r="P17" t="n">
        <v>259.72</v>
      </c>
      <c r="Q17" t="n">
        <v>419.26</v>
      </c>
      <c r="R17" t="n">
        <v>75.77</v>
      </c>
      <c r="S17" t="n">
        <v>59.57</v>
      </c>
      <c r="T17" t="n">
        <v>5952.04</v>
      </c>
      <c r="U17" t="n">
        <v>0.79</v>
      </c>
      <c r="V17" t="n">
        <v>0.9</v>
      </c>
      <c r="W17" t="n">
        <v>6.83</v>
      </c>
      <c r="X17" t="n">
        <v>0.37</v>
      </c>
      <c r="Y17" t="n">
        <v>0.5</v>
      </c>
      <c r="Z17" t="n">
        <v>10</v>
      </c>
      <c r="AA17" t="n">
        <v>406.8871780152857</v>
      </c>
      <c r="AB17" t="n">
        <v>556.7209875559195</v>
      </c>
      <c r="AC17" t="n">
        <v>503.5883178663952</v>
      </c>
      <c r="AD17" t="n">
        <v>406887.1780152857</v>
      </c>
      <c r="AE17" t="n">
        <v>556720.9875559194</v>
      </c>
      <c r="AF17" t="n">
        <v>1.904300252917751e-06</v>
      </c>
      <c r="AG17" t="n">
        <v>16</v>
      </c>
      <c r="AH17" t="n">
        <v>503588.3178663952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2.4582</v>
      </c>
      <c r="E18" t="n">
        <v>40.68</v>
      </c>
      <c r="F18" t="n">
        <v>38.55</v>
      </c>
      <c r="G18" t="n">
        <v>165.2</v>
      </c>
      <c r="H18" t="n">
        <v>2.98</v>
      </c>
      <c r="I18" t="n">
        <v>14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261.12</v>
      </c>
      <c r="Q18" t="n">
        <v>419.26</v>
      </c>
      <c r="R18" t="n">
        <v>76.28</v>
      </c>
      <c r="S18" t="n">
        <v>59.57</v>
      </c>
      <c r="T18" t="n">
        <v>6206.56</v>
      </c>
      <c r="U18" t="n">
        <v>0.78</v>
      </c>
      <c r="V18" t="n">
        <v>0.9</v>
      </c>
      <c r="W18" t="n">
        <v>6.84</v>
      </c>
      <c r="X18" t="n">
        <v>0.38</v>
      </c>
      <c r="Y18" t="n">
        <v>0.5</v>
      </c>
      <c r="Z18" t="n">
        <v>10</v>
      </c>
      <c r="AA18" t="n">
        <v>408.409913138742</v>
      </c>
      <c r="AB18" t="n">
        <v>558.8044609301647</v>
      </c>
      <c r="AC18" t="n">
        <v>505.4729474659759</v>
      </c>
      <c r="AD18" t="n">
        <v>408409.913138742</v>
      </c>
      <c r="AE18" t="n">
        <v>558804.4609301648</v>
      </c>
      <c r="AF18" t="n">
        <v>1.903448494174122e-06</v>
      </c>
      <c r="AG18" t="n">
        <v>16</v>
      </c>
      <c r="AH18" t="n">
        <v>505472.9474659759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2.4612</v>
      </c>
      <c r="E19" t="n">
        <v>40.63</v>
      </c>
      <c r="F19" t="n">
        <v>38.51</v>
      </c>
      <c r="G19" t="n">
        <v>177.76</v>
      </c>
      <c r="H19" t="n">
        <v>3.11</v>
      </c>
      <c r="I19" t="n">
        <v>13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263.74</v>
      </c>
      <c r="Q19" t="n">
        <v>419.3</v>
      </c>
      <c r="R19" t="n">
        <v>75.18000000000001</v>
      </c>
      <c r="S19" t="n">
        <v>59.57</v>
      </c>
      <c r="T19" t="n">
        <v>5660.8</v>
      </c>
      <c r="U19" t="n">
        <v>0.79</v>
      </c>
      <c r="V19" t="n">
        <v>0.9</v>
      </c>
      <c r="W19" t="n">
        <v>6.83</v>
      </c>
      <c r="X19" t="n">
        <v>0.35</v>
      </c>
      <c r="Y19" t="n">
        <v>0.5</v>
      </c>
      <c r="Z19" t="n">
        <v>10</v>
      </c>
      <c r="AA19" t="n">
        <v>410.5991576335196</v>
      </c>
      <c r="AB19" t="n">
        <v>561.79988183057</v>
      </c>
      <c r="AC19" t="n">
        <v>508.1824895997462</v>
      </c>
      <c r="AD19" t="n">
        <v>410599.1576335196</v>
      </c>
      <c r="AE19" t="n">
        <v>561799.8818305701</v>
      </c>
      <c r="AF19" t="n">
        <v>1.90577147256584e-06</v>
      </c>
      <c r="AG19" t="n">
        <v>16</v>
      </c>
      <c r="AH19" t="n">
        <v>508182.4895997462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1.7466</v>
      </c>
      <c r="E2" t="n">
        <v>57.26</v>
      </c>
      <c r="F2" t="n">
        <v>47.89</v>
      </c>
      <c r="G2" t="n">
        <v>8.710000000000001</v>
      </c>
      <c r="H2" t="n">
        <v>0.16</v>
      </c>
      <c r="I2" t="n">
        <v>330</v>
      </c>
      <c r="J2" t="n">
        <v>107.41</v>
      </c>
      <c r="K2" t="n">
        <v>41.65</v>
      </c>
      <c r="L2" t="n">
        <v>1</v>
      </c>
      <c r="M2" t="n">
        <v>328</v>
      </c>
      <c r="N2" t="n">
        <v>14.77</v>
      </c>
      <c r="O2" t="n">
        <v>13481.73</v>
      </c>
      <c r="P2" t="n">
        <v>456.82</v>
      </c>
      <c r="Q2" t="n">
        <v>419.52</v>
      </c>
      <c r="R2" t="n">
        <v>379.98</v>
      </c>
      <c r="S2" t="n">
        <v>59.57</v>
      </c>
      <c r="T2" t="n">
        <v>156477.55</v>
      </c>
      <c r="U2" t="n">
        <v>0.16</v>
      </c>
      <c r="V2" t="n">
        <v>0.72</v>
      </c>
      <c r="W2" t="n">
        <v>7.38</v>
      </c>
      <c r="X2" t="n">
        <v>9.710000000000001</v>
      </c>
      <c r="Y2" t="n">
        <v>0.5</v>
      </c>
      <c r="Z2" t="n">
        <v>10</v>
      </c>
      <c r="AA2" t="n">
        <v>870.6283356963687</v>
      </c>
      <c r="AB2" t="n">
        <v>1191.232098311143</v>
      </c>
      <c r="AC2" t="n">
        <v>1077.542578753077</v>
      </c>
      <c r="AD2" t="n">
        <v>870628.3356963687</v>
      </c>
      <c r="AE2" t="n">
        <v>1191232.098311143</v>
      </c>
      <c r="AF2" t="n">
        <v>1.332514612704452e-06</v>
      </c>
      <c r="AG2" t="n">
        <v>23</v>
      </c>
      <c r="AH2" t="n">
        <v>1077542.578753077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2.0985</v>
      </c>
      <c r="E3" t="n">
        <v>47.65</v>
      </c>
      <c r="F3" t="n">
        <v>42.37</v>
      </c>
      <c r="G3" t="n">
        <v>17.41</v>
      </c>
      <c r="H3" t="n">
        <v>0.32</v>
      </c>
      <c r="I3" t="n">
        <v>146</v>
      </c>
      <c r="J3" t="n">
        <v>108.68</v>
      </c>
      <c r="K3" t="n">
        <v>41.65</v>
      </c>
      <c r="L3" t="n">
        <v>2</v>
      </c>
      <c r="M3" t="n">
        <v>144</v>
      </c>
      <c r="N3" t="n">
        <v>15.03</v>
      </c>
      <c r="O3" t="n">
        <v>13638.32</v>
      </c>
      <c r="P3" t="n">
        <v>402.4</v>
      </c>
      <c r="Q3" t="n">
        <v>419.33</v>
      </c>
      <c r="R3" t="n">
        <v>201.42</v>
      </c>
      <c r="S3" t="n">
        <v>59.57</v>
      </c>
      <c r="T3" t="n">
        <v>68115.41</v>
      </c>
      <c r="U3" t="n">
        <v>0.3</v>
      </c>
      <c r="V3" t="n">
        <v>0.82</v>
      </c>
      <c r="W3" t="n">
        <v>7.03</v>
      </c>
      <c r="X3" t="n">
        <v>4.21</v>
      </c>
      <c r="Y3" t="n">
        <v>0.5</v>
      </c>
      <c r="Z3" t="n">
        <v>10</v>
      </c>
      <c r="AA3" t="n">
        <v>654.8762019656955</v>
      </c>
      <c r="AB3" t="n">
        <v>896.0305106284643</v>
      </c>
      <c r="AC3" t="n">
        <v>810.5146162808032</v>
      </c>
      <c r="AD3" t="n">
        <v>654876.2019656955</v>
      </c>
      <c r="AE3" t="n">
        <v>896030.5106284643</v>
      </c>
      <c r="AF3" t="n">
        <v>1.600985866689736e-06</v>
      </c>
      <c r="AG3" t="n">
        <v>19</v>
      </c>
      <c r="AH3" t="n">
        <v>810514.6162808032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2.2246</v>
      </c>
      <c r="E4" t="n">
        <v>44.95</v>
      </c>
      <c r="F4" t="n">
        <v>40.83</v>
      </c>
      <c r="G4" t="n">
        <v>26.06</v>
      </c>
      <c r="H4" t="n">
        <v>0.48</v>
      </c>
      <c r="I4" t="n">
        <v>94</v>
      </c>
      <c r="J4" t="n">
        <v>109.96</v>
      </c>
      <c r="K4" t="n">
        <v>41.65</v>
      </c>
      <c r="L4" t="n">
        <v>3</v>
      </c>
      <c r="M4" t="n">
        <v>92</v>
      </c>
      <c r="N4" t="n">
        <v>15.31</v>
      </c>
      <c r="O4" t="n">
        <v>13795.21</v>
      </c>
      <c r="P4" t="n">
        <v>385.74</v>
      </c>
      <c r="Q4" t="n">
        <v>419.29</v>
      </c>
      <c r="R4" t="n">
        <v>151.11</v>
      </c>
      <c r="S4" t="n">
        <v>59.57</v>
      </c>
      <c r="T4" t="n">
        <v>43222.86</v>
      </c>
      <c r="U4" t="n">
        <v>0.39</v>
      </c>
      <c r="V4" t="n">
        <v>0.85</v>
      </c>
      <c r="W4" t="n">
        <v>6.95</v>
      </c>
      <c r="X4" t="n">
        <v>2.66</v>
      </c>
      <c r="Y4" t="n">
        <v>0.5</v>
      </c>
      <c r="Z4" t="n">
        <v>10</v>
      </c>
      <c r="AA4" t="n">
        <v>598.6659406669677</v>
      </c>
      <c r="AB4" t="n">
        <v>819.1211512978338</v>
      </c>
      <c r="AC4" t="n">
        <v>740.945378261724</v>
      </c>
      <c r="AD4" t="n">
        <v>598665.9406669677</v>
      </c>
      <c r="AE4" t="n">
        <v>819121.1512978338</v>
      </c>
      <c r="AF4" t="n">
        <v>1.697189973332374e-06</v>
      </c>
      <c r="AG4" t="n">
        <v>18</v>
      </c>
      <c r="AH4" t="n">
        <v>740945.378261724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2.2885</v>
      </c>
      <c r="E5" t="n">
        <v>43.7</v>
      </c>
      <c r="F5" t="n">
        <v>40.13</v>
      </c>
      <c r="G5" t="n">
        <v>34.89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377.15</v>
      </c>
      <c r="Q5" t="n">
        <v>419.25</v>
      </c>
      <c r="R5" t="n">
        <v>128.01</v>
      </c>
      <c r="S5" t="n">
        <v>59.57</v>
      </c>
      <c r="T5" t="n">
        <v>31797.71</v>
      </c>
      <c r="U5" t="n">
        <v>0.47</v>
      </c>
      <c r="V5" t="n">
        <v>0.86</v>
      </c>
      <c r="W5" t="n">
        <v>6.91</v>
      </c>
      <c r="X5" t="n">
        <v>1.96</v>
      </c>
      <c r="Y5" t="n">
        <v>0.5</v>
      </c>
      <c r="Z5" t="n">
        <v>10</v>
      </c>
      <c r="AA5" t="n">
        <v>568.47367384645</v>
      </c>
      <c r="AB5" t="n">
        <v>777.8107598451963</v>
      </c>
      <c r="AC5" t="n">
        <v>703.5775925898279</v>
      </c>
      <c r="AD5" t="n">
        <v>568473.6738464499</v>
      </c>
      <c r="AE5" t="n">
        <v>777810.7598451964</v>
      </c>
      <c r="AF5" t="n">
        <v>1.745940507943512e-06</v>
      </c>
      <c r="AG5" t="n">
        <v>17</v>
      </c>
      <c r="AH5" t="n">
        <v>703577.5925898278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2.3275</v>
      </c>
      <c r="E6" t="n">
        <v>42.96</v>
      </c>
      <c r="F6" t="n">
        <v>39.71</v>
      </c>
      <c r="G6" t="n">
        <v>43.32</v>
      </c>
      <c r="H6" t="n">
        <v>0.78</v>
      </c>
      <c r="I6" t="n">
        <v>55</v>
      </c>
      <c r="J6" t="n">
        <v>112.51</v>
      </c>
      <c r="K6" t="n">
        <v>41.65</v>
      </c>
      <c r="L6" t="n">
        <v>5</v>
      </c>
      <c r="M6" t="n">
        <v>53</v>
      </c>
      <c r="N6" t="n">
        <v>15.86</v>
      </c>
      <c r="O6" t="n">
        <v>14110.24</v>
      </c>
      <c r="P6" t="n">
        <v>371.49</v>
      </c>
      <c r="Q6" t="n">
        <v>419.24</v>
      </c>
      <c r="R6" t="n">
        <v>114.19</v>
      </c>
      <c r="S6" t="n">
        <v>59.57</v>
      </c>
      <c r="T6" t="n">
        <v>24956.77</v>
      </c>
      <c r="U6" t="n">
        <v>0.52</v>
      </c>
      <c r="V6" t="n">
        <v>0.87</v>
      </c>
      <c r="W6" t="n">
        <v>6.9</v>
      </c>
      <c r="X6" t="n">
        <v>1.54</v>
      </c>
      <c r="Y6" t="n">
        <v>0.5</v>
      </c>
      <c r="Z6" t="n">
        <v>10</v>
      </c>
      <c r="AA6" t="n">
        <v>554.7935188460899</v>
      </c>
      <c r="AB6" t="n">
        <v>759.09296824786</v>
      </c>
      <c r="AC6" t="n">
        <v>686.6462007519557</v>
      </c>
      <c r="AD6" t="n">
        <v>554793.51884609</v>
      </c>
      <c r="AE6" t="n">
        <v>759092.96824786</v>
      </c>
      <c r="AF6" t="n">
        <v>1.775694355358761e-06</v>
      </c>
      <c r="AG6" t="n">
        <v>17</v>
      </c>
      <c r="AH6" t="n">
        <v>686646.2007519557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2.3553</v>
      </c>
      <c r="E7" t="n">
        <v>42.46</v>
      </c>
      <c r="F7" t="n">
        <v>39.42</v>
      </c>
      <c r="G7" t="n">
        <v>52.56</v>
      </c>
      <c r="H7" t="n">
        <v>0.93</v>
      </c>
      <c r="I7" t="n">
        <v>45</v>
      </c>
      <c r="J7" t="n">
        <v>113.79</v>
      </c>
      <c r="K7" t="n">
        <v>41.65</v>
      </c>
      <c r="L7" t="n">
        <v>6</v>
      </c>
      <c r="M7" t="n">
        <v>43</v>
      </c>
      <c r="N7" t="n">
        <v>16.14</v>
      </c>
      <c r="O7" t="n">
        <v>14268.39</v>
      </c>
      <c r="P7" t="n">
        <v>366.78</v>
      </c>
      <c r="Q7" t="n">
        <v>419.25</v>
      </c>
      <c r="R7" t="n">
        <v>105.45</v>
      </c>
      <c r="S7" t="n">
        <v>59.57</v>
      </c>
      <c r="T7" t="n">
        <v>20636.25</v>
      </c>
      <c r="U7" t="n">
        <v>0.5600000000000001</v>
      </c>
      <c r="V7" t="n">
        <v>0.88</v>
      </c>
      <c r="W7" t="n">
        <v>6.86</v>
      </c>
      <c r="X7" t="n">
        <v>1.26</v>
      </c>
      <c r="Y7" t="n">
        <v>0.5</v>
      </c>
      <c r="Z7" t="n">
        <v>10</v>
      </c>
      <c r="AA7" t="n">
        <v>544.6343941029724</v>
      </c>
      <c r="AB7" t="n">
        <v>745.1928055853745</v>
      </c>
      <c r="AC7" t="n">
        <v>674.0726501049769</v>
      </c>
      <c r="AD7" t="n">
        <v>544634.3941029724</v>
      </c>
      <c r="AE7" t="n">
        <v>745192.8055853745</v>
      </c>
      <c r="AF7" t="n">
        <v>1.796903508131682e-06</v>
      </c>
      <c r="AG7" t="n">
        <v>17</v>
      </c>
      <c r="AH7" t="n">
        <v>674072.650104977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2.3737</v>
      </c>
      <c r="E8" t="n">
        <v>42.13</v>
      </c>
      <c r="F8" t="n">
        <v>39.23</v>
      </c>
      <c r="G8" t="n">
        <v>60.35</v>
      </c>
      <c r="H8" t="n">
        <v>1.07</v>
      </c>
      <c r="I8" t="n">
        <v>39</v>
      </c>
      <c r="J8" t="n">
        <v>115.08</v>
      </c>
      <c r="K8" t="n">
        <v>41.65</v>
      </c>
      <c r="L8" t="n">
        <v>7</v>
      </c>
      <c r="M8" t="n">
        <v>37</v>
      </c>
      <c r="N8" t="n">
        <v>16.43</v>
      </c>
      <c r="O8" t="n">
        <v>14426.96</v>
      </c>
      <c r="P8" t="n">
        <v>362.88</v>
      </c>
      <c r="Q8" t="n">
        <v>419.25</v>
      </c>
      <c r="R8" t="n">
        <v>99.02</v>
      </c>
      <c r="S8" t="n">
        <v>59.57</v>
      </c>
      <c r="T8" t="n">
        <v>17448.44</v>
      </c>
      <c r="U8" t="n">
        <v>0.6</v>
      </c>
      <c r="V8" t="n">
        <v>0.88</v>
      </c>
      <c r="W8" t="n">
        <v>6.85</v>
      </c>
      <c r="X8" t="n">
        <v>1.06</v>
      </c>
      <c r="Y8" t="n">
        <v>0.5</v>
      </c>
      <c r="Z8" t="n">
        <v>10</v>
      </c>
      <c r="AA8" t="n">
        <v>537.2457633026155</v>
      </c>
      <c r="AB8" t="n">
        <v>735.0833549609407</v>
      </c>
      <c r="AC8" t="n">
        <v>664.9280312594361</v>
      </c>
      <c r="AD8" t="n">
        <v>537245.7633026155</v>
      </c>
      <c r="AE8" t="n">
        <v>735083.3549609407</v>
      </c>
      <c r="AF8" t="n">
        <v>1.810941220758363e-06</v>
      </c>
      <c r="AG8" t="n">
        <v>17</v>
      </c>
      <c r="AH8" t="n">
        <v>664928.0312594362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2.3875</v>
      </c>
      <c r="E9" t="n">
        <v>41.88</v>
      </c>
      <c r="F9" t="n">
        <v>39.09</v>
      </c>
      <c r="G9" t="n">
        <v>68.98999999999999</v>
      </c>
      <c r="H9" t="n">
        <v>1.21</v>
      </c>
      <c r="I9" t="n">
        <v>34</v>
      </c>
      <c r="J9" t="n">
        <v>116.37</v>
      </c>
      <c r="K9" t="n">
        <v>41.65</v>
      </c>
      <c r="L9" t="n">
        <v>8</v>
      </c>
      <c r="M9" t="n">
        <v>32</v>
      </c>
      <c r="N9" t="n">
        <v>16.72</v>
      </c>
      <c r="O9" t="n">
        <v>14585.96</v>
      </c>
      <c r="P9" t="n">
        <v>359.49</v>
      </c>
      <c r="Q9" t="n">
        <v>419.29</v>
      </c>
      <c r="R9" t="n">
        <v>94.42</v>
      </c>
      <c r="S9" t="n">
        <v>59.57</v>
      </c>
      <c r="T9" t="n">
        <v>15176.79</v>
      </c>
      <c r="U9" t="n">
        <v>0.63</v>
      </c>
      <c r="V9" t="n">
        <v>0.88</v>
      </c>
      <c r="W9" t="n">
        <v>6.85</v>
      </c>
      <c r="X9" t="n">
        <v>0.93</v>
      </c>
      <c r="Y9" t="n">
        <v>0.5</v>
      </c>
      <c r="Z9" t="n">
        <v>10</v>
      </c>
      <c r="AA9" t="n">
        <v>531.3104326586249</v>
      </c>
      <c r="AB9" t="n">
        <v>726.962373725525</v>
      </c>
      <c r="AC9" t="n">
        <v>657.5821050752597</v>
      </c>
      <c r="AD9" t="n">
        <v>531310.432658625</v>
      </c>
      <c r="AE9" t="n">
        <v>726962.373725525</v>
      </c>
      <c r="AF9" t="n">
        <v>1.821469505228375e-06</v>
      </c>
      <c r="AG9" t="n">
        <v>17</v>
      </c>
      <c r="AH9" t="n">
        <v>657582.1050752597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2.3981</v>
      </c>
      <c r="E10" t="n">
        <v>41.7</v>
      </c>
      <c r="F10" t="n">
        <v>39</v>
      </c>
      <c r="G10" t="n">
        <v>77.98999999999999</v>
      </c>
      <c r="H10" t="n">
        <v>1.35</v>
      </c>
      <c r="I10" t="n">
        <v>30</v>
      </c>
      <c r="J10" t="n">
        <v>117.66</v>
      </c>
      <c r="K10" t="n">
        <v>41.65</v>
      </c>
      <c r="L10" t="n">
        <v>9</v>
      </c>
      <c r="M10" t="n">
        <v>28</v>
      </c>
      <c r="N10" t="n">
        <v>17.01</v>
      </c>
      <c r="O10" t="n">
        <v>14745.39</v>
      </c>
      <c r="P10" t="n">
        <v>357.62</v>
      </c>
      <c r="Q10" t="n">
        <v>419.27</v>
      </c>
      <c r="R10" t="n">
        <v>91.76000000000001</v>
      </c>
      <c r="S10" t="n">
        <v>59.57</v>
      </c>
      <c r="T10" t="n">
        <v>13863.96</v>
      </c>
      <c r="U10" t="n">
        <v>0.65</v>
      </c>
      <c r="V10" t="n">
        <v>0.89</v>
      </c>
      <c r="W10" t="n">
        <v>6.84</v>
      </c>
      <c r="X10" t="n">
        <v>0.83</v>
      </c>
      <c r="Y10" t="n">
        <v>0.5</v>
      </c>
      <c r="Z10" t="n">
        <v>10</v>
      </c>
      <c r="AA10" t="n">
        <v>527.5552598613108</v>
      </c>
      <c r="AB10" t="n">
        <v>721.8243806377083</v>
      </c>
      <c r="AC10" t="n">
        <v>652.9344748365257</v>
      </c>
      <c r="AD10" t="n">
        <v>527555.2598613108</v>
      </c>
      <c r="AE10" t="n">
        <v>721824.3806377082</v>
      </c>
      <c r="AF10" t="n">
        <v>1.829556448372006e-06</v>
      </c>
      <c r="AG10" t="n">
        <v>17</v>
      </c>
      <c r="AH10" t="n">
        <v>652934.4748365257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38.91</v>
      </c>
      <c r="G11" t="n">
        <v>86.47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25</v>
      </c>
      <c r="N11" t="n">
        <v>17.31</v>
      </c>
      <c r="O11" t="n">
        <v>14905.25</v>
      </c>
      <c r="P11" t="n">
        <v>354.54</v>
      </c>
      <c r="Q11" t="n">
        <v>419.27</v>
      </c>
      <c r="R11" t="n">
        <v>88.54000000000001</v>
      </c>
      <c r="S11" t="n">
        <v>59.57</v>
      </c>
      <c r="T11" t="n">
        <v>12270.04</v>
      </c>
      <c r="U11" t="n">
        <v>0.67</v>
      </c>
      <c r="V11" t="n">
        <v>0.89</v>
      </c>
      <c r="W11" t="n">
        <v>6.84</v>
      </c>
      <c r="X11" t="n">
        <v>0.75</v>
      </c>
      <c r="Y11" t="n">
        <v>0.5</v>
      </c>
      <c r="Z11" t="n">
        <v>10</v>
      </c>
      <c r="AA11" t="n">
        <v>522.9292823190478</v>
      </c>
      <c r="AB11" t="n">
        <v>715.4949140806583</v>
      </c>
      <c r="AC11" t="n">
        <v>647.2090836842184</v>
      </c>
      <c r="AD11" t="n">
        <v>522929.2823190478</v>
      </c>
      <c r="AE11" t="n">
        <v>715494.9140806583</v>
      </c>
      <c r="AF11" t="n">
        <v>1.8361938451031e-06</v>
      </c>
      <c r="AG11" t="n">
        <v>17</v>
      </c>
      <c r="AH11" t="n">
        <v>647209.0836842183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2.4165</v>
      </c>
      <c r="E12" t="n">
        <v>41.38</v>
      </c>
      <c r="F12" t="n">
        <v>38.81</v>
      </c>
      <c r="G12" t="n">
        <v>97.03</v>
      </c>
      <c r="H12" t="n">
        <v>1.61</v>
      </c>
      <c r="I12" t="n">
        <v>24</v>
      </c>
      <c r="J12" t="n">
        <v>120.26</v>
      </c>
      <c r="K12" t="n">
        <v>41.65</v>
      </c>
      <c r="L12" t="n">
        <v>11</v>
      </c>
      <c r="M12" t="n">
        <v>22</v>
      </c>
      <c r="N12" t="n">
        <v>17.61</v>
      </c>
      <c r="O12" t="n">
        <v>15065.56</v>
      </c>
      <c r="P12" t="n">
        <v>351.91</v>
      </c>
      <c r="Q12" t="n">
        <v>419.25</v>
      </c>
      <c r="R12" t="n">
        <v>85.58</v>
      </c>
      <c r="S12" t="n">
        <v>59.57</v>
      </c>
      <c r="T12" t="n">
        <v>10804.94</v>
      </c>
      <c r="U12" t="n">
        <v>0.7</v>
      </c>
      <c r="V12" t="n">
        <v>0.89</v>
      </c>
      <c r="W12" t="n">
        <v>6.83</v>
      </c>
      <c r="X12" t="n">
        <v>0.65</v>
      </c>
      <c r="Y12" t="n">
        <v>0.5</v>
      </c>
      <c r="Z12" t="n">
        <v>10</v>
      </c>
      <c r="AA12" t="n">
        <v>511.1441008169783</v>
      </c>
      <c r="AB12" t="n">
        <v>699.3699088240134</v>
      </c>
      <c r="AC12" t="n">
        <v>632.6230262976807</v>
      </c>
      <c r="AD12" t="n">
        <v>511144.1008169783</v>
      </c>
      <c r="AE12" t="n">
        <v>699369.9088240133</v>
      </c>
      <c r="AF12" t="n">
        <v>1.843594160998688e-06</v>
      </c>
      <c r="AG12" t="n">
        <v>16</v>
      </c>
      <c r="AH12" t="n">
        <v>632623.0262976807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2.4222</v>
      </c>
      <c r="E13" t="n">
        <v>41.29</v>
      </c>
      <c r="F13" t="n">
        <v>38.76</v>
      </c>
      <c r="G13" t="n">
        <v>105.71</v>
      </c>
      <c r="H13" t="n">
        <v>1.74</v>
      </c>
      <c r="I13" t="n">
        <v>22</v>
      </c>
      <c r="J13" t="n">
        <v>121.56</v>
      </c>
      <c r="K13" t="n">
        <v>41.65</v>
      </c>
      <c r="L13" t="n">
        <v>12</v>
      </c>
      <c r="M13" t="n">
        <v>20</v>
      </c>
      <c r="N13" t="n">
        <v>17.91</v>
      </c>
      <c r="O13" t="n">
        <v>15226.31</v>
      </c>
      <c r="P13" t="n">
        <v>349.3</v>
      </c>
      <c r="Q13" t="n">
        <v>419.23</v>
      </c>
      <c r="R13" t="n">
        <v>83.79000000000001</v>
      </c>
      <c r="S13" t="n">
        <v>59.57</v>
      </c>
      <c r="T13" t="n">
        <v>9918.360000000001</v>
      </c>
      <c r="U13" t="n">
        <v>0.71</v>
      </c>
      <c r="V13" t="n">
        <v>0.89</v>
      </c>
      <c r="W13" t="n">
        <v>6.83</v>
      </c>
      <c r="X13" t="n">
        <v>0.6</v>
      </c>
      <c r="Y13" t="n">
        <v>0.5</v>
      </c>
      <c r="Z13" t="n">
        <v>10</v>
      </c>
      <c r="AA13" t="n">
        <v>507.5711298889664</v>
      </c>
      <c r="AB13" t="n">
        <v>694.4812123719552</v>
      </c>
      <c r="AC13" t="n">
        <v>628.2009001736784</v>
      </c>
      <c r="AD13" t="n">
        <v>507571.1298889664</v>
      </c>
      <c r="AE13" t="n">
        <v>694481.2123719552</v>
      </c>
      <c r="AF13" t="n">
        <v>1.847942800236301e-06</v>
      </c>
      <c r="AG13" t="n">
        <v>16</v>
      </c>
      <c r="AH13" t="n">
        <v>628200.9001736784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2.4252</v>
      </c>
      <c r="E14" t="n">
        <v>41.23</v>
      </c>
      <c r="F14" t="n">
        <v>38.73</v>
      </c>
      <c r="G14" t="n">
        <v>110.66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346.09</v>
      </c>
      <c r="Q14" t="n">
        <v>419.24</v>
      </c>
      <c r="R14" t="n">
        <v>82.95</v>
      </c>
      <c r="S14" t="n">
        <v>59.57</v>
      </c>
      <c r="T14" t="n">
        <v>9506.02</v>
      </c>
      <c r="U14" t="n">
        <v>0.72</v>
      </c>
      <c r="V14" t="n">
        <v>0.89</v>
      </c>
      <c r="W14" t="n">
        <v>6.82</v>
      </c>
      <c r="X14" t="n">
        <v>0.57</v>
      </c>
      <c r="Y14" t="n">
        <v>0.5</v>
      </c>
      <c r="Z14" t="n">
        <v>10</v>
      </c>
      <c r="AA14" t="n">
        <v>503.8624241222631</v>
      </c>
      <c r="AB14" t="n">
        <v>689.4067975254007</v>
      </c>
      <c r="AC14" t="n">
        <v>623.6107803580931</v>
      </c>
      <c r="AD14" t="n">
        <v>503862.4241222631</v>
      </c>
      <c r="AE14" t="n">
        <v>689406.7975254008</v>
      </c>
      <c r="AF14" t="n">
        <v>1.850231557729781e-06</v>
      </c>
      <c r="AG14" t="n">
        <v>16</v>
      </c>
      <c r="AH14" t="n">
        <v>623610.7803580931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2.4312</v>
      </c>
      <c r="E15" t="n">
        <v>41.13</v>
      </c>
      <c r="F15" t="n">
        <v>38.67</v>
      </c>
      <c r="G15" t="n">
        <v>122.13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17</v>
      </c>
      <c r="N15" t="n">
        <v>18.53</v>
      </c>
      <c r="O15" t="n">
        <v>15549.15</v>
      </c>
      <c r="P15" t="n">
        <v>344.38</v>
      </c>
      <c r="Q15" t="n">
        <v>419.24</v>
      </c>
      <c r="R15" t="n">
        <v>81.12</v>
      </c>
      <c r="S15" t="n">
        <v>59.57</v>
      </c>
      <c r="T15" t="n">
        <v>8599.790000000001</v>
      </c>
      <c r="U15" t="n">
        <v>0.73</v>
      </c>
      <c r="V15" t="n">
        <v>0.89</v>
      </c>
      <c r="W15" t="n">
        <v>6.82</v>
      </c>
      <c r="X15" t="n">
        <v>0.51</v>
      </c>
      <c r="Y15" t="n">
        <v>0.5</v>
      </c>
      <c r="Z15" t="n">
        <v>10</v>
      </c>
      <c r="AA15" t="n">
        <v>501.1581542352176</v>
      </c>
      <c r="AB15" t="n">
        <v>685.7066961619777</v>
      </c>
      <c r="AC15" t="n">
        <v>620.2638114756703</v>
      </c>
      <c r="AD15" t="n">
        <v>501158.1542352177</v>
      </c>
      <c r="AE15" t="n">
        <v>685706.6961619777</v>
      </c>
      <c r="AF15" t="n">
        <v>1.854809072716743e-06</v>
      </c>
      <c r="AG15" t="n">
        <v>16</v>
      </c>
      <c r="AH15" t="n">
        <v>620263.8114756703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2.4343</v>
      </c>
      <c r="E16" t="n">
        <v>41.08</v>
      </c>
      <c r="F16" t="n">
        <v>38.64</v>
      </c>
      <c r="G16" t="n">
        <v>128.81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16</v>
      </c>
      <c r="N16" t="n">
        <v>18.84</v>
      </c>
      <c r="O16" t="n">
        <v>15711.24</v>
      </c>
      <c r="P16" t="n">
        <v>342.44</v>
      </c>
      <c r="Q16" t="n">
        <v>419.25</v>
      </c>
      <c r="R16" t="n">
        <v>79.92</v>
      </c>
      <c r="S16" t="n">
        <v>59.57</v>
      </c>
      <c r="T16" t="n">
        <v>8007.91</v>
      </c>
      <c r="U16" t="n">
        <v>0.75</v>
      </c>
      <c r="V16" t="n">
        <v>0.89</v>
      </c>
      <c r="W16" t="n">
        <v>6.83</v>
      </c>
      <c r="X16" t="n">
        <v>0.48</v>
      </c>
      <c r="Y16" t="n">
        <v>0.5</v>
      </c>
      <c r="Z16" t="n">
        <v>10</v>
      </c>
      <c r="AA16" t="n">
        <v>498.7174338289399</v>
      </c>
      <c r="AB16" t="n">
        <v>682.3671948251238</v>
      </c>
      <c r="AC16" t="n">
        <v>617.243027459386</v>
      </c>
      <c r="AD16" t="n">
        <v>498717.4338289399</v>
      </c>
      <c r="AE16" t="n">
        <v>682367.1948251238</v>
      </c>
      <c r="AF16" t="n">
        <v>1.857174122126673e-06</v>
      </c>
      <c r="AG16" t="n">
        <v>16</v>
      </c>
      <c r="AH16" t="n">
        <v>617243.027459386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2.4364</v>
      </c>
      <c r="E17" t="n">
        <v>41.04</v>
      </c>
      <c r="F17" t="n">
        <v>38.63</v>
      </c>
      <c r="G17" t="n">
        <v>136.35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15</v>
      </c>
      <c r="N17" t="n">
        <v>19.16</v>
      </c>
      <c r="O17" t="n">
        <v>15873.8</v>
      </c>
      <c r="P17" t="n">
        <v>340.62</v>
      </c>
      <c r="Q17" t="n">
        <v>419.24</v>
      </c>
      <c r="R17" t="n">
        <v>79.48</v>
      </c>
      <c r="S17" t="n">
        <v>59.57</v>
      </c>
      <c r="T17" t="n">
        <v>7791.6</v>
      </c>
      <c r="U17" t="n">
        <v>0.75</v>
      </c>
      <c r="V17" t="n">
        <v>0.9</v>
      </c>
      <c r="W17" t="n">
        <v>6.82</v>
      </c>
      <c r="X17" t="n">
        <v>0.47</v>
      </c>
      <c r="Y17" t="n">
        <v>0.5</v>
      </c>
      <c r="Z17" t="n">
        <v>10</v>
      </c>
      <c r="AA17" t="n">
        <v>496.5754510779289</v>
      </c>
      <c r="AB17" t="n">
        <v>679.4364395275808</v>
      </c>
      <c r="AC17" t="n">
        <v>614.5919793340997</v>
      </c>
      <c r="AD17" t="n">
        <v>496575.4510779289</v>
      </c>
      <c r="AE17" t="n">
        <v>679436.4395275807</v>
      </c>
      <c r="AF17" t="n">
        <v>1.858776252372109e-06</v>
      </c>
      <c r="AG17" t="n">
        <v>16</v>
      </c>
      <c r="AH17" t="n">
        <v>614591.9793340997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2.4396</v>
      </c>
      <c r="E18" t="n">
        <v>40.99</v>
      </c>
      <c r="F18" t="n">
        <v>38.6</v>
      </c>
      <c r="G18" t="n">
        <v>144.74</v>
      </c>
      <c r="H18" t="n">
        <v>2.34</v>
      </c>
      <c r="I18" t="n">
        <v>16</v>
      </c>
      <c r="J18" t="n">
        <v>128.13</v>
      </c>
      <c r="K18" t="n">
        <v>41.65</v>
      </c>
      <c r="L18" t="n">
        <v>17</v>
      </c>
      <c r="M18" t="n">
        <v>14</v>
      </c>
      <c r="N18" t="n">
        <v>19.48</v>
      </c>
      <c r="O18" t="n">
        <v>16036.82</v>
      </c>
      <c r="P18" t="n">
        <v>338.93</v>
      </c>
      <c r="Q18" t="n">
        <v>419.23</v>
      </c>
      <c r="R18" t="n">
        <v>78.39</v>
      </c>
      <c r="S18" t="n">
        <v>59.57</v>
      </c>
      <c r="T18" t="n">
        <v>7251.13</v>
      </c>
      <c r="U18" t="n">
        <v>0.76</v>
      </c>
      <c r="V18" t="n">
        <v>0.9</v>
      </c>
      <c r="W18" t="n">
        <v>6.83</v>
      </c>
      <c r="X18" t="n">
        <v>0.44</v>
      </c>
      <c r="Y18" t="n">
        <v>0.5</v>
      </c>
      <c r="Z18" t="n">
        <v>10</v>
      </c>
      <c r="AA18" t="n">
        <v>494.3783148103133</v>
      </c>
      <c r="AB18" t="n">
        <v>676.4302207554181</v>
      </c>
      <c r="AC18" t="n">
        <v>611.8726698622977</v>
      </c>
      <c r="AD18" t="n">
        <v>494378.3148103133</v>
      </c>
      <c r="AE18" t="n">
        <v>676430.2207554181</v>
      </c>
      <c r="AF18" t="n">
        <v>1.861217593698489e-06</v>
      </c>
      <c r="AG18" t="n">
        <v>16</v>
      </c>
      <c r="AH18" t="n">
        <v>611872.6698622977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2.4434</v>
      </c>
      <c r="E19" t="n">
        <v>40.93</v>
      </c>
      <c r="F19" t="n">
        <v>38.56</v>
      </c>
      <c r="G19" t="n">
        <v>154.23</v>
      </c>
      <c r="H19" t="n">
        <v>2.46</v>
      </c>
      <c r="I19" t="n">
        <v>15</v>
      </c>
      <c r="J19" t="n">
        <v>129.46</v>
      </c>
      <c r="K19" t="n">
        <v>41.65</v>
      </c>
      <c r="L19" t="n">
        <v>18</v>
      </c>
      <c r="M19" t="n">
        <v>13</v>
      </c>
      <c r="N19" t="n">
        <v>19.81</v>
      </c>
      <c r="O19" t="n">
        <v>16200.3</v>
      </c>
      <c r="P19" t="n">
        <v>335.28</v>
      </c>
      <c r="Q19" t="n">
        <v>419.24</v>
      </c>
      <c r="R19" t="n">
        <v>77.09</v>
      </c>
      <c r="S19" t="n">
        <v>59.57</v>
      </c>
      <c r="T19" t="n">
        <v>6605.11</v>
      </c>
      <c r="U19" t="n">
        <v>0.77</v>
      </c>
      <c r="V19" t="n">
        <v>0.9</v>
      </c>
      <c r="W19" t="n">
        <v>6.82</v>
      </c>
      <c r="X19" t="n">
        <v>0.39</v>
      </c>
      <c r="Y19" t="n">
        <v>0.5</v>
      </c>
      <c r="Z19" t="n">
        <v>10</v>
      </c>
      <c r="AA19" t="n">
        <v>490.1459836558187</v>
      </c>
      <c r="AB19" t="n">
        <v>670.6393585525658</v>
      </c>
      <c r="AC19" t="n">
        <v>606.6344794205595</v>
      </c>
      <c r="AD19" t="n">
        <v>490145.9836558187</v>
      </c>
      <c r="AE19" t="n">
        <v>670639.3585525658</v>
      </c>
      <c r="AF19" t="n">
        <v>1.864116686523564e-06</v>
      </c>
      <c r="AG19" t="n">
        <v>16</v>
      </c>
      <c r="AH19" t="n">
        <v>606634.4794205595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2.4463</v>
      </c>
      <c r="E20" t="n">
        <v>40.88</v>
      </c>
      <c r="F20" t="n">
        <v>38.53</v>
      </c>
      <c r="G20" t="n">
        <v>165.13</v>
      </c>
      <c r="H20" t="n">
        <v>2.57</v>
      </c>
      <c r="I20" t="n">
        <v>14</v>
      </c>
      <c r="J20" t="n">
        <v>130.79</v>
      </c>
      <c r="K20" t="n">
        <v>41.65</v>
      </c>
      <c r="L20" t="n">
        <v>19</v>
      </c>
      <c r="M20" t="n">
        <v>12</v>
      </c>
      <c r="N20" t="n">
        <v>20.14</v>
      </c>
      <c r="O20" t="n">
        <v>16364.25</v>
      </c>
      <c r="P20" t="n">
        <v>333.93</v>
      </c>
      <c r="Q20" t="n">
        <v>419.24</v>
      </c>
      <c r="R20" t="n">
        <v>76.39</v>
      </c>
      <c r="S20" t="n">
        <v>59.57</v>
      </c>
      <c r="T20" t="n">
        <v>6261.38</v>
      </c>
      <c r="U20" t="n">
        <v>0.78</v>
      </c>
      <c r="V20" t="n">
        <v>0.9</v>
      </c>
      <c r="W20" t="n">
        <v>6.82</v>
      </c>
      <c r="X20" t="n">
        <v>0.37</v>
      </c>
      <c r="Y20" t="n">
        <v>0.5</v>
      </c>
      <c r="Z20" t="n">
        <v>10</v>
      </c>
      <c r="AA20" t="n">
        <v>488.3447006617008</v>
      </c>
      <c r="AB20" t="n">
        <v>668.1747636930165</v>
      </c>
      <c r="AC20" t="n">
        <v>604.4051020353251</v>
      </c>
      <c r="AD20" t="n">
        <v>488344.7006617008</v>
      </c>
      <c r="AE20" t="n">
        <v>668174.7636930165</v>
      </c>
      <c r="AF20" t="n">
        <v>1.866329152100595e-06</v>
      </c>
      <c r="AG20" t="n">
        <v>16</v>
      </c>
      <c r="AH20" t="n">
        <v>604405.102035325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2.4482</v>
      </c>
      <c r="E21" t="n">
        <v>40.85</v>
      </c>
      <c r="F21" t="n">
        <v>38.52</v>
      </c>
      <c r="G21" t="n">
        <v>177.79</v>
      </c>
      <c r="H21" t="n">
        <v>2.67</v>
      </c>
      <c r="I21" t="n">
        <v>13</v>
      </c>
      <c r="J21" t="n">
        <v>132.12</v>
      </c>
      <c r="K21" t="n">
        <v>41.65</v>
      </c>
      <c r="L21" t="n">
        <v>20</v>
      </c>
      <c r="M21" t="n">
        <v>11</v>
      </c>
      <c r="N21" t="n">
        <v>20.47</v>
      </c>
      <c r="O21" t="n">
        <v>16528.68</v>
      </c>
      <c r="P21" t="n">
        <v>331.14</v>
      </c>
      <c r="Q21" t="n">
        <v>419.23</v>
      </c>
      <c r="R21" t="n">
        <v>75.81999999999999</v>
      </c>
      <c r="S21" t="n">
        <v>59.57</v>
      </c>
      <c r="T21" t="n">
        <v>5979.19</v>
      </c>
      <c r="U21" t="n">
        <v>0.79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485.2936565489213</v>
      </c>
      <c r="AB21" t="n">
        <v>664.0001905353449</v>
      </c>
      <c r="AC21" t="n">
        <v>600.6289442807714</v>
      </c>
      <c r="AD21" t="n">
        <v>485293.6565489213</v>
      </c>
      <c r="AE21" t="n">
        <v>664000.1905353449</v>
      </c>
      <c r="AF21" t="n">
        <v>1.867778698513133e-06</v>
      </c>
      <c r="AG21" t="n">
        <v>16</v>
      </c>
      <c r="AH21" t="n">
        <v>600628.9442807714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2.449</v>
      </c>
      <c r="E22" t="n">
        <v>40.83</v>
      </c>
      <c r="F22" t="n">
        <v>38.51</v>
      </c>
      <c r="G22" t="n">
        <v>177.73</v>
      </c>
      <c r="H22" t="n">
        <v>2.78</v>
      </c>
      <c r="I22" t="n">
        <v>13</v>
      </c>
      <c r="J22" t="n">
        <v>133.46</v>
      </c>
      <c r="K22" t="n">
        <v>41.65</v>
      </c>
      <c r="L22" t="n">
        <v>21</v>
      </c>
      <c r="M22" t="n">
        <v>11</v>
      </c>
      <c r="N22" t="n">
        <v>20.81</v>
      </c>
      <c r="O22" t="n">
        <v>16693.59</v>
      </c>
      <c r="P22" t="n">
        <v>329.12</v>
      </c>
      <c r="Q22" t="n">
        <v>419.25</v>
      </c>
      <c r="R22" t="n">
        <v>75.73</v>
      </c>
      <c r="S22" t="n">
        <v>59.57</v>
      </c>
      <c r="T22" t="n">
        <v>5933.06</v>
      </c>
      <c r="U22" t="n">
        <v>0.79</v>
      </c>
      <c r="V22" t="n">
        <v>0.9</v>
      </c>
      <c r="W22" t="n">
        <v>6.81</v>
      </c>
      <c r="X22" t="n">
        <v>0.35</v>
      </c>
      <c r="Y22" t="n">
        <v>0.5</v>
      </c>
      <c r="Z22" t="n">
        <v>10</v>
      </c>
      <c r="AA22" t="n">
        <v>483.1700552119507</v>
      </c>
      <c r="AB22" t="n">
        <v>661.0945854994231</v>
      </c>
      <c r="AC22" t="n">
        <v>598.0006461114356</v>
      </c>
      <c r="AD22" t="n">
        <v>483170.0552119507</v>
      </c>
      <c r="AE22" t="n">
        <v>661094.5854994231</v>
      </c>
      <c r="AF22" t="n">
        <v>1.868389033844728e-06</v>
      </c>
      <c r="AG22" t="n">
        <v>16</v>
      </c>
      <c r="AH22" t="n">
        <v>598000.6461114356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2.4532</v>
      </c>
      <c r="E23" t="n">
        <v>40.76</v>
      </c>
      <c r="F23" t="n">
        <v>38.46</v>
      </c>
      <c r="G23" t="n">
        <v>192.3</v>
      </c>
      <c r="H23" t="n">
        <v>2.88</v>
      </c>
      <c r="I23" t="n">
        <v>12</v>
      </c>
      <c r="J23" t="n">
        <v>134.8</v>
      </c>
      <c r="K23" t="n">
        <v>41.65</v>
      </c>
      <c r="L23" t="n">
        <v>22</v>
      </c>
      <c r="M23" t="n">
        <v>10</v>
      </c>
      <c r="N23" t="n">
        <v>21.15</v>
      </c>
      <c r="O23" t="n">
        <v>16859.1</v>
      </c>
      <c r="P23" t="n">
        <v>327.69</v>
      </c>
      <c r="Q23" t="n">
        <v>419.25</v>
      </c>
      <c r="R23" t="n">
        <v>73.97</v>
      </c>
      <c r="S23" t="n">
        <v>59.57</v>
      </c>
      <c r="T23" t="n">
        <v>5061.34</v>
      </c>
      <c r="U23" t="n">
        <v>0.8100000000000001</v>
      </c>
      <c r="V23" t="n">
        <v>0.9</v>
      </c>
      <c r="W23" t="n">
        <v>6.81</v>
      </c>
      <c r="X23" t="n">
        <v>0.3</v>
      </c>
      <c r="Y23" t="n">
        <v>0.5</v>
      </c>
      <c r="Z23" t="n">
        <v>10</v>
      </c>
      <c r="AA23" t="n">
        <v>481.0920528743863</v>
      </c>
      <c r="AB23" t="n">
        <v>658.2513710261744</v>
      </c>
      <c r="AC23" t="n">
        <v>595.4287840370373</v>
      </c>
      <c r="AD23" t="n">
        <v>481092.0528743863</v>
      </c>
      <c r="AE23" t="n">
        <v>658251.3710261744</v>
      </c>
      <c r="AF23" t="n">
        <v>1.871593294335601e-06</v>
      </c>
      <c r="AG23" t="n">
        <v>16</v>
      </c>
      <c r="AH23" t="n">
        <v>595428.7840370373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2.452</v>
      </c>
      <c r="E24" t="n">
        <v>40.78</v>
      </c>
      <c r="F24" t="n">
        <v>38.48</v>
      </c>
      <c r="G24" t="n">
        <v>192.4</v>
      </c>
      <c r="H24" t="n">
        <v>2.99</v>
      </c>
      <c r="I24" t="n">
        <v>12</v>
      </c>
      <c r="J24" t="n">
        <v>136.14</v>
      </c>
      <c r="K24" t="n">
        <v>41.65</v>
      </c>
      <c r="L24" t="n">
        <v>23</v>
      </c>
      <c r="M24" t="n">
        <v>10</v>
      </c>
      <c r="N24" t="n">
        <v>21.49</v>
      </c>
      <c r="O24" t="n">
        <v>17024.98</v>
      </c>
      <c r="P24" t="n">
        <v>323.38</v>
      </c>
      <c r="Q24" t="n">
        <v>419.23</v>
      </c>
      <c r="R24" t="n">
        <v>74.69</v>
      </c>
      <c r="S24" t="n">
        <v>59.57</v>
      </c>
      <c r="T24" t="n">
        <v>5418.8</v>
      </c>
      <c r="U24" t="n">
        <v>0.8</v>
      </c>
      <c r="V24" t="n">
        <v>0.9</v>
      </c>
      <c r="W24" t="n">
        <v>6.81</v>
      </c>
      <c r="X24" t="n">
        <v>0.32</v>
      </c>
      <c r="Y24" t="n">
        <v>0.5</v>
      </c>
      <c r="Z24" t="n">
        <v>10</v>
      </c>
      <c r="AA24" t="n">
        <v>477.036152243398</v>
      </c>
      <c r="AB24" t="n">
        <v>652.7019088491488</v>
      </c>
      <c r="AC24" t="n">
        <v>590.4089547414678</v>
      </c>
      <c r="AD24" t="n">
        <v>477036.152243398</v>
      </c>
      <c r="AE24" t="n">
        <v>652701.9088491488</v>
      </c>
      <c r="AF24" t="n">
        <v>1.870677791338209e-06</v>
      </c>
      <c r="AG24" t="n">
        <v>16</v>
      </c>
      <c r="AH24" t="n">
        <v>590408.9547414678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2.4552</v>
      </c>
      <c r="E25" t="n">
        <v>40.73</v>
      </c>
      <c r="F25" t="n">
        <v>38.45</v>
      </c>
      <c r="G25" t="n">
        <v>209.72</v>
      </c>
      <c r="H25" t="n">
        <v>3.09</v>
      </c>
      <c r="I25" t="n">
        <v>11</v>
      </c>
      <c r="J25" t="n">
        <v>137.49</v>
      </c>
      <c r="K25" t="n">
        <v>41.65</v>
      </c>
      <c r="L25" t="n">
        <v>24</v>
      </c>
      <c r="M25" t="n">
        <v>9</v>
      </c>
      <c r="N25" t="n">
        <v>21.84</v>
      </c>
      <c r="O25" t="n">
        <v>17191.35</v>
      </c>
      <c r="P25" t="n">
        <v>323.59</v>
      </c>
      <c r="Q25" t="n">
        <v>419.25</v>
      </c>
      <c r="R25" t="n">
        <v>73.79000000000001</v>
      </c>
      <c r="S25" t="n">
        <v>59.57</v>
      </c>
      <c r="T25" t="n">
        <v>4976.9</v>
      </c>
      <c r="U25" t="n">
        <v>0.8100000000000001</v>
      </c>
      <c r="V25" t="n">
        <v>0.9</v>
      </c>
      <c r="W25" t="n">
        <v>6.81</v>
      </c>
      <c r="X25" t="n">
        <v>0.29</v>
      </c>
      <c r="Y25" t="n">
        <v>0.5</v>
      </c>
      <c r="Z25" t="n">
        <v>10</v>
      </c>
      <c r="AA25" t="n">
        <v>476.7501567222839</v>
      </c>
      <c r="AB25" t="n">
        <v>652.3105971599286</v>
      </c>
      <c r="AC25" t="n">
        <v>590.0549892906574</v>
      </c>
      <c r="AD25" t="n">
        <v>476750.1567222839</v>
      </c>
      <c r="AE25" t="n">
        <v>652310.5971599286</v>
      </c>
      <c r="AF25" t="n">
        <v>1.873119132664588e-06</v>
      </c>
      <c r="AG25" t="n">
        <v>16</v>
      </c>
      <c r="AH25" t="n">
        <v>590054.9892906575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2.4556</v>
      </c>
      <c r="E26" t="n">
        <v>40.72</v>
      </c>
      <c r="F26" t="n">
        <v>38.44</v>
      </c>
      <c r="G26" t="n">
        <v>209.68</v>
      </c>
      <c r="H26" t="n">
        <v>3.18</v>
      </c>
      <c r="I26" t="n">
        <v>11</v>
      </c>
      <c r="J26" t="n">
        <v>138.85</v>
      </c>
      <c r="K26" t="n">
        <v>41.65</v>
      </c>
      <c r="L26" t="n">
        <v>25</v>
      </c>
      <c r="M26" t="n">
        <v>9</v>
      </c>
      <c r="N26" t="n">
        <v>22.2</v>
      </c>
      <c r="O26" t="n">
        <v>17358.22</v>
      </c>
      <c r="P26" t="n">
        <v>319.34</v>
      </c>
      <c r="Q26" t="n">
        <v>419.26</v>
      </c>
      <c r="R26" t="n">
        <v>73.43000000000001</v>
      </c>
      <c r="S26" t="n">
        <v>59.57</v>
      </c>
      <c r="T26" t="n">
        <v>4797.76</v>
      </c>
      <c r="U26" t="n">
        <v>0.8100000000000001</v>
      </c>
      <c r="V26" t="n">
        <v>0.9</v>
      </c>
      <c r="W26" t="n">
        <v>6.81</v>
      </c>
      <c r="X26" t="n">
        <v>0.28</v>
      </c>
      <c r="Y26" t="n">
        <v>0.5</v>
      </c>
      <c r="Z26" t="n">
        <v>10</v>
      </c>
      <c r="AA26" t="n">
        <v>472.4965506752812</v>
      </c>
      <c r="AB26" t="n">
        <v>646.4906257105648</v>
      </c>
      <c r="AC26" t="n">
        <v>584.7904677480398</v>
      </c>
      <c r="AD26" t="n">
        <v>472496.5506752812</v>
      </c>
      <c r="AE26" t="n">
        <v>646490.6257105648</v>
      </c>
      <c r="AF26" t="n">
        <v>1.873424300330386e-06</v>
      </c>
      <c r="AG26" t="n">
        <v>16</v>
      </c>
      <c r="AH26" t="n">
        <v>584790.4677480398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2.4589</v>
      </c>
      <c r="E27" t="n">
        <v>40.67</v>
      </c>
      <c r="F27" t="n">
        <v>38.41</v>
      </c>
      <c r="G27" t="n">
        <v>230.46</v>
      </c>
      <c r="H27" t="n">
        <v>3.28</v>
      </c>
      <c r="I27" t="n">
        <v>10</v>
      </c>
      <c r="J27" t="n">
        <v>140.2</v>
      </c>
      <c r="K27" t="n">
        <v>41.65</v>
      </c>
      <c r="L27" t="n">
        <v>26</v>
      </c>
      <c r="M27" t="n">
        <v>6</v>
      </c>
      <c r="N27" t="n">
        <v>22.55</v>
      </c>
      <c r="O27" t="n">
        <v>17525.59</v>
      </c>
      <c r="P27" t="n">
        <v>318.82</v>
      </c>
      <c r="Q27" t="n">
        <v>419.25</v>
      </c>
      <c r="R27" t="n">
        <v>72.20999999999999</v>
      </c>
      <c r="S27" t="n">
        <v>59.57</v>
      </c>
      <c r="T27" t="n">
        <v>4189.11</v>
      </c>
      <c r="U27" t="n">
        <v>0.83</v>
      </c>
      <c r="V27" t="n">
        <v>0.9</v>
      </c>
      <c r="W27" t="n">
        <v>6.81</v>
      </c>
      <c r="X27" t="n">
        <v>0.25</v>
      </c>
      <c r="Y27" t="n">
        <v>0.5</v>
      </c>
      <c r="Z27" t="n">
        <v>10</v>
      </c>
      <c r="AA27" t="n">
        <v>471.4845488823729</v>
      </c>
      <c r="AB27" t="n">
        <v>645.1059602111395</v>
      </c>
      <c r="AC27" t="n">
        <v>583.5379527804894</v>
      </c>
      <c r="AD27" t="n">
        <v>471484.5488823729</v>
      </c>
      <c r="AE27" t="n">
        <v>645105.9602111395</v>
      </c>
      <c r="AF27" t="n">
        <v>1.875941933573214e-06</v>
      </c>
      <c r="AG27" t="n">
        <v>16</v>
      </c>
      <c r="AH27" t="n">
        <v>583537.9527804893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2.4582</v>
      </c>
      <c r="E28" t="n">
        <v>40.68</v>
      </c>
      <c r="F28" t="n">
        <v>38.42</v>
      </c>
      <c r="G28" t="n">
        <v>230.53</v>
      </c>
      <c r="H28" t="n">
        <v>3.37</v>
      </c>
      <c r="I28" t="n">
        <v>10</v>
      </c>
      <c r="J28" t="n">
        <v>141.56</v>
      </c>
      <c r="K28" t="n">
        <v>41.65</v>
      </c>
      <c r="L28" t="n">
        <v>27</v>
      </c>
      <c r="M28" t="n">
        <v>3</v>
      </c>
      <c r="N28" t="n">
        <v>22.91</v>
      </c>
      <c r="O28" t="n">
        <v>17693.46</v>
      </c>
      <c r="P28" t="n">
        <v>319.64</v>
      </c>
      <c r="Q28" t="n">
        <v>419.24</v>
      </c>
      <c r="R28" t="n">
        <v>72.48999999999999</v>
      </c>
      <c r="S28" t="n">
        <v>59.57</v>
      </c>
      <c r="T28" t="n">
        <v>4331.44</v>
      </c>
      <c r="U28" t="n">
        <v>0.82</v>
      </c>
      <c r="V28" t="n">
        <v>0.9</v>
      </c>
      <c r="W28" t="n">
        <v>6.82</v>
      </c>
      <c r="X28" t="n">
        <v>0.26</v>
      </c>
      <c r="Y28" t="n">
        <v>0.5</v>
      </c>
      <c r="Z28" t="n">
        <v>10</v>
      </c>
      <c r="AA28" t="n">
        <v>472.4007587838024</v>
      </c>
      <c r="AB28" t="n">
        <v>646.3595590186035</v>
      </c>
      <c r="AC28" t="n">
        <v>584.6719098772058</v>
      </c>
      <c r="AD28" t="n">
        <v>472400.7587838023</v>
      </c>
      <c r="AE28" t="n">
        <v>646359.5590186035</v>
      </c>
      <c r="AF28" t="n">
        <v>1.875407890158069e-06</v>
      </c>
      <c r="AG28" t="n">
        <v>16</v>
      </c>
      <c r="AH28" t="n">
        <v>584671.9098772058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2.4582</v>
      </c>
      <c r="E29" t="n">
        <v>40.68</v>
      </c>
      <c r="F29" t="n">
        <v>38.42</v>
      </c>
      <c r="G29" t="n">
        <v>230.53</v>
      </c>
      <c r="H29" t="n">
        <v>3.47</v>
      </c>
      <c r="I29" t="n">
        <v>10</v>
      </c>
      <c r="J29" t="n">
        <v>142.93</v>
      </c>
      <c r="K29" t="n">
        <v>41.65</v>
      </c>
      <c r="L29" t="n">
        <v>28</v>
      </c>
      <c r="M29" t="n">
        <v>1</v>
      </c>
      <c r="N29" t="n">
        <v>23.28</v>
      </c>
      <c r="O29" t="n">
        <v>17861.84</v>
      </c>
      <c r="P29" t="n">
        <v>321</v>
      </c>
      <c r="Q29" t="n">
        <v>419.25</v>
      </c>
      <c r="R29" t="n">
        <v>72.48</v>
      </c>
      <c r="S29" t="n">
        <v>59.57</v>
      </c>
      <c r="T29" t="n">
        <v>4325.08</v>
      </c>
      <c r="U29" t="n">
        <v>0.82</v>
      </c>
      <c r="V29" t="n">
        <v>0.9</v>
      </c>
      <c r="W29" t="n">
        <v>6.82</v>
      </c>
      <c r="X29" t="n">
        <v>0.26</v>
      </c>
      <c r="Y29" t="n">
        <v>0.5</v>
      </c>
      <c r="Z29" t="n">
        <v>10</v>
      </c>
      <c r="AA29" t="n">
        <v>473.738876765535</v>
      </c>
      <c r="AB29" t="n">
        <v>648.1904310748088</v>
      </c>
      <c r="AC29" t="n">
        <v>586.3280460740121</v>
      </c>
      <c r="AD29" t="n">
        <v>473738.876765535</v>
      </c>
      <c r="AE29" t="n">
        <v>648190.4310748088</v>
      </c>
      <c r="AF29" t="n">
        <v>1.875407890158069e-06</v>
      </c>
      <c r="AG29" t="n">
        <v>16</v>
      </c>
      <c r="AH29" t="n">
        <v>586328.0460740122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2.4579</v>
      </c>
      <c r="E30" t="n">
        <v>40.68</v>
      </c>
      <c r="F30" t="n">
        <v>38.43</v>
      </c>
      <c r="G30" t="n">
        <v>230.56</v>
      </c>
      <c r="H30" t="n">
        <v>3.56</v>
      </c>
      <c r="I30" t="n">
        <v>10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323.68</v>
      </c>
      <c r="Q30" t="n">
        <v>419.24</v>
      </c>
      <c r="R30" t="n">
        <v>72.54000000000001</v>
      </c>
      <c r="S30" t="n">
        <v>59.57</v>
      </c>
      <c r="T30" t="n">
        <v>4353.12</v>
      </c>
      <c r="U30" t="n">
        <v>0.82</v>
      </c>
      <c r="V30" t="n">
        <v>0.9</v>
      </c>
      <c r="W30" t="n">
        <v>6.82</v>
      </c>
      <c r="X30" t="n">
        <v>0.26</v>
      </c>
      <c r="Y30" t="n">
        <v>0.5</v>
      </c>
      <c r="Z30" t="n">
        <v>10</v>
      </c>
      <c r="AA30" t="n">
        <v>476.4287339617601</v>
      </c>
      <c r="AB30" t="n">
        <v>651.8708123588085</v>
      </c>
      <c r="AC30" t="n">
        <v>589.6571769337143</v>
      </c>
      <c r="AD30" t="n">
        <v>476428.7339617601</v>
      </c>
      <c r="AE30" t="n">
        <v>651870.8123588085</v>
      </c>
      <c r="AF30" t="n">
        <v>1.875179014408721e-06</v>
      </c>
      <c r="AG30" t="n">
        <v>16</v>
      </c>
      <c r="AH30" t="n">
        <v>589657.1769337143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2.0454</v>
      </c>
      <c r="E2" t="n">
        <v>48.89</v>
      </c>
      <c r="F2" t="n">
        <v>44.21</v>
      </c>
      <c r="G2" t="n">
        <v>12.75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206</v>
      </c>
      <c r="N2" t="n">
        <v>6.84</v>
      </c>
      <c r="O2" t="n">
        <v>7851.41</v>
      </c>
      <c r="P2" t="n">
        <v>287.07</v>
      </c>
      <c r="Q2" t="n">
        <v>419.36</v>
      </c>
      <c r="R2" t="n">
        <v>261.07</v>
      </c>
      <c r="S2" t="n">
        <v>59.57</v>
      </c>
      <c r="T2" t="n">
        <v>97628.39</v>
      </c>
      <c r="U2" t="n">
        <v>0.23</v>
      </c>
      <c r="V2" t="n">
        <v>0.78</v>
      </c>
      <c r="W2" t="n">
        <v>7.14</v>
      </c>
      <c r="X2" t="n">
        <v>6.04</v>
      </c>
      <c r="Y2" t="n">
        <v>0.5</v>
      </c>
      <c r="Z2" t="n">
        <v>10</v>
      </c>
      <c r="AA2" t="n">
        <v>518.0488560199418</v>
      </c>
      <c r="AB2" t="n">
        <v>708.8172995090089</v>
      </c>
      <c r="AC2" t="n">
        <v>641.1687712751965</v>
      </c>
      <c r="AD2" t="n">
        <v>518048.8560199418</v>
      </c>
      <c r="AE2" t="n">
        <v>708817.2995090089</v>
      </c>
      <c r="AF2" t="n">
        <v>1.603470595970736e-06</v>
      </c>
      <c r="AG2" t="n">
        <v>19</v>
      </c>
      <c r="AH2" t="n">
        <v>641168.7712751965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2.2732</v>
      </c>
      <c r="E3" t="n">
        <v>43.99</v>
      </c>
      <c r="F3" t="n">
        <v>40.87</v>
      </c>
      <c r="G3" t="n">
        <v>25.82</v>
      </c>
      <c r="H3" t="n">
        <v>0.55</v>
      </c>
      <c r="I3" t="n">
        <v>95</v>
      </c>
      <c r="J3" t="n">
        <v>62.92</v>
      </c>
      <c r="K3" t="n">
        <v>28.92</v>
      </c>
      <c r="L3" t="n">
        <v>2</v>
      </c>
      <c r="M3" t="n">
        <v>93</v>
      </c>
      <c r="N3" t="n">
        <v>7</v>
      </c>
      <c r="O3" t="n">
        <v>7994.37</v>
      </c>
      <c r="P3" t="n">
        <v>261.5</v>
      </c>
      <c r="Q3" t="n">
        <v>419.36</v>
      </c>
      <c r="R3" t="n">
        <v>152.31</v>
      </c>
      <c r="S3" t="n">
        <v>59.57</v>
      </c>
      <c r="T3" t="n">
        <v>43814.64</v>
      </c>
      <c r="U3" t="n">
        <v>0.39</v>
      </c>
      <c r="V3" t="n">
        <v>0.85</v>
      </c>
      <c r="W3" t="n">
        <v>6.95</v>
      </c>
      <c r="X3" t="n">
        <v>2.71</v>
      </c>
      <c r="Y3" t="n">
        <v>0.5</v>
      </c>
      <c r="Z3" t="n">
        <v>10</v>
      </c>
      <c r="AA3" t="n">
        <v>435.7528419449112</v>
      </c>
      <c r="AB3" t="n">
        <v>596.2162624076491</v>
      </c>
      <c r="AC3" t="n">
        <v>539.3142191182421</v>
      </c>
      <c r="AD3" t="n">
        <v>435752.8419449112</v>
      </c>
      <c r="AE3" t="n">
        <v>596216.2624076491</v>
      </c>
      <c r="AF3" t="n">
        <v>1.782052096783357e-06</v>
      </c>
      <c r="AG3" t="n">
        <v>17</v>
      </c>
      <c r="AH3" t="n">
        <v>539314.2191182422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2.3509</v>
      </c>
      <c r="E4" t="n">
        <v>42.54</v>
      </c>
      <c r="F4" t="n">
        <v>39.89</v>
      </c>
      <c r="G4" t="n">
        <v>39.24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59</v>
      </c>
      <c r="N4" t="n">
        <v>7.16</v>
      </c>
      <c r="O4" t="n">
        <v>8137.65</v>
      </c>
      <c r="P4" t="n">
        <v>251</v>
      </c>
      <c r="Q4" t="n">
        <v>419.24</v>
      </c>
      <c r="R4" t="n">
        <v>120.21</v>
      </c>
      <c r="S4" t="n">
        <v>59.57</v>
      </c>
      <c r="T4" t="n">
        <v>27935.7</v>
      </c>
      <c r="U4" t="n">
        <v>0.5</v>
      </c>
      <c r="V4" t="n">
        <v>0.87</v>
      </c>
      <c r="W4" t="n">
        <v>6.91</v>
      </c>
      <c r="X4" t="n">
        <v>1.73</v>
      </c>
      <c r="Y4" t="n">
        <v>0.5</v>
      </c>
      <c r="Z4" t="n">
        <v>10</v>
      </c>
      <c r="AA4" t="n">
        <v>413.9498993237787</v>
      </c>
      <c r="AB4" t="n">
        <v>566.384514435473</v>
      </c>
      <c r="AC4" t="n">
        <v>512.3295713034094</v>
      </c>
      <c r="AD4" t="n">
        <v>413949.8993237786</v>
      </c>
      <c r="AE4" t="n">
        <v>566384.514435473</v>
      </c>
      <c r="AF4" t="n">
        <v>1.842964224145695e-06</v>
      </c>
      <c r="AG4" t="n">
        <v>17</v>
      </c>
      <c r="AH4" t="n">
        <v>512329.5713034093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2.389</v>
      </c>
      <c r="E5" t="n">
        <v>41.86</v>
      </c>
      <c r="F5" t="n">
        <v>39.44</v>
      </c>
      <c r="G5" t="n">
        <v>52.58</v>
      </c>
      <c r="H5" t="n">
        <v>1.07</v>
      </c>
      <c r="I5" t="n">
        <v>45</v>
      </c>
      <c r="J5" t="n">
        <v>65.25</v>
      </c>
      <c r="K5" t="n">
        <v>28.92</v>
      </c>
      <c r="L5" t="n">
        <v>4</v>
      </c>
      <c r="M5" t="n">
        <v>43</v>
      </c>
      <c r="N5" t="n">
        <v>7.33</v>
      </c>
      <c r="O5" t="n">
        <v>8281.25</v>
      </c>
      <c r="P5" t="n">
        <v>243.72</v>
      </c>
      <c r="Q5" t="n">
        <v>419.25</v>
      </c>
      <c r="R5" t="n">
        <v>105.83</v>
      </c>
      <c r="S5" t="n">
        <v>59.57</v>
      </c>
      <c r="T5" t="n">
        <v>20824.09</v>
      </c>
      <c r="U5" t="n">
        <v>0.5600000000000001</v>
      </c>
      <c r="V5" t="n">
        <v>0.88</v>
      </c>
      <c r="W5" t="n">
        <v>6.87</v>
      </c>
      <c r="X5" t="n">
        <v>1.27</v>
      </c>
      <c r="Y5" t="n">
        <v>0.5</v>
      </c>
      <c r="Z5" t="n">
        <v>10</v>
      </c>
      <c r="AA5" t="n">
        <v>401.6421107545178</v>
      </c>
      <c r="AB5" t="n">
        <v>549.5444551337002</v>
      </c>
      <c r="AC5" t="n">
        <v>497.0967036262261</v>
      </c>
      <c r="AD5" t="n">
        <v>401642.1107545178</v>
      </c>
      <c r="AE5" t="n">
        <v>549544.4551337003</v>
      </c>
      <c r="AF5" t="n">
        <v>1.872832332929544e-06</v>
      </c>
      <c r="AG5" t="n">
        <v>17</v>
      </c>
      <c r="AH5" t="n">
        <v>497096.7036262261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2.4138</v>
      </c>
      <c r="E6" t="n">
        <v>41.43</v>
      </c>
      <c r="F6" t="n">
        <v>39.15</v>
      </c>
      <c r="G6" t="n">
        <v>67.11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33</v>
      </c>
      <c r="N6" t="n">
        <v>7.49</v>
      </c>
      <c r="O6" t="n">
        <v>8425.16</v>
      </c>
      <c r="P6" t="n">
        <v>237.51</v>
      </c>
      <c r="Q6" t="n">
        <v>419.26</v>
      </c>
      <c r="R6" t="n">
        <v>96.33</v>
      </c>
      <c r="S6" t="n">
        <v>59.57</v>
      </c>
      <c r="T6" t="n">
        <v>16124.71</v>
      </c>
      <c r="U6" t="n">
        <v>0.62</v>
      </c>
      <c r="V6" t="n">
        <v>0.88</v>
      </c>
      <c r="W6" t="n">
        <v>6.86</v>
      </c>
      <c r="X6" t="n">
        <v>0.98</v>
      </c>
      <c r="Y6" t="n">
        <v>0.5</v>
      </c>
      <c r="Z6" t="n">
        <v>10</v>
      </c>
      <c r="AA6" t="n">
        <v>385.0749175295987</v>
      </c>
      <c r="AB6" t="n">
        <v>526.876490470385</v>
      </c>
      <c r="AC6" t="n">
        <v>476.5921376956894</v>
      </c>
      <c r="AD6" t="n">
        <v>385074.9175295988</v>
      </c>
      <c r="AE6" t="n">
        <v>526876.4904703849</v>
      </c>
      <c r="AF6" t="n">
        <v>1.892274041534254e-06</v>
      </c>
      <c r="AG6" t="n">
        <v>16</v>
      </c>
      <c r="AH6" t="n">
        <v>476592.1376956894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2.4284</v>
      </c>
      <c r="E7" t="n">
        <v>41.18</v>
      </c>
      <c r="F7" t="n">
        <v>38.98</v>
      </c>
      <c r="G7" t="n">
        <v>80.65000000000001</v>
      </c>
      <c r="H7" t="n">
        <v>1.55</v>
      </c>
      <c r="I7" t="n">
        <v>29</v>
      </c>
      <c r="J7" t="n">
        <v>67.59</v>
      </c>
      <c r="K7" t="n">
        <v>28.92</v>
      </c>
      <c r="L7" t="n">
        <v>6</v>
      </c>
      <c r="M7" t="n">
        <v>27</v>
      </c>
      <c r="N7" t="n">
        <v>7.66</v>
      </c>
      <c r="O7" t="n">
        <v>8569.4</v>
      </c>
      <c r="P7" t="n">
        <v>231.86</v>
      </c>
      <c r="Q7" t="n">
        <v>419.26</v>
      </c>
      <c r="R7" t="n">
        <v>90.87</v>
      </c>
      <c r="S7" t="n">
        <v>59.57</v>
      </c>
      <c r="T7" t="n">
        <v>13424.8</v>
      </c>
      <c r="U7" t="n">
        <v>0.66</v>
      </c>
      <c r="V7" t="n">
        <v>0.89</v>
      </c>
      <c r="W7" t="n">
        <v>6.84</v>
      </c>
      <c r="X7" t="n">
        <v>0.82</v>
      </c>
      <c r="Y7" t="n">
        <v>0.5</v>
      </c>
      <c r="Z7" t="n">
        <v>10</v>
      </c>
      <c r="AA7" t="n">
        <v>377.7178180608894</v>
      </c>
      <c r="AB7" t="n">
        <v>516.8101824049754</v>
      </c>
      <c r="AC7" t="n">
        <v>467.4865439438904</v>
      </c>
      <c r="AD7" t="n">
        <v>377717.8180608894</v>
      </c>
      <c r="AE7" t="n">
        <v>516810.1824049754</v>
      </c>
      <c r="AF7" t="n">
        <v>1.903719563535414e-06</v>
      </c>
      <c r="AG7" t="n">
        <v>16</v>
      </c>
      <c r="AH7" t="n">
        <v>467486.5439438904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2.4407</v>
      </c>
      <c r="E8" t="n">
        <v>40.97</v>
      </c>
      <c r="F8" t="n">
        <v>38.83</v>
      </c>
      <c r="G8" t="n">
        <v>93.19</v>
      </c>
      <c r="H8" t="n">
        <v>1.78</v>
      </c>
      <c r="I8" t="n">
        <v>25</v>
      </c>
      <c r="J8" t="n">
        <v>68.76000000000001</v>
      </c>
      <c r="K8" t="n">
        <v>28.92</v>
      </c>
      <c r="L8" t="n">
        <v>7</v>
      </c>
      <c r="M8" t="n">
        <v>23</v>
      </c>
      <c r="N8" t="n">
        <v>7.83</v>
      </c>
      <c r="O8" t="n">
        <v>8713.950000000001</v>
      </c>
      <c r="P8" t="n">
        <v>226.26</v>
      </c>
      <c r="Q8" t="n">
        <v>419.23</v>
      </c>
      <c r="R8" t="n">
        <v>85.84</v>
      </c>
      <c r="S8" t="n">
        <v>59.57</v>
      </c>
      <c r="T8" t="n">
        <v>10932.78</v>
      </c>
      <c r="U8" t="n">
        <v>0.6899999999999999</v>
      </c>
      <c r="V8" t="n">
        <v>0.89</v>
      </c>
      <c r="W8" t="n">
        <v>6.84</v>
      </c>
      <c r="X8" t="n">
        <v>0.67</v>
      </c>
      <c r="Y8" t="n">
        <v>0.5</v>
      </c>
      <c r="Z8" t="n">
        <v>10</v>
      </c>
      <c r="AA8" t="n">
        <v>370.7505889798413</v>
      </c>
      <c r="AB8" t="n">
        <v>507.2773122038317</v>
      </c>
      <c r="AC8" t="n">
        <v>458.8634774952765</v>
      </c>
      <c r="AD8" t="n">
        <v>370750.5889798413</v>
      </c>
      <c r="AE8" t="n">
        <v>507277.3122038317</v>
      </c>
      <c r="AF8" t="n">
        <v>1.91336202385146e-06</v>
      </c>
      <c r="AG8" t="n">
        <v>16</v>
      </c>
      <c r="AH8" t="n">
        <v>458863.4774952765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2.4501</v>
      </c>
      <c r="E9" t="n">
        <v>40.81</v>
      </c>
      <c r="F9" t="n">
        <v>38.73</v>
      </c>
      <c r="G9" t="n">
        <v>110.65</v>
      </c>
      <c r="H9" t="n">
        <v>2</v>
      </c>
      <c r="I9" t="n">
        <v>21</v>
      </c>
      <c r="J9" t="n">
        <v>69.93000000000001</v>
      </c>
      <c r="K9" t="n">
        <v>28.92</v>
      </c>
      <c r="L9" t="n">
        <v>8</v>
      </c>
      <c r="M9" t="n">
        <v>18</v>
      </c>
      <c r="N9" t="n">
        <v>8.01</v>
      </c>
      <c r="O9" t="n">
        <v>8858.84</v>
      </c>
      <c r="P9" t="n">
        <v>220.78</v>
      </c>
      <c r="Q9" t="n">
        <v>419.23</v>
      </c>
      <c r="R9" t="n">
        <v>82.62</v>
      </c>
      <c r="S9" t="n">
        <v>59.57</v>
      </c>
      <c r="T9" t="n">
        <v>9339.629999999999</v>
      </c>
      <c r="U9" t="n">
        <v>0.72</v>
      </c>
      <c r="V9" t="n">
        <v>0.89</v>
      </c>
      <c r="W9" t="n">
        <v>6.83</v>
      </c>
      <c r="X9" t="n">
        <v>0.5600000000000001</v>
      </c>
      <c r="Y9" t="n">
        <v>0.5</v>
      </c>
      <c r="Z9" t="n">
        <v>10</v>
      </c>
      <c r="AA9" t="n">
        <v>364.2989412086663</v>
      </c>
      <c r="AB9" t="n">
        <v>498.4498830966983</v>
      </c>
      <c r="AC9" t="n">
        <v>450.8785258327534</v>
      </c>
      <c r="AD9" t="n">
        <v>364298.9412086664</v>
      </c>
      <c r="AE9" t="n">
        <v>498449.8830966983</v>
      </c>
      <c r="AF9" t="n">
        <v>1.920731058564535e-06</v>
      </c>
      <c r="AG9" t="n">
        <v>16</v>
      </c>
      <c r="AH9" t="n">
        <v>450878.5258327534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2.4543</v>
      </c>
      <c r="E10" t="n">
        <v>40.74</v>
      </c>
      <c r="F10" t="n">
        <v>38.69</v>
      </c>
      <c r="G10" t="n">
        <v>122.16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8</v>
      </c>
      <c r="N10" t="n">
        <v>8.19</v>
      </c>
      <c r="O10" t="n">
        <v>9004.040000000001</v>
      </c>
      <c r="P10" t="n">
        <v>216.42</v>
      </c>
      <c r="Q10" t="n">
        <v>419.27</v>
      </c>
      <c r="R10" t="n">
        <v>80.81999999999999</v>
      </c>
      <c r="S10" t="n">
        <v>59.57</v>
      </c>
      <c r="T10" t="n">
        <v>8449.540000000001</v>
      </c>
      <c r="U10" t="n">
        <v>0.74</v>
      </c>
      <c r="V10" t="n">
        <v>0.89</v>
      </c>
      <c r="W10" t="n">
        <v>6.84</v>
      </c>
      <c r="X10" t="n">
        <v>0.52</v>
      </c>
      <c r="Y10" t="n">
        <v>0.5</v>
      </c>
      <c r="Z10" t="n">
        <v>10</v>
      </c>
      <c r="AA10" t="n">
        <v>359.55194482272</v>
      </c>
      <c r="AB10" t="n">
        <v>491.9548332187463</v>
      </c>
      <c r="AC10" t="n">
        <v>445.0033543992933</v>
      </c>
      <c r="AD10" t="n">
        <v>359551.94482272</v>
      </c>
      <c r="AE10" t="n">
        <v>491954.8332187463</v>
      </c>
      <c r="AF10" t="n">
        <v>1.924023605989526e-06</v>
      </c>
      <c r="AG10" t="n">
        <v>16</v>
      </c>
      <c r="AH10" t="n">
        <v>445003.3543992933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2.4564</v>
      </c>
      <c r="E11" t="n">
        <v>40.71</v>
      </c>
      <c r="F11" t="n">
        <v>38.66</v>
      </c>
      <c r="G11" t="n">
        <v>128.88</v>
      </c>
      <c r="H11" t="n">
        <v>2.42</v>
      </c>
      <c r="I11" t="n">
        <v>18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216.7</v>
      </c>
      <c r="Q11" t="n">
        <v>419.28</v>
      </c>
      <c r="R11" t="n">
        <v>79.77</v>
      </c>
      <c r="S11" t="n">
        <v>59.57</v>
      </c>
      <c r="T11" t="n">
        <v>7932.34</v>
      </c>
      <c r="U11" t="n">
        <v>0.75</v>
      </c>
      <c r="V11" t="n">
        <v>0.89</v>
      </c>
      <c r="W11" t="n">
        <v>6.85</v>
      </c>
      <c r="X11" t="n">
        <v>0.5</v>
      </c>
      <c r="Y11" t="n">
        <v>0.5</v>
      </c>
      <c r="Z11" t="n">
        <v>10</v>
      </c>
      <c r="AA11" t="n">
        <v>359.5994615311332</v>
      </c>
      <c r="AB11" t="n">
        <v>492.0198476754863</v>
      </c>
      <c r="AC11" t="n">
        <v>445.0621639675305</v>
      </c>
      <c r="AD11" t="n">
        <v>359599.4615311332</v>
      </c>
      <c r="AE11" t="n">
        <v>492019.8476754864</v>
      </c>
      <c r="AF11" t="n">
        <v>1.925669879702022e-06</v>
      </c>
      <c r="AG11" t="n">
        <v>16</v>
      </c>
      <c r="AH11" t="n">
        <v>445062.1639675305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1.3981</v>
      </c>
      <c r="E2" t="n">
        <v>71.53</v>
      </c>
      <c r="F2" t="n">
        <v>52.65</v>
      </c>
      <c r="G2" t="n">
        <v>6.49</v>
      </c>
      <c r="H2" t="n">
        <v>0.11</v>
      </c>
      <c r="I2" t="n">
        <v>487</v>
      </c>
      <c r="J2" t="n">
        <v>167.88</v>
      </c>
      <c r="K2" t="n">
        <v>51.39</v>
      </c>
      <c r="L2" t="n">
        <v>1</v>
      </c>
      <c r="M2" t="n">
        <v>485</v>
      </c>
      <c r="N2" t="n">
        <v>30.49</v>
      </c>
      <c r="O2" t="n">
        <v>20939.59</v>
      </c>
      <c r="P2" t="n">
        <v>672.54</v>
      </c>
      <c r="Q2" t="n">
        <v>419.53</v>
      </c>
      <c r="R2" t="n">
        <v>537.01</v>
      </c>
      <c r="S2" t="n">
        <v>59.57</v>
      </c>
      <c r="T2" t="n">
        <v>234207.1</v>
      </c>
      <c r="U2" t="n">
        <v>0.11</v>
      </c>
      <c r="V2" t="n">
        <v>0.66</v>
      </c>
      <c r="W2" t="n">
        <v>7.6</v>
      </c>
      <c r="X2" t="n">
        <v>14.47</v>
      </c>
      <c r="Y2" t="n">
        <v>0.5</v>
      </c>
      <c r="Z2" t="n">
        <v>10</v>
      </c>
      <c r="AA2" t="n">
        <v>1489.158304142408</v>
      </c>
      <c r="AB2" t="n">
        <v>2037.532088755359</v>
      </c>
      <c r="AC2" t="n">
        <v>1843.072885898794</v>
      </c>
      <c r="AD2" t="n">
        <v>1489158.304142409</v>
      </c>
      <c r="AE2" t="n">
        <v>2037532.088755359</v>
      </c>
      <c r="AF2" t="n">
        <v>1.039365604664764e-06</v>
      </c>
      <c r="AG2" t="n">
        <v>28</v>
      </c>
      <c r="AH2" t="n">
        <v>1843072.885898794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1.8754</v>
      </c>
      <c r="E3" t="n">
        <v>53.32</v>
      </c>
      <c r="F3" t="n">
        <v>44.07</v>
      </c>
      <c r="G3" t="n">
        <v>13.03</v>
      </c>
      <c r="H3" t="n">
        <v>0.21</v>
      </c>
      <c r="I3" t="n">
        <v>203</v>
      </c>
      <c r="J3" t="n">
        <v>169.33</v>
      </c>
      <c r="K3" t="n">
        <v>51.39</v>
      </c>
      <c r="L3" t="n">
        <v>2</v>
      </c>
      <c r="M3" t="n">
        <v>201</v>
      </c>
      <c r="N3" t="n">
        <v>30.94</v>
      </c>
      <c r="O3" t="n">
        <v>21118.46</v>
      </c>
      <c r="P3" t="n">
        <v>562.42</v>
      </c>
      <c r="Q3" t="n">
        <v>419.38</v>
      </c>
      <c r="R3" t="n">
        <v>256.05</v>
      </c>
      <c r="S3" t="n">
        <v>59.57</v>
      </c>
      <c r="T3" t="n">
        <v>95144.24000000001</v>
      </c>
      <c r="U3" t="n">
        <v>0.23</v>
      </c>
      <c r="V3" t="n">
        <v>0.78</v>
      </c>
      <c r="W3" t="n">
        <v>7.15</v>
      </c>
      <c r="X3" t="n">
        <v>5.9</v>
      </c>
      <c r="Y3" t="n">
        <v>0.5</v>
      </c>
      <c r="Z3" t="n">
        <v>10</v>
      </c>
      <c r="AA3" t="n">
        <v>956.1006673904662</v>
      </c>
      <c r="AB3" t="n">
        <v>1308.179113308154</v>
      </c>
      <c r="AC3" t="n">
        <v>1183.32833477494</v>
      </c>
      <c r="AD3" t="n">
        <v>956100.6673904662</v>
      </c>
      <c r="AE3" t="n">
        <v>1308179.113308154</v>
      </c>
      <c r="AF3" t="n">
        <v>1.394196591794792e-06</v>
      </c>
      <c r="AG3" t="n">
        <v>21</v>
      </c>
      <c r="AH3" t="n">
        <v>1183328.33477494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2.0568</v>
      </c>
      <c r="E4" t="n">
        <v>48.62</v>
      </c>
      <c r="F4" t="n">
        <v>41.88</v>
      </c>
      <c r="G4" t="n">
        <v>19.48</v>
      </c>
      <c r="H4" t="n">
        <v>0.31</v>
      </c>
      <c r="I4" t="n">
        <v>129</v>
      </c>
      <c r="J4" t="n">
        <v>170.79</v>
      </c>
      <c r="K4" t="n">
        <v>51.39</v>
      </c>
      <c r="L4" t="n">
        <v>3</v>
      </c>
      <c r="M4" t="n">
        <v>127</v>
      </c>
      <c r="N4" t="n">
        <v>31.4</v>
      </c>
      <c r="O4" t="n">
        <v>21297.94</v>
      </c>
      <c r="P4" t="n">
        <v>533.6799999999999</v>
      </c>
      <c r="Q4" t="n">
        <v>419.29</v>
      </c>
      <c r="R4" t="n">
        <v>185.16</v>
      </c>
      <c r="S4" t="n">
        <v>59.57</v>
      </c>
      <c r="T4" t="n">
        <v>60071.63</v>
      </c>
      <c r="U4" t="n">
        <v>0.32</v>
      </c>
      <c r="V4" t="n">
        <v>0.83</v>
      </c>
      <c r="W4" t="n">
        <v>7.01</v>
      </c>
      <c r="X4" t="n">
        <v>3.71</v>
      </c>
      <c r="Y4" t="n">
        <v>0.5</v>
      </c>
      <c r="Z4" t="n">
        <v>10</v>
      </c>
      <c r="AA4" t="n">
        <v>833.8656665817307</v>
      </c>
      <c r="AB4" t="n">
        <v>1140.931792573999</v>
      </c>
      <c r="AC4" t="n">
        <v>1032.042863598563</v>
      </c>
      <c r="AD4" t="n">
        <v>833865.6665817307</v>
      </c>
      <c r="AE4" t="n">
        <v>1140931.792573999</v>
      </c>
      <c r="AF4" t="n">
        <v>1.529051695640145e-06</v>
      </c>
      <c r="AG4" t="n">
        <v>19</v>
      </c>
      <c r="AH4" t="n">
        <v>1032042.863598563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2.1523</v>
      </c>
      <c r="E5" t="n">
        <v>46.46</v>
      </c>
      <c r="F5" t="n">
        <v>40.87</v>
      </c>
      <c r="G5" t="n">
        <v>25.81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520.03</v>
      </c>
      <c r="Q5" t="n">
        <v>419.3</v>
      </c>
      <c r="R5" t="n">
        <v>152.25</v>
      </c>
      <c r="S5" t="n">
        <v>59.57</v>
      </c>
      <c r="T5" t="n">
        <v>43785.1</v>
      </c>
      <c r="U5" t="n">
        <v>0.39</v>
      </c>
      <c r="V5" t="n">
        <v>0.85</v>
      </c>
      <c r="W5" t="n">
        <v>6.95</v>
      </c>
      <c r="X5" t="n">
        <v>2.7</v>
      </c>
      <c r="Y5" t="n">
        <v>0.5</v>
      </c>
      <c r="Z5" t="n">
        <v>10</v>
      </c>
      <c r="AA5" t="n">
        <v>779.0194780308666</v>
      </c>
      <c r="AB5" t="n">
        <v>1065.888817755638</v>
      </c>
      <c r="AC5" t="n">
        <v>964.16188497339</v>
      </c>
      <c r="AD5" t="n">
        <v>779019.4780308666</v>
      </c>
      <c r="AE5" t="n">
        <v>1065888.817755638</v>
      </c>
      <c r="AF5" t="n">
        <v>1.600047629582985e-06</v>
      </c>
      <c r="AG5" t="n">
        <v>18</v>
      </c>
      <c r="AH5" t="n">
        <v>964161.88497339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2.2126</v>
      </c>
      <c r="E6" t="n">
        <v>45.2</v>
      </c>
      <c r="F6" t="n">
        <v>40.28</v>
      </c>
      <c r="G6" t="n">
        <v>32.23</v>
      </c>
      <c r="H6" t="n">
        <v>0.51</v>
      </c>
      <c r="I6" t="n">
        <v>75</v>
      </c>
      <c r="J6" t="n">
        <v>173.71</v>
      </c>
      <c r="K6" t="n">
        <v>51.39</v>
      </c>
      <c r="L6" t="n">
        <v>5</v>
      </c>
      <c r="M6" t="n">
        <v>73</v>
      </c>
      <c r="N6" t="n">
        <v>32.32</v>
      </c>
      <c r="O6" t="n">
        <v>21658.78</v>
      </c>
      <c r="P6" t="n">
        <v>511.72</v>
      </c>
      <c r="Q6" t="n">
        <v>419.3</v>
      </c>
      <c r="R6" t="n">
        <v>133.29</v>
      </c>
      <c r="S6" t="n">
        <v>59.57</v>
      </c>
      <c r="T6" t="n">
        <v>34406.92</v>
      </c>
      <c r="U6" t="n">
        <v>0.45</v>
      </c>
      <c r="V6" t="n">
        <v>0.86</v>
      </c>
      <c r="W6" t="n">
        <v>6.91</v>
      </c>
      <c r="X6" t="n">
        <v>2.12</v>
      </c>
      <c r="Y6" t="n">
        <v>0.5</v>
      </c>
      <c r="Z6" t="n">
        <v>10</v>
      </c>
      <c r="AA6" t="n">
        <v>751.7166068106239</v>
      </c>
      <c r="AB6" t="n">
        <v>1028.531824834434</v>
      </c>
      <c r="AC6" t="n">
        <v>930.370191025717</v>
      </c>
      <c r="AD6" t="n">
        <v>751716.6068106239</v>
      </c>
      <c r="AE6" t="n">
        <v>1028531.824834434</v>
      </c>
      <c r="AF6" t="n">
        <v>1.644875428711292e-06</v>
      </c>
      <c r="AG6" t="n">
        <v>18</v>
      </c>
      <c r="AH6" t="n">
        <v>930370.191025717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2.2527</v>
      </c>
      <c r="E7" t="n">
        <v>44.39</v>
      </c>
      <c r="F7" t="n">
        <v>39.92</v>
      </c>
      <c r="G7" t="n">
        <v>38.63</v>
      </c>
      <c r="H7" t="n">
        <v>0.61</v>
      </c>
      <c r="I7" t="n">
        <v>62</v>
      </c>
      <c r="J7" t="n">
        <v>175.18</v>
      </c>
      <c r="K7" t="n">
        <v>51.39</v>
      </c>
      <c r="L7" t="n">
        <v>6</v>
      </c>
      <c r="M7" t="n">
        <v>60</v>
      </c>
      <c r="N7" t="n">
        <v>32.79</v>
      </c>
      <c r="O7" t="n">
        <v>21840.16</v>
      </c>
      <c r="P7" t="n">
        <v>506.58</v>
      </c>
      <c r="Q7" t="n">
        <v>419.29</v>
      </c>
      <c r="R7" t="n">
        <v>121.68</v>
      </c>
      <c r="S7" t="n">
        <v>59.57</v>
      </c>
      <c r="T7" t="n">
        <v>28663.69</v>
      </c>
      <c r="U7" t="n">
        <v>0.49</v>
      </c>
      <c r="V7" t="n">
        <v>0.87</v>
      </c>
      <c r="W7" t="n">
        <v>6.89</v>
      </c>
      <c r="X7" t="n">
        <v>1.75</v>
      </c>
      <c r="Y7" t="n">
        <v>0.5</v>
      </c>
      <c r="Z7" t="n">
        <v>10</v>
      </c>
      <c r="AA7" t="n">
        <v>734.8258543338635</v>
      </c>
      <c r="AB7" t="n">
        <v>1005.421152128322</v>
      </c>
      <c r="AC7" t="n">
        <v>909.4651684866441</v>
      </c>
      <c r="AD7" t="n">
        <v>734825.8543338635</v>
      </c>
      <c r="AE7" t="n">
        <v>1005421.152128322</v>
      </c>
      <c r="AF7" t="n">
        <v>1.674686286838076e-06</v>
      </c>
      <c r="AG7" t="n">
        <v>18</v>
      </c>
      <c r="AH7" t="n">
        <v>909465.168486644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2.2804</v>
      </c>
      <c r="E8" t="n">
        <v>43.85</v>
      </c>
      <c r="F8" t="n">
        <v>39.68</v>
      </c>
      <c r="G8" t="n">
        <v>44.92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503.11</v>
      </c>
      <c r="Q8" t="n">
        <v>419.27</v>
      </c>
      <c r="R8" t="n">
        <v>113.64</v>
      </c>
      <c r="S8" t="n">
        <v>59.57</v>
      </c>
      <c r="T8" t="n">
        <v>24692.18</v>
      </c>
      <c r="U8" t="n">
        <v>0.52</v>
      </c>
      <c r="V8" t="n">
        <v>0.87</v>
      </c>
      <c r="W8" t="n">
        <v>6.89</v>
      </c>
      <c r="X8" t="n">
        <v>1.52</v>
      </c>
      <c r="Y8" t="n">
        <v>0.5</v>
      </c>
      <c r="Z8" t="n">
        <v>10</v>
      </c>
      <c r="AA8" t="n">
        <v>715.9543268555879</v>
      </c>
      <c r="AB8" t="n">
        <v>979.6002956795118</v>
      </c>
      <c r="AC8" t="n">
        <v>886.1086183375087</v>
      </c>
      <c r="AD8" t="n">
        <v>715954.3268555879</v>
      </c>
      <c r="AE8" t="n">
        <v>979600.2956795117</v>
      </c>
      <c r="AF8" t="n">
        <v>1.695278824746104e-06</v>
      </c>
      <c r="AG8" t="n">
        <v>17</v>
      </c>
      <c r="AH8" t="n">
        <v>886108.6183375086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2.3047</v>
      </c>
      <c r="E9" t="n">
        <v>43.39</v>
      </c>
      <c r="F9" t="n">
        <v>39.46</v>
      </c>
      <c r="G9" t="n">
        <v>51.47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499.54</v>
      </c>
      <c r="Q9" t="n">
        <v>419.26</v>
      </c>
      <c r="R9" t="n">
        <v>106.52</v>
      </c>
      <c r="S9" t="n">
        <v>59.57</v>
      </c>
      <c r="T9" t="n">
        <v>21165.68</v>
      </c>
      <c r="U9" t="n">
        <v>0.5600000000000001</v>
      </c>
      <c r="V9" t="n">
        <v>0.88</v>
      </c>
      <c r="W9" t="n">
        <v>6.87</v>
      </c>
      <c r="X9" t="n">
        <v>1.29</v>
      </c>
      <c r="Y9" t="n">
        <v>0.5</v>
      </c>
      <c r="Z9" t="n">
        <v>10</v>
      </c>
      <c r="AA9" t="n">
        <v>705.7660729495454</v>
      </c>
      <c r="AB9" t="n">
        <v>965.6602772112243</v>
      </c>
      <c r="AC9" t="n">
        <v>873.4990156668956</v>
      </c>
      <c r="AD9" t="n">
        <v>705766.0729495455</v>
      </c>
      <c r="AE9" t="n">
        <v>965660.2772112243</v>
      </c>
      <c r="AF9" t="n">
        <v>1.713343758723183e-06</v>
      </c>
      <c r="AG9" t="n">
        <v>17</v>
      </c>
      <c r="AH9" t="n">
        <v>873499.0156668957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2.3219</v>
      </c>
      <c r="E10" t="n">
        <v>43.07</v>
      </c>
      <c r="F10" t="n">
        <v>39.31</v>
      </c>
      <c r="G10" t="n">
        <v>57.52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497.07</v>
      </c>
      <c r="Q10" t="n">
        <v>419.24</v>
      </c>
      <c r="R10" t="n">
        <v>101.21</v>
      </c>
      <c r="S10" t="n">
        <v>59.57</v>
      </c>
      <c r="T10" t="n">
        <v>18533.75</v>
      </c>
      <c r="U10" t="n">
        <v>0.59</v>
      </c>
      <c r="V10" t="n">
        <v>0.88</v>
      </c>
      <c r="W10" t="n">
        <v>6.87</v>
      </c>
      <c r="X10" t="n">
        <v>1.14</v>
      </c>
      <c r="Y10" t="n">
        <v>0.5</v>
      </c>
      <c r="Z10" t="n">
        <v>10</v>
      </c>
      <c r="AA10" t="n">
        <v>698.7500143230357</v>
      </c>
      <c r="AB10" t="n">
        <v>956.0605962717725</v>
      </c>
      <c r="AC10" t="n">
        <v>864.8155148030684</v>
      </c>
      <c r="AD10" t="n">
        <v>698750.0143230356</v>
      </c>
      <c r="AE10" t="n">
        <v>956060.5962717725</v>
      </c>
      <c r="AF10" t="n">
        <v>1.726130460962103e-06</v>
      </c>
      <c r="AG10" t="n">
        <v>17</v>
      </c>
      <c r="AH10" t="n">
        <v>864815.5148030684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2.3346</v>
      </c>
      <c r="E11" t="n">
        <v>42.83</v>
      </c>
      <c r="F11" t="n">
        <v>39.21</v>
      </c>
      <c r="G11" t="n">
        <v>63.58</v>
      </c>
      <c r="H11" t="n">
        <v>0.98</v>
      </c>
      <c r="I11" t="n">
        <v>37</v>
      </c>
      <c r="J11" t="n">
        <v>181.12</v>
      </c>
      <c r="K11" t="n">
        <v>51.39</v>
      </c>
      <c r="L11" t="n">
        <v>10</v>
      </c>
      <c r="M11" t="n">
        <v>35</v>
      </c>
      <c r="N11" t="n">
        <v>34.73</v>
      </c>
      <c r="O11" t="n">
        <v>22572.13</v>
      </c>
      <c r="P11" t="n">
        <v>495.12</v>
      </c>
      <c r="Q11" t="n">
        <v>419.25</v>
      </c>
      <c r="R11" t="n">
        <v>98.52</v>
      </c>
      <c r="S11" t="n">
        <v>59.57</v>
      </c>
      <c r="T11" t="n">
        <v>17212.69</v>
      </c>
      <c r="U11" t="n">
        <v>0.6</v>
      </c>
      <c r="V11" t="n">
        <v>0.88</v>
      </c>
      <c r="W11" t="n">
        <v>6.85</v>
      </c>
      <c r="X11" t="n">
        <v>1.04</v>
      </c>
      <c r="Y11" t="n">
        <v>0.5</v>
      </c>
      <c r="Z11" t="n">
        <v>10</v>
      </c>
      <c r="AA11" t="n">
        <v>693.5186059424485</v>
      </c>
      <c r="AB11" t="n">
        <v>948.9027525320039</v>
      </c>
      <c r="AC11" t="n">
        <v>858.3408056237265</v>
      </c>
      <c r="AD11" t="n">
        <v>693518.6059424485</v>
      </c>
      <c r="AE11" t="n">
        <v>948902.7525320039</v>
      </c>
      <c r="AF11" t="n">
        <v>1.735571805057119e-06</v>
      </c>
      <c r="AG11" t="n">
        <v>17</v>
      </c>
      <c r="AH11" t="n">
        <v>858340.8056237265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2.3463</v>
      </c>
      <c r="E12" t="n">
        <v>42.62</v>
      </c>
      <c r="F12" t="n">
        <v>39.1</v>
      </c>
      <c r="G12" t="n">
        <v>68.98999999999999</v>
      </c>
      <c r="H12" t="n">
        <v>1.07</v>
      </c>
      <c r="I12" t="n">
        <v>34</v>
      </c>
      <c r="J12" t="n">
        <v>182.62</v>
      </c>
      <c r="K12" t="n">
        <v>51.39</v>
      </c>
      <c r="L12" t="n">
        <v>11</v>
      </c>
      <c r="M12" t="n">
        <v>32</v>
      </c>
      <c r="N12" t="n">
        <v>35.22</v>
      </c>
      <c r="O12" t="n">
        <v>22756.91</v>
      </c>
      <c r="P12" t="n">
        <v>492.76</v>
      </c>
      <c r="Q12" t="n">
        <v>419.27</v>
      </c>
      <c r="R12" t="n">
        <v>94.51000000000001</v>
      </c>
      <c r="S12" t="n">
        <v>59.57</v>
      </c>
      <c r="T12" t="n">
        <v>15219.6</v>
      </c>
      <c r="U12" t="n">
        <v>0.63</v>
      </c>
      <c r="V12" t="n">
        <v>0.88</v>
      </c>
      <c r="W12" t="n">
        <v>6.85</v>
      </c>
      <c r="X12" t="n">
        <v>0.93</v>
      </c>
      <c r="Y12" t="n">
        <v>0.5</v>
      </c>
      <c r="Z12" t="n">
        <v>10</v>
      </c>
      <c r="AA12" t="n">
        <v>688.1460449473697</v>
      </c>
      <c r="AB12" t="n">
        <v>941.5517775578739</v>
      </c>
      <c r="AC12" t="n">
        <v>851.6913973839693</v>
      </c>
      <c r="AD12" t="n">
        <v>688146.0449473696</v>
      </c>
      <c r="AE12" t="n">
        <v>941551.777557874</v>
      </c>
      <c r="AF12" t="n">
        <v>1.744269736231268e-06</v>
      </c>
      <c r="AG12" t="n">
        <v>17</v>
      </c>
      <c r="AH12" t="n">
        <v>851691.3973839693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2.3567</v>
      </c>
      <c r="E13" t="n">
        <v>42.43</v>
      </c>
      <c r="F13" t="n">
        <v>39.01</v>
      </c>
      <c r="G13" t="n">
        <v>75.5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491.48</v>
      </c>
      <c r="Q13" t="n">
        <v>419.26</v>
      </c>
      <c r="R13" t="n">
        <v>91.95999999999999</v>
      </c>
      <c r="S13" t="n">
        <v>59.57</v>
      </c>
      <c r="T13" t="n">
        <v>13958.53</v>
      </c>
      <c r="U13" t="n">
        <v>0.65</v>
      </c>
      <c r="V13" t="n">
        <v>0.89</v>
      </c>
      <c r="W13" t="n">
        <v>6.84</v>
      </c>
      <c r="X13" t="n">
        <v>0.85</v>
      </c>
      <c r="Y13" t="n">
        <v>0.5</v>
      </c>
      <c r="Z13" t="n">
        <v>10</v>
      </c>
      <c r="AA13" t="n">
        <v>684.2641420282107</v>
      </c>
      <c r="AB13" t="n">
        <v>936.2403867264107</v>
      </c>
      <c r="AC13" t="n">
        <v>846.886918238877</v>
      </c>
      <c r="AD13" t="n">
        <v>684264.1420282107</v>
      </c>
      <c r="AE13" t="n">
        <v>936240.3867264107</v>
      </c>
      <c r="AF13" t="n">
        <v>1.75200123060829e-06</v>
      </c>
      <c r="AG13" t="n">
        <v>17</v>
      </c>
      <c r="AH13" t="n">
        <v>846886.918238877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2.3667</v>
      </c>
      <c r="E14" t="n">
        <v>42.25</v>
      </c>
      <c r="F14" t="n">
        <v>38.93</v>
      </c>
      <c r="G14" t="n">
        <v>83.43000000000001</v>
      </c>
      <c r="H14" t="n">
        <v>1.24</v>
      </c>
      <c r="I14" t="n">
        <v>28</v>
      </c>
      <c r="J14" t="n">
        <v>185.63</v>
      </c>
      <c r="K14" t="n">
        <v>51.39</v>
      </c>
      <c r="L14" t="n">
        <v>13</v>
      </c>
      <c r="M14" t="n">
        <v>26</v>
      </c>
      <c r="N14" t="n">
        <v>36.24</v>
      </c>
      <c r="O14" t="n">
        <v>23128.27</v>
      </c>
      <c r="P14" t="n">
        <v>489.85</v>
      </c>
      <c r="Q14" t="n">
        <v>419.26</v>
      </c>
      <c r="R14" t="n">
        <v>89.29000000000001</v>
      </c>
      <c r="S14" t="n">
        <v>59.57</v>
      </c>
      <c r="T14" t="n">
        <v>12642.15</v>
      </c>
      <c r="U14" t="n">
        <v>0.67</v>
      </c>
      <c r="V14" t="n">
        <v>0.89</v>
      </c>
      <c r="W14" t="n">
        <v>6.84</v>
      </c>
      <c r="X14" t="n">
        <v>0.77</v>
      </c>
      <c r="Y14" t="n">
        <v>0.5</v>
      </c>
      <c r="Z14" t="n">
        <v>10</v>
      </c>
      <c r="AA14" t="n">
        <v>680.1638005557855</v>
      </c>
      <c r="AB14" t="n">
        <v>930.6301186295399</v>
      </c>
      <c r="AC14" t="n">
        <v>841.8120862551107</v>
      </c>
      <c r="AD14" t="n">
        <v>680163.8005557855</v>
      </c>
      <c r="AE14" t="n">
        <v>930630.1186295399</v>
      </c>
      <c r="AF14" t="n">
        <v>1.759435359816964e-06</v>
      </c>
      <c r="AG14" t="n">
        <v>17</v>
      </c>
      <c r="AH14" t="n">
        <v>841812.0862551107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2.373</v>
      </c>
      <c r="E15" t="n">
        <v>42.14</v>
      </c>
      <c r="F15" t="n">
        <v>38.89</v>
      </c>
      <c r="G15" t="n">
        <v>89.73999999999999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488.29</v>
      </c>
      <c r="Q15" t="n">
        <v>419.26</v>
      </c>
      <c r="R15" t="n">
        <v>87.92</v>
      </c>
      <c r="S15" t="n">
        <v>59.57</v>
      </c>
      <c r="T15" t="n">
        <v>11966.34</v>
      </c>
      <c r="U15" t="n">
        <v>0.68</v>
      </c>
      <c r="V15" t="n">
        <v>0.89</v>
      </c>
      <c r="W15" t="n">
        <v>6.83</v>
      </c>
      <c r="X15" t="n">
        <v>0.72</v>
      </c>
      <c r="Y15" t="n">
        <v>0.5</v>
      </c>
      <c r="Z15" t="n">
        <v>10</v>
      </c>
      <c r="AA15" t="n">
        <v>677.0677886404328</v>
      </c>
      <c r="AB15" t="n">
        <v>926.3940185405481</v>
      </c>
      <c r="AC15" t="n">
        <v>837.9802736132086</v>
      </c>
      <c r="AD15" t="n">
        <v>677067.7886404328</v>
      </c>
      <c r="AE15" t="n">
        <v>926394.0185405482</v>
      </c>
      <c r="AF15" t="n">
        <v>1.764118861218429e-06</v>
      </c>
      <c r="AG15" t="n">
        <v>17</v>
      </c>
      <c r="AH15" t="n">
        <v>837980.2736132087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2.3774</v>
      </c>
      <c r="E16" t="n">
        <v>42.06</v>
      </c>
      <c r="F16" t="n">
        <v>38.84</v>
      </c>
      <c r="G16" t="n">
        <v>93.22</v>
      </c>
      <c r="H16" t="n">
        <v>1.41</v>
      </c>
      <c r="I16" t="n">
        <v>25</v>
      </c>
      <c r="J16" t="n">
        <v>188.66</v>
      </c>
      <c r="K16" t="n">
        <v>51.39</v>
      </c>
      <c r="L16" t="n">
        <v>15</v>
      </c>
      <c r="M16" t="n">
        <v>23</v>
      </c>
      <c r="N16" t="n">
        <v>37.27</v>
      </c>
      <c r="O16" t="n">
        <v>23502.4</v>
      </c>
      <c r="P16" t="n">
        <v>487.35</v>
      </c>
      <c r="Q16" t="n">
        <v>419.23</v>
      </c>
      <c r="R16" t="n">
        <v>86.36</v>
      </c>
      <c r="S16" t="n">
        <v>59.57</v>
      </c>
      <c r="T16" t="n">
        <v>11192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675.0402095734142</v>
      </c>
      <c r="AB16" t="n">
        <v>923.6197954105781</v>
      </c>
      <c r="AC16" t="n">
        <v>835.4708184451164</v>
      </c>
      <c r="AD16" t="n">
        <v>675040.2095734143</v>
      </c>
      <c r="AE16" t="n">
        <v>923619.7954105781</v>
      </c>
      <c r="AF16" t="n">
        <v>1.767389878070246e-06</v>
      </c>
      <c r="AG16" t="n">
        <v>17</v>
      </c>
      <c r="AH16" t="n">
        <v>835470.8184451164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2.3845</v>
      </c>
      <c r="E17" t="n">
        <v>41.94</v>
      </c>
      <c r="F17" t="n">
        <v>38.79</v>
      </c>
      <c r="G17" t="n">
        <v>101.18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486.25</v>
      </c>
      <c r="Q17" t="n">
        <v>419.23</v>
      </c>
      <c r="R17" t="n">
        <v>84.51000000000001</v>
      </c>
      <c r="S17" t="n">
        <v>59.57</v>
      </c>
      <c r="T17" t="n">
        <v>10275.46</v>
      </c>
      <c r="U17" t="n">
        <v>0.7</v>
      </c>
      <c r="V17" t="n">
        <v>0.89</v>
      </c>
      <c r="W17" t="n">
        <v>6.83</v>
      </c>
      <c r="X17" t="n">
        <v>0.62</v>
      </c>
      <c r="Y17" t="n">
        <v>0.5</v>
      </c>
      <c r="Z17" t="n">
        <v>10</v>
      </c>
      <c r="AA17" t="n">
        <v>672.2446227643693</v>
      </c>
      <c r="AB17" t="n">
        <v>919.7947502058571</v>
      </c>
      <c r="AC17" t="n">
        <v>832.0108301862492</v>
      </c>
      <c r="AD17" t="n">
        <v>672244.6227643692</v>
      </c>
      <c r="AE17" t="n">
        <v>919794.7502058571</v>
      </c>
      <c r="AF17" t="n">
        <v>1.772668109808404e-06</v>
      </c>
      <c r="AG17" t="n">
        <v>17</v>
      </c>
      <c r="AH17" t="n">
        <v>832010.8301862492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2.3877</v>
      </c>
      <c r="E18" t="n">
        <v>41.88</v>
      </c>
      <c r="F18" t="n">
        <v>38.76</v>
      </c>
      <c r="G18" t="n">
        <v>105.72</v>
      </c>
      <c r="H18" t="n">
        <v>1.57</v>
      </c>
      <c r="I18" t="n">
        <v>22</v>
      </c>
      <c r="J18" t="n">
        <v>191.72</v>
      </c>
      <c r="K18" t="n">
        <v>51.39</v>
      </c>
      <c r="L18" t="n">
        <v>17</v>
      </c>
      <c r="M18" t="n">
        <v>20</v>
      </c>
      <c r="N18" t="n">
        <v>38.33</v>
      </c>
      <c r="O18" t="n">
        <v>23879.37</v>
      </c>
      <c r="P18" t="n">
        <v>485.52</v>
      </c>
      <c r="Q18" t="n">
        <v>419.25</v>
      </c>
      <c r="R18" t="n">
        <v>83.98999999999999</v>
      </c>
      <c r="S18" t="n">
        <v>59.57</v>
      </c>
      <c r="T18" t="n">
        <v>10021.51</v>
      </c>
      <c r="U18" t="n">
        <v>0.71</v>
      </c>
      <c r="V18" t="n">
        <v>0.89</v>
      </c>
      <c r="W18" t="n">
        <v>6.83</v>
      </c>
      <c r="X18" t="n">
        <v>0.6</v>
      </c>
      <c r="Y18" t="n">
        <v>0.5</v>
      </c>
      <c r="Z18" t="n">
        <v>10</v>
      </c>
      <c r="AA18" t="n">
        <v>670.7436729576309</v>
      </c>
      <c r="AB18" t="n">
        <v>917.7410844630457</v>
      </c>
      <c r="AC18" t="n">
        <v>830.1531634195937</v>
      </c>
      <c r="AD18" t="n">
        <v>670743.6729576309</v>
      </c>
      <c r="AE18" t="n">
        <v>917741.0844630457</v>
      </c>
      <c r="AF18" t="n">
        <v>1.77504703115518e-06</v>
      </c>
      <c r="AG18" t="n">
        <v>17</v>
      </c>
      <c r="AH18" t="n">
        <v>830153.1634195937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2.3912</v>
      </c>
      <c r="E19" t="n">
        <v>41.82</v>
      </c>
      <c r="F19" t="n">
        <v>38.74</v>
      </c>
      <c r="G19" t="n">
        <v>110.67</v>
      </c>
      <c r="H19" t="n">
        <v>1.65</v>
      </c>
      <c r="I19" t="n">
        <v>21</v>
      </c>
      <c r="J19" t="n">
        <v>193.26</v>
      </c>
      <c r="K19" t="n">
        <v>51.39</v>
      </c>
      <c r="L19" t="n">
        <v>18</v>
      </c>
      <c r="M19" t="n">
        <v>19</v>
      </c>
      <c r="N19" t="n">
        <v>38.86</v>
      </c>
      <c r="O19" t="n">
        <v>24068.93</v>
      </c>
      <c r="P19" t="n">
        <v>484.86</v>
      </c>
      <c r="Q19" t="n">
        <v>419.26</v>
      </c>
      <c r="R19" t="n">
        <v>82.93000000000001</v>
      </c>
      <c r="S19" t="n">
        <v>59.57</v>
      </c>
      <c r="T19" t="n">
        <v>9495.9</v>
      </c>
      <c r="U19" t="n">
        <v>0.72</v>
      </c>
      <c r="V19" t="n">
        <v>0.89</v>
      </c>
      <c r="W19" t="n">
        <v>6.83</v>
      </c>
      <c r="X19" t="n">
        <v>0.57</v>
      </c>
      <c r="Y19" t="n">
        <v>0.5</v>
      </c>
      <c r="Z19" t="n">
        <v>10</v>
      </c>
      <c r="AA19" t="n">
        <v>669.2623021767436</v>
      </c>
      <c r="AB19" t="n">
        <v>915.7142076071691</v>
      </c>
      <c r="AC19" t="n">
        <v>828.3197288461025</v>
      </c>
      <c r="AD19" t="n">
        <v>669262.3021767435</v>
      </c>
      <c r="AE19" t="n">
        <v>915714.2076071691</v>
      </c>
      <c r="AF19" t="n">
        <v>1.777648976378216e-06</v>
      </c>
      <c r="AG19" t="n">
        <v>17</v>
      </c>
      <c r="AH19" t="n">
        <v>828319.7288461025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2.3961</v>
      </c>
      <c r="E20" t="n">
        <v>41.74</v>
      </c>
      <c r="F20" t="n">
        <v>38.69</v>
      </c>
      <c r="G20" t="n">
        <v>116.06</v>
      </c>
      <c r="H20" t="n">
        <v>1.73</v>
      </c>
      <c r="I20" t="n">
        <v>20</v>
      </c>
      <c r="J20" t="n">
        <v>194.8</v>
      </c>
      <c r="K20" t="n">
        <v>51.39</v>
      </c>
      <c r="L20" t="n">
        <v>19</v>
      </c>
      <c r="M20" t="n">
        <v>18</v>
      </c>
      <c r="N20" t="n">
        <v>39.41</v>
      </c>
      <c r="O20" t="n">
        <v>24259.23</v>
      </c>
      <c r="P20" t="n">
        <v>482.74</v>
      </c>
      <c r="Q20" t="n">
        <v>419.23</v>
      </c>
      <c r="R20" t="n">
        <v>81.31</v>
      </c>
      <c r="S20" t="n">
        <v>59.57</v>
      </c>
      <c r="T20" t="n">
        <v>8688.5</v>
      </c>
      <c r="U20" t="n">
        <v>0.73</v>
      </c>
      <c r="V20" t="n">
        <v>0.89</v>
      </c>
      <c r="W20" t="n">
        <v>6.82</v>
      </c>
      <c r="X20" t="n">
        <v>0.52</v>
      </c>
      <c r="Y20" t="n">
        <v>0.5</v>
      </c>
      <c r="Z20" t="n">
        <v>10</v>
      </c>
      <c r="AA20" t="n">
        <v>665.9615530572395</v>
      </c>
      <c r="AB20" t="n">
        <v>911.1979770430896</v>
      </c>
      <c r="AC20" t="n">
        <v>824.2345209884893</v>
      </c>
      <c r="AD20" t="n">
        <v>665961.5530572395</v>
      </c>
      <c r="AE20" t="n">
        <v>911197.9770430896</v>
      </c>
      <c r="AF20" t="n">
        <v>1.781291699690467e-06</v>
      </c>
      <c r="AG20" t="n">
        <v>17</v>
      </c>
      <c r="AH20" t="n">
        <v>824234.5209884893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2.3984</v>
      </c>
      <c r="E21" t="n">
        <v>41.69</v>
      </c>
      <c r="F21" t="n">
        <v>38.68</v>
      </c>
      <c r="G21" t="n">
        <v>122.14</v>
      </c>
      <c r="H21" t="n">
        <v>1.81</v>
      </c>
      <c r="I21" t="n">
        <v>19</v>
      </c>
      <c r="J21" t="n">
        <v>196.35</v>
      </c>
      <c r="K21" t="n">
        <v>51.39</v>
      </c>
      <c r="L21" t="n">
        <v>20</v>
      </c>
      <c r="M21" t="n">
        <v>17</v>
      </c>
      <c r="N21" t="n">
        <v>39.96</v>
      </c>
      <c r="O21" t="n">
        <v>24450.27</v>
      </c>
      <c r="P21" t="n">
        <v>482.83</v>
      </c>
      <c r="Q21" t="n">
        <v>419.24</v>
      </c>
      <c r="R21" t="n">
        <v>81.22</v>
      </c>
      <c r="S21" t="n">
        <v>59.57</v>
      </c>
      <c r="T21" t="n">
        <v>8650.82</v>
      </c>
      <c r="U21" t="n">
        <v>0.73</v>
      </c>
      <c r="V21" t="n">
        <v>0.89</v>
      </c>
      <c r="W21" t="n">
        <v>6.82</v>
      </c>
      <c r="X21" t="n">
        <v>0.51</v>
      </c>
      <c r="Y21" t="n">
        <v>0.5</v>
      </c>
      <c r="Z21" t="n">
        <v>10</v>
      </c>
      <c r="AA21" t="n">
        <v>665.5275562336017</v>
      </c>
      <c r="AB21" t="n">
        <v>910.6041634423999</v>
      </c>
      <c r="AC21" t="n">
        <v>823.6973801244269</v>
      </c>
      <c r="AD21" t="n">
        <v>665527.5562336016</v>
      </c>
      <c r="AE21" t="n">
        <v>910604.1634423999</v>
      </c>
      <c r="AF21" t="n">
        <v>1.783001549408462e-06</v>
      </c>
      <c r="AG21" t="n">
        <v>17</v>
      </c>
      <c r="AH21" t="n">
        <v>823697.3801244269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2.4025</v>
      </c>
      <c r="E22" t="n">
        <v>41.62</v>
      </c>
      <c r="F22" t="n">
        <v>38.64</v>
      </c>
      <c r="G22" t="n">
        <v>128.8</v>
      </c>
      <c r="H22" t="n">
        <v>1.88</v>
      </c>
      <c r="I22" t="n">
        <v>18</v>
      </c>
      <c r="J22" t="n">
        <v>197.9</v>
      </c>
      <c r="K22" t="n">
        <v>51.39</v>
      </c>
      <c r="L22" t="n">
        <v>21</v>
      </c>
      <c r="M22" t="n">
        <v>16</v>
      </c>
      <c r="N22" t="n">
        <v>40.51</v>
      </c>
      <c r="O22" t="n">
        <v>24642.07</v>
      </c>
      <c r="P22" t="n">
        <v>482.7</v>
      </c>
      <c r="Q22" t="n">
        <v>419.23</v>
      </c>
      <c r="R22" t="n">
        <v>79.76000000000001</v>
      </c>
      <c r="S22" t="n">
        <v>59.57</v>
      </c>
      <c r="T22" t="n">
        <v>7926.31</v>
      </c>
      <c r="U22" t="n">
        <v>0.75</v>
      </c>
      <c r="V22" t="n">
        <v>0.89</v>
      </c>
      <c r="W22" t="n">
        <v>6.83</v>
      </c>
      <c r="X22" t="n">
        <v>0.48</v>
      </c>
      <c r="Y22" t="n">
        <v>0.5</v>
      </c>
      <c r="Z22" t="n">
        <v>10</v>
      </c>
      <c r="AA22" t="n">
        <v>664.4365978480805</v>
      </c>
      <c r="AB22" t="n">
        <v>909.1114660496429</v>
      </c>
      <c r="AC22" t="n">
        <v>822.3471436758206</v>
      </c>
      <c r="AD22" t="n">
        <v>664436.5978480806</v>
      </c>
      <c r="AE22" t="n">
        <v>909111.4660496429</v>
      </c>
      <c r="AF22" t="n">
        <v>1.786049542384018e-06</v>
      </c>
      <c r="AG22" t="n">
        <v>17</v>
      </c>
      <c r="AH22" t="n">
        <v>822347.1436758206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2.4058</v>
      </c>
      <c r="E23" t="n">
        <v>41.57</v>
      </c>
      <c r="F23" t="n">
        <v>38.62</v>
      </c>
      <c r="G23" t="n">
        <v>136.3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15</v>
      </c>
      <c r="N23" t="n">
        <v>41.07</v>
      </c>
      <c r="O23" t="n">
        <v>24834.62</v>
      </c>
      <c r="P23" t="n">
        <v>481.47</v>
      </c>
      <c r="Q23" t="n">
        <v>419.23</v>
      </c>
      <c r="R23" t="n">
        <v>79.12</v>
      </c>
      <c r="S23" t="n">
        <v>59.57</v>
      </c>
      <c r="T23" t="n">
        <v>7609</v>
      </c>
      <c r="U23" t="n">
        <v>0.75</v>
      </c>
      <c r="V23" t="n">
        <v>0.9</v>
      </c>
      <c r="W23" t="n">
        <v>6.82</v>
      </c>
      <c r="X23" t="n">
        <v>0.45</v>
      </c>
      <c r="Y23" t="n">
        <v>0.5</v>
      </c>
      <c r="Z23" t="n">
        <v>10</v>
      </c>
      <c r="AA23" t="n">
        <v>662.4446556188412</v>
      </c>
      <c r="AB23" t="n">
        <v>906.3860028133088</v>
      </c>
      <c r="AC23" t="n">
        <v>819.8817948255504</v>
      </c>
      <c r="AD23" t="n">
        <v>662444.6556188413</v>
      </c>
      <c r="AE23" t="n">
        <v>906386.0028133087</v>
      </c>
      <c r="AF23" t="n">
        <v>1.788502805022881e-06</v>
      </c>
      <c r="AG23" t="n">
        <v>17</v>
      </c>
      <c r="AH23" t="n">
        <v>819881.7948255504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2.4086</v>
      </c>
      <c r="E24" t="n">
        <v>41.52</v>
      </c>
      <c r="F24" t="n">
        <v>38.6</v>
      </c>
      <c r="G24" t="n">
        <v>144.76</v>
      </c>
      <c r="H24" t="n">
        <v>2.03</v>
      </c>
      <c r="I24" t="n">
        <v>16</v>
      </c>
      <c r="J24" t="n">
        <v>201.03</v>
      </c>
      <c r="K24" t="n">
        <v>51.39</v>
      </c>
      <c r="L24" t="n">
        <v>23</v>
      </c>
      <c r="M24" t="n">
        <v>14</v>
      </c>
      <c r="N24" t="n">
        <v>41.64</v>
      </c>
      <c r="O24" t="n">
        <v>25027.94</v>
      </c>
      <c r="P24" t="n">
        <v>480.75</v>
      </c>
      <c r="Q24" t="n">
        <v>419.23</v>
      </c>
      <c r="R24" t="n">
        <v>78.76000000000001</v>
      </c>
      <c r="S24" t="n">
        <v>59.57</v>
      </c>
      <c r="T24" t="n">
        <v>7435.08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661.0801111838584</v>
      </c>
      <c r="AB24" t="n">
        <v>904.5189729179133</v>
      </c>
      <c r="AC24" t="n">
        <v>818.1929516429789</v>
      </c>
      <c r="AD24" t="n">
        <v>661080.1111838585</v>
      </c>
      <c r="AE24" t="n">
        <v>904518.9729179133</v>
      </c>
      <c r="AF24" t="n">
        <v>1.79058436120131e-06</v>
      </c>
      <c r="AG24" t="n">
        <v>17</v>
      </c>
      <c r="AH24" t="n">
        <v>818192.9516429788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2.4088</v>
      </c>
      <c r="E25" t="n">
        <v>41.52</v>
      </c>
      <c r="F25" t="n">
        <v>38.6</v>
      </c>
      <c r="G25" t="n">
        <v>144.75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480.89</v>
      </c>
      <c r="Q25" t="n">
        <v>419.24</v>
      </c>
      <c r="R25" t="n">
        <v>78.73</v>
      </c>
      <c r="S25" t="n">
        <v>59.57</v>
      </c>
      <c r="T25" t="n">
        <v>7418.81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661.1767103683942</v>
      </c>
      <c r="AB25" t="n">
        <v>904.6511441838503</v>
      </c>
      <c r="AC25" t="n">
        <v>818.3125086687982</v>
      </c>
      <c r="AD25" t="n">
        <v>661176.7103683942</v>
      </c>
      <c r="AE25" t="n">
        <v>904651.1441838503</v>
      </c>
      <c r="AF25" t="n">
        <v>1.790733043785483e-06</v>
      </c>
      <c r="AG25" t="n">
        <v>17</v>
      </c>
      <c r="AH25" t="n">
        <v>818312.5086687981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2.4129</v>
      </c>
      <c r="E26" t="n">
        <v>41.44</v>
      </c>
      <c r="F26" t="n">
        <v>38.56</v>
      </c>
      <c r="G26" t="n">
        <v>154.25</v>
      </c>
      <c r="H26" t="n">
        <v>2.17</v>
      </c>
      <c r="I26" t="n">
        <v>15</v>
      </c>
      <c r="J26" t="n">
        <v>204.19</v>
      </c>
      <c r="K26" t="n">
        <v>51.39</v>
      </c>
      <c r="L26" t="n">
        <v>25</v>
      </c>
      <c r="M26" t="n">
        <v>13</v>
      </c>
      <c r="N26" t="n">
        <v>42.79</v>
      </c>
      <c r="O26" t="n">
        <v>25417.05</v>
      </c>
      <c r="P26" t="n">
        <v>479.34</v>
      </c>
      <c r="Q26" t="n">
        <v>419.23</v>
      </c>
      <c r="R26" t="n">
        <v>77.26000000000001</v>
      </c>
      <c r="S26" t="n">
        <v>59.57</v>
      </c>
      <c r="T26" t="n">
        <v>6688.5</v>
      </c>
      <c r="U26" t="n">
        <v>0.77</v>
      </c>
      <c r="V26" t="n">
        <v>0.9</v>
      </c>
      <c r="W26" t="n">
        <v>6.82</v>
      </c>
      <c r="X26" t="n">
        <v>0.4</v>
      </c>
      <c r="Y26" t="n">
        <v>0.5</v>
      </c>
      <c r="Z26" t="n">
        <v>10</v>
      </c>
      <c r="AA26" t="n">
        <v>651.0271293169116</v>
      </c>
      <c r="AB26" t="n">
        <v>890.7640396212977</v>
      </c>
      <c r="AC26" t="n">
        <v>805.7507698750219</v>
      </c>
      <c r="AD26" t="n">
        <v>651027.1293169116</v>
      </c>
      <c r="AE26" t="n">
        <v>890764.0396212977</v>
      </c>
      <c r="AF26" t="n">
        <v>1.79378103676104e-06</v>
      </c>
      <c r="AG26" t="n">
        <v>16</v>
      </c>
      <c r="AH26" t="n">
        <v>805750.7698750219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2.4135</v>
      </c>
      <c r="E27" t="n">
        <v>41.43</v>
      </c>
      <c r="F27" t="n">
        <v>38.55</v>
      </c>
      <c r="G27" t="n">
        <v>154.21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478.62</v>
      </c>
      <c r="Q27" t="n">
        <v>419.24</v>
      </c>
      <c r="R27" t="n">
        <v>77.18000000000001</v>
      </c>
      <c r="S27" t="n">
        <v>59.57</v>
      </c>
      <c r="T27" t="n">
        <v>6652.28</v>
      </c>
      <c r="U27" t="n">
        <v>0.77</v>
      </c>
      <c r="V27" t="n">
        <v>0.9</v>
      </c>
      <c r="W27" t="n">
        <v>6.81</v>
      </c>
      <c r="X27" t="n">
        <v>0.39</v>
      </c>
      <c r="Y27" t="n">
        <v>0.5</v>
      </c>
      <c r="Z27" t="n">
        <v>10</v>
      </c>
      <c r="AA27" t="n">
        <v>650.1624142039449</v>
      </c>
      <c r="AB27" t="n">
        <v>889.5808982551982</v>
      </c>
      <c r="AC27" t="n">
        <v>804.6805458603536</v>
      </c>
      <c r="AD27" t="n">
        <v>650162.4142039448</v>
      </c>
      <c r="AE27" t="n">
        <v>889580.8982551983</v>
      </c>
      <c r="AF27" t="n">
        <v>1.79422708451356e-06</v>
      </c>
      <c r="AG27" t="n">
        <v>16</v>
      </c>
      <c r="AH27" t="n">
        <v>804680.5458603536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2.4164</v>
      </c>
      <c r="E28" t="n">
        <v>41.38</v>
      </c>
      <c r="F28" t="n">
        <v>38.54</v>
      </c>
      <c r="G28" t="n">
        <v>165.16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479.3</v>
      </c>
      <c r="Q28" t="n">
        <v>419.24</v>
      </c>
      <c r="R28" t="n">
        <v>76.34</v>
      </c>
      <c r="S28" t="n">
        <v>59.57</v>
      </c>
      <c r="T28" t="n">
        <v>6237.56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650.1992656914024</v>
      </c>
      <c r="AB28" t="n">
        <v>889.6313200861103</v>
      </c>
      <c r="AC28" t="n">
        <v>804.7261555024911</v>
      </c>
      <c r="AD28" t="n">
        <v>650199.2656914024</v>
      </c>
      <c r="AE28" t="n">
        <v>889631.3200861104</v>
      </c>
      <c r="AF28" t="n">
        <v>1.796382981984076e-06</v>
      </c>
      <c r="AG28" t="n">
        <v>16</v>
      </c>
      <c r="AH28" t="n">
        <v>804726.1555024912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2.4163</v>
      </c>
      <c r="E29" t="n">
        <v>41.39</v>
      </c>
      <c r="F29" t="n">
        <v>38.54</v>
      </c>
      <c r="G29" t="n">
        <v>165.17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476.89</v>
      </c>
      <c r="Q29" t="n">
        <v>419.24</v>
      </c>
      <c r="R29" t="n">
        <v>76.48999999999999</v>
      </c>
      <c r="S29" t="n">
        <v>59.57</v>
      </c>
      <c r="T29" t="n">
        <v>6311.92</v>
      </c>
      <c r="U29" t="n">
        <v>0.78</v>
      </c>
      <c r="V29" t="n">
        <v>0.9</v>
      </c>
      <c r="W29" t="n">
        <v>6.82</v>
      </c>
      <c r="X29" t="n">
        <v>0.37</v>
      </c>
      <c r="Y29" t="n">
        <v>0.5</v>
      </c>
      <c r="Z29" t="n">
        <v>10</v>
      </c>
      <c r="AA29" t="n">
        <v>647.8087080956798</v>
      </c>
      <c r="AB29" t="n">
        <v>886.3604537196851</v>
      </c>
      <c r="AC29" t="n">
        <v>801.7674560313876</v>
      </c>
      <c r="AD29" t="n">
        <v>647808.7080956798</v>
      </c>
      <c r="AE29" t="n">
        <v>886360.4537196851</v>
      </c>
      <c r="AF29" t="n">
        <v>1.796308640691989e-06</v>
      </c>
      <c r="AG29" t="n">
        <v>16</v>
      </c>
      <c r="AH29" t="n">
        <v>801767.4560313876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2.4194</v>
      </c>
      <c r="E30" t="n">
        <v>41.33</v>
      </c>
      <c r="F30" t="n">
        <v>38.52</v>
      </c>
      <c r="G30" t="n">
        <v>177.78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477.71</v>
      </c>
      <c r="Q30" t="n">
        <v>419.23</v>
      </c>
      <c r="R30" t="n">
        <v>75.84</v>
      </c>
      <c r="S30" t="n">
        <v>59.57</v>
      </c>
      <c r="T30" t="n">
        <v>5988.18</v>
      </c>
      <c r="U30" t="n">
        <v>0.79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647.9328909336504</v>
      </c>
      <c r="AB30" t="n">
        <v>886.5303661571564</v>
      </c>
      <c r="AC30" t="n">
        <v>801.9211522643003</v>
      </c>
      <c r="AD30" t="n">
        <v>647932.8909336503</v>
      </c>
      <c r="AE30" t="n">
        <v>886530.3661571564</v>
      </c>
      <c r="AF30" t="n">
        <v>1.798613220746678e-06</v>
      </c>
      <c r="AG30" t="n">
        <v>16</v>
      </c>
      <c r="AH30" t="n">
        <v>801921.1522643003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2.42</v>
      </c>
      <c r="E31" t="n">
        <v>41.32</v>
      </c>
      <c r="F31" t="n">
        <v>38.51</v>
      </c>
      <c r="G31" t="n">
        <v>177.73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478.6</v>
      </c>
      <c r="Q31" t="n">
        <v>419.24</v>
      </c>
      <c r="R31" t="n">
        <v>75.67</v>
      </c>
      <c r="S31" t="n">
        <v>59.57</v>
      </c>
      <c r="T31" t="n">
        <v>5903.31</v>
      </c>
      <c r="U31" t="n">
        <v>0.79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648.680366265706</v>
      </c>
      <c r="AB31" t="n">
        <v>887.5530948827595</v>
      </c>
      <c r="AC31" t="n">
        <v>802.8462731957405</v>
      </c>
      <c r="AD31" t="n">
        <v>648680.366265706</v>
      </c>
      <c r="AE31" t="n">
        <v>887553.0948827595</v>
      </c>
      <c r="AF31" t="n">
        <v>1.799059268499199e-06</v>
      </c>
      <c r="AG31" t="n">
        <v>16</v>
      </c>
      <c r="AH31" t="n">
        <v>802846.2731957405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2.4246</v>
      </c>
      <c r="E32" t="n">
        <v>41.24</v>
      </c>
      <c r="F32" t="n">
        <v>38.46</v>
      </c>
      <c r="G32" t="n">
        <v>192.32</v>
      </c>
      <c r="H32" t="n">
        <v>2.58</v>
      </c>
      <c r="I32" t="n">
        <v>12</v>
      </c>
      <c r="J32" t="n">
        <v>213.81</v>
      </c>
      <c r="K32" t="n">
        <v>51.39</v>
      </c>
      <c r="L32" t="n">
        <v>31</v>
      </c>
      <c r="M32" t="n">
        <v>10</v>
      </c>
      <c r="N32" t="n">
        <v>46.41</v>
      </c>
      <c r="O32" t="n">
        <v>26603.52</v>
      </c>
      <c r="P32" t="n">
        <v>474.89</v>
      </c>
      <c r="Q32" t="n">
        <v>419.25</v>
      </c>
      <c r="R32" t="n">
        <v>74.09999999999999</v>
      </c>
      <c r="S32" t="n">
        <v>59.57</v>
      </c>
      <c r="T32" t="n">
        <v>5125.77</v>
      </c>
      <c r="U32" t="n">
        <v>0.8</v>
      </c>
      <c r="V32" t="n">
        <v>0.9</v>
      </c>
      <c r="W32" t="n">
        <v>6.81</v>
      </c>
      <c r="X32" t="n">
        <v>0.3</v>
      </c>
      <c r="Y32" t="n">
        <v>0.5</v>
      </c>
      <c r="Z32" t="n">
        <v>10</v>
      </c>
      <c r="AA32" t="n">
        <v>643.9234010323009</v>
      </c>
      <c r="AB32" t="n">
        <v>881.0444051879198</v>
      </c>
      <c r="AC32" t="n">
        <v>796.958763710373</v>
      </c>
      <c r="AD32" t="n">
        <v>643923.4010323009</v>
      </c>
      <c r="AE32" t="n">
        <v>881044.4051879197</v>
      </c>
      <c r="AF32" t="n">
        <v>1.802478967935189e-06</v>
      </c>
      <c r="AG32" t="n">
        <v>16</v>
      </c>
      <c r="AH32" t="n">
        <v>796958.763710373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2.4251</v>
      </c>
      <c r="E33" t="n">
        <v>41.24</v>
      </c>
      <c r="F33" t="n">
        <v>38.46</v>
      </c>
      <c r="G33" t="n">
        <v>192.28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476.78</v>
      </c>
      <c r="Q33" t="n">
        <v>419.23</v>
      </c>
      <c r="R33" t="n">
        <v>73.91</v>
      </c>
      <c r="S33" t="n">
        <v>59.57</v>
      </c>
      <c r="T33" t="n">
        <v>5032.24</v>
      </c>
      <c r="U33" t="n">
        <v>0.8100000000000001</v>
      </c>
      <c r="V33" t="n">
        <v>0.9</v>
      </c>
      <c r="W33" t="n">
        <v>6.81</v>
      </c>
      <c r="X33" t="n">
        <v>0.29</v>
      </c>
      <c r="Y33" t="n">
        <v>0.5</v>
      </c>
      <c r="Z33" t="n">
        <v>10</v>
      </c>
      <c r="AA33" t="n">
        <v>645.7011393873862</v>
      </c>
      <c r="AB33" t="n">
        <v>883.4767852336282</v>
      </c>
      <c r="AC33" t="n">
        <v>799.1590008183859</v>
      </c>
      <c r="AD33" t="n">
        <v>645701.1393873862</v>
      </c>
      <c r="AE33" t="n">
        <v>883476.7852336282</v>
      </c>
      <c r="AF33" t="n">
        <v>1.802850674395623e-06</v>
      </c>
      <c r="AG33" t="n">
        <v>16</v>
      </c>
      <c r="AH33" t="n">
        <v>799159.000818386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2.424</v>
      </c>
      <c r="E34" t="n">
        <v>41.25</v>
      </c>
      <c r="F34" t="n">
        <v>38.47</v>
      </c>
      <c r="G34" t="n">
        <v>192.37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476.66</v>
      </c>
      <c r="Q34" t="n">
        <v>419.23</v>
      </c>
      <c r="R34" t="n">
        <v>74.44</v>
      </c>
      <c r="S34" t="n">
        <v>59.57</v>
      </c>
      <c r="T34" t="n">
        <v>5293.37</v>
      </c>
      <c r="U34" t="n">
        <v>0.8</v>
      </c>
      <c r="V34" t="n">
        <v>0.9</v>
      </c>
      <c r="W34" t="n">
        <v>6.82</v>
      </c>
      <c r="X34" t="n">
        <v>0.31</v>
      </c>
      <c r="Y34" t="n">
        <v>0.5</v>
      </c>
      <c r="Z34" t="n">
        <v>10</v>
      </c>
      <c r="AA34" t="n">
        <v>645.8302939171009</v>
      </c>
      <c r="AB34" t="n">
        <v>883.65350015908</v>
      </c>
      <c r="AC34" t="n">
        <v>799.3188503193733</v>
      </c>
      <c r="AD34" t="n">
        <v>645830.2939171009</v>
      </c>
      <c r="AE34" t="n">
        <v>883653.5001590799</v>
      </c>
      <c r="AF34" t="n">
        <v>1.802032920182668e-06</v>
      </c>
      <c r="AG34" t="n">
        <v>16</v>
      </c>
      <c r="AH34" t="n">
        <v>799318.8503193733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2.4278</v>
      </c>
      <c r="E35" t="n">
        <v>41.19</v>
      </c>
      <c r="F35" t="n">
        <v>38.44</v>
      </c>
      <c r="G35" t="n">
        <v>209.7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9</v>
      </c>
      <c r="N35" t="n">
        <v>48.32</v>
      </c>
      <c r="O35" t="n">
        <v>27208.22</v>
      </c>
      <c r="P35" t="n">
        <v>474.06</v>
      </c>
      <c r="Q35" t="n">
        <v>419.23</v>
      </c>
      <c r="R35" t="n">
        <v>73.5</v>
      </c>
      <c r="S35" t="n">
        <v>59.57</v>
      </c>
      <c r="T35" t="n">
        <v>4832.31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642.386912199632</v>
      </c>
      <c r="AB35" t="n">
        <v>878.9421133819591</v>
      </c>
      <c r="AC35" t="n">
        <v>795.057111683788</v>
      </c>
      <c r="AD35" t="n">
        <v>642386.912199632</v>
      </c>
      <c r="AE35" t="n">
        <v>878942.113381959</v>
      </c>
      <c r="AF35" t="n">
        <v>1.804857889281965e-06</v>
      </c>
      <c r="AG35" t="n">
        <v>16</v>
      </c>
      <c r="AH35" t="n">
        <v>795057.111683788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2.4275</v>
      </c>
      <c r="E36" t="n">
        <v>41.2</v>
      </c>
      <c r="F36" t="n">
        <v>38.45</v>
      </c>
      <c r="G36" t="n">
        <v>209.73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9</v>
      </c>
      <c r="N36" t="n">
        <v>48.97</v>
      </c>
      <c r="O36" t="n">
        <v>27411.55</v>
      </c>
      <c r="P36" t="n">
        <v>475.5</v>
      </c>
      <c r="Q36" t="n">
        <v>419.23</v>
      </c>
      <c r="R36" t="n">
        <v>73.63</v>
      </c>
      <c r="S36" t="n">
        <v>59.57</v>
      </c>
      <c r="T36" t="n">
        <v>4895.55</v>
      </c>
      <c r="U36" t="n">
        <v>0.8100000000000001</v>
      </c>
      <c r="V36" t="n">
        <v>0.9</v>
      </c>
      <c r="W36" t="n">
        <v>6.81</v>
      </c>
      <c r="X36" t="n">
        <v>0.29</v>
      </c>
      <c r="Y36" t="n">
        <v>0.5</v>
      </c>
      <c r="Z36" t="n">
        <v>10</v>
      </c>
      <c r="AA36" t="n">
        <v>643.8977926676669</v>
      </c>
      <c r="AB36" t="n">
        <v>881.0093666936662</v>
      </c>
      <c r="AC36" t="n">
        <v>796.927069240834</v>
      </c>
      <c r="AD36" t="n">
        <v>643897.7926676669</v>
      </c>
      <c r="AE36" t="n">
        <v>881009.3666936662</v>
      </c>
      <c r="AF36" t="n">
        <v>1.804634865405704e-06</v>
      </c>
      <c r="AG36" t="n">
        <v>16</v>
      </c>
      <c r="AH36" t="n">
        <v>796927.0692408341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2.4275</v>
      </c>
      <c r="E37" t="n">
        <v>41.19</v>
      </c>
      <c r="F37" t="n">
        <v>38.45</v>
      </c>
      <c r="G37" t="n">
        <v>209.72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476.05</v>
      </c>
      <c r="Q37" t="n">
        <v>419.23</v>
      </c>
      <c r="R37" t="n">
        <v>73.70999999999999</v>
      </c>
      <c r="S37" t="n">
        <v>59.57</v>
      </c>
      <c r="T37" t="n">
        <v>4934.62</v>
      </c>
      <c r="U37" t="n">
        <v>0.8100000000000001</v>
      </c>
      <c r="V37" t="n">
        <v>0.9</v>
      </c>
      <c r="W37" t="n">
        <v>6.81</v>
      </c>
      <c r="X37" t="n">
        <v>0.29</v>
      </c>
      <c r="Y37" t="n">
        <v>0.5</v>
      </c>
      <c r="Z37" t="n">
        <v>10</v>
      </c>
      <c r="AA37" t="n">
        <v>644.4457871222869</v>
      </c>
      <c r="AB37" t="n">
        <v>881.7591568822863</v>
      </c>
      <c r="AC37" t="n">
        <v>797.6053005061895</v>
      </c>
      <c r="AD37" t="n">
        <v>644445.7871222869</v>
      </c>
      <c r="AE37" t="n">
        <v>881759.1568822863</v>
      </c>
      <c r="AF37" t="n">
        <v>1.804634865405704e-06</v>
      </c>
      <c r="AG37" t="n">
        <v>16</v>
      </c>
      <c r="AH37" t="n">
        <v>797605.3005061895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2.4277</v>
      </c>
      <c r="E38" t="n">
        <v>41.19</v>
      </c>
      <c r="F38" t="n">
        <v>38.45</v>
      </c>
      <c r="G38" t="n">
        <v>209.71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474.92</v>
      </c>
      <c r="Q38" t="n">
        <v>419.23</v>
      </c>
      <c r="R38" t="n">
        <v>73.58</v>
      </c>
      <c r="S38" t="n">
        <v>59.57</v>
      </c>
      <c r="T38" t="n">
        <v>4872.02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643.2771098695421</v>
      </c>
      <c r="AB38" t="n">
        <v>880.1601211066793</v>
      </c>
      <c r="AC38" t="n">
        <v>796.1588744607456</v>
      </c>
      <c r="AD38" t="n">
        <v>643277.1098695421</v>
      </c>
      <c r="AE38" t="n">
        <v>880160.1211066793</v>
      </c>
      <c r="AF38" t="n">
        <v>1.804783547989878e-06</v>
      </c>
      <c r="AG38" t="n">
        <v>16</v>
      </c>
      <c r="AH38" t="n">
        <v>796158.8744607456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2.431</v>
      </c>
      <c r="E39" t="n">
        <v>41.14</v>
      </c>
      <c r="F39" t="n">
        <v>38.42</v>
      </c>
      <c r="G39" t="n">
        <v>230.55</v>
      </c>
      <c r="H39" t="n">
        <v>3</v>
      </c>
      <c r="I39" t="n">
        <v>10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473.46</v>
      </c>
      <c r="Q39" t="n">
        <v>419.25</v>
      </c>
      <c r="R39" t="n">
        <v>72.95</v>
      </c>
      <c r="S39" t="n">
        <v>59.57</v>
      </c>
      <c r="T39" t="n">
        <v>4558.08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641.0832998073108</v>
      </c>
      <c r="AB39" t="n">
        <v>877.1584533954654</v>
      </c>
      <c r="AC39" t="n">
        <v>793.443681703023</v>
      </c>
      <c r="AD39" t="n">
        <v>641083.2998073108</v>
      </c>
      <c r="AE39" t="n">
        <v>877158.4533954654</v>
      </c>
      <c r="AF39" t="n">
        <v>1.80723681062874e-06</v>
      </c>
      <c r="AG39" t="n">
        <v>16</v>
      </c>
      <c r="AH39" t="n">
        <v>793443.681703023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2.431</v>
      </c>
      <c r="E40" t="n">
        <v>41.13</v>
      </c>
      <c r="F40" t="n">
        <v>38.42</v>
      </c>
      <c r="G40" t="n">
        <v>230.54</v>
      </c>
      <c r="H40" t="n">
        <v>3.05</v>
      </c>
      <c r="I40" t="n">
        <v>10</v>
      </c>
      <c r="J40" t="n">
        <v>227.03</v>
      </c>
      <c r="K40" t="n">
        <v>51.39</v>
      </c>
      <c r="L40" t="n">
        <v>39</v>
      </c>
      <c r="M40" t="n">
        <v>8</v>
      </c>
      <c r="N40" t="n">
        <v>51.64</v>
      </c>
      <c r="O40" t="n">
        <v>28234.24</v>
      </c>
      <c r="P40" t="n">
        <v>474.37</v>
      </c>
      <c r="Q40" t="n">
        <v>419.23</v>
      </c>
      <c r="R40" t="n">
        <v>72.81999999999999</v>
      </c>
      <c r="S40" t="n">
        <v>59.57</v>
      </c>
      <c r="T40" t="n">
        <v>4495.83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641.9886761583201</v>
      </c>
      <c r="AB40" t="n">
        <v>878.3972292613017</v>
      </c>
      <c r="AC40" t="n">
        <v>794.5642305388567</v>
      </c>
      <c r="AD40" t="n">
        <v>641988.6761583202</v>
      </c>
      <c r="AE40" t="n">
        <v>878397.2292613017</v>
      </c>
      <c r="AF40" t="n">
        <v>1.80723681062874e-06</v>
      </c>
      <c r="AG40" t="n">
        <v>16</v>
      </c>
      <c r="AH40" t="n">
        <v>794564.2305388567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2.4316</v>
      </c>
      <c r="E41" t="n">
        <v>41.12</v>
      </c>
      <c r="F41" t="n">
        <v>38.41</v>
      </c>
      <c r="G41" t="n">
        <v>230.48</v>
      </c>
      <c r="H41" t="n">
        <v>3.11</v>
      </c>
      <c r="I41" t="n">
        <v>10</v>
      </c>
      <c r="J41" t="n">
        <v>228.71</v>
      </c>
      <c r="K41" t="n">
        <v>51.39</v>
      </c>
      <c r="L41" t="n">
        <v>40</v>
      </c>
      <c r="M41" t="n">
        <v>8</v>
      </c>
      <c r="N41" t="n">
        <v>52.32</v>
      </c>
      <c r="O41" t="n">
        <v>28442.24</v>
      </c>
      <c r="P41" t="n">
        <v>475.2</v>
      </c>
      <c r="Q41" t="n">
        <v>419.23</v>
      </c>
      <c r="R41" t="n">
        <v>72.56</v>
      </c>
      <c r="S41" t="n">
        <v>59.57</v>
      </c>
      <c r="T41" t="n">
        <v>4363.78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642.6743719706748</v>
      </c>
      <c r="AB41" t="n">
        <v>879.3354285225296</v>
      </c>
      <c r="AC41" t="n">
        <v>795.4128893793638</v>
      </c>
      <c r="AD41" t="n">
        <v>642674.3719706747</v>
      </c>
      <c r="AE41" t="n">
        <v>879335.4285225295</v>
      </c>
      <c r="AF41" t="n">
        <v>1.807682858381261e-06</v>
      </c>
      <c r="AG41" t="n">
        <v>16</v>
      </c>
      <c r="AH41" t="n">
        <v>795412.8893793639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2.1193</v>
      </c>
      <c r="E2" t="n">
        <v>47.19</v>
      </c>
      <c r="F2" t="n">
        <v>43.27</v>
      </c>
      <c r="G2" t="n">
        <v>14.67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175</v>
      </c>
      <c r="N2" t="n">
        <v>5.51</v>
      </c>
      <c r="O2" t="n">
        <v>6564.78</v>
      </c>
      <c r="P2" t="n">
        <v>245.05</v>
      </c>
      <c r="Q2" t="n">
        <v>419.43</v>
      </c>
      <c r="R2" t="n">
        <v>230.4</v>
      </c>
      <c r="S2" t="n">
        <v>59.57</v>
      </c>
      <c r="T2" t="n">
        <v>82449.42</v>
      </c>
      <c r="U2" t="n">
        <v>0.26</v>
      </c>
      <c r="V2" t="n">
        <v>0.8</v>
      </c>
      <c r="W2" t="n">
        <v>7.09</v>
      </c>
      <c r="X2" t="n">
        <v>5.1</v>
      </c>
      <c r="Y2" t="n">
        <v>0.5</v>
      </c>
      <c r="Z2" t="n">
        <v>10</v>
      </c>
      <c r="AA2" t="n">
        <v>452.074143052922</v>
      </c>
      <c r="AB2" t="n">
        <v>618.547786628616</v>
      </c>
      <c r="AC2" t="n">
        <v>559.5144540100512</v>
      </c>
      <c r="AD2" t="n">
        <v>452074.143052922</v>
      </c>
      <c r="AE2" t="n">
        <v>618547.786628616</v>
      </c>
      <c r="AF2" t="n">
        <v>1.673708580732209e-06</v>
      </c>
      <c r="AG2" t="n">
        <v>19</v>
      </c>
      <c r="AH2" t="n">
        <v>559514.4540100512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2.313</v>
      </c>
      <c r="E3" t="n">
        <v>43.23</v>
      </c>
      <c r="F3" t="n">
        <v>40.48</v>
      </c>
      <c r="G3" t="n">
        <v>29.62</v>
      </c>
      <c r="H3" t="n">
        <v>0.66</v>
      </c>
      <c r="I3" t="n">
        <v>82</v>
      </c>
      <c r="J3" t="n">
        <v>52.47</v>
      </c>
      <c r="K3" t="n">
        <v>24.83</v>
      </c>
      <c r="L3" t="n">
        <v>2</v>
      </c>
      <c r="M3" t="n">
        <v>80</v>
      </c>
      <c r="N3" t="n">
        <v>5.64</v>
      </c>
      <c r="O3" t="n">
        <v>6705.1</v>
      </c>
      <c r="P3" t="n">
        <v>223.99</v>
      </c>
      <c r="Q3" t="n">
        <v>419.26</v>
      </c>
      <c r="R3" t="n">
        <v>139.89</v>
      </c>
      <c r="S3" t="n">
        <v>59.57</v>
      </c>
      <c r="T3" t="n">
        <v>37672.16</v>
      </c>
      <c r="U3" t="n">
        <v>0.43</v>
      </c>
      <c r="V3" t="n">
        <v>0.85</v>
      </c>
      <c r="W3" t="n">
        <v>6.93</v>
      </c>
      <c r="X3" t="n">
        <v>2.32</v>
      </c>
      <c r="Y3" t="n">
        <v>0.5</v>
      </c>
      <c r="Z3" t="n">
        <v>10</v>
      </c>
      <c r="AA3" t="n">
        <v>387.3866781478044</v>
      </c>
      <c r="AB3" t="n">
        <v>530.0395433358945</v>
      </c>
      <c r="AC3" t="n">
        <v>479.4533132350873</v>
      </c>
      <c r="AD3" t="n">
        <v>387386.6781478045</v>
      </c>
      <c r="AE3" t="n">
        <v>530039.5433358945</v>
      </c>
      <c r="AF3" t="n">
        <v>1.826682370232435e-06</v>
      </c>
      <c r="AG3" t="n">
        <v>17</v>
      </c>
      <c r="AH3" t="n">
        <v>479453.3132350873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2.3803</v>
      </c>
      <c r="E4" t="n">
        <v>42.01</v>
      </c>
      <c r="F4" t="n">
        <v>39.63</v>
      </c>
      <c r="G4" t="n">
        <v>45.72</v>
      </c>
      <c r="H4" t="n">
        <v>0.97</v>
      </c>
      <c r="I4" t="n">
        <v>52</v>
      </c>
      <c r="J4" t="n">
        <v>53.61</v>
      </c>
      <c r="K4" t="n">
        <v>24.83</v>
      </c>
      <c r="L4" t="n">
        <v>3</v>
      </c>
      <c r="M4" t="n">
        <v>50</v>
      </c>
      <c r="N4" t="n">
        <v>5.78</v>
      </c>
      <c r="O4" t="n">
        <v>6845.59</v>
      </c>
      <c r="P4" t="n">
        <v>213.72</v>
      </c>
      <c r="Q4" t="n">
        <v>419.27</v>
      </c>
      <c r="R4" t="n">
        <v>111.97</v>
      </c>
      <c r="S4" t="n">
        <v>59.57</v>
      </c>
      <c r="T4" t="n">
        <v>23860.02</v>
      </c>
      <c r="U4" t="n">
        <v>0.53</v>
      </c>
      <c r="V4" t="n">
        <v>0.87</v>
      </c>
      <c r="W4" t="n">
        <v>6.88</v>
      </c>
      <c r="X4" t="n">
        <v>1.46</v>
      </c>
      <c r="Y4" t="n">
        <v>0.5</v>
      </c>
      <c r="Z4" t="n">
        <v>10</v>
      </c>
      <c r="AA4" t="n">
        <v>368.9394019803275</v>
      </c>
      <c r="AB4" t="n">
        <v>504.7991662471657</v>
      </c>
      <c r="AC4" t="n">
        <v>456.6218423106151</v>
      </c>
      <c r="AD4" t="n">
        <v>368939.4019803276</v>
      </c>
      <c r="AE4" t="n">
        <v>504799.1662471656</v>
      </c>
      <c r="AF4" t="n">
        <v>1.879832272314858e-06</v>
      </c>
      <c r="AG4" t="n">
        <v>17</v>
      </c>
      <c r="AH4" t="n">
        <v>456621.8423106151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2.4128</v>
      </c>
      <c r="E5" t="n">
        <v>41.45</v>
      </c>
      <c r="F5" t="n">
        <v>39.23</v>
      </c>
      <c r="G5" t="n">
        <v>61.95</v>
      </c>
      <c r="H5" t="n">
        <v>1.27</v>
      </c>
      <c r="I5" t="n">
        <v>38</v>
      </c>
      <c r="J5" t="n">
        <v>54.75</v>
      </c>
      <c r="K5" t="n">
        <v>24.83</v>
      </c>
      <c r="L5" t="n">
        <v>4</v>
      </c>
      <c r="M5" t="n">
        <v>36</v>
      </c>
      <c r="N5" t="n">
        <v>5.92</v>
      </c>
      <c r="O5" t="n">
        <v>6986.39</v>
      </c>
      <c r="P5" t="n">
        <v>206.2</v>
      </c>
      <c r="Q5" t="n">
        <v>419.25</v>
      </c>
      <c r="R5" t="n">
        <v>99.09999999999999</v>
      </c>
      <c r="S5" t="n">
        <v>59.57</v>
      </c>
      <c r="T5" t="n">
        <v>17496.46</v>
      </c>
      <c r="U5" t="n">
        <v>0.6</v>
      </c>
      <c r="V5" t="n">
        <v>0.88</v>
      </c>
      <c r="W5" t="n">
        <v>6.86</v>
      </c>
      <c r="X5" t="n">
        <v>1.07</v>
      </c>
      <c r="Y5" t="n">
        <v>0.5</v>
      </c>
      <c r="Z5" t="n">
        <v>10</v>
      </c>
      <c r="AA5" t="n">
        <v>350.5952273594403</v>
      </c>
      <c r="AB5" t="n">
        <v>479.6998572430002</v>
      </c>
      <c r="AC5" t="n">
        <v>433.9179761307056</v>
      </c>
      <c r="AD5" t="n">
        <v>350595.2273594403</v>
      </c>
      <c r="AE5" t="n">
        <v>479699.8572430002</v>
      </c>
      <c r="AF5" t="n">
        <v>1.905499015519594e-06</v>
      </c>
      <c r="AG5" t="n">
        <v>16</v>
      </c>
      <c r="AH5" t="n">
        <v>433917.9761307056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2.4321</v>
      </c>
      <c r="E6" t="n">
        <v>41.12</v>
      </c>
      <c r="F6" t="n">
        <v>39</v>
      </c>
      <c r="G6" t="n">
        <v>78.01000000000001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28</v>
      </c>
      <c r="N6" t="n">
        <v>6.07</v>
      </c>
      <c r="O6" t="n">
        <v>7127.49</v>
      </c>
      <c r="P6" t="n">
        <v>199.53</v>
      </c>
      <c r="Q6" t="n">
        <v>419.25</v>
      </c>
      <c r="R6" t="n">
        <v>91.84</v>
      </c>
      <c r="S6" t="n">
        <v>59.57</v>
      </c>
      <c r="T6" t="n">
        <v>13904.57</v>
      </c>
      <c r="U6" t="n">
        <v>0.65</v>
      </c>
      <c r="V6" t="n">
        <v>0.89</v>
      </c>
      <c r="W6" t="n">
        <v>6.84</v>
      </c>
      <c r="X6" t="n">
        <v>0.84</v>
      </c>
      <c r="Y6" t="n">
        <v>0.5</v>
      </c>
      <c r="Z6" t="n">
        <v>10</v>
      </c>
      <c r="AA6" t="n">
        <v>341.9571563890261</v>
      </c>
      <c r="AB6" t="n">
        <v>467.8808674564839</v>
      </c>
      <c r="AC6" t="n">
        <v>423.2269741413581</v>
      </c>
      <c r="AD6" t="n">
        <v>341957.1563890261</v>
      </c>
      <c r="AE6" t="n">
        <v>467880.8674564839</v>
      </c>
      <c r="AF6" t="n">
        <v>1.920741112253483e-06</v>
      </c>
      <c r="AG6" t="n">
        <v>16</v>
      </c>
      <c r="AH6" t="n">
        <v>423226.9741413581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2.4456</v>
      </c>
      <c r="E7" t="n">
        <v>40.89</v>
      </c>
      <c r="F7" t="n">
        <v>38.84</v>
      </c>
      <c r="G7" t="n">
        <v>93.20999999999999</v>
      </c>
      <c r="H7" t="n">
        <v>1.82</v>
      </c>
      <c r="I7" t="n">
        <v>25</v>
      </c>
      <c r="J7" t="n">
        <v>57.04</v>
      </c>
      <c r="K7" t="n">
        <v>24.83</v>
      </c>
      <c r="L7" t="n">
        <v>6</v>
      </c>
      <c r="M7" t="n">
        <v>17</v>
      </c>
      <c r="N7" t="n">
        <v>6.21</v>
      </c>
      <c r="O7" t="n">
        <v>7268.89</v>
      </c>
      <c r="P7" t="n">
        <v>192.29</v>
      </c>
      <c r="Q7" t="n">
        <v>419.25</v>
      </c>
      <c r="R7" t="n">
        <v>86.11</v>
      </c>
      <c r="S7" t="n">
        <v>59.57</v>
      </c>
      <c r="T7" t="n">
        <v>11064.41</v>
      </c>
      <c r="U7" t="n">
        <v>0.6899999999999999</v>
      </c>
      <c r="V7" t="n">
        <v>0.89</v>
      </c>
      <c r="W7" t="n">
        <v>6.84</v>
      </c>
      <c r="X7" t="n">
        <v>0.67</v>
      </c>
      <c r="Y7" t="n">
        <v>0.5</v>
      </c>
      <c r="Z7" t="n">
        <v>10</v>
      </c>
      <c r="AA7" t="n">
        <v>333.4505223731651</v>
      </c>
      <c r="AB7" t="n">
        <v>456.2417155097766</v>
      </c>
      <c r="AC7" t="n">
        <v>412.6986465207922</v>
      </c>
      <c r="AD7" t="n">
        <v>333450.5223731651</v>
      </c>
      <c r="AE7" t="n">
        <v>456241.7155097765</v>
      </c>
      <c r="AF7" t="n">
        <v>1.931402682507758e-06</v>
      </c>
      <c r="AG7" t="n">
        <v>16</v>
      </c>
      <c r="AH7" t="n">
        <v>412698.6465207922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2.4479</v>
      </c>
      <c r="E8" t="n">
        <v>40.85</v>
      </c>
      <c r="F8" t="n">
        <v>38.82</v>
      </c>
      <c r="G8" t="n">
        <v>101.28</v>
      </c>
      <c r="H8" t="n">
        <v>2.09</v>
      </c>
      <c r="I8" t="n">
        <v>23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190.34</v>
      </c>
      <c r="Q8" t="n">
        <v>419.3</v>
      </c>
      <c r="R8" t="n">
        <v>84.84999999999999</v>
      </c>
      <c r="S8" t="n">
        <v>59.57</v>
      </c>
      <c r="T8" t="n">
        <v>10447.6</v>
      </c>
      <c r="U8" t="n">
        <v>0.7</v>
      </c>
      <c r="V8" t="n">
        <v>0.89</v>
      </c>
      <c r="W8" t="n">
        <v>6.86</v>
      </c>
      <c r="X8" t="n">
        <v>0.66</v>
      </c>
      <c r="Y8" t="n">
        <v>0.5</v>
      </c>
      <c r="Z8" t="n">
        <v>10</v>
      </c>
      <c r="AA8" t="n">
        <v>331.3074789198501</v>
      </c>
      <c r="AB8" t="n">
        <v>453.3095089125463</v>
      </c>
      <c r="AC8" t="n">
        <v>410.0462856058238</v>
      </c>
      <c r="AD8" t="n">
        <v>331307.4789198501</v>
      </c>
      <c r="AE8" t="n">
        <v>453309.5089125463</v>
      </c>
      <c r="AF8" t="n">
        <v>1.933219098180709e-06</v>
      </c>
      <c r="AG8" t="n">
        <v>16</v>
      </c>
      <c r="AH8" t="n">
        <v>410046.2856058238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2.4503</v>
      </c>
      <c r="E9" t="n">
        <v>40.81</v>
      </c>
      <c r="F9" t="n">
        <v>38.79</v>
      </c>
      <c r="G9" t="n">
        <v>105.8</v>
      </c>
      <c r="H9" t="n">
        <v>2.34</v>
      </c>
      <c r="I9" t="n">
        <v>22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193.81</v>
      </c>
      <c r="Q9" t="n">
        <v>419.28</v>
      </c>
      <c r="R9" t="n">
        <v>83.87</v>
      </c>
      <c r="S9" t="n">
        <v>59.57</v>
      </c>
      <c r="T9" t="n">
        <v>9960.809999999999</v>
      </c>
      <c r="U9" t="n">
        <v>0.71</v>
      </c>
      <c r="V9" t="n">
        <v>0.89</v>
      </c>
      <c r="W9" t="n">
        <v>6.86</v>
      </c>
      <c r="X9" t="n">
        <v>0.63</v>
      </c>
      <c r="Y9" t="n">
        <v>0.5</v>
      </c>
      <c r="Z9" t="n">
        <v>10</v>
      </c>
      <c r="AA9" t="n">
        <v>334.5031459384201</v>
      </c>
      <c r="AB9" t="n">
        <v>457.6819615102327</v>
      </c>
      <c r="AC9" t="n">
        <v>414.0014374643627</v>
      </c>
      <c r="AD9" t="n">
        <v>334503.1459384201</v>
      </c>
      <c r="AE9" t="n">
        <v>457681.9615102326</v>
      </c>
      <c r="AF9" t="n">
        <v>1.935114488448135e-06</v>
      </c>
      <c r="AG9" t="n">
        <v>16</v>
      </c>
      <c r="AH9" t="n">
        <v>414001.4374643627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1.5891</v>
      </c>
      <c r="E2" t="n">
        <v>62.93</v>
      </c>
      <c r="F2" t="n">
        <v>49.94</v>
      </c>
      <c r="G2" t="n">
        <v>7.55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549.25</v>
      </c>
      <c r="Q2" t="n">
        <v>419.52</v>
      </c>
      <c r="R2" t="n">
        <v>446.87</v>
      </c>
      <c r="S2" t="n">
        <v>59.57</v>
      </c>
      <c r="T2" t="n">
        <v>189584.15</v>
      </c>
      <c r="U2" t="n">
        <v>0.13</v>
      </c>
      <c r="V2" t="n">
        <v>0.6899999999999999</v>
      </c>
      <c r="W2" t="n">
        <v>7.49</v>
      </c>
      <c r="X2" t="n">
        <v>11.76</v>
      </c>
      <c r="Y2" t="n">
        <v>0.5</v>
      </c>
      <c r="Z2" t="n">
        <v>10</v>
      </c>
      <c r="AA2" t="n">
        <v>1108.744274218821</v>
      </c>
      <c r="AB2" t="n">
        <v>1517.032830331369</v>
      </c>
      <c r="AC2" t="n">
        <v>1372.249346173492</v>
      </c>
      <c r="AD2" t="n">
        <v>1108744.274218821</v>
      </c>
      <c r="AE2" t="n">
        <v>1517032.830331369</v>
      </c>
      <c r="AF2" t="n">
        <v>1.19765662035061e-06</v>
      </c>
      <c r="AG2" t="n">
        <v>25</v>
      </c>
      <c r="AH2" t="n">
        <v>1372249.346173492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2.0026</v>
      </c>
      <c r="E3" t="n">
        <v>49.93</v>
      </c>
      <c r="F3" t="n">
        <v>43.1</v>
      </c>
      <c r="G3" t="n">
        <v>15.12</v>
      </c>
      <c r="H3" t="n">
        <v>0.26</v>
      </c>
      <c r="I3" t="n">
        <v>171</v>
      </c>
      <c r="J3" t="n">
        <v>134.55</v>
      </c>
      <c r="K3" t="n">
        <v>46.47</v>
      </c>
      <c r="L3" t="n">
        <v>2</v>
      </c>
      <c r="M3" t="n">
        <v>169</v>
      </c>
      <c r="N3" t="n">
        <v>21.09</v>
      </c>
      <c r="O3" t="n">
        <v>16828.84</v>
      </c>
      <c r="P3" t="n">
        <v>472.87</v>
      </c>
      <c r="Q3" t="n">
        <v>419.3</v>
      </c>
      <c r="R3" t="n">
        <v>225.27</v>
      </c>
      <c r="S3" t="n">
        <v>59.57</v>
      </c>
      <c r="T3" t="n">
        <v>79915.39</v>
      </c>
      <c r="U3" t="n">
        <v>0.26</v>
      </c>
      <c r="V3" t="n">
        <v>0.8</v>
      </c>
      <c r="W3" t="n">
        <v>7.07</v>
      </c>
      <c r="X3" t="n">
        <v>4.93</v>
      </c>
      <c r="Y3" t="n">
        <v>0.5</v>
      </c>
      <c r="Z3" t="n">
        <v>10</v>
      </c>
      <c r="AA3" t="n">
        <v>780.1243809632488</v>
      </c>
      <c r="AB3" t="n">
        <v>1067.4005946926</v>
      </c>
      <c r="AC3" t="n">
        <v>965.529380041281</v>
      </c>
      <c r="AD3" t="n">
        <v>780124.3809632488</v>
      </c>
      <c r="AE3" t="n">
        <v>1067400.5946926</v>
      </c>
      <c r="AF3" t="n">
        <v>1.509299067342604e-06</v>
      </c>
      <c r="AG3" t="n">
        <v>20</v>
      </c>
      <c r="AH3" t="n">
        <v>965529.380041281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2.1542</v>
      </c>
      <c r="E4" t="n">
        <v>46.42</v>
      </c>
      <c r="F4" t="n">
        <v>41.27</v>
      </c>
      <c r="G4" t="n">
        <v>22.72</v>
      </c>
      <c r="H4" t="n">
        <v>0.39</v>
      </c>
      <c r="I4" t="n">
        <v>109</v>
      </c>
      <c r="J4" t="n">
        <v>135.9</v>
      </c>
      <c r="K4" t="n">
        <v>46.47</v>
      </c>
      <c r="L4" t="n">
        <v>3</v>
      </c>
      <c r="M4" t="n">
        <v>107</v>
      </c>
      <c r="N4" t="n">
        <v>21.43</v>
      </c>
      <c r="O4" t="n">
        <v>16994.64</v>
      </c>
      <c r="P4" t="n">
        <v>451.26</v>
      </c>
      <c r="Q4" t="n">
        <v>419.3</v>
      </c>
      <c r="R4" t="n">
        <v>165.65</v>
      </c>
      <c r="S4" t="n">
        <v>59.57</v>
      </c>
      <c r="T4" t="n">
        <v>50417.17</v>
      </c>
      <c r="U4" t="n">
        <v>0.36</v>
      </c>
      <c r="V4" t="n">
        <v>0.84</v>
      </c>
      <c r="W4" t="n">
        <v>6.97</v>
      </c>
      <c r="X4" t="n">
        <v>3.11</v>
      </c>
      <c r="Y4" t="n">
        <v>0.5</v>
      </c>
      <c r="Z4" t="n">
        <v>10</v>
      </c>
      <c r="AA4" t="n">
        <v>694.3589648142417</v>
      </c>
      <c r="AB4" t="n">
        <v>950.0525686144084</v>
      </c>
      <c r="AC4" t="n">
        <v>859.3808848730032</v>
      </c>
      <c r="AD4" t="n">
        <v>694358.9648142417</v>
      </c>
      <c r="AE4" t="n">
        <v>950052.5686144084</v>
      </c>
      <c r="AF4" t="n">
        <v>1.623555403410286e-06</v>
      </c>
      <c r="AG4" t="n">
        <v>18</v>
      </c>
      <c r="AH4" t="n">
        <v>859380.8848730032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2.2331</v>
      </c>
      <c r="E5" t="n">
        <v>44.78</v>
      </c>
      <c r="F5" t="n">
        <v>40.42</v>
      </c>
      <c r="G5" t="n">
        <v>30.32</v>
      </c>
      <c r="H5" t="n">
        <v>0.52</v>
      </c>
      <c r="I5" t="n">
        <v>80</v>
      </c>
      <c r="J5" t="n">
        <v>137.25</v>
      </c>
      <c r="K5" t="n">
        <v>46.47</v>
      </c>
      <c r="L5" t="n">
        <v>4</v>
      </c>
      <c r="M5" t="n">
        <v>78</v>
      </c>
      <c r="N5" t="n">
        <v>21.78</v>
      </c>
      <c r="O5" t="n">
        <v>17160.92</v>
      </c>
      <c r="P5" t="n">
        <v>440.86</v>
      </c>
      <c r="Q5" t="n">
        <v>419.27</v>
      </c>
      <c r="R5" t="n">
        <v>137.71</v>
      </c>
      <c r="S5" t="n">
        <v>59.57</v>
      </c>
      <c r="T5" t="n">
        <v>36588.86</v>
      </c>
      <c r="U5" t="n">
        <v>0.43</v>
      </c>
      <c r="V5" t="n">
        <v>0.86</v>
      </c>
      <c r="W5" t="n">
        <v>6.93</v>
      </c>
      <c r="X5" t="n">
        <v>2.26</v>
      </c>
      <c r="Y5" t="n">
        <v>0.5</v>
      </c>
      <c r="Z5" t="n">
        <v>10</v>
      </c>
      <c r="AA5" t="n">
        <v>662.4187038157754</v>
      </c>
      <c r="AB5" t="n">
        <v>906.3504944114411</v>
      </c>
      <c r="AC5" t="n">
        <v>819.8496752957208</v>
      </c>
      <c r="AD5" t="n">
        <v>662418.7038157755</v>
      </c>
      <c r="AE5" t="n">
        <v>906350.4944114411</v>
      </c>
      <c r="AF5" t="n">
        <v>1.683019947709362e-06</v>
      </c>
      <c r="AG5" t="n">
        <v>18</v>
      </c>
      <c r="AH5" t="n">
        <v>819849.6752957208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2.2776</v>
      </c>
      <c r="E6" t="n">
        <v>43.91</v>
      </c>
      <c r="F6" t="n">
        <v>39.98</v>
      </c>
      <c r="G6" t="n">
        <v>37.48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434.83</v>
      </c>
      <c r="Q6" t="n">
        <v>419.27</v>
      </c>
      <c r="R6" t="n">
        <v>123.57</v>
      </c>
      <c r="S6" t="n">
        <v>59.57</v>
      </c>
      <c r="T6" t="n">
        <v>29599.64</v>
      </c>
      <c r="U6" t="n">
        <v>0.48</v>
      </c>
      <c r="V6" t="n">
        <v>0.86</v>
      </c>
      <c r="W6" t="n">
        <v>6.9</v>
      </c>
      <c r="X6" t="n">
        <v>1.82</v>
      </c>
      <c r="Y6" t="n">
        <v>0.5</v>
      </c>
      <c r="Z6" t="n">
        <v>10</v>
      </c>
      <c r="AA6" t="n">
        <v>637.6972100489024</v>
      </c>
      <c r="AB6" t="n">
        <v>872.5254560042737</v>
      </c>
      <c r="AC6" t="n">
        <v>789.2528510803938</v>
      </c>
      <c r="AD6" t="n">
        <v>637697.2100489024</v>
      </c>
      <c r="AE6" t="n">
        <v>872525.4560042737</v>
      </c>
      <c r="AF6" t="n">
        <v>1.716558252161947e-06</v>
      </c>
      <c r="AG6" t="n">
        <v>17</v>
      </c>
      <c r="AH6" t="n">
        <v>789252.8510803939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2.3111</v>
      </c>
      <c r="E7" t="n">
        <v>43.27</v>
      </c>
      <c r="F7" t="n">
        <v>39.65</v>
      </c>
      <c r="G7" t="n">
        <v>44.88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429.95</v>
      </c>
      <c r="Q7" t="n">
        <v>419.27</v>
      </c>
      <c r="R7" t="n">
        <v>112.85</v>
      </c>
      <c r="S7" t="n">
        <v>59.57</v>
      </c>
      <c r="T7" t="n">
        <v>24297.24</v>
      </c>
      <c r="U7" t="n">
        <v>0.53</v>
      </c>
      <c r="V7" t="n">
        <v>0.87</v>
      </c>
      <c r="W7" t="n">
        <v>6.87</v>
      </c>
      <c r="X7" t="n">
        <v>1.48</v>
      </c>
      <c r="Y7" t="n">
        <v>0.5</v>
      </c>
      <c r="Z7" t="n">
        <v>10</v>
      </c>
      <c r="AA7" t="n">
        <v>624.8544814320886</v>
      </c>
      <c r="AB7" t="n">
        <v>854.9534681295498</v>
      </c>
      <c r="AC7" t="n">
        <v>773.3579090659939</v>
      </c>
      <c r="AD7" t="n">
        <v>624854.4814320887</v>
      </c>
      <c r="AE7" t="n">
        <v>854953.4681295499</v>
      </c>
      <c r="AF7" t="n">
        <v>1.741806189221758e-06</v>
      </c>
      <c r="AG7" t="n">
        <v>17</v>
      </c>
      <c r="AH7" t="n">
        <v>773357.9090659939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2.3338</v>
      </c>
      <c r="E8" t="n">
        <v>42.85</v>
      </c>
      <c r="F8" t="n">
        <v>39.44</v>
      </c>
      <c r="G8" t="n">
        <v>52.59</v>
      </c>
      <c r="H8" t="n">
        <v>0.88</v>
      </c>
      <c r="I8" t="n">
        <v>45</v>
      </c>
      <c r="J8" t="n">
        <v>141.31</v>
      </c>
      <c r="K8" t="n">
        <v>46.47</v>
      </c>
      <c r="L8" t="n">
        <v>7</v>
      </c>
      <c r="M8" t="n">
        <v>43</v>
      </c>
      <c r="N8" t="n">
        <v>22.85</v>
      </c>
      <c r="O8" t="n">
        <v>17662.75</v>
      </c>
      <c r="P8" t="n">
        <v>426.4</v>
      </c>
      <c r="Q8" t="n">
        <v>419.24</v>
      </c>
      <c r="R8" t="n">
        <v>105.79</v>
      </c>
      <c r="S8" t="n">
        <v>59.57</v>
      </c>
      <c r="T8" t="n">
        <v>20807.09</v>
      </c>
      <c r="U8" t="n">
        <v>0.5600000000000001</v>
      </c>
      <c r="V8" t="n">
        <v>0.88</v>
      </c>
      <c r="W8" t="n">
        <v>6.88</v>
      </c>
      <c r="X8" t="n">
        <v>1.28</v>
      </c>
      <c r="Y8" t="n">
        <v>0.5</v>
      </c>
      <c r="Z8" t="n">
        <v>10</v>
      </c>
      <c r="AA8" t="n">
        <v>616.1248632921152</v>
      </c>
      <c r="AB8" t="n">
        <v>843.0092194668665</v>
      </c>
      <c r="AC8" t="n">
        <v>762.5536027318185</v>
      </c>
      <c r="AD8" t="n">
        <v>616124.8632921152</v>
      </c>
      <c r="AE8" t="n">
        <v>843009.2194668665</v>
      </c>
      <c r="AF8" t="n">
        <v>1.758914492841391e-06</v>
      </c>
      <c r="AG8" t="n">
        <v>17</v>
      </c>
      <c r="AH8" t="n">
        <v>762553.6027318184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2.3541</v>
      </c>
      <c r="E9" t="n">
        <v>42.48</v>
      </c>
      <c r="F9" t="n">
        <v>39.24</v>
      </c>
      <c r="G9" t="n">
        <v>60.36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37</v>
      </c>
      <c r="N9" t="n">
        <v>23.21</v>
      </c>
      <c r="O9" t="n">
        <v>17831.04</v>
      </c>
      <c r="P9" t="n">
        <v>422.66</v>
      </c>
      <c r="Q9" t="n">
        <v>419.27</v>
      </c>
      <c r="R9" t="n">
        <v>99.31999999999999</v>
      </c>
      <c r="S9" t="n">
        <v>59.57</v>
      </c>
      <c r="T9" t="n">
        <v>17601.83</v>
      </c>
      <c r="U9" t="n">
        <v>0.6</v>
      </c>
      <c r="V9" t="n">
        <v>0.88</v>
      </c>
      <c r="W9" t="n">
        <v>6.86</v>
      </c>
      <c r="X9" t="n">
        <v>1.07</v>
      </c>
      <c r="Y9" t="n">
        <v>0.5</v>
      </c>
      <c r="Z9" t="n">
        <v>10</v>
      </c>
      <c r="AA9" t="n">
        <v>607.8663638969832</v>
      </c>
      <c r="AB9" t="n">
        <v>831.7095762551675</v>
      </c>
      <c r="AC9" t="n">
        <v>752.3323816090953</v>
      </c>
      <c r="AD9" t="n">
        <v>607866.3638969832</v>
      </c>
      <c r="AE9" t="n">
        <v>831709.5762551675</v>
      </c>
      <c r="AF9" t="n">
        <v>1.774213989029873e-06</v>
      </c>
      <c r="AG9" t="n">
        <v>17</v>
      </c>
      <c r="AH9" t="n">
        <v>752332.3816090953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2.3646</v>
      </c>
      <c r="E10" t="n">
        <v>42.29</v>
      </c>
      <c r="F10" t="n">
        <v>39.16</v>
      </c>
      <c r="G10" t="n">
        <v>67.13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421.16</v>
      </c>
      <c r="Q10" t="n">
        <v>419.25</v>
      </c>
      <c r="R10" t="n">
        <v>96.97</v>
      </c>
      <c r="S10" t="n">
        <v>59.57</v>
      </c>
      <c r="T10" t="n">
        <v>16447.38</v>
      </c>
      <c r="U10" t="n">
        <v>0.61</v>
      </c>
      <c r="V10" t="n">
        <v>0.88</v>
      </c>
      <c r="W10" t="n">
        <v>6.85</v>
      </c>
      <c r="X10" t="n">
        <v>0.99</v>
      </c>
      <c r="Y10" t="n">
        <v>0.5</v>
      </c>
      <c r="Z10" t="n">
        <v>10</v>
      </c>
      <c r="AA10" t="n">
        <v>604.1208004550639</v>
      </c>
      <c r="AB10" t="n">
        <v>826.5847311113365</v>
      </c>
      <c r="AC10" t="n">
        <v>747.6966444930263</v>
      </c>
      <c r="AD10" t="n">
        <v>604120.8004550639</v>
      </c>
      <c r="AE10" t="n">
        <v>826584.7311113365</v>
      </c>
      <c r="AF10" t="n">
        <v>1.782127521541157e-06</v>
      </c>
      <c r="AG10" t="n">
        <v>17</v>
      </c>
      <c r="AH10" t="n">
        <v>747696.6444930263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2.3779</v>
      </c>
      <c r="E11" t="n">
        <v>42.05</v>
      </c>
      <c r="F11" t="n">
        <v>39.03</v>
      </c>
      <c r="G11" t="n">
        <v>75.54000000000001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418.24</v>
      </c>
      <c r="Q11" t="n">
        <v>419.26</v>
      </c>
      <c r="R11" t="n">
        <v>92.67</v>
      </c>
      <c r="S11" t="n">
        <v>59.57</v>
      </c>
      <c r="T11" t="n">
        <v>14313.37</v>
      </c>
      <c r="U11" t="n">
        <v>0.64</v>
      </c>
      <c r="V11" t="n">
        <v>0.89</v>
      </c>
      <c r="W11" t="n">
        <v>6.84</v>
      </c>
      <c r="X11" t="n">
        <v>0.87</v>
      </c>
      <c r="Y11" t="n">
        <v>0.5</v>
      </c>
      <c r="Z11" t="n">
        <v>10</v>
      </c>
      <c r="AA11" t="n">
        <v>598.3547936753378</v>
      </c>
      <c r="AB11" t="n">
        <v>818.6954262570495</v>
      </c>
      <c r="AC11" t="n">
        <v>740.5602838213232</v>
      </c>
      <c r="AD11" t="n">
        <v>598354.7936753378</v>
      </c>
      <c r="AE11" t="n">
        <v>818695.4262570494</v>
      </c>
      <c r="AF11" t="n">
        <v>1.792151329388784e-06</v>
      </c>
      <c r="AG11" t="n">
        <v>17</v>
      </c>
      <c r="AH11" t="n">
        <v>740560.2838213232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2.3852</v>
      </c>
      <c r="E12" t="n">
        <v>41.93</v>
      </c>
      <c r="F12" t="n">
        <v>38.96</v>
      </c>
      <c r="G12" t="n">
        <v>80.59999999999999</v>
      </c>
      <c r="H12" t="n">
        <v>1.33</v>
      </c>
      <c r="I12" t="n">
        <v>29</v>
      </c>
      <c r="J12" t="n">
        <v>146.8</v>
      </c>
      <c r="K12" t="n">
        <v>46.47</v>
      </c>
      <c r="L12" t="n">
        <v>11</v>
      </c>
      <c r="M12" t="n">
        <v>27</v>
      </c>
      <c r="N12" t="n">
        <v>24.33</v>
      </c>
      <c r="O12" t="n">
        <v>18338.99</v>
      </c>
      <c r="P12" t="n">
        <v>416.17</v>
      </c>
      <c r="Q12" t="n">
        <v>419.26</v>
      </c>
      <c r="R12" t="n">
        <v>90.23</v>
      </c>
      <c r="S12" t="n">
        <v>59.57</v>
      </c>
      <c r="T12" t="n">
        <v>13107.21</v>
      </c>
      <c r="U12" t="n">
        <v>0.66</v>
      </c>
      <c r="V12" t="n">
        <v>0.89</v>
      </c>
      <c r="W12" t="n">
        <v>6.84</v>
      </c>
      <c r="X12" t="n">
        <v>0.79</v>
      </c>
      <c r="Y12" t="n">
        <v>0.5</v>
      </c>
      <c r="Z12" t="n">
        <v>10</v>
      </c>
      <c r="AA12" t="n">
        <v>594.7449687172195</v>
      </c>
      <c r="AB12" t="n">
        <v>813.7563044951144</v>
      </c>
      <c r="AC12" t="n">
        <v>736.0925449082465</v>
      </c>
      <c r="AD12" t="n">
        <v>594744.9687172195</v>
      </c>
      <c r="AE12" t="n">
        <v>813756.3044951144</v>
      </c>
      <c r="AF12" t="n">
        <v>1.797653118658534e-06</v>
      </c>
      <c r="AG12" t="n">
        <v>17</v>
      </c>
      <c r="AH12" t="n">
        <v>736092.5449082465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2.395</v>
      </c>
      <c r="E13" t="n">
        <v>41.75</v>
      </c>
      <c r="F13" t="n">
        <v>38.87</v>
      </c>
      <c r="G13" t="n">
        <v>89.69</v>
      </c>
      <c r="H13" t="n">
        <v>1.43</v>
      </c>
      <c r="I13" t="n">
        <v>26</v>
      </c>
      <c r="J13" t="n">
        <v>148.18</v>
      </c>
      <c r="K13" t="n">
        <v>46.47</v>
      </c>
      <c r="L13" t="n">
        <v>12</v>
      </c>
      <c r="M13" t="n">
        <v>24</v>
      </c>
      <c r="N13" t="n">
        <v>24.71</v>
      </c>
      <c r="O13" t="n">
        <v>18509.36</v>
      </c>
      <c r="P13" t="n">
        <v>413.92</v>
      </c>
      <c r="Q13" t="n">
        <v>419.26</v>
      </c>
      <c r="R13" t="n">
        <v>87.16</v>
      </c>
      <c r="S13" t="n">
        <v>59.57</v>
      </c>
      <c r="T13" t="n">
        <v>11587.29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590.4719815540046</v>
      </c>
      <c r="AB13" t="n">
        <v>807.9098149475145</v>
      </c>
      <c r="AC13" t="n">
        <v>730.8040361174699</v>
      </c>
      <c r="AD13" t="n">
        <v>590471.9815540046</v>
      </c>
      <c r="AE13" t="n">
        <v>807909.8149475146</v>
      </c>
      <c r="AF13" t="n">
        <v>1.805039082335732e-06</v>
      </c>
      <c r="AG13" t="n">
        <v>17</v>
      </c>
      <c r="AH13" t="n">
        <v>730804.0361174699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2.401</v>
      </c>
      <c r="E14" t="n">
        <v>41.65</v>
      </c>
      <c r="F14" t="n">
        <v>38.82</v>
      </c>
      <c r="G14" t="n">
        <v>97.04000000000001</v>
      </c>
      <c r="H14" t="n">
        <v>1.54</v>
      </c>
      <c r="I14" t="n">
        <v>24</v>
      </c>
      <c r="J14" t="n">
        <v>149.56</v>
      </c>
      <c r="K14" t="n">
        <v>46.47</v>
      </c>
      <c r="L14" t="n">
        <v>13</v>
      </c>
      <c r="M14" t="n">
        <v>22</v>
      </c>
      <c r="N14" t="n">
        <v>25.1</v>
      </c>
      <c r="O14" t="n">
        <v>18680.25</v>
      </c>
      <c r="P14" t="n">
        <v>412.73</v>
      </c>
      <c r="Q14" t="n">
        <v>419.25</v>
      </c>
      <c r="R14" t="n">
        <v>85.63</v>
      </c>
      <c r="S14" t="n">
        <v>59.57</v>
      </c>
      <c r="T14" t="n">
        <v>10831.69</v>
      </c>
      <c r="U14" t="n">
        <v>0.7</v>
      </c>
      <c r="V14" t="n">
        <v>0.89</v>
      </c>
      <c r="W14" t="n">
        <v>6.83</v>
      </c>
      <c r="X14" t="n">
        <v>0.65</v>
      </c>
      <c r="Y14" t="n">
        <v>0.5</v>
      </c>
      <c r="Z14" t="n">
        <v>10</v>
      </c>
      <c r="AA14" t="n">
        <v>588.0675879825632</v>
      </c>
      <c r="AB14" t="n">
        <v>804.6200175887103</v>
      </c>
      <c r="AC14" t="n">
        <v>727.8282124013305</v>
      </c>
      <c r="AD14" t="n">
        <v>588067.5879825632</v>
      </c>
      <c r="AE14" t="n">
        <v>804620.0175887103</v>
      </c>
      <c r="AF14" t="n">
        <v>1.809561100913608e-06</v>
      </c>
      <c r="AG14" t="n">
        <v>17</v>
      </c>
      <c r="AH14" t="n">
        <v>727828.2124013305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2.4068</v>
      </c>
      <c r="E15" t="n">
        <v>41.55</v>
      </c>
      <c r="F15" t="n">
        <v>38.77</v>
      </c>
      <c r="G15" t="n">
        <v>105.74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20</v>
      </c>
      <c r="N15" t="n">
        <v>25.49</v>
      </c>
      <c r="O15" t="n">
        <v>18851.69</v>
      </c>
      <c r="P15" t="n">
        <v>410.49</v>
      </c>
      <c r="Q15" t="n">
        <v>419.28</v>
      </c>
      <c r="R15" t="n">
        <v>84.16</v>
      </c>
      <c r="S15" t="n">
        <v>59.57</v>
      </c>
      <c r="T15" t="n">
        <v>10104.58</v>
      </c>
      <c r="U15" t="n">
        <v>0.71</v>
      </c>
      <c r="V15" t="n">
        <v>0.89</v>
      </c>
      <c r="W15" t="n">
        <v>6.83</v>
      </c>
      <c r="X15" t="n">
        <v>0.61</v>
      </c>
      <c r="Y15" t="n">
        <v>0.5</v>
      </c>
      <c r="Z15" t="n">
        <v>10</v>
      </c>
      <c r="AA15" t="n">
        <v>584.6578881680445</v>
      </c>
      <c r="AB15" t="n">
        <v>799.9547158771466</v>
      </c>
      <c r="AC15" t="n">
        <v>723.6081605373262</v>
      </c>
      <c r="AD15" t="n">
        <v>584657.8881680445</v>
      </c>
      <c r="AE15" t="n">
        <v>799954.7158771466</v>
      </c>
      <c r="AF15" t="n">
        <v>1.813932385538889e-06</v>
      </c>
      <c r="AG15" t="n">
        <v>17</v>
      </c>
      <c r="AH15" t="n">
        <v>723608.1605373261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2.4107</v>
      </c>
      <c r="E16" t="n">
        <v>41.48</v>
      </c>
      <c r="F16" t="n">
        <v>38.73</v>
      </c>
      <c r="G16" t="n">
        <v>110.66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19</v>
      </c>
      <c r="N16" t="n">
        <v>25.88</v>
      </c>
      <c r="O16" t="n">
        <v>19023.66</v>
      </c>
      <c r="P16" t="n">
        <v>409.22</v>
      </c>
      <c r="Q16" t="n">
        <v>419.23</v>
      </c>
      <c r="R16" t="n">
        <v>82.73999999999999</v>
      </c>
      <c r="S16" t="n">
        <v>59.57</v>
      </c>
      <c r="T16" t="n">
        <v>9402.5</v>
      </c>
      <c r="U16" t="n">
        <v>0.72</v>
      </c>
      <c r="V16" t="n">
        <v>0.89</v>
      </c>
      <c r="W16" t="n">
        <v>6.83</v>
      </c>
      <c r="X16" t="n">
        <v>0.57</v>
      </c>
      <c r="Y16" t="n">
        <v>0.5</v>
      </c>
      <c r="Z16" t="n">
        <v>10</v>
      </c>
      <c r="AA16" t="n">
        <v>582.6044263096476</v>
      </c>
      <c r="AB16" t="n">
        <v>797.1450787701444</v>
      </c>
      <c r="AC16" t="n">
        <v>721.0666712524659</v>
      </c>
      <c r="AD16" t="n">
        <v>582604.4263096476</v>
      </c>
      <c r="AE16" t="n">
        <v>797145.0787701445</v>
      </c>
      <c r="AF16" t="n">
        <v>1.816871697614509e-06</v>
      </c>
      <c r="AG16" t="n">
        <v>17</v>
      </c>
      <c r="AH16" t="n">
        <v>721066.6712524659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2.4142</v>
      </c>
      <c r="E17" t="n">
        <v>41.42</v>
      </c>
      <c r="F17" t="n">
        <v>38.7</v>
      </c>
      <c r="G17" t="n">
        <v>116.09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406.42</v>
      </c>
      <c r="Q17" t="n">
        <v>419.25</v>
      </c>
      <c r="R17" t="n">
        <v>81.56</v>
      </c>
      <c r="S17" t="n">
        <v>59.57</v>
      </c>
      <c r="T17" t="n">
        <v>8814.969999999999</v>
      </c>
      <c r="U17" t="n">
        <v>0.73</v>
      </c>
      <c r="V17" t="n">
        <v>0.89</v>
      </c>
      <c r="W17" t="n">
        <v>6.83</v>
      </c>
      <c r="X17" t="n">
        <v>0.53</v>
      </c>
      <c r="Y17" t="n">
        <v>0.5</v>
      </c>
      <c r="Z17" t="n">
        <v>10</v>
      </c>
      <c r="AA17" t="n">
        <v>571.5564015786589</v>
      </c>
      <c r="AB17" t="n">
        <v>782.0286839287537</v>
      </c>
      <c r="AC17" t="n">
        <v>707.3929639187442</v>
      </c>
      <c r="AD17" t="n">
        <v>571556.4015786588</v>
      </c>
      <c r="AE17" t="n">
        <v>782028.6839287537</v>
      </c>
      <c r="AF17" t="n">
        <v>1.819509541784937e-06</v>
      </c>
      <c r="AG17" t="n">
        <v>16</v>
      </c>
      <c r="AH17" t="n">
        <v>707392.9639187441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2.4166</v>
      </c>
      <c r="E18" t="n">
        <v>41.38</v>
      </c>
      <c r="F18" t="n">
        <v>38.68</v>
      </c>
      <c r="G18" t="n">
        <v>122.15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405.64</v>
      </c>
      <c r="Q18" t="n">
        <v>419.26</v>
      </c>
      <c r="R18" t="n">
        <v>81.18000000000001</v>
      </c>
      <c r="S18" t="n">
        <v>59.57</v>
      </c>
      <c r="T18" t="n">
        <v>8629.190000000001</v>
      </c>
      <c r="U18" t="n">
        <v>0.73</v>
      </c>
      <c r="V18" t="n">
        <v>0.89</v>
      </c>
      <c r="W18" t="n">
        <v>6.83</v>
      </c>
      <c r="X18" t="n">
        <v>0.52</v>
      </c>
      <c r="Y18" t="n">
        <v>0.5</v>
      </c>
      <c r="Z18" t="n">
        <v>10</v>
      </c>
      <c r="AA18" t="n">
        <v>570.3078785858264</v>
      </c>
      <c r="AB18" t="n">
        <v>780.3203996890131</v>
      </c>
      <c r="AC18" t="n">
        <v>705.8477159292524</v>
      </c>
      <c r="AD18" t="n">
        <v>570307.8785858264</v>
      </c>
      <c r="AE18" t="n">
        <v>780320.3996890131</v>
      </c>
      <c r="AF18" t="n">
        <v>1.821318349216088e-06</v>
      </c>
      <c r="AG18" t="n">
        <v>16</v>
      </c>
      <c r="AH18" t="n">
        <v>705847.7159292524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2.4208</v>
      </c>
      <c r="E19" t="n">
        <v>41.31</v>
      </c>
      <c r="F19" t="n">
        <v>38.64</v>
      </c>
      <c r="G19" t="n">
        <v>128.8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403.26</v>
      </c>
      <c r="Q19" t="n">
        <v>419.26</v>
      </c>
      <c r="R19" t="n">
        <v>79.88</v>
      </c>
      <c r="S19" t="n">
        <v>59.57</v>
      </c>
      <c r="T19" t="n">
        <v>7986.16</v>
      </c>
      <c r="U19" t="n">
        <v>0.75</v>
      </c>
      <c r="V19" t="n">
        <v>0.89</v>
      </c>
      <c r="W19" t="n">
        <v>6.82</v>
      </c>
      <c r="X19" t="n">
        <v>0.48</v>
      </c>
      <c r="Y19" t="n">
        <v>0.5</v>
      </c>
      <c r="Z19" t="n">
        <v>10</v>
      </c>
      <c r="AA19" t="n">
        <v>567.1094027941019</v>
      </c>
      <c r="AB19" t="n">
        <v>775.9441040039828</v>
      </c>
      <c r="AC19" t="n">
        <v>701.8890877622318</v>
      </c>
      <c r="AD19" t="n">
        <v>567109.402794102</v>
      </c>
      <c r="AE19" t="n">
        <v>775944.1040039829</v>
      </c>
      <c r="AF19" t="n">
        <v>1.824483762220601e-06</v>
      </c>
      <c r="AG19" t="n">
        <v>16</v>
      </c>
      <c r="AH19" t="n">
        <v>701889.0877622318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2.4228</v>
      </c>
      <c r="E20" t="n">
        <v>41.27</v>
      </c>
      <c r="F20" t="n">
        <v>38.63</v>
      </c>
      <c r="G20" t="n">
        <v>136.34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403.47</v>
      </c>
      <c r="Q20" t="n">
        <v>419.25</v>
      </c>
      <c r="R20" t="n">
        <v>79.61</v>
      </c>
      <c r="S20" t="n">
        <v>59.57</v>
      </c>
      <c r="T20" t="n">
        <v>7854.79</v>
      </c>
      <c r="U20" t="n">
        <v>0.75</v>
      </c>
      <c r="V20" t="n">
        <v>0.9</v>
      </c>
      <c r="W20" t="n">
        <v>6.82</v>
      </c>
      <c r="X20" t="n">
        <v>0.47</v>
      </c>
      <c r="Y20" t="n">
        <v>0.5</v>
      </c>
      <c r="Z20" t="n">
        <v>10</v>
      </c>
      <c r="AA20" t="n">
        <v>566.9410469303527</v>
      </c>
      <c r="AB20" t="n">
        <v>775.7137520838645</v>
      </c>
      <c r="AC20" t="n">
        <v>701.6807203060687</v>
      </c>
      <c r="AD20" t="n">
        <v>566941.0469303527</v>
      </c>
      <c r="AE20" t="n">
        <v>775713.7520838645</v>
      </c>
      <c r="AF20" t="n">
        <v>1.82599110174656e-06</v>
      </c>
      <c r="AG20" t="n">
        <v>16</v>
      </c>
      <c r="AH20" t="n">
        <v>701680.7203060687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2.4263</v>
      </c>
      <c r="E21" t="n">
        <v>41.22</v>
      </c>
      <c r="F21" t="n">
        <v>38.6</v>
      </c>
      <c r="G21" t="n">
        <v>144.75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402.24</v>
      </c>
      <c r="Q21" t="n">
        <v>419.26</v>
      </c>
      <c r="R21" t="n">
        <v>78.69</v>
      </c>
      <c r="S21" t="n">
        <v>59.57</v>
      </c>
      <c r="T21" t="n">
        <v>7398.23</v>
      </c>
      <c r="U21" t="n">
        <v>0.76</v>
      </c>
      <c r="V21" t="n">
        <v>0.9</v>
      </c>
      <c r="W21" t="n">
        <v>6.82</v>
      </c>
      <c r="X21" t="n">
        <v>0.44</v>
      </c>
      <c r="Y21" t="n">
        <v>0.5</v>
      </c>
      <c r="Z21" t="n">
        <v>10</v>
      </c>
      <c r="AA21" t="n">
        <v>565.041111637863</v>
      </c>
      <c r="AB21" t="n">
        <v>773.1141767974508</v>
      </c>
      <c r="AC21" t="n">
        <v>699.3292448364632</v>
      </c>
      <c r="AD21" t="n">
        <v>565041.111637863</v>
      </c>
      <c r="AE21" t="n">
        <v>773114.1767974508</v>
      </c>
      <c r="AF21" t="n">
        <v>1.828628945916988e-06</v>
      </c>
      <c r="AG21" t="n">
        <v>16</v>
      </c>
      <c r="AH21" t="n">
        <v>699329.2448364632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2.4296</v>
      </c>
      <c r="E22" t="n">
        <v>41.16</v>
      </c>
      <c r="F22" t="n">
        <v>38.57</v>
      </c>
      <c r="G22" t="n">
        <v>154.28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13</v>
      </c>
      <c r="N22" t="n">
        <v>28.34</v>
      </c>
      <c r="O22" t="n">
        <v>20067.32</v>
      </c>
      <c r="P22" t="n">
        <v>400.12</v>
      </c>
      <c r="Q22" t="n">
        <v>419.25</v>
      </c>
      <c r="R22" t="n">
        <v>77.55</v>
      </c>
      <c r="S22" t="n">
        <v>59.57</v>
      </c>
      <c r="T22" t="n">
        <v>6835.45</v>
      </c>
      <c r="U22" t="n">
        <v>0.77</v>
      </c>
      <c r="V22" t="n">
        <v>0.9</v>
      </c>
      <c r="W22" t="n">
        <v>6.82</v>
      </c>
      <c r="X22" t="n">
        <v>0.41</v>
      </c>
      <c r="Y22" t="n">
        <v>0.5</v>
      </c>
      <c r="Z22" t="n">
        <v>10</v>
      </c>
      <c r="AA22" t="n">
        <v>562.296949253893</v>
      </c>
      <c r="AB22" t="n">
        <v>769.3594927598031</v>
      </c>
      <c r="AC22" t="n">
        <v>695.9329025736364</v>
      </c>
      <c r="AD22" t="n">
        <v>562296.949253893</v>
      </c>
      <c r="AE22" t="n">
        <v>769359.4927598031</v>
      </c>
      <c r="AF22" t="n">
        <v>1.83111605613482e-06</v>
      </c>
      <c r="AG22" t="n">
        <v>16</v>
      </c>
      <c r="AH22" t="n">
        <v>695932.9025736364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2.4332</v>
      </c>
      <c r="E23" t="n">
        <v>41.1</v>
      </c>
      <c r="F23" t="n">
        <v>38.54</v>
      </c>
      <c r="G23" t="n">
        <v>165.16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12</v>
      </c>
      <c r="N23" t="n">
        <v>28.77</v>
      </c>
      <c r="O23" t="n">
        <v>20243.25</v>
      </c>
      <c r="P23" t="n">
        <v>398.41</v>
      </c>
      <c r="Q23" t="n">
        <v>419.25</v>
      </c>
      <c r="R23" t="n">
        <v>76.59999999999999</v>
      </c>
      <c r="S23" t="n">
        <v>59.57</v>
      </c>
      <c r="T23" t="n">
        <v>6363.91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559.9138705820124</v>
      </c>
      <c r="AB23" t="n">
        <v>766.0988593869247</v>
      </c>
      <c r="AC23" t="n">
        <v>692.9834594735382</v>
      </c>
      <c r="AD23" t="n">
        <v>559913.8705820123</v>
      </c>
      <c r="AE23" t="n">
        <v>766098.8593869247</v>
      </c>
      <c r="AF23" t="n">
        <v>1.833829267281546e-06</v>
      </c>
      <c r="AG23" t="n">
        <v>16</v>
      </c>
      <c r="AH23" t="n">
        <v>692983.4594735382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2.4335</v>
      </c>
      <c r="E24" t="n">
        <v>41.09</v>
      </c>
      <c r="F24" t="n">
        <v>38.53</v>
      </c>
      <c r="G24" t="n">
        <v>165.14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12</v>
      </c>
      <c r="N24" t="n">
        <v>29.2</v>
      </c>
      <c r="O24" t="n">
        <v>20419.76</v>
      </c>
      <c r="P24" t="n">
        <v>397.65</v>
      </c>
      <c r="Q24" t="n">
        <v>419.23</v>
      </c>
      <c r="R24" t="n">
        <v>76.20999999999999</v>
      </c>
      <c r="S24" t="n">
        <v>59.57</v>
      </c>
      <c r="T24" t="n">
        <v>6172.32</v>
      </c>
      <c r="U24" t="n">
        <v>0.78</v>
      </c>
      <c r="V24" t="n">
        <v>0.9</v>
      </c>
      <c r="W24" t="n">
        <v>6.82</v>
      </c>
      <c r="X24" t="n">
        <v>0.37</v>
      </c>
      <c r="Y24" t="n">
        <v>0.5</v>
      </c>
      <c r="Z24" t="n">
        <v>10</v>
      </c>
      <c r="AA24" t="n">
        <v>559.0937805583583</v>
      </c>
      <c r="AB24" t="n">
        <v>764.9767760367429</v>
      </c>
      <c r="AC24" t="n">
        <v>691.9684661834435</v>
      </c>
      <c r="AD24" t="n">
        <v>559093.7805583583</v>
      </c>
      <c r="AE24" t="n">
        <v>764976.7760367428</v>
      </c>
      <c r="AF24" t="n">
        <v>1.83405536821044e-06</v>
      </c>
      <c r="AG24" t="n">
        <v>16</v>
      </c>
      <c r="AH24" t="n">
        <v>691968.4661834436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2.4361</v>
      </c>
      <c r="E25" t="n">
        <v>41.05</v>
      </c>
      <c r="F25" t="n">
        <v>38.51</v>
      </c>
      <c r="G25" t="n">
        <v>177.76</v>
      </c>
      <c r="H25" t="n">
        <v>2.58</v>
      </c>
      <c r="I25" t="n">
        <v>13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396.31</v>
      </c>
      <c r="Q25" t="n">
        <v>419.23</v>
      </c>
      <c r="R25" t="n">
        <v>75.83</v>
      </c>
      <c r="S25" t="n">
        <v>59.57</v>
      </c>
      <c r="T25" t="n">
        <v>5985.83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557.2756831191156</v>
      </c>
      <c r="AB25" t="n">
        <v>762.4891749115728</v>
      </c>
      <c r="AC25" t="n">
        <v>689.7182782182897</v>
      </c>
      <c r="AD25" t="n">
        <v>557275.6831191155</v>
      </c>
      <c r="AE25" t="n">
        <v>762489.1749115728</v>
      </c>
      <c r="AF25" t="n">
        <v>1.836014909594186e-06</v>
      </c>
      <c r="AG25" t="n">
        <v>16</v>
      </c>
      <c r="AH25" t="n">
        <v>689718.2782182897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2.4369</v>
      </c>
      <c r="E26" t="n">
        <v>41.04</v>
      </c>
      <c r="F26" t="n">
        <v>38.5</v>
      </c>
      <c r="G26" t="n">
        <v>177.7</v>
      </c>
      <c r="H26" t="n">
        <v>2.66</v>
      </c>
      <c r="I26" t="n">
        <v>13</v>
      </c>
      <c r="J26" t="n">
        <v>166.54</v>
      </c>
      <c r="K26" t="n">
        <v>46.47</v>
      </c>
      <c r="L26" t="n">
        <v>25</v>
      </c>
      <c r="M26" t="n">
        <v>11</v>
      </c>
      <c r="N26" t="n">
        <v>30.08</v>
      </c>
      <c r="O26" t="n">
        <v>20774.56</v>
      </c>
      <c r="P26" t="n">
        <v>396.23</v>
      </c>
      <c r="Q26" t="n">
        <v>419.23</v>
      </c>
      <c r="R26" t="n">
        <v>75.37</v>
      </c>
      <c r="S26" t="n">
        <v>59.57</v>
      </c>
      <c r="T26" t="n">
        <v>5754.37</v>
      </c>
      <c r="U26" t="n">
        <v>0.79</v>
      </c>
      <c r="V26" t="n">
        <v>0.9</v>
      </c>
      <c r="W26" t="n">
        <v>6.81</v>
      </c>
      <c r="X26" t="n">
        <v>0.34</v>
      </c>
      <c r="Y26" t="n">
        <v>0.5</v>
      </c>
      <c r="Z26" t="n">
        <v>10</v>
      </c>
      <c r="AA26" t="n">
        <v>557.0427264127457</v>
      </c>
      <c r="AB26" t="n">
        <v>762.1704332685931</v>
      </c>
      <c r="AC26" t="n">
        <v>689.4299568303593</v>
      </c>
      <c r="AD26" t="n">
        <v>557042.7264127457</v>
      </c>
      <c r="AE26" t="n">
        <v>762170.4332685932</v>
      </c>
      <c r="AF26" t="n">
        <v>1.83661784540457e-06</v>
      </c>
      <c r="AG26" t="n">
        <v>16</v>
      </c>
      <c r="AH26" t="n">
        <v>689429.9568303593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2.4405</v>
      </c>
      <c r="E27" t="n">
        <v>40.97</v>
      </c>
      <c r="F27" t="n">
        <v>38.47</v>
      </c>
      <c r="G27" t="n">
        <v>192.34</v>
      </c>
      <c r="H27" t="n">
        <v>2.74</v>
      </c>
      <c r="I27" t="n">
        <v>12</v>
      </c>
      <c r="J27" t="n">
        <v>167.99</v>
      </c>
      <c r="K27" t="n">
        <v>46.47</v>
      </c>
      <c r="L27" t="n">
        <v>26</v>
      </c>
      <c r="M27" t="n">
        <v>10</v>
      </c>
      <c r="N27" t="n">
        <v>30.52</v>
      </c>
      <c r="O27" t="n">
        <v>20952.87</v>
      </c>
      <c r="P27" t="n">
        <v>393.08</v>
      </c>
      <c r="Q27" t="n">
        <v>419.23</v>
      </c>
      <c r="R27" t="n">
        <v>74.18000000000001</v>
      </c>
      <c r="S27" t="n">
        <v>59.57</v>
      </c>
      <c r="T27" t="n">
        <v>5163.88</v>
      </c>
      <c r="U27" t="n">
        <v>0.8</v>
      </c>
      <c r="V27" t="n">
        <v>0.9</v>
      </c>
      <c r="W27" t="n">
        <v>6.82</v>
      </c>
      <c r="X27" t="n">
        <v>0.3</v>
      </c>
      <c r="Y27" t="n">
        <v>0.5</v>
      </c>
      <c r="Z27" t="n">
        <v>10</v>
      </c>
      <c r="AA27" t="n">
        <v>553.2474199980578</v>
      </c>
      <c r="AB27" t="n">
        <v>756.9775275949152</v>
      </c>
      <c r="AC27" t="n">
        <v>684.7326547858884</v>
      </c>
      <c r="AD27" t="n">
        <v>553247.4199980578</v>
      </c>
      <c r="AE27" t="n">
        <v>756977.5275949151</v>
      </c>
      <c r="AF27" t="n">
        <v>1.839331056551296e-06</v>
      </c>
      <c r="AG27" t="n">
        <v>16</v>
      </c>
      <c r="AH27" t="n">
        <v>684732.6547858884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2.4399</v>
      </c>
      <c r="E28" t="n">
        <v>40.98</v>
      </c>
      <c r="F28" t="n">
        <v>38.48</v>
      </c>
      <c r="G28" t="n">
        <v>192.39</v>
      </c>
      <c r="H28" t="n">
        <v>2.82</v>
      </c>
      <c r="I28" t="n">
        <v>12</v>
      </c>
      <c r="J28" t="n">
        <v>169.44</v>
      </c>
      <c r="K28" t="n">
        <v>46.47</v>
      </c>
      <c r="L28" t="n">
        <v>27</v>
      </c>
      <c r="M28" t="n">
        <v>10</v>
      </c>
      <c r="N28" t="n">
        <v>30.97</v>
      </c>
      <c r="O28" t="n">
        <v>21131.78</v>
      </c>
      <c r="P28" t="n">
        <v>394.09</v>
      </c>
      <c r="Q28" t="n">
        <v>419.24</v>
      </c>
      <c r="R28" t="n">
        <v>74.5</v>
      </c>
      <c r="S28" t="n">
        <v>59.57</v>
      </c>
      <c r="T28" t="n">
        <v>5327.48</v>
      </c>
      <c r="U28" t="n">
        <v>0.8</v>
      </c>
      <c r="V28" t="n">
        <v>0.9</v>
      </c>
      <c r="W28" t="n">
        <v>6.82</v>
      </c>
      <c r="X28" t="n">
        <v>0.31</v>
      </c>
      <c r="Y28" t="n">
        <v>0.5</v>
      </c>
      <c r="Z28" t="n">
        <v>10</v>
      </c>
      <c r="AA28" t="n">
        <v>554.3653461249943</v>
      </c>
      <c r="AB28" t="n">
        <v>758.5071234412095</v>
      </c>
      <c r="AC28" t="n">
        <v>686.1162681514138</v>
      </c>
      <c r="AD28" t="n">
        <v>554365.3461249943</v>
      </c>
      <c r="AE28" t="n">
        <v>758507.1234412096</v>
      </c>
      <c r="AF28" t="n">
        <v>1.838878854693508e-06</v>
      </c>
      <c r="AG28" t="n">
        <v>16</v>
      </c>
      <c r="AH28" t="n">
        <v>686116.2681514138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2.4432</v>
      </c>
      <c r="E29" t="n">
        <v>40.93</v>
      </c>
      <c r="F29" t="n">
        <v>38.45</v>
      </c>
      <c r="G29" t="n">
        <v>209.73</v>
      </c>
      <c r="H29" t="n">
        <v>2.9</v>
      </c>
      <c r="I29" t="n">
        <v>11</v>
      </c>
      <c r="J29" t="n">
        <v>170.9</v>
      </c>
      <c r="K29" t="n">
        <v>46.47</v>
      </c>
      <c r="L29" t="n">
        <v>28</v>
      </c>
      <c r="M29" t="n">
        <v>9</v>
      </c>
      <c r="N29" t="n">
        <v>31.43</v>
      </c>
      <c r="O29" t="n">
        <v>21311.32</v>
      </c>
      <c r="P29" t="n">
        <v>389.94</v>
      </c>
      <c r="Q29" t="n">
        <v>419.24</v>
      </c>
      <c r="R29" t="n">
        <v>73.61</v>
      </c>
      <c r="S29" t="n">
        <v>59.57</v>
      </c>
      <c r="T29" t="n">
        <v>4887.92</v>
      </c>
      <c r="U29" t="n">
        <v>0.8100000000000001</v>
      </c>
      <c r="V29" t="n">
        <v>0.9</v>
      </c>
      <c r="W29" t="n">
        <v>6.81</v>
      </c>
      <c r="X29" t="n">
        <v>0.29</v>
      </c>
      <c r="Y29" t="n">
        <v>0.5</v>
      </c>
      <c r="Z29" t="n">
        <v>10</v>
      </c>
      <c r="AA29" t="n">
        <v>549.6412781594478</v>
      </c>
      <c r="AB29" t="n">
        <v>752.0434452395791</v>
      </c>
      <c r="AC29" t="n">
        <v>680.2694743255174</v>
      </c>
      <c r="AD29" t="n">
        <v>549641.2781594478</v>
      </c>
      <c r="AE29" t="n">
        <v>752043.4452395791</v>
      </c>
      <c r="AF29" t="n">
        <v>1.84136596491134e-06</v>
      </c>
      <c r="AG29" t="n">
        <v>16</v>
      </c>
      <c r="AH29" t="n">
        <v>680269.4743255174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2.443</v>
      </c>
      <c r="E30" t="n">
        <v>40.93</v>
      </c>
      <c r="F30" t="n">
        <v>38.45</v>
      </c>
      <c r="G30" t="n">
        <v>209.75</v>
      </c>
      <c r="H30" t="n">
        <v>2.98</v>
      </c>
      <c r="I30" t="n">
        <v>11</v>
      </c>
      <c r="J30" t="n">
        <v>172.36</v>
      </c>
      <c r="K30" t="n">
        <v>46.47</v>
      </c>
      <c r="L30" t="n">
        <v>29</v>
      </c>
      <c r="M30" t="n">
        <v>9</v>
      </c>
      <c r="N30" t="n">
        <v>31.89</v>
      </c>
      <c r="O30" t="n">
        <v>21491.47</v>
      </c>
      <c r="P30" t="n">
        <v>391.12</v>
      </c>
      <c r="Q30" t="n">
        <v>419.23</v>
      </c>
      <c r="R30" t="n">
        <v>73.70999999999999</v>
      </c>
      <c r="S30" t="n">
        <v>59.57</v>
      </c>
      <c r="T30" t="n">
        <v>4934.44</v>
      </c>
      <c r="U30" t="n">
        <v>0.8100000000000001</v>
      </c>
      <c r="V30" t="n">
        <v>0.9</v>
      </c>
      <c r="W30" t="n">
        <v>6.82</v>
      </c>
      <c r="X30" t="n">
        <v>0.29</v>
      </c>
      <c r="Y30" t="n">
        <v>0.5</v>
      </c>
      <c r="Z30" t="n">
        <v>10</v>
      </c>
      <c r="AA30" t="n">
        <v>550.8444988771953</v>
      </c>
      <c r="AB30" t="n">
        <v>753.6897449079529</v>
      </c>
      <c r="AC30" t="n">
        <v>681.7586534641376</v>
      </c>
      <c r="AD30" t="n">
        <v>550844.4988771953</v>
      </c>
      <c r="AE30" t="n">
        <v>753689.7449079528</v>
      </c>
      <c r="AF30" t="n">
        <v>1.841215230958745e-06</v>
      </c>
      <c r="AG30" t="n">
        <v>16</v>
      </c>
      <c r="AH30" t="n">
        <v>681758.6534641377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2.4441</v>
      </c>
      <c r="E31" t="n">
        <v>40.92</v>
      </c>
      <c r="F31" t="n">
        <v>38.44</v>
      </c>
      <c r="G31" t="n">
        <v>209.65</v>
      </c>
      <c r="H31" t="n">
        <v>3.06</v>
      </c>
      <c r="I31" t="n">
        <v>11</v>
      </c>
      <c r="J31" t="n">
        <v>173.82</v>
      </c>
      <c r="K31" t="n">
        <v>46.47</v>
      </c>
      <c r="L31" t="n">
        <v>30</v>
      </c>
      <c r="M31" t="n">
        <v>9</v>
      </c>
      <c r="N31" t="n">
        <v>32.36</v>
      </c>
      <c r="O31" t="n">
        <v>21672.25</v>
      </c>
      <c r="P31" t="n">
        <v>389.95</v>
      </c>
      <c r="Q31" t="n">
        <v>419.23</v>
      </c>
      <c r="R31" t="n">
        <v>73.34999999999999</v>
      </c>
      <c r="S31" t="n">
        <v>59.57</v>
      </c>
      <c r="T31" t="n">
        <v>4756.07</v>
      </c>
      <c r="U31" t="n">
        <v>0.8100000000000001</v>
      </c>
      <c r="V31" t="n">
        <v>0.9</v>
      </c>
      <c r="W31" t="n">
        <v>6.81</v>
      </c>
      <c r="X31" t="n">
        <v>0.27</v>
      </c>
      <c r="Y31" t="n">
        <v>0.5</v>
      </c>
      <c r="Z31" t="n">
        <v>10</v>
      </c>
      <c r="AA31" t="n">
        <v>549.4830857904097</v>
      </c>
      <c r="AB31" t="n">
        <v>751.8269994613065</v>
      </c>
      <c r="AC31" t="n">
        <v>680.0736858285395</v>
      </c>
      <c r="AD31" t="n">
        <v>549483.0857904097</v>
      </c>
      <c r="AE31" t="n">
        <v>751826.9994613065</v>
      </c>
      <c r="AF31" t="n">
        <v>1.842044267698022e-06</v>
      </c>
      <c r="AG31" t="n">
        <v>16</v>
      </c>
      <c r="AH31" t="n">
        <v>680073.6858285395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2.4465</v>
      </c>
      <c r="E32" t="n">
        <v>40.87</v>
      </c>
      <c r="F32" t="n">
        <v>38.42</v>
      </c>
      <c r="G32" t="n">
        <v>230.53</v>
      </c>
      <c r="H32" t="n">
        <v>3.14</v>
      </c>
      <c r="I32" t="n">
        <v>10</v>
      </c>
      <c r="J32" t="n">
        <v>175.29</v>
      </c>
      <c r="K32" t="n">
        <v>46.47</v>
      </c>
      <c r="L32" t="n">
        <v>31</v>
      </c>
      <c r="M32" t="n">
        <v>8</v>
      </c>
      <c r="N32" t="n">
        <v>32.83</v>
      </c>
      <c r="O32" t="n">
        <v>21853.67</v>
      </c>
      <c r="P32" t="n">
        <v>386.61</v>
      </c>
      <c r="Q32" t="n">
        <v>419.23</v>
      </c>
      <c r="R32" t="n">
        <v>72.87</v>
      </c>
      <c r="S32" t="n">
        <v>59.57</v>
      </c>
      <c r="T32" t="n">
        <v>4521.74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545.7406193151755</v>
      </c>
      <c r="AB32" t="n">
        <v>746.7063917239229</v>
      </c>
      <c r="AC32" t="n">
        <v>675.4417817067937</v>
      </c>
      <c r="AD32" t="n">
        <v>545740.6193151756</v>
      </c>
      <c r="AE32" t="n">
        <v>746706.3917239229</v>
      </c>
      <c r="AF32" t="n">
        <v>1.843853075129172e-06</v>
      </c>
      <c r="AG32" t="n">
        <v>16</v>
      </c>
      <c r="AH32" t="n">
        <v>675441.7817067937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2.4466</v>
      </c>
      <c r="E33" t="n">
        <v>40.87</v>
      </c>
      <c r="F33" t="n">
        <v>38.42</v>
      </c>
      <c r="G33" t="n">
        <v>230.52</v>
      </c>
      <c r="H33" t="n">
        <v>3.21</v>
      </c>
      <c r="I33" t="n">
        <v>10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387.66</v>
      </c>
      <c r="Q33" t="n">
        <v>419.25</v>
      </c>
      <c r="R33" t="n">
        <v>72.79000000000001</v>
      </c>
      <c r="S33" t="n">
        <v>59.57</v>
      </c>
      <c r="T33" t="n">
        <v>4478.28</v>
      </c>
      <c r="U33" t="n">
        <v>0.82</v>
      </c>
      <c r="V33" t="n">
        <v>0.9</v>
      </c>
      <c r="W33" t="n">
        <v>6.81</v>
      </c>
      <c r="X33" t="n">
        <v>0.26</v>
      </c>
      <c r="Y33" t="n">
        <v>0.5</v>
      </c>
      <c r="Z33" t="n">
        <v>10</v>
      </c>
      <c r="AA33" t="n">
        <v>546.7613170558792</v>
      </c>
      <c r="AB33" t="n">
        <v>748.1029554027598</v>
      </c>
      <c r="AC33" t="n">
        <v>676.705059308212</v>
      </c>
      <c r="AD33" t="n">
        <v>546761.3170558792</v>
      </c>
      <c r="AE33" t="n">
        <v>748102.9554027598</v>
      </c>
      <c r="AF33" t="n">
        <v>1.843928442105471e-06</v>
      </c>
      <c r="AG33" t="n">
        <v>16</v>
      </c>
      <c r="AH33" t="n">
        <v>676705.0593082119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2.4465</v>
      </c>
      <c r="E34" t="n">
        <v>40.87</v>
      </c>
      <c r="F34" t="n">
        <v>38.42</v>
      </c>
      <c r="G34" t="n">
        <v>230.53</v>
      </c>
      <c r="H34" t="n">
        <v>3.28</v>
      </c>
      <c r="I34" t="n">
        <v>10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386.1</v>
      </c>
      <c r="Q34" t="n">
        <v>419.24</v>
      </c>
      <c r="R34" t="n">
        <v>72.86</v>
      </c>
      <c r="S34" t="n">
        <v>59.57</v>
      </c>
      <c r="T34" t="n">
        <v>4513.8</v>
      </c>
      <c r="U34" t="n">
        <v>0.82</v>
      </c>
      <c r="V34" t="n">
        <v>0.9</v>
      </c>
      <c r="W34" t="n">
        <v>6.81</v>
      </c>
      <c r="X34" t="n">
        <v>0.26</v>
      </c>
      <c r="Y34" t="n">
        <v>0.5</v>
      </c>
      <c r="Z34" t="n">
        <v>10</v>
      </c>
      <c r="AA34" t="n">
        <v>545.2364253202805</v>
      </c>
      <c r="AB34" t="n">
        <v>746.0165312566385</v>
      </c>
      <c r="AC34" t="n">
        <v>674.8177605542817</v>
      </c>
      <c r="AD34" t="n">
        <v>545236.4253202806</v>
      </c>
      <c r="AE34" t="n">
        <v>746016.5312566385</v>
      </c>
      <c r="AF34" t="n">
        <v>1.843853075129172e-06</v>
      </c>
      <c r="AG34" t="n">
        <v>16</v>
      </c>
      <c r="AH34" t="n">
        <v>674817.7605542816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2.4466</v>
      </c>
      <c r="E35" t="n">
        <v>40.87</v>
      </c>
      <c r="F35" t="n">
        <v>38.42</v>
      </c>
      <c r="G35" t="n">
        <v>230.52</v>
      </c>
      <c r="H35" t="n">
        <v>3.36</v>
      </c>
      <c r="I35" t="n">
        <v>10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380.99</v>
      </c>
      <c r="Q35" t="n">
        <v>419.23</v>
      </c>
      <c r="R35" t="n">
        <v>72.77</v>
      </c>
      <c r="S35" t="n">
        <v>59.57</v>
      </c>
      <c r="T35" t="n">
        <v>4472.1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540.1675200147949</v>
      </c>
      <c r="AB35" t="n">
        <v>739.0810313933531</v>
      </c>
      <c r="AC35" t="n">
        <v>668.5441750639134</v>
      </c>
      <c r="AD35" t="n">
        <v>540167.5200147949</v>
      </c>
      <c r="AE35" t="n">
        <v>739081.0313933531</v>
      </c>
      <c r="AF35" t="n">
        <v>1.843928442105471e-06</v>
      </c>
      <c r="AG35" t="n">
        <v>16</v>
      </c>
      <c r="AH35" t="n">
        <v>668544.1750639133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2.4502</v>
      </c>
      <c r="E36" t="n">
        <v>40.81</v>
      </c>
      <c r="F36" t="n">
        <v>38.39</v>
      </c>
      <c r="G36" t="n">
        <v>255.91</v>
      </c>
      <c r="H36" t="n">
        <v>3.43</v>
      </c>
      <c r="I36" t="n">
        <v>9</v>
      </c>
      <c r="J36" t="n">
        <v>181.23</v>
      </c>
      <c r="K36" t="n">
        <v>46.47</v>
      </c>
      <c r="L36" t="n">
        <v>35</v>
      </c>
      <c r="M36" t="n">
        <v>7</v>
      </c>
      <c r="N36" t="n">
        <v>34.76</v>
      </c>
      <c r="O36" t="n">
        <v>22585.84</v>
      </c>
      <c r="P36" t="n">
        <v>382.83</v>
      </c>
      <c r="Q36" t="n">
        <v>419.23</v>
      </c>
      <c r="R36" t="n">
        <v>71.59</v>
      </c>
      <c r="S36" t="n">
        <v>59.57</v>
      </c>
      <c r="T36" t="n">
        <v>3884.29</v>
      </c>
      <c r="U36" t="n">
        <v>0.83</v>
      </c>
      <c r="V36" t="n">
        <v>0.9</v>
      </c>
      <c r="W36" t="n">
        <v>6.81</v>
      </c>
      <c r="X36" t="n">
        <v>0.22</v>
      </c>
      <c r="Y36" t="n">
        <v>0.5</v>
      </c>
      <c r="Z36" t="n">
        <v>10</v>
      </c>
      <c r="AA36" t="n">
        <v>541.3377755920436</v>
      </c>
      <c r="AB36" t="n">
        <v>740.6822267021777</v>
      </c>
      <c r="AC36" t="n">
        <v>669.9925545397551</v>
      </c>
      <c r="AD36" t="n">
        <v>541337.7755920436</v>
      </c>
      <c r="AE36" t="n">
        <v>740682.2267021777</v>
      </c>
      <c r="AF36" t="n">
        <v>1.846641653252197e-06</v>
      </c>
      <c r="AG36" t="n">
        <v>16</v>
      </c>
      <c r="AH36" t="n">
        <v>669992.5545397551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2.4502</v>
      </c>
      <c r="E37" t="n">
        <v>40.81</v>
      </c>
      <c r="F37" t="n">
        <v>38.39</v>
      </c>
      <c r="G37" t="n">
        <v>255.92</v>
      </c>
      <c r="H37" t="n">
        <v>3.5</v>
      </c>
      <c r="I37" t="n">
        <v>9</v>
      </c>
      <c r="J37" t="n">
        <v>182.73</v>
      </c>
      <c r="K37" t="n">
        <v>46.47</v>
      </c>
      <c r="L37" t="n">
        <v>36</v>
      </c>
      <c r="M37" t="n">
        <v>7</v>
      </c>
      <c r="N37" t="n">
        <v>35.26</v>
      </c>
      <c r="O37" t="n">
        <v>22770.67</v>
      </c>
      <c r="P37" t="n">
        <v>384.14</v>
      </c>
      <c r="Q37" t="n">
        <v>419.23</v>
      </c>
      <c r="R37" t="n">
        <v>71.68000000000001</v>
      </c>
      <c r="S37" t="n">
        <v>59.57</v>
      </c>
      <c r="T37" t="n">
        <v>3929.14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542.6309064426256</v>
      </c>
      <c r="AB37" t="n">
        <v>742.4515453808506</v>
      </c>
      <c r="AC37" t="n">
        <v>671.59301192699</v>
      </c>
      <c r="AD37" t="n">
        <v>542630.9064426256</v>
      </c>
      <c r="AE37" t="n">
        <v>742451.5453808506</v>
      </c>
      <c r="AF37" t="n">
        <v>1.846641653252197e-06</v>
      </c>
      <c r="AG37" t="n">
        <v>16</v>
      </c>
      <c r="AH37" t="n">
        <v>671593.01192699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2.4501</v>
      </c>
      <c r="E38" t="n">
        <v>40.81</v>
      </c>
      <c r="F38" t="n">
        <v>38.39</v>
      </c>
      <c r="G38" t="n">
        <v>255.93</v>
      </c>
      <c r="H38" t="n">
        <v>3.56</v>
      </c>
      <c r="I38" t="n">
        <v>9</v>
      </c>
      <c r="J38" t="n">
        <v>184.23</v>
      </c>
      <c r="K38" t="n">
        <v>46.47</v>
      </c>
      <c r="L38" t="n">
        <v>37</v>
      </c>
      <c r="M38" t="n">
        <v>7</v>
      </c>
      <c r="N38" t="n">
        <v>35.77</v>
      </c>
      <c r="O38" t="n">
        <v>22956.06</v>
      </c>
      <c r="P38" t="n">
        <v>382.7</v>
      </c>
      <c r="Q38" t="n">
        <v>419.24</v>
      </c>
      <c r="R38" t="n">
        <v>71.7</v>
      </c>
      <c r="S38" t="n">
        <v>59.57</v>
      </c>
      <c r="T38" t="n">
        <v>3939.5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541.2265462606063</v>
      </c>
      <c r="AB38" t="n">
        <v>740.530037823813</v>
      </c>
      <c r="AC38" t="n">
        <v>669.8548903543432</v>
      </c>
      <c r="AD38" t="n">
        <v>541226.5462606063</v>
      </c>
      <c r="AE38" t="n">
        <v>740530.037823813</v>
      </c>
      <c r="AF38" t="n">
        <v>1.846566286275898e-06</v>
      </c>
      <c r="AG38" t="n">
        <v>16</v>
      </c>
      <c r="AH38" t="n">
        <v>669854.8903543432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2.4492</v>
      </c>
      <c r="E39" t="n">
        <v>40.83</v>
      </c>
      <c r="F39" t="n">
        <v>38.4</v>
      </c>
      <c r="G39" t="n">
        <v>256.03</v>
      </c>
      <c r="H39" t="n">
        <v>3.63</v>
      </c>
      <c r="I39" t="n">
        <v>9</v>
      </c>
      <c r="J39" t="n">
        <v>185.74</v>
      </c>
      <c r="K39" t="n">
        <v>46.47</v>
      </c>
      <c r="L39" t="n">
        <v>38</v>
      </c>
      <c r="M39" t="n">
        <v>7</v>
      </c>
      <c r="N39" t="n">
        <v>36.27</v>
      </c>
      <c r="O39" t="n">
        <v>23142.13</v>
      </c>
      <c r="P39" t="n">
        <v>380.77</v>
      </c>
      <c r="Q39" t="n">
        <v>419.24</v>
      </c>
      <c r="R39" t="n">
        <v>72.16</v>
      </c>
      <c r="S39" t="n">
        <v>59.57</v>
      </c>
      <c r="T39" t="n">
        <v>4169.9</v>
      </c>
      <c r="U39" t="n">
        <v>0.83</v>
      </c>
      <c r="V39" t="n">
        <v>0.9</v>
      </c>
      <c r="W39" t="n">
        <v>6.81</v>
      </c>
      <c r="X39" t="n">
        <v>0.24</v>
      </c>
      <c r="Y39" t="n">
        <v>0.5</v>
      </c>
      <c r="Z39" t="n">
        <v>10</v>
      </c>
      <c r="AA39" t="n">
        <v>539.4852675029108</v>
      </c>
      <c r="AB39" t="n">
        <v>738.1475434077369</v>
      </c>
      <c r="AC39" t="n">
        <v>667.6997778614856</v>
      </c>
      <c r="AD39" t="n">
        <v>539485.2675029108</v>
      </c>
      <c r="AE39" t="n">
        <v>738147.5434077368</v>
      </c>
      <c r="AF39" t="n">
        <v>1.845887983489217e-06</v>
      </c>
      <c r="AG39" t="n">
        <v>16</v>
      </c>
      <c r="AH39" t="n">
        <v>667699.7778614856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2.4536</v>
      </c>
      <c r="E40" t="n">
        <v>40.76</v>
      </c>
      <c r="F40" t="n">
        <v>38.36</v>
      </c>
      <c r="G40" t="n">
        <v>287.68</v>
      </c>
      <c r="H40" t="n">
        <v>3.7</v>
      </c>
      <c r="I40" t="n">
        <v>8</v>
      </c>
      <c r="J40" t="n">
        <v>187.26</v>
      </c>
      <c r="K40" t="n">
        <v>46.47</v>
      </c>
      <c r="L40" t="n">
        <v>39</v>
      </c>
      <c r="M40" t="n">
        <v>5</v>
      </c>
      <c r="N40" t="n">
        <v>36.79</v>
      </c>
      <c r="O40" t="n">
        <v>23328.9</v>
      </c>
      <c r="P40" t="n">
        <v>378.53</v>
      </c>
      <c r="Q40" t="n">
        <v>419.23</v>
      </c>
      <c r="R40" t="n">
        <v>70.64</v>
      </c>
      <c r="S40" t="n">
        <v>59.57</v>
      </c>
      <c r="T40" t="n">
        <v>3416.71</v>
      </c>
      <c r="U40" t="n">
        <v>0.84</v>
      </c>
      <c r="V40" t="n">
        <v>0.9</v>
      </c>
      <c r="W40" t="n">
        <v>6.81</v>
      </c>
      <c r="X40" t="n">
        <v>0.2</v>
      </c>
      <c r="Y40" t="n">
        <v>0.5</v>
      </c>
      <c r="Z40" t="n">
        <v>10</v>
      </c>
      <c r="AA40" t="n">
        <v>536.4863122743616</v>
      </c>
      <c r="AB40" t="n">
        <v>734.044240559469</v>
      </c>
      <c r="AC40" t="n">
        <v>663.9880884780346</v>
      </c>
      <c r="AD40" t="n">
        <v>536486.3122743616</v>
      </c>
      <c r="AE40" t="n">
        <v>734044.240559469</v>
      </c>
      <c r="AF40" t="n">
        <v>1.849204130446326e-06</v>
      </c>
      <c r="AG40" t="n">
        <v>16</v>
      </c>
      <c r="AH40" t="n">
        <v>663988.0884780346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2.4537</v>
      </c>
      <c r="E41" t="n">
        <v>40.76</v>
      </c>
      <c r="F41" t="n">
        <v>38.36</v>
      </c>
      <c r="G41" t="n">
        <v>287.68</v>
      </c>
      <c r="H41" t="n">
        <v>3.76</v>
      </c>
      <c r="I41" t="n">
        <v>8</v>
      </c>
      <c r="J41" t="n">
        <v>188.78</v>
      </c>
      <c r="K41" t="n">
        <v>46.47</v>
      </c>
      <c r="L41" t="n">
        <v>40</v>
      </c>
      <c r="M41" t="n">
        <v>5</v>
      </c>
      <c r="N41" t="n">
        <v>37.31</v>
      </c>
      <c r="O41" t="n">
        <v>23516.37</v>
      </c>
      <c r="P41" t="n">
        <v>379.06</v>
      </c>
      <c r="Q41" t="n">
        <v>419.23</v>
      </c>
      <c r="R41" t="n">
        <v>70.59999999999999</v>
      </c>
      <c r="S41" t="n">
        <v>59.57</v>
      </c>
      <c r="T41" t="n">
        <v>3396.52</v>
      </c>
      <c r="U41" t="n">
        <v>0.84</v>
      </c>
      <c r="V41" t="n">
        <v>0.9</v>
      </c>
      <c r="W41" t="n">
        <v>6.81</v>
      </c>
      <c r="X41" t="n">
        <v>0.19</v>
      </c>
      <c r="Y41" t="n">
        <v>0.5</v>
      </c>
      <c r="Z41" t="n">
        <v>10</v>
      </c>
      <c r="AA41" t="n">
        <v>536.9918620286428</v>
      </c>
      <c r="AB41" t="n">
        <v>734.7359560365575</v>
      </c>
      <c r="AC41" t="n">
        <v>664.6137876008187</v>
      </c>
      <c r="AD41" t="n">
        <v>536991.8620286428</v>
      </c>
      <c r="AE41" t="n">
        <v>734735.9560365574</v>
      </c>
      <c r="AF41" t="n">
        <v>1.849279497422624e-06</v>
      </c>
      <c r="AG41" t="n">
        <v>16</v>
      </c>
      <c r="AH41" t="n">
        <v>664613.7876008187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1.493</v>
      </c>
      <c r="E2" t="n">
        <v>66.98</v>
      </c>
      <c r="F2" t="n">
        <v>51.23</v>
      </c>
      <c r="G2" t="n">
        <v>6.97</v>
      </c>
      <c r="H2" t="n">
        <v>0.12</v>
      </c>
      <c r="I2" t="n">
        <v>441</v>
      </c>
      <c r="J2" t="n">
        <v>150.44</v>
      </c>
      <c r="K2" t="n">
        <v>49.1</v>
      </c>
      <c r="L2" t="n">
        <v>1</v>
      </c>
      <c r="M2" t="n">
        <v>439</v>
      </c>
      <c r="N2" t="n">
        <v>25.34</v>
      </c>
      <c r="O2" t="n">
        <v>18787.76</v>
      </c>
      <c r="P2" t="n">
        <v>609.74</v>
      </c>
      <c r="Q2" t="n">
        <v>419.49</v>
      </c>
      <c r="R2" t="n">
        <v>490.22</v>
      </c>
      <c r="S2" t="n">
        <v>59.57</v>
      </c>
      <c r="T2" t="n">
        <v>211041.64</v>
      </c>
      <c r="U2" t="n">
        <v>0.12</v>
      </c>
      <c r="V2" t="n">
        <v>0.68</v>
      </c>
      <c r="W2" t="n">
        <v>7.53</v>
      </c>
      <c r="X2" t="n">
        <v>13.05</v>
      </c>
      <c r="Y2" t="n">
        <v>0.5</v>
      </c>
      <c r="Z2" t="n">
        <v>10</v>
      </c>
      <c r="AA2" t="n">
        <v>1282.289028729635</v>
      </c>
      <c r="AB2" t="n">
        <v>1754.484419707281</v>
      </c>
      <c r="AC2" t="n">
        <v>1587.038889124766</v>
      </c>
      <c r="AD2" t="n">
        <v>1282289.028729635</v>
      </c>
      <c r="AE2" t="n">
        <v>1754484.419707281</v>
      </c>
      <c r="AF2" t="n">
        <v>1.117214310282984e-06</v>
      </c>
      <c r="AG2" t="n">
        <v>26</v>
      </c>
      <c r="AH2" t="n">
        <v>1587038.889124766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1.9389</v>
      </c>
      <c r="E3" t="n">
        <v>51.58</v>
      </c>
      <c r="F3" t="n">
        <v>43.59</v>
      </c>
      <c r="G3" t="n">
        <v>13.98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517.89</v>
      </c>
      <c r="Q3" t="n">
        <v>419.44</v>
      </c>
      <c r="R3" t="n">
        <v>240.53</v>
      </c>
      <c r="S3" t="n">
        <v>59.57</v>
      </c>
      <c r="T3" t="n">
        <v>87466.91</v>
      </c>
      <c r="U3" t="n">
        <v>0.25</v>
      </c>
      <c r="V3" t="n">
        <v>0.79</v>
      </c>
      <c r="W3" t="n">
        <v>7.11</v>
      </c>
      <c r="X3" t="n">
        <v>5.42</v>
      </c>
      <c r="Y3" t="n">
        <v>0.5</v>
      </c>
      <c r="Z3" t="n">
        <v>10</v>
      </c>
      <c r="AA3" t="n">
        <v>862.0424625428766</v>
      </c>
      <c r="AB3" t="n">
        <v>1179.484527880545</v>
      </c>
      <c r="AC3" t="n">
        <v>1066.916179956557</v>
      </c>
      <c r="AD3" t="n">
        <v>862042.4625428766</v>
      </c>
      <c r="AE3" t="n">
        <v>1179484.527880545</v>
      </c>
      <c r="AF3" t="n">
        <v>1.450882000139101e-06</v>
      </c>
      <c r="AG3" t="n">
        <v>20</v>
      </c>
      <c r="AH3" t="n">
        <v>1066916.179956557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2.105</v>
      </c>
      <c r="E4" t="n">
        <v>47.51</v>
      </c>
      <c r="F4" t="n">
        <v>41.59</v>
      </c>
      <c r="G4" t="n">
        <v>20.97</v>
      </c>
      <c r="H4" t="n">
        <v>0.35</v>
      </c>
      <c r="I4" t="n">
        <v>119</v>
      </c>
      <c r="J4" t="n">
        <v>153.23</v>
      </c>
      <c r="K4" t="n">
        <v>49.1</v>
      </c>
      <c r="L4" t="n">
        <v>3</v>
      </c>
      <c r="M4" t="n">
        <v>117</v>
      </c>
      <c r="N4" t="n">
        <v>26.13</v>
      </c>
      <c r="O4" t="n">
        <v>19131.85</v>
      </c>
      <c r="P4" t="n">
        <v>493.24</v>
      </c>
      <c r="Q4" t="n">
        <v>419.29</v>
      </c>
      <c r="R4" t="n">
        <v>175.9</v>
      </c>
      <c r="S4" t="n">
        <v>59.57</v>
      </c>
      <c r="T4" t="n">
        <v>55490.67</v>
      </c>
      <c r="U4" t="n">
        <v>0.34</v>
      </c>
      <c r="V4" t="n">
        <v>0.83</v>
      </c>
      <c r="W4" t="n">
        <v>6.99</v>
      </c>
      <c r="X4" t="n">
        <v>3.43</v>
      </c>
      <c r="Y4" t="n">
        <v>0.5</v>
      </c>
      <c r="Z4" t="n">
        <v>10</v>
      </c>
      <c r="AA4" t="n">
        <v>767.5675783161797</v>
      </c>
      <c r="AB4" t="n">
        <v>1050.219823343844</v>
      </c>
      <c r="AC4" t="n">
        <v>949.9883173966866</v>
      </c>
      <c r="AD4" t="n">
        <v>767567.5783161797</v>
      </c>
      <c r="AE4" t="n">
        <v>1050219.823343844</v>
      </c>
      <c r="AF4" t="n">
        <v>1.575174898289137e-06</v>
      </c>
      <c r="AG4" t="n">
        <v>19</v>
      </c>
      <c r="AH4" t="n">
        <v>949988.3173966866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2.1912</v>
      </c>
      <c r="E5" t="n">
        <v>45.64</v>
      </c>
      <c r="F5" t="n">
        <v>40.67</v>
      </c>
      <c r="G5" t="n">
        <v>27.73</v>
      </c>
      <c r="H5" t="n">
        <v>0.46</v>
      </c>
      <c r="I5" t="n">
        <v>88</v>
      </c>
      <c r="J5" t="n">
        <v>154.63</v>
      </c>
      <c r="K5" t="n">
        <v>49.1</v>
      </c>
      <c r="L5" t="n">
        <v>4</v>
      </c>
      <c r="M5" t="n">
        <v>86</v>
      </c>
      <c r="N5" t="n">
        <v>26.53</v>
      </c>
      <c r="O5" t="n">
        <v>19304.72</v>
      </c>
      <c r="P5" t="n">
        <v>481.33</v>
      </c>
      <c r="Q5" t="n">
        <v>419.3</v>
      </c>
      <c r="R5" t="n">
        <v>145.94</v>
      </c>
      <c r="S5" t="n">
        <v>59.57</v>
      </c>
      <c r="T5" t="n">
        <v>40664.81</v>
      </c>
      <c r="U5" t="n">
        <v>0.41</v>
      </c>
      <c r="V5" t="n">
        <v>0.85</v>
      </c>
      <c r="W5" t="n">
        <v>6.94</v>
      </c>
      <c r="X5" t="n">
        <v>2.51</v>
      </c>
      <c r="Y5" t="n">
        <v>0.5</v>
      </c>
      <c r="Z5" t="n">
        <v>10</v>
      </c>
      <c r="AA5" t="n">
        <v>721.1961331953029</v>
      </c>
      <c r="AB5" t="n">
        <v>986.7723663656847</v>
      </c>
      <c r="AC5" t="n">
        <v>892.5961966634575</v>
      </c>
      <c r="AD5" t="n">
        <v>721196.1331953029</v>
      </c>
      <c r="AE5" t="n">
        <v>986772.3663656847</v>
      </c>
      <c r="AF5" t="n">
        <v>1.63967849744948e-06</v>
      </c>
      <c r="AG5" t="n">
        <v>18</v>
      </c>
      <c r="AH5" t="n">
        <v>892596.1966634574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2.2469</v>
      </c>
      <c r="E6" t="n">
        <v>44.51</v>
      </c>
      <c r="F6" t="n">
        <v>40.12</v>
      </c>
      <c r="G6" t="n">
        <v>34.89</v>
      </c>
      <c r="H6" t="n">
        <v>0.57</v>
      </c>
      <c r="I6" t="n">
        <v>69</v>
      </c>
      <c r="J6" t="n">
        <v>156.03</v>
      </c>
      <c r="K6" t="n">
        <v>49.1</v>
      </c>
      <c r="L6" t="n">
        <v>5</v>
      </c>
      <c r="M6" t="n">
        <v>67</v>
      </c>
      <c r="N6" t="n">
        <v>26.94</v>
      </c>
      <c r="O6" t="n">
        <v>19478.15</v>
      </c>
      <c r="P6" t="n">
        <v>473.93</v>
      </c>
      <c r="Q6" t="n">
        <v>419.32</v>
      </c>
      <c r="R6" t="n">
        <v>128.02</v>
      </c>
      <c r="S6" t="n">
        <v>59.57</v>
      </c>
      <c r="T6" t="n">
        <v>31801.63</v>
      </c>
      <c r="U6" t="n">
        <v>0.47</v>
      </c>
      <c r="V6" t="n">
        <v>0.86</v>
      </c>
      <c r="W6" t="n">
        <v>6.91</v>
      </c>
      <c r="X6" t="n">
        <v>1.95</v>
      </c>
      <c r="Y6" t="n">
        <v>0.5</v>
      </c>
      <c r="Z6" t="n">
        <v>10</v>
      </c>
      <c r="AA6" t="n">
        <v>698.1003721334266</v>
      </c>
      <c r="AB6" t="n">
        <v>955.1717271677588</v>
      </c>
      <c r="AC6" t="n">
        <v>864.0114781188059</v>
      </c>
      <c r="AD6" t="n">
        <v>698100.3721334266</v>
      </c>
      <c r="AE6" t="n">
        <v>955171.7271677589</v>
      </c>
      <c r="AF6" t="n">
        <v>1.681358897370956e-06</v>
      </c>
      <c r="AG6" t="n">
        <v>18</v>
      </c>
      <c r="AH6" t="n">
        <v>864011.4781188059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2.284</v>
      </c>
      <c r="E7" t="n">
        <v>43.78</v>
      </c>
      <c r="F7" t="n">
        <v>39.76</v>
      </c>
      <c r="G7" t="n">
        <v>41.86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468.6</v>
      </c>
      <c r="Q7" t="n">
        <v>419.24</v>
      </c>
      <c r="R7" t="n">
        <v>116.79</v>
      </c>
      <c r="S7" t="n">
        <v>59.57</v>
      </c>
      <c r="T7" t="n">
        <v>26243.26</v>
      </c>
      <c r="U7" t="n">
        <v>0.51</v>
      </c>
      <c r="V7" t="n">
        <v>0.87</v>
      </c>
      <c r="W7" t="n">
        <v>6.88</v>
      </c>
      <c r="X7" t="n">
        <v>1.6</v>
      </c>
      <c r="Y7" t="n">
        <v>0.5</v>
      </c>
      <c r="Z7" t="n">
        <v>10</v>
      </c>
      <c r="AA7" t="n">
        <v>675.3225350037512</v>
      </c>
      <c r="AB7" t="n">
        <v>924.0060855196841</v>
      </c>
      <c r="AC7" t="n">
        <v>835.8202415683708</v>
      </c>
      <c r="AD7" t="n">
        <v>675322.5350037513</v>
      </c>
      <c r="AE7" t="n">
        <v>924006.0855196841</v>
      </c>
      <c r="AF7" t="n">
        <v>1.709120887264792e-06</v>
      </c>
      <c r="AG7" t="n">
        <v>17</v>
      </c>
      <c r="AH7" t="n">
        <v>835820.2415683707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2.3086</v>
      </c>
      <c r="E8" t="n">
        <v>43.32</v>
      </c>
      <c r="F8" t="n">
        <v>39.54</v>
      </c>
      <c r="G8" t="n">
        <v>48.42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465.19</v>
      </c>
      <c r="Q8" t="n">
        <v>419.28</v>
      </c>
      <c r="R8" t="n">
        <v>109.03</v>
      </c>
      <c r="S8" t="n">
        <v>59.57</v>
      </c>
      <c r="T8" t="n">
        <v>22406.34</v>
      </c>
      <c r="U8" t="n">
        <v>0.55</v>
      </c>
      <c r="V8" t="n">
        <v>0.87</v>
      </c>
      <c r="W8" t="n">
        <v>6.88</v>
      </c>
      <c r="X8" t="n">
        <v>1.38</v>
      </c>
      <c r="Y8" t="n">
        <v>0.5</v>
      </c>
      <c r="Z8" t="n">
        <v>10</v>
      </c>
      <c r="AA8" t="n">
        <v>665.6817261327125</v>
      </c>
      <c r="AB8" t="n">
        <v>910.8151054998592</v>
      </c>
      <c r="AC8" t="n">
        <v>823.8881901679812</v>
      </c>
      <c r="AD8" t="n">
        <v>665681.7261327124</v>
      </c>
      <c r="AE8" t="n">
        <v>910815.1054998592</v>
      </c>
      <c r="AF8" t="n">
        <v>1.727529106978766e-06</v>
      </c>
      <c r="AG8" t="n">
        <v>17</v>
      </c>
      <c r="AH8" t="n">
        <v>823888.1901679812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2.3288</v>
      </c>
      <c r="E9" t="n">
        <v>42.94</v>
      </c>
      <c r="F9" t="n">
        <v>39.35</v>
      </c>
      <c r="G9" t="n">
        <v>54.91</v>
      </c>
      <c r="H9" t="n">
        <v>0.88</v>
      </c>
      <c r="I9" t="n">
        <v>43</v>
      </c>
      <c r="J9" t="n">
        <v>160.28</v>
      </c>
      <c r="K9" t="n">
        <v>49.1</v>
      </c>
      <c r="L9" t="n">
        <v>8</v>
      </c>
      <c r="M9" t="n">
        <v>41</v>
      </c>
      <c r="N9" t="n">
        <v>28.19</v>
      </c>
      <c r="O9" t="n">
        <v>20001.93</v>
      </c>
      <c r="P9" t="n">
        <v>461.74</v>
      </c>
      <c r="Q9" t="n">
        <v>419.24</v>
      </c>
      <c r="R9" t="n">
        <v>102.77</v>
      </c>
      <c r="S9" t="n">
        <v>59.57</v>
      </c>
      <c r="T9" t="n">
        <v>19307.14</v>
      </c>
      <c r="U9" t="n">
        <v>0.58</v>
      </c>
      <c r="V9" t="n">
        <v>0.88</v>
      </c>
      <c r="W9" t="n">
        <v>6.87</v>
      </c>
      <c r="X9" t="n">
        <v>1.19</v>
      </c>
      <c r="Y9" t="n">
        <v>0.5</v>
      </c>
      <c r="Z9" t="n">
        <v>10</v>
      </c>
      <c r="AA9" t="n">
        <v>657.2314269376765</v>
      </c>
      <c r="AB9" t="n">
        <v>899.2530333403215</v>
      </c>
      <c r="AC9" t="n">
        <v>813.4295859478797</v>
      </c>
      <c r="AD9" t="n">
        <v>657231.4269376765</v>
      </c>
      <c r="AE9" t="n">
        <v>899253.0333403215</v>
      </c>
      <c r="AF9" t="n">
        <v>1.742644799589426e-06</v>
      </c>
      <c r="AG9" t="n">
        <v>17</v>
      </c>
      <c r="AH9" t="n">
        <v>813429.5859478797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2.3447</v>
      </c>
      <c r="E10" t="n">
        <v>42.65</v>
      </c>
      <c r="F10" t="n">
        <v>39.21</v>
      </c>
      <c r="G10" t="n">
        <v>61.91</v>
      </c>
      <c r="H10" t="n">
        <v>0.99</v>
      </c>
      <c r="I10" t="n">
        <v>38</v>
      </c>
      <c r="J10" t="n">
        <v>161.71</v>
      </c>
      <c r="K10" t="n">
        <v>49.1</v>
      </c>
      <c r="L10" t="n">
        <v>9</v>
      </c>
      <c r="M10" t="n">
        <v>36</v>
      </c>
      <c r="N10" t="n">
        <v>28.61</v>
      </c>
      <c r="O10" t="n">
        <v>20177.64</v>
      </c>
      <c r="P10" t="n">
        <v>459.2</v>
      </c>
      <c r="Q10" t="n">
        <v>419.25</v>
      </c>
      <c r="R10" t="n">
        <v>98.29000000000001</v>
      </c>
      <c r="S10" t="n">
        <v>59.57</v>
      </c>
      <c r="T10" t="n">
        <v>17090.82</v>
      </c>
      <c r="U10" t="n">
        <v>0.61</v>
      </c>
      <c r="V10" t="n">
        <v>0.88</v>
      </c>
      <c r="W10" t="n">
        <v>6.86</v>
      </c>
      <c r="X10" t="n">
        <v>1.05</v>
      </c>
      <c r="Y10" t="n">
        <v>0.5</v>
      </c>
      <c r="Z10" t="n">
        <v>10</v>
      </c>
      <c r="AA10" t="n">
        <v>650.8748226170205</v>
      </c>
      <c r="AB10" t="n">
        <v>890.5556468752095</v>
      </c>
      <c r="AC10" t="n">
        <v>805.5622658401394</v>
      </c>
      <c r="AD10" t="n">
        <v>650874.8226170206</v>
      </c>
      <c r="AE10" t="n">
        <v>890555.6468752095</v>
      </c>
      <c r="AF10" t="n">
        <v>1.754542795258213e-06</v>
      </c>
      <c r="AG10" t="n">
        <v>17</v>
      </c>
      <c r="AH10" t="n">
        <v>805562.2658401394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2.3586</v>
      </c>
      <c r="E11" t="n">
        <v>42.4</v>
      </c>
      <c r="F11" t="n">
        <v>39.08</v>
      </c>
      <c r="G11" t="n">
        <v>68.97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456.84</v>
      </c>
      <c r="Q11" t="n">
        <v>419.28</v>
      </c>
      <c r="R11" t="n">
        <v>94.33</v>
      </c>
      <c r="S11" t="n">
        <v>59.57</v>
      </c>
      <c r="T11" t="n">
        <v>15129.23</v>
      </c>
      <c r="U11" t="n">
        <v>0.63</v>
      </c>
      <c r="V11" t="n">
        <v>0.88</v>
      </c>
      <c r="W11" t="n">
        <v>6.85</v>
      </c>
      <c r="X11" t="n">
        <v>0.92</v>
      </c>
      <c r="Y11" t="n">
        <v>0.5</v>
      </c>
      <c r="Z11" t="n">
        <v>10</v>
      </c>
      <c r="AA11" t="n">
        <v>645.2359843675107</v>
      </c>
      <c r="AB11" t="n">
        <v>882.8403396142434</v>
      </c>
      <c r="AC11" t="n">
        <v>798.5832966756581</v>
      </c>
      <c r="AD11" t="n">
        <v>645235.9843675107</v>
      </c>
      <c r="AE11" t="n">
        <v>882840.3396142434</v>
      </c>
      <c r="AF11" t="n">
        <v>1.764944187698222e-06</v>
      </c>
      <c r="AG11" t="n">
        <v>17</v>
      </c>
      <c r="AH11" t="n">
        <v>798583.2966756581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2.3669</v>
      </c>
      <c r="E12" t="n">
        <v>42.25</v>
      </c>
      <c r="F12" t="n">
        <v>39.03</v>
      </c>
      <c r="G12" t="n">
        <v>75.53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455.44</v>
      </c>
      <c r="Q12" t="n">
        <v>419.25</v>
      </c>
      <c r="R12" t="n">
        <v>92.54000000000001</v>
      </c>
      <c r="S12" t="n">
        <v>59.57</v>
      </c>
      <c r="T12" t="n">
        <v>14252.64</v>
      </c>
      <c r="U12" t="n">
        <v>0.64</v>
      </c>
      <c r="V12" t="n">
        <v>0.89</v>
      </c>
      <c r="W12" t="n">
        <v>6.84</v>
      </c>
      <c r="X12" t="n">
        <v>0.86</v>
      </c>
      <c r="Y12" t="n">
        <v>0.5</v>
      </c>
      <c r="Z12" t="n">
        <v>10</v>
      </c>
      <c r="AA12" t="n">
        <v>641.9423456242284</v>
      </c>
      <c r="AB12" t="n">
        <v>878.3338377805986</v>
      </c>
      <c r="AC12" t="n">
        <v>794.5068890521015</v>
      </c>
      <c r="AD12" t="n">
        <v>641942.3456242285</v>
      </c>
      <c r="AE12" t="n">
        <v>878333.8377805987</v>
      </c>
      <c r="AF12" t="n">
        <v>1.771155091097652e-06</v>
      </c>
      <c r="AG12" t="n">
        <v>17</v>
      </c>
      <c r="AH12" t="n">
        <v>794506.8890521015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2.3742</v>
      </c>
      <c r="E13" t="n">
        <v>42.12</v>
      </c>
      <c r="F13" t="n">
        <v>38.96</v>
      </c>
      <c r="G13" t="n">
        <v>80.59999999999999</v>
      </c>
      <c r="H13" t="n">
        <v>1.28</v>
      </c>
      <c r="I13" t="n">
        <v>29</v>
      </c>
      <c r="J13" t="n">
        <v>166.01</v>
      </c>
      <c r="K13" t="n">
        <v>49.1</v>
      </c>
      <c r="L13" t="n">
        <v>12</v>
      </c>
      <c r="M13" t="n">
        <v>27</v>
      </c>
      <c r="N13" t="n">
        <v>29.91</v>
      </c>
      <c r="O13" t="n">
        <v>20708.3</v>
      </c>
      <c r="P13" t="n">
        <v>453.68</v>
      </c>
      <c r="Q13" t="n">
        <v>419.23</v>
      </c>
      <c r="R13" t="n">
        <v>90.18000000000001</v>
      </c>
      <c r="S13" t="n">
        <v>59.57</v>
      </c>
      <c r="T13" t="n">
        <v>13078.54</v>
      </c>
      <c r="U13" t="n">
        <v>0.66</v>
      </c>
      <c r="V13" t="n">
        <v>0.89</v>
      </c>
      <c r="W13" t="n">
        <v>6.84</v>
      </c>
      <c r="X13" t="n">
        <v>0.79</v>
      </c>
      <c r="Y13" t="n">
        <v>0.5</v>
      </c>
      <c r="Z13" t="n">
        <v>10</v>
      </c>
      <c r="AA13" t="n">
        <v>638.495521449179</v>
      </c>
      <c r="AB13" t="n">
        <v>873.6177408811456</v>
      </c>
      <c r="AC13" t="n">
        <v>790.2408898216486</v>
      </c>
      <c r="AD13" t="n">
        <v>638495.521449179</v>
      </c>
      <c r="AE13" t="n">
        <v>873617.7408811456</v>
      </c>
      <c r="AF13" t="n">
        <v>1.776617692882693e-06</v>
      </c>
      <c r="AG13" t="n">
        <v>17</v>
      </c>
      <c r="AH13" t="n">
        <v>790240.8898216486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2.3839</v>
      </c>
      <c r="E14" t="n">
        <v>41.95</v>
      </c>
      <c r="F14" t="n">
        <v>38.88</v>
      </c>
      <c r="G14" t="n">
        <v>89.72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451.55</v>
      </c>
      <c r="Q14" t="n">
        <v>419.28</v>
      </c>
      <c r="R14" t="n">
        <v>87.75</v>
      </c>
      <c r="S14" t="n">
        <v>59.57</v>
      </c>
      <c r="T14" t="n">
        <v>11879.52</v>
      </c>
      <c r="U14" t="n">
        <v>0.68</v>
      </c>
      <c r="V14" t="n">
        <v>0.89</v>
      </c>
      <c r="W14" t="n">
        <v>6.83</v>
      </c>
      <c r="X14" t="n">
        <v>0.71</v>
      </c>
      <c r="Y14" t="n">
        <v>0.5</v>
      </c>
      <c r="Z14" t="n">
        <v>10</v>
      </c>
      <c r="AA14" t="n">
        <v>634.1750024089717</v>
      </c>
      <c r="AB14" t="n">
        <v>867.7062161224862</v>
      </c>
      <c r="AC14" t="n">
        <v>784.8935526890787</v>
      </c>
      <c r="AD14" t="n">
        <v>634175.0024089718</v>
      </c>
      <c r="AE14" t="n">
        <v>867706.2161224863</v>
      </c>
      <c r="AF14" t="n">
        <v>1.783876218542267e-06</v>
      </c>
      <c r="AG14" t="n">
        <v>17</v>
      </c>
      <c r="AH14" t="n">
        <v>784893.5526890786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2.3923</v>
      </c>
      <c r="E15" t="n">
        <v>41.8</v>
      </c>
      <c r="F15" t="n">
        <v>38.79</v>
      </c>
      <c r="G15" t="n">
        <v>96.98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450.05</v>
      </c>
      <c r="Q15" t="n">
        <v>419.26</v>
      </c>
      <c r="R15" t="n">
        <v>84.98999999999999</v>
      </c>
      <c r="S15" t="n">
        <v>59.57</v>
      </c>
      <c r="T15" t="n">
        <v>10509.49</v>
      </c>
      <c r="U15" t="n">
        <v>0.7</v>
      </c>
      <c r="V15" t="n">
        <v>0.89</v>
      </c>
      <c r="W15" t="n">
        <v>6.82</v>
      </c>
      <c r="X15" t="n">
        <v>0.63</v>
      </c>
      <c r="Y15" t="n">
        <v>0.5</v>
      </c>
      <c r="Z15" t="n">
        <v>10</v>
      </c>
      <c r="AA15" t="n">
        <v>630.7860815626855</v>
      </c>
      <c r="AB15" t="n">
        <v>863.0693451119615</v>
      </c>
      <c r="AC15" t="n">
        <v>780.6992181399088</v>
      </c>
      <c r="AD15" t="n">
        <v>630786.0815626854</v>
      </c>
      <c r="AE15" t="n">
        <v>863069.3451119615</v>
      </c>
      <c r="AF15" t="n">
        <v>1.790161952103136e-06</v>
      </c>
      <c r="AG15" t="n">
        <v>17</v>
      </c>
      <c r="AH15" t="n">
        <v>780699.2181399087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2.3949</v>
      </c>
      <c r="E16" t="n">
        <v>41.76</v>
      </c>
      <c r="F16" t="n">
        <v>38.78</v>
      </c>
      <c r="G16" t="n">
        <v>101.16</v>
      </c>
      <c r="H16" t="n">
        <v>1.56</v>
      </c>
      <c r="I16" t="n">
        <v>23</v>
      </c>
      <c r="J16" t="n">
        <v>170.35</v>
      </c>
      <c r="K16" t="n">
        <v>49.1</v>
      </c>
      <c r="L16" t="n">
        <v>15</v>
      </c>
      <c r="M16" t="n">
        <v>21</v>
      </c>
      <c r="N16" t="n">
        <v>31.26</v>
      </c>
      <c r="O16" t="n">
        <v>21244.37</v>
      </c>
      <c r="P16" t="n">
        <v>448.96</v>
      </c>
      <c r="Q16" t="n">
        <v>419.24</v>
      </c>
      <c r="R16" t="n">
        <v>84.16</v>
      </c>
      <c r="S16" t="n">
        <v>59.57</v>
      </c>
      <c r="T16" t="n">
        <v>10098.27</v>
      </c>
      <c r="U16" t="n">
        <v>0.71</v>
      </c>
      <c r="V16" t="n">
        <v>0.89</v>
      </c>
      <c r="W16" t="n">
        <v>6.84</v>
      </c>
      <c r="X16" t="n">
        <v>0.61</v>
      </c>
      <c r="Y16" t="n">
        <v>0.5</v>
      </c>
      <c r="Z16" t="n">
        <v>10</v>
      </c>
      <c r="AA16" t="n">
        <v>629.1307566674222</v>
      </c>
      <c r="AB16" t="n">
        <v>860.8044565624821</v>
      </c>
      <c r="AC16" t="n">
        <v>778.6504873748007</v>
      </c>
      <c r="AD16" t="n">
        <v>629130.7566674222</v>
      </c>
      <c r="AE16" t="n">
        <v>860804.4565624821</v>
      </c>
      <c r="AF16" t="n">
        <v>1.792107536300548e-06</v>
      </c>
      <c r="AG16" t="n">
        <v>17</v>
      </c>
      <c r="AH16" t="n">
        <v>778650.4873748007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2.4013</v>
      </c>
      <c r="E17" t="n">
        <v>41.64</v>
      </c>
      <c r="F17" t="n">
        <v>38.73</v>
      </c>
      <c r="G17" t="n">
        <v>110.64</v>
      </c>
      <c r="H17" t="n">
        <v>1.65</v>
      </c>
      <c r="I17" t="n">
        <v>21</v>
      </c>
      <c r="J17" t="n">
        <v>171.81</v>
      </c>
      <c r="K17" t="n">
        <v>49.1</v>
      </c>
      <c r="L17" t="n">
        <v>16</v>
      </c>
      <c r="M17" t="n">
        <v>19</v>
      </c>
      <c r="N17" t="n">
        <v>31.72</v>
      </c>
      <c r="O17" t="n">
        <v>21424.29</v>
      </c>
      <c r="P17" t="n">
        <v>447.15</v>
      </c>
      <c r="Q17" t="n">
        <v>419.25</v>
      </c>
      <c r="R17" t="n">
        <v>82.68000000000001</v>
      </c>
      <c r="S17" t="n">
        <v>59.57</v>
      </c>
      <c r="T17" t="n">
        <v>9372.690000000001</v>
      </c>
      <c r="U17" t="n">
        <v>0.72</v>
      </c>
      <c r="V17" t="n">
        <v>0.89</v>
      </c>
      <c r="W17" t="n">
        <v>6.83</v>
      </c>
      <c r="X17" t="n">
        <v>0.5600000000000001</v>
      </c>
      <c r="Y17" t="n">
        <v>0.5</v>
      </c>
      <c r="Z17" t="n">
        <v>10</v>
      </c>
      <c r="AA17" t="n">
        <v>625.921380019049</v>
      </c>
      <c r="AB17" t="n">
        <v>856.4132458444727</v>
      </c>
      <c r="AC17" t="n">
        <v>774.6783676446152</v>
      </c>
      <c r="AD17" t="n">
        <v>625921.380019049</v>
      </c>
      <c r="AE17" t="n">
        <v>856413.2458444728</v>
      </c>
      <c r="AF17" t="n">
        <v>1.796896666632639e-06</v>
      </c>
      <c r="AG17" t="n">
        <v>17</v>
      </c>
      <c r="AH17" t="n">
        <v>774678.3676446151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2.4038</v>
      </c>
      <c r="E18" t="n">
        <v>41.6</v>
      </c>
      <c r="F18" t="n">
        <v>38.71</v>
      </c>
      <c r="G18" t="n">
        <v>116.14</v>
      </c>
      <c r="H18" t="n">
        <v>1.74</v>
      </c>
      <c r="I18" t="n">
        <v>20</v>
      </c>
      <c r="J18" t="n">
        <v>173.28</v>
      </c>
      <c r="K18" t="n">
        <v>49.1</v>
      </c>
      <c r="L18" t="n">
        <v>17</v>
      </c>
      <c r="M18" t="n">
        <v>18</v>
      </c>
      <c r="N18" t="n">
        <v>32.18</v>
      </c>
      <c r="O18" t="n">
        <v>21604.83</v>
      </c>
      <c r="P18" t="n">
        <v>446.33</v>
      </c>
      <c r="Q18" t="n">
        <v>419.23</v>
      </c>
      <c r="R18" t="n">
        <v>82.26000000000001</v>
      </c>
      <c r="S18" t="n">
        <v>59.57</v>
      </c>
      <c r="T18" t="n">
        <v>9164.129999999999</v>
      </c>
      <c r="U18" t="n">
        <v>0.72</v>
      </c>
      <c r="V18" t="n">
        <v>0.89</v>
      </c>
      <c r="W18" t="n">
        <v>6.83</v>
      </c>
      <c r="X18" t="n">
        <v>0.55</v>
      </c>
      <c r="Y18" t="n">
        <v>0.5</v>
      </c>
      <c r="Z18" t="n">
        <v>10</v>
      </c>
      <c r="AA18" t="n">
        <v>624.5581502675822</v>
      </c>
      <c r="AB18" t="n">
        <v>854.5480147570637</v>
      </c>
      <c r="AC18" t="n">
        <v>772.9911515943203</v>
      </c>
      <c r="AD18" t="n">
        <v>624558.1502675822</v>
      </c>
      <c r="AE18" t="n">
        <v>854548.0147570637</v>
      </c>
      <c r="AF18" t="n">
        <v>1.798767420668611e-06</v>
      </c>
      <c r="AG18" t="n">
        <v>17</v>
      </c>
      <c r="AH18" t="n">
        <v>772991.1515943203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2.4074</v>
      </c>
      <c r="E19" t="n">
        <v>41.54</v>
      </c>
      <c r="F19" t="n">
        <v>38.68</v>
      </c>
      <c r="G19" t="n">
        <v>122.15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17</v>
      </c>
      <c r="N19" t="n">
        <v>32.65</v>
      </c>
      <c r="O19" t="n">
        <v>21786.02</v>
      </c>
      <c r="P19" t="n">
        <v>444.95</v>
      </c>
      <c r="Q19" t="n">
        <v>419.23</v>
      </c>
      <c r="R19" t="n">
        <v>81.20999999999999</v>
      </c>
      <c r="S19" t="n">
        <v>59.57</v>
      </c>
      <c r="T19" t="n">
        <v>8647.17</v>
      </c>
      <c r="U19" t="n">
        <v>0.73</v>
      </c>
      <c r="V19" t="n">
        <v>0.89</v>
      </c>
      <c r="W19" t="n">
        <v>6.83</v>
      </c>
      <c r="X19" t="n">
        <v>0.52</v>
      </c>
      <c r="Y19" t="n">
        <v>0.5</v>
      </c>
      <c r="Z19" t="n">
        <v>10</v>
      </c>
      <c r="AA19" t="n">
        <v>622.3985570959728</v>
      </c>
      <c r="AB19" t="n">
        <v>851.5931641051413</v>
      </c>
      <c r="AC19" t="n">
        <v>770.3183077414584</v>
      </c>
      <c r="AD19" t="n">
        <v>622398.5570959728</v>
      </c>
      <c r="AE19" t="n">
        <v>851593.1641051413</v>
      </c>
      <c r="AF19" t="n">
        <v>1.801461306480412e-06</v>
      </c>
      <c r="AG19" t="n">
        <v>17</v>
      </c>
      <c r="AH19" t="n">
        <v>770318.3077414584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2.4109</v>
      </c>
      <c r="E20" t="n">
        <v>41.48</v>
      </c>
      <c r="F20" t="n">
        <v>38.65</v>
      </c>
      <c r="G20" t="n">
        <v>128.84</v>
      </c>
      <c r="H20" t="n">
        <v>1.91</v>
      </c>
      <c r="I20" t="n">
        <v>18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444.94</v>
      </c>
      <c r="Q20" t="n">
        <v>419.26</v>
      </c>
      <c r="R20" t="n">
        <v>80.38</v>
      </c>
      <c r="S20" t="n">
        <v>59.57</v>
      </c>
      <c r="T20" t="n">
        <v>8236.82</v>
      </c>
      <c r="U20" t="n">
        <v>0.74</v>
      </c>
      <c r="V20" t="n">
        <v>0.89</v>
      </c>
      <c r="W20" t="n">
        <v>6.82</v>
      </c>
      <c r="X20" t="n">
        <v>0.49</v>
      </c>
      <c r="Y20" t="n">
        <v>0.5</v>
      </c>
      <c r="Z20" t="n">
        <v>10</v>
      </c>
      <c r="AA20" t="n">
        <v>621.6401214245739</v>
      </c>
      <c r="AB20" t="n">
        <v>850.5554389597128</v>
      </c>
      <c r="AC20" t="n">
        <v>769.3796216274532</v>
      </c>
      <c r="AD20" t="n">
        <v>621640.1214245738</v>
      </c>
      <c r="AE20" t="n">
        <v>850555.4389597127</v>
      </c>
      <c r="AF20" t="n">
        <v>1.804080362130774e-06</v>
      </c>
      <c r="AG20" t="n">
        <v>17</v>
      </c>
      <c r="AH20" t="n">
        <v>769379.6216274531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2.4148</v>
      </c>
      <c r="E21" t="n">
        <v>41.41</v>
      </c>
      <c r="F21" t="n">
        <v>38.62</v>
      </c>
      <c r="G21" t="n">
        <v>136.29</v>
      </c>
      <c r="H21" t="n">
        <v>2</v>
      </c>
      <c r="I21" t="n">
        <v>17</v>
      </c>
      <c r="J21" t="n">
        <v>177.7</v>
      </c>
      <c r="K21" t="n">
        <v>49.1</v>
      </c>
      <c r="L21" t="n">
        <v>20</v>
      </c>
      <c r="M21" t="n">
        <v>15</v>
      </c>
      <c r="N21" t="n">
        <v>33.61</v>
      </c>
      <c r="O21" t="n">
        <v>22150.3</v>
      </c>
      <c r="P21" t="n">
        <v>442.82</v>
      </c>
      <c r="Q21" t="n">
        <v>419.24</v>
      </c>
      <c r="R21" t="n">
        <v>78.94</v>
      </c>
      <c r="S21" t="n">
        <v>59.57</v>
      </c>
      <c r="T21" t="n">
        <v>7520.09</v>
      </c>
      <c r="U21" t="n">
        <v>0.75</v>
      </c>
      <c r="V21" t="n">
        <v>0.9</v>
      </c>
      <c r="W21" t="n">
        <v>6.83</v>
      </c>
      <c r="X21" t="n">
        <v>0.45</v>
      </c>
      <c r="Y21" t="n">
        <v>0.5</v>
      </c>
      <c r="Z21" t="n">
        <v>10</v>
      </c>
      <c r="AA21" t="n">
        <v>611.0868361204309</v>
      </c>
      <c r="AB21" t="n">
        <v>836.1159684284956</v>
      </c>
      <c r="AC21" t="n">
        <v>756.3182338978114</v>
      </c>
      <c r="AD21" t="n">
        <v>611086.836120431</v>
      </c>
      <c r="AE21" t="n">
        <v>836115.9684284957</v>
      </c>
      <c r="AF21" t="n">
        <v>1.806998738426892e-06</v>
      </c>
      <c r="AG21" t="n">
        <v>16</v>
      </c>
      <c r="AH21" t="n">
        <v>756318.2338978114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2.4142</v>
      </c>
      <c r="E22" t="n">
        <v>41.42</v>
      </c>
      <c r="F22" t="n">
        <v>38.63</v>
      </c>
      <c r="G22" t="n">
        <v>136.33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442.17</v>
      </c>
      <c r="Q22" t="n">
        <v>419.23</v>
      </c>
      <c r="R22" t="n">
        <v>79.52</v>
      </c>
      <c r="S22" t="n">
        <v>59.57</v>
      </c>
      <c r="T22" t="n">
        <v>7809.93</v>
      </c>
      <c r="U22" t="n">
        <v>0.75</v>
      </c>
      <c r="V22" t="n">
        <v>0.9</v>
      </c>
      <c r="W22" t="n">
        <v>6.82</v>
      </c>
      <c r="X22" t="n">
        <v>0.46</v>
      </c>
      <c r="Y22" t="n">
        <v>0.5</v>
      </c>
      <c r="Z22" t="n">
        <v>10</v>
      </c>
      <c r="AA22" t="n">
        <v>610.5684318956979</v>
      </c>
      <c r="AB22" t="n">
        <v>835.4066648978359</v>
      </c>
      <c r="AC22" t="n">
        <v>755.676625300604</v>
      </c>
      <c r="AD22" t="n">
        <v>610568.431895698</v>
      </c>
      <c r="AE22" t="n">
        <v>835406.6648978358</v>
      </c>
      <c r="AF22" t="n">
        <v>1.806549757458259e-06</v>
      </c>
      <c r="AG22" t="n">
        <v>16</v>
      </c>
      <c r="AH22" t="n">
        <v>755676.6253006039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2.4172</v>
      </c>
      <c r="E23" t="n">
        <v>41.37</v>
      </c>
      <c r="F23" t="n">
        <v>38.6</v>
      </c>
      <c r="G23" t="n">
        <v>144.77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442.12</v>
      </c>
      <c r="Q23" t="n">
        <v>419.25</v>
      </c>
      <c r="R23" t="n">
        <v>78.73999999999999</v>
      </c>
      <c r="S23" t="n">
        <v>59.57</v>
      </c>
      <c r="T23" t="n">
        <v>7427.16</v>
      </c>
      <c r="U23" t="n">
        <v>0.76</v>
      </c>
      <c r="V23" t="n">
        <v>0.9</v>
      </c>
      <c r="W23" t="n">
        <v>6.82</v>
      </c>
      <c r="X23" t="n">
        <v>0.44</v>
      </c>
      <c r="Y23" t="n">
        <v>0.5</v>
      </c>
      <c r="Z23" t="n">
        <v>10</v>
      </c>
      <c r="AA23" t="n">
        <v>609.8789032747464</v>
      </c>
      <c r="AB23" t="n">
        <v>834.4632214187941</v>
      </c>
      <c r="AC23" t="n">
        <v>754.8232227430707</v>
      </c>
      <c r="AD23" t="n">
        <v>609878.9032747465</v>
      </c>
      <c r="AE23" t="n">
        <v>834463.2214187941</v>
      </c>
      <c r="AF23" t="n">
        <v>1.808794662301426e-06</v>
      </c>
      <c r="AG23" t="n">
        <v>16</v>
      </c>
      <c r="AH23" t="n">
        <v>754823.2227430707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2.4212</v>
      </c>
      <c r="E24" t="n">
        <v>41.3</v>
      </c>
      <c r="F24" t="n">
        <v>38.57</v>
      </c>
      <c r="G24" t="n">
        <v>154.27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440.52</v>
      </c>
      <c r="Q24" t="n">
        <v>419.25</v>
      </c>
      <c r="R24" t="n">
        <v>77.34</v>
      </c>
      <c r="S24" t="n">
        <v>59.57</v>
      </c>
      <c r="T24" t="n">
        <v>6730.39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607.4419539814764</v>
      </c>
      <c r="AB24" t="n">
        <v>831.1288798851268</v>
      </c>
      <c r="AC24" t="n">
        <v>751.807106085599</v>
      </c>
      <c r="AD24" t="n">
        <v>607441.9539814765</v>
      </c>
      <c r="AE24" t="n">
        <v>831128.8798851268</v>
      </c>
      <c r="AF24" t="n">
        <v>1.811787868758982e-06</v>
      </c>
      <c r="AG24" t="n">
        <v>16</v>
      </c>
      <c r="AH24" t="n">
        <v>751807.1060855991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2.4216</v>
      </c>
      <c r="E25" t="n">
        <v>41.3</v>
      </c>
      <c r="F25" t="n">
        <v>38.56</v>
      </c>
      <c r="G25" t="n">
        <v>154.24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439.08</v>
      </c>
      <c r="Q25" t="n">
        <v>419.24</v>
      </c>
      <c r="R25" t="n">
        <v>77.11</v>
      </c>
      <c r="S25" t="n">
        <v>59.57</v>
      </c>
      <c r="T25" t="n">
        <v>6615.95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605.9122263387823</v>
      </c>
      <c r="AB25" t="n">
        <v>829.0358390375721</v>
      </c>
      <c r="AC25" t="n">
        <v>749.9138221189336</v>
      </c>
      <c r="AD25" t="n">
        <v>605912.2263387822</v>
      </c>
      <c r="AE25" t="n">
        <v>829035.8390375722</v>
      </c>
      <c r="AF25" t="n">
        <v>1.812087189404738e-06</v>
      </c>
      <c r="AG25" t="n">
        <v>16</v>
      </c>
      <c r="AH25" t="n">
        <v>749913.8221189335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2.4252</v>
      </c>
      <c r="E26" t="n">
        <v>41.23</v>
      </c>
      <c r="F26" t="n">
        <v>38.53</v>
      </c>
      <c r="G26" t="n">
        <v>165.13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439.33</v>
      </c>
      <c r="Q26" t="n">
        <v>419.23</v>
      </c>
      <c r="R26" t="n">
        <v>76.34999999999999</v>
      </c>
      <c r="S26" t="n">
        <v>59.57</v>
      </c>
      <c r="T26" t="n">
        <v>6240.03</v>
      </c>
      <c r="U26" t="n">
        <v>0.78</v>
      </c>
      <c r="V26" t="n">
        <v>0.9</v>
      </c>
      <c r="W26" t="n">
        <v>6.82</v>
      </c>
      <c r="X26" t="n">
        <v>0.37</v>
      </c>
      <c r="Y26" t="n">
        <v>0.5</v>
      </c>
      <c r="Z26" t="n">
        <v>10</v>
      </c>
      <c r="AA26" t="n">
        <v>605.410473250751</v>
      </c>
      <c r="AB26" t="n">
        <v>828.3493183267439</v>
      </c>
      <c r="AC26" t="n">
        <v>749.2928219812087</v>
      </c>
      <c r="AD26" t="n">
        <v>605410.473250751</v>
      </c>
      <c r="AE26" t="n">
        <v>828349.3183267439</v>
      </c>
      <c r="AF26" t="n">
        <v>1.814781075216539e-06</v>
      </c>
      <c r="AG26" t="n">
        <v>16</v>
      </c>
      <c r="AH26" t="n">
        <v>749292.8219812087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2.4277</v>
      </c>
      <c r="E27" t="n">
        <v>41.19</v>
      </c>
      <c r="F27" t="n">
        <v>38.52</v>
      </c>
      <c r="G27" t="n">
        <v>177.77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435.59</v>
      </c>
      <c r="Q27" t="n">
        <v>419.23</v>
      </c>
      <c r="R27" t="n">
        <v>75.83</v>
      </c>
      <c r="S27" t="n">
        <v>59.57</v>
      </c>
      <c r="T27" t="n">
        <v>5986.11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601.1762950116329</v>
      </c>
      <c r="AB27" t="n">
        <v>822.555928861222</v>
      </c>
      <c r="AC27" t="n">
        <v>744.0523454752031</v>
      </c>
      <c r="AD27" t="n">
        <v>601176.2950116328</v>
      </c>
      <c r="AE27" t="n">
        <v>822555.928861222</v>
      </c>
      <c r="AF27" t="n">
        <v>1.816651829252512e-06</v>
      </c>
      <c r="AG27" t="n">
        <v>16</v>
      </c>
      <c r="AH27" t="n">
        <v>744052.3454752031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2.4286</v>
      </c>
      <c r="E28" t="n">
        <v>41.18</v>
      </c>
      <c r="F28" t="n">
        <v>38.5</v>
      </c>
      <c r="G28" t="n">
        <v>177.71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11</v>
      </c>
      <c r="N28" t="n">
        <v>37.11</v>
      </c>
      <c r="O28" t="n">
        <v>23446.45</v>
      </c>
      <c r="P28" t="n">
        <v>438.37</v>
      </c>
      <c r="Q28" t="n">
        <v>419.28</v>
      </c>
      <c r="R28" t="n">
        <v>75.20999999999999</v>
      </c>
      <c r="S28" t="n">
        <v>59.57</v>
      </c>
      <c r="T28" t="n">
        <v>5675.28</v>
      </c>
      <c r="U28" t="n">
        <v>0.79</v>
      </c>
      <c r="V28" t="n">
        <v>0.9</v>
      </c>
      <c r="W28" t="n">
        <v>6.82</v>
      </c>
      <c r="X28" t="n">
        <v>0.34</v>
      </c>
      <c r="Y28" t="n">
        <v>0.5</v>
      </c>
      <c r="Z28" t="n">
        <v>10</v>
      </c>
      <c r="AA28" t="n">
        <v>603.7448436779272</v>
      </c>
      <c r="AB28" t="n">
        <v>826.0703304628157</v>
      </c>
      <c r="AC28" t="n">
        <v>747.2313375204344</v>
      </c>
      <c r="AD28" t="n">
        <v>603744.8436779272</v>
      </c>
      <c r="AE28" t="n">
        <v>826070.3304628157</v>
      </c>
      <c r="AF28" t="n">
        <v>1.817325300705462e-06</v>
      </c>
      <c r="AG28" t="n">
        <v>16</v>
      </c>
      <c r="AH28" t="n">
        <v>747231.3375204344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2.4279</v>
      </c>
      <c r="E29" t="n">
        <v>41.19</v>
      </c>
      <c r="F29" t="n">
        <v>38.51</v>
      </c>
      <c r="G29" t="n">
        <v>177.76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11</v>
      </c>
      <c r="N29" t="n">
        <v>37.64</v>
      </c>
      <c r="O29" t="n">
        <v>23634.36</v>
      </c>
      <c r="P29" t="n">
        <v>436.1</v>
      </c>
      <c r="Q29" t="n">
        <v>419.23</v>
      </c>
      <c r="R29" t="n">
        <v>75.81</v>
      </c>
      <c r="S29" t="n">
        <v>59.57</v>
      </c>
      <c r="T29" t="n">
        <v>5976.97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601.6335200794156</v>
      </c>
      <c r="AB29" t="n">
        <v>823.1815243703087</v>
      </c>
      <c r="AC29" t="n">
        <v>744.6182350269314</v>
      </c>
      <c r="AD29" t="n">
        <v>601633.5200794155</v>
      </c>
      <c r="AE29" t="n">
        <v>823181.5243703087</v>
      </c>
      <c r="AF29" t="n">
        <v>1.81680148957539e-06</v>
      </c>
      <c r="AG29" t="n">
        <v>16</v>
      </c>
      <c r="AH29" t="n">
        <v>744618.2350269314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2.4326</v>
      </c>
      <c r="E30" t="n">
        <v>41.11</v>
      </c>
      <c r="F30" t="n">
        <v>38.47</v>
      </c>
      <c r="G30" t="n">
        <v>192.33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10</v>
      </c>
      <c r="N30" t="n">
        <v>38.17</v>
      </c>
      <c r="O30" t="n">
        <v>23822.99</v>
      </c>
      <c r="P30" t="n">
        <v>435.39</v>
      </c>
      <c r="Q30" t="n">
        <v>419.24</v>
      </c>
      <c r="R30" t="n">
        <v>74.06999999999999</v>
      </c>
      <c r="S30" t="n">
        <v>59.57</v>
      </c>
      <c r="T30" t="n">
        <v>5109.41</v>
      </c>
      <c r="U30" t="n">
        <v>0.8</v>
      </c>
      <c r="V30" t="n">
        <v>0.9</v>
      </c>
      <c r="W30" t="n">
        <v>6.82</v>
      </c>
      <c r="X30" t="n">
        <v>0.3</v>
      </c>
      <c r="Y30" t="n">
        <v>0.5</v>
      </c>
      <c r="Z30" t="n">
        <v>10</v>
      </c>
      <c r="AA30" t="n">
        <v>599.9573159387951</v>
      </c>
      <c r="AB30" t="n">
        <v>820.8880679162042</v>
      </c>
      <c r="AC30" t="n">
        <v>742.5436628379202</v>
      </c>
      <c r="AD30" t="n">
        <v>599957.3159387951</v>
      </c>
      <c r="AE30" t="n">
        <v>820888.0679162042</v>
      </c>
      <c r="AF30" t="n">
        <v>1.820318507163019e-06</v>
      </c>
      <c r="AG30" t="n">
        <v>16</v>
      </c>
      <c r="AH30" t="n">
        <v>742543.6628379202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2.432</v>
      </c>
      <c r="E31" t="n">
        <v>41.12</v>
      </c>
      <c r="F31" t="n">
        <v>38.47</v>
      </c>
      <c r="G31" t="n">
        <v>192.37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10</v>
      </c>
      <c r="N31" t="n">
        <v>38.7</v>
      </c>
      <c r="O31" t="n">
        <v>24012.34</v>
      </c>
      <c r="P31" t="n">
        <v>436</v>
      </c>
      <c r="Q31" t="n">
        <v>419.25</v>
      </c>
      <c r="R31" t="n">
        <v>74.51000000000001</v>
      </c>
      <c r="S31" t="n">
        <v>59.57</v>
      </c>
      <c r="T31" t="n">
        <v>5331.07</v>
      </c>
      <c r="U31" t="n">
        <v>0.8</v>
      </c>
      <c r="V31" t="n">
        <v>0.9</v>
      </c>
      <c r="W31" t="n">
        <v>6.81</v>
      </c>
      <c r="X31" t="n">
        <v>0.31</v>
      </c>
      <c r="Y31" t="n">
        <v>0.5</v>
      </c>
      <c r="Z31" t="n">
        <v>10</v>
      </c>
      <c r="AA31" t="n">
        <v>600.6816122324886</v>
      </c>
      <c r="AB31" t="n">
        <v>821.879082058933</v>
      </c>
      <c r="AC31" t="n">
        <v>743.440095981764</v>
      </c>
      <c r="AD31" t="n">
        <v>600681.6122324887</v>
      </c>
      <c r="AE31" t="n">
        <v>821879.082058933</v>
      </c>
      <c r="AF31" t="n">
        <v>1.819869526194385e-06</v>
      </c>
      <c r="AG31" t="n">
        <v>16</v>
      </c>
      <c r="AH31" t="n">
        <v>743440.095981764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2.4358</v>
      </c>
      <c r="E32" t="n">
        <v>41.05</v>
      </c>
      <c r="F32" t="n">
        <v>38.44</v>
      </c>
      <c r="G32" t="n">
        <v>209.68</v>
      </c>
      <c r="H32" t="n">
        <v>2.83</v>
      </c>
      <c r="I32" t="n">
        <v>11</v>
      </c>
      <c r="J32" t="n">
        <v>194.34</v>
      </c>
      <c r="K32" t="n">
        <v>49.1</v>
      </c>
      <c r="L32" t="n">
        <v>31</v>
      </c>
      <c r="M32" t="n">
        <v>9</v>
      </c>
      <c r="N32" t="n">
        <v>39.24</v>
      </c>
      <c r="O32" t="n">
        <v>24202.42</v>
      </c>
      <c r="P32" t="n">
        <v>432.31</v>
      </c>
      <c r="Q32" t="n">
        <v>419.23</v>
      </c>
      <c r="R32" t="n">
        <v>73.42</v>
      </c>
      <c r="S32" t="n">
        <v>59.57</v>
      </c>
      <c r="T32" t="n">
        <v>4792.58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596.2383035038459</v>
      </c>
      <c r="AB32" t="n">
        <v>815.7995510314576</v>
      </c>
      <c r="AC32" t="n">
        <v>737.9407868628757</v>
      </c>
      <c r="AD32" t="n">
        <v>596238.3035038459</v>
      </c>
      <c r="AE32" t="n">
        <v>815799.5510314576</v>
      </c>
      <c r="AF32" t="n">
        <v>1.822713072329064e-06</v>
      </c>
      <c r="AG32" t="n">
        <v>16</v>
      </c>
      <c r="AH32" t="n">
        <v>737940.7868628757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2.4356</v>
      </c>
      <c r="E33" t="n">
        <v>41.06</v>
      </c>
      <c r="F33" t="n">
        <v>38.44</v>
      </c>
      <c r="G33" t="n">
        <v>209.7</v>
      </c>
      <c r="H33" t="n">
        <v>2.9</v>
      </c>
      <c r="I33" t="n">
        <v>11</v>
      </c>
      <c r="J33" t="n">
        <v>195.89</v>
      </c>
      <c r="K33" t="n">
        <v>49.1</v>
      </c>
      <c r="L33" t="n">
        <v>32</v>
      </c>
      <c r="M33" t="n">
        <v>9</v>
      </c>
      <c r="N33" t="n">
        <v>39.79</v>
      </c>
      <c r="O33" t="n">
        <v>24393.24</v>
      </c>
      <c r="P33" t="n">
        <v>433.73</v>
      </c>
      <c r="Q33" t="n">
        <v>419.23</v>
      </c>
      <c r="R33" t="n">
        <v>73.45999999999999</v>
      </c>
      <c r="S33" t="n">
        <v>59.57</v>
      </c>
      <c r="T33" t="n">
        <v>4811.73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597.6872720398035</v>
      </c>
      <c r="AB33" t="n">
        <v>817.7820937063351</v>
      </c>
      <c r="AC33" t="n">
        <v>739.7341184473788</v>
      </c>
      <c r="AD33" t="n">
        <v>597687.2720398034</v>
      </c>
      <c r="AE33" t="n">
        <v>817782.0937063351</v>
      </c>
      <c r="AF33" t="n">
        <v>1.822563412006186e-06</v>
      </c>
      <c r="AG33" t="n">
        <v>16</v>
      </c>
      <c r="AH33" t="n">
        <v>739734.1184473789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2.436</v>
      </c>
      <c r="E34" t="n">
        <v>41.05</v>
      </c>
      <c r="F34" t="n">
        <v>38.44</v>
      </c>
      <c r="G34" t="n">
        <v>209.66</v>
      </c>
      <c r="H34" t="n">
        <v>2.97</v>
      </c>
      <c r="I34" t="n">
        <v>11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433.15</v>
      </c>
      <c r="Q34" t="n">
        <v>419.23</v>
      </c>
      <c r="R34" t="n">
        <v>73.37</v>
      </c>
      <c r="S34" t="n">
        <v>59.57</v>
      </c>
      <c r="T34" t="n">
        <v>4765.27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597.0334748024092</v>
      </c>
      <c r="AB34" t="n">
        <v>816.8875394826337</v>
      </c>
      <c r="AC34" t="n">
        <v>738.924939223273</v>
      </c>
      <c r="AD34" t="n">
        <v>597033.4748024092</v>
      </c>
      <c r="AE34" t="n">
        <v>816887.5394826337</v>
      </c>
      <c r="AF34" t="n">
        <v>1.822862732651942e-06</v>
      </c>
      <c r="AG34" t="n">
        <v>16</v>
      </c>
      <c r="AH34" t="n">
        <v>738924.939223273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2.4351</v>
      </c>
      <c r="E35" t="n">
        <v>41.07</v>
      </c>
      <c r="F35" t="n">
        <v>38.45</v>
      </c>
      <c r="G35" t="n">
        <v>209.75</v>
      </c>
      <c r="H35" t="n">
        <v>3.03</v>
      </c>
      <c r="I35" t="n">
        <v>11</v>
      </c>
      <c r="J35" t="n">
        <v>199</v>
      </c>
      <c r="K35" t="n">
        <v>49.1</v>
      </c>
      <c r="L35" t="n">
        <v>34</v>
      </c>
      <c r="M35" t="n">
        <v>9</v>
      </c>
      <c r="N35" t="n">
        <v>40.9</v>
      </c>
      <c r="O35" t="n">
        <v>24777.13</v>
      </c>
      <c r="P35" t="n">
        <v>430.49</v>
      </c>
      <c r="Q35" t="n">
        <v>419.23</v>
      </c>
      <c r="R35" t="n">
        <v>73.75</v>
      </c>
      <c r="S35" t="n">
        <v>59.57</v>
      </c>
      <c r="T35" t="n">
        <v>4953.07</v>
      </c>
      <c r="U35" t="n">
        <v>0.8100000000000001</v>
      </c>
      <c r="V35" t="n">
        <v>0.9</v>
      </c>
      <c r="W35" t="n">
        <v>6.82</v>
      </c>
      <c r="X35" t="n">
        <v>0.29</v>
      </c>
      <c r="Y35" t="n">
        <v>0.5</v>
      </c>
      <c r="Z35" t="n">
        <v>10</v>
      </c>
      <c r="AA35" t="n">
        <v>594.5780244887927</v>
      </c>
      <c r="AB35" t="n">
        <v>813.5278840367213</v>
      </c>
      <c r="AC35" t="n">
        <v>735.8859245778123</v>
      </c>
      <c r="AD35" t="n">
        <v>594578.0244887928</v>
      </c>
      <c r="AE35" t="n">
        <v>813527.8840367213</v>
      </c>
      <c r="AF35" t="n">
        <v>1.822189261198991e-06</v>
      </c>
      <c r="AG35" t="n">
        <v>16</v>
      </c>
      <c r="AH35" t="n">
        <v>735885.9245778123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2.4397</v>
      </c>
      <c r="E36" t="n">
        <v>40.99</v>
      </c>
      <c r="F36" t="n">
        <v>38.41</v>
      </c>
      <c r="G36" t="n">
        <v>230.44</v>
      </c>
      <c r="H36" t="n">
        <v>3.1</v>
      </c>
      <c r="I36" t="n">
        <v>10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430.87</v>
      </c>
      <c r="Q36" t="n">
        <v>419.25</v>
      </c>
      <c r="R36" t="n">
        <v>72.28</v>
      </c>
      <c r="S36" t="n">
        <v>59.57</v>
      </c>
      <c r="T36" t="n">
        <v>4227.62</v>
      </c>
      <c r="U36" t="n">
        <v>0.82</v>
      </c>
      <c r="V36" t="n">
        <v>0.9</v>
      </c>
      <c r="W36" t="n">
        <v>6.81</v>
      </c>
      <c r="X36" t="n">
        <v>0.24</v>
      </c>
      <c r="Y36" t="n">
        <v>0.5</v>
      </c>
      <c r="Z36" t="n">
        <v>10</v>
      </c>
      <c r="AA36" t="n">
        <v>594.0202103426857</v>
      </c>
      <c r="AB36" t="n">
        <v>812.7646581129942</v>
      </c>
      <c r="AC36" t="n">
        <v>735.1955398650514</v>
      </c>
      <c r="AD36" t="n">
        <v>594020.2103426857</v>
      </c>
      <c r="AE36" t="n">
        <v>812764.6581129942</v>
      </c>
      <c r="AF36" t="n">
        <v>1.825631448625182e-06</v>
      </c>
      <c r="AG36" t="n">
        <v>16</v>
      </c>
      <c r="AH36" t="n">
        <v>735195.5398650514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2.4393</v>
      </c>
      <c r="E37" t="n">
        <v>40.99</v>
      </c>
      <c r="F37" t="n">
        <v>38.41</v>
      </c>
      <c r="G37" t="n">
        <v>230.48</v>
      </c>
      <c r="H37" t="n">
        <v>3.16</v>
      </c>
      <c r="I37" t="n">
        <v>10</v>
      </c>
      <c r="J37" t="n">
        <v>202.14</v>
      </c>
      <c r="K37" t="n">
        <v>49.1</v>
      </c>
      <c r="L37" t="n">
        <v>36</v>
      </c>
      <c r="M37" t="n">
        <v>8</v>
      </c>
      <c r="N37" t="n">
        <v>42.04</v>
      </c>
      <c r="O37" t="n">
        <v>25164.09</v>
      </c>
      <c r="P37" t="n">
        <v>431.52</v>
      </c>
      <c r="Q37" t="n">
        <v>419.26</v>
      </c>
      <c r="R37" t="n">
        <v>72.45</v>
      </c>
      <c r="S37" t="n">
        <v>59.57</v>
      </c>
      <c r="T37" t="n">
        <v>4309.92</v>
      </c>
      <c r="U37" t="n">
        <v>0.82</v>
      </c>
      <c r="V37" t="n">
        <v>0.9</v>
      </c>
      <c r="W37" t="n">
        <v>6.81</v>
      </c>
      <c r="X37" t="n">
        <v>0.25</v>
      </c>
      <c r="Y37" t="n">
        <v>0.5</v>
      </c>
      <c r="Z37" t="n">
        <v>10</v>
      </c>
      <c r="AA37" t="n">
        <v>594.7419291239969</v>
      </c>
      <c r="AB37" t="n">
        <v>813.7521455895697</v>
      </c>
      <c r="AC37" t="n">
        <v>736.08878292281</v>
      </c>
      <c r="AD37" t="n">
        <v>594741.9291239969</v>
      </c>
      <c r="AE37" t="n">
        <v>813752.1455895697</v>
      </c>
      <c r="AF37" t="n">
        <v>1.825332127979426e-06</v>
      </c>
      <c r="AG37" t="n">
        <v>16</v>
      </c>
      <c r="AH37" t="n">
        <v>736088.7829228099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2.4392</v>
      </c>
      <c r="E38" t="n">
        <v>41</v>
      </c>
      <c r="F38" t="n">
        <v>38.41</v>
      </c>
      <c r="G38" t="n">
        <v>230.49</v>
      </c>
      <c r="H38" t="n">
        <v>3.23</v>
      </c>
      <c r="I38" t="n">
        <v>10</v>
      </c>
      <c r="J38" t="n">
        <v>203.71</v>
      </c>
      <c r="K38" t="n">
        <v>49.1</v>
      </c>
      <c r="L38" t="n">
        <v>37</v>
      </c>
      <c r="M38" t="n">
        <v>8</v>
      </c>
      <c r="N38" t="n">
        <v>42.62</v>
      </c>
      <c r="O38" t="n">
        <v>25358.87</v>
      </c>
      <c r="P38" t="n">
        <v>429.92</v>
      </c>
      <c r="Q38" t="n">
        <v>419.24</v>
      </c>
      <c r="R38" t="n">
        <v>72.56999999999999</v>
      </c>
      <c r="S38" t="n">
        <v>59.57</v>
      </c>
      <c r="T38" t="n">
        <v>4369.85</v>
      </c>
      <c r="U38" t="n">
        <v>0.82</v>
      </c>
      <c r="V38" t="n">
        <v>0.9</v>
      </c>
      <c r="W38" t="n">
        <v>6.81</v>
      </c>
      <c r="X38" t="n">
        <v>0.25</v>
      </c>
      <c r="Y38" t="n">
        <v>0.5</v>
      </c>
      <c r="Z38" t="n">
        <v>10</v>
      </c>
      <c r="AA38" t="n">
        <v>593.1747459424511</v>
      </c>
      <c r="AB38" t="n">
        <v>811.6078564213365</v>
      </c>
      <c r="AC38" t="n">
        <v>734.1491417032639</v>
      </c>
      <c r="AD38" t="n">
        <v>593174.7459424511</v>
      </c>
      <c r="AE38" t="n">
        <v>811607.8564213364</v>
      </c>
      <c r="AF38" t="n">
        <v>1.825257297817987e-06</v>
      </c>
      <c r="AG38" t="n">
        <v>16</v>
      </c>
      <c r="AH38" t="n">
        <v>734149.141703264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2.4387</v>
      </c>
      <c r="E39" t="n">
        <v>41.01</v>
      </c>
      <c r="F39" t="n">
        <v>38.42</v>
      </c>
      <c r="G39" t="n">
        <v>230.54</v>
      </c>
      <c r="H39" t="n">
        <v>3.29</v>
      </c>
      <c r="I39" t="n">
        <v>10</v>
      </c>
      <c r="J39" t="n">
        <v>205.3</v>
      </c>
      <c r="K39" t="n">
        <v>49.1</v>
      </c>
      <c r="L39" t="n">
        <v>38</v>
      </c>
      <c r="M39" t="n">
        <v>8</v>
      </c>
      <c r="N39" t="n">
        <v>43.2</v>
      </c>
      <c r="O39" t="n">
        <v>25554.32</v>
      </c>
      <c r="P39" t="n">
        <v>425.92</v>
      </c>
      <c r="Q39" t="n">
        <v>419.23</v>
      </c>
      <c r="R39" t="n">
        <v>72.70999999999999</v>
      </c>
      <c r="S39" t="n">
        <v>59.57</v>
      </c>
      <c r="T39" t="n">
        <v>4440.26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589.3154120161703</v>
      </c>
      <c r="AB39" t="n">
        <v>806.3273454816026</v>
      </c>
      <c r="AC39" t="n">
        <v>729.3725953163748</v>
      </c>
      <c r="AD39" t="n">
        <v>589315.4120161703</v>
      </c>
      <c r="AE39" t="n">
        <v>806327.3454816026</v>
      </c>
      <c r="AF39" t="n">
        <v>1.824883147010792e-06</v>
      </c>
      <c r="AG39" t="n">
        <v>16</v>
      </c>
      <c r="AH39" t="n">
        <v>729372.5953163748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2.4427</v>
      </c>
      <c r="E40" t="n">
        <v>40.94</v>
      </c>
      <c r="F40" t="n">
        <v>38.39</v>
      </c>
      <c r="G40" t="n">
        <v>255.91</v>
      </c>
      <c r="H40" t="n">
        <v>3.35</v>
      </c>
      <c r="I40" t="n">
        <v>9</v>
      </c>
      <c r="J40" t="n">
        <v>206.89</v>
      </c>
      <c r="K40" t="n">
        <v>49.1</v>
      </c>
      <c r="L40" t="n">
        <v>39</v>
      </c>
      <c r="M40" t="n">
        <v>7</v>
      </c>
      <c r="N40" t="n">
        <v>43.8</v>
      </c>
      <c r="O40" t="n">
        <v>25750.58</v>
      </c>
      <c r="P40" t="n">
        <v>427.59</v>
      </c>
      <c r="Q40" t="n">
        <v>419.24</v>
      </c>
      <c r="R40" t="n">
        <v>71.64</v>
      </c>
      <c r="S40" t="n">
        <v>59.57</v>
      </c>
      <c r="T40" t="n">
        <v>3912.26</v>
      </c>
      <c r="U40" t="n">
        <v>0.83</v>
      </c>
      <c r="V40" t="n">
        <v>0.9</v>
      </c>
      <c r="W40" t="n">
        <v>6.81</v>
      </c>
      <c r="X40" t="n">
        <v>0.22</v>
      </c>
      <c r="Y40" t="n">
        <v>0.5</v>
      </c>
      <c r="Z40" t="n">
        <v>10</v>
      </c>
      <c r="AA40" t="n">
        <v>590.1713878298799</v>
      </c>
      <c r="AB40" t="n">
        <v>807.4985293529078</v>
      </c>
      <c r="AC40" t="n">
        <v>730.4320030427695</v>
      </c>
      <c r="AD40" t="n">
        <v>590171.3878298799</v>
      </c>
      <c r="AE40" t="n">
        <v>807498.5293529078</v>
      </c>
      <c r="AF40" t="n">
        <v>1.827876353468349e-06</v>
      </c>
      <c r="AG40" t="n">
        <v>16</v>
      </c>
      <c r="AH40" t="n">
        <v>730432.0030427695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2.4427</v>
      </c>
      <c r="E41" t="n">
        <v>40.94</v>
      </c>
      <c r="F41" t="n">
        <v>38.39</v>
      </c>
      <c r="G41" t="n">
        <v>255.91</v>
      </c>
      <c r="H41" t="n">
        <v>3.41</v>
      </c>
      <c r="I41" t="n">
        <v>9</v>
      </c>
      <c r="J41" t="n">
        <v>208.49</v>
      </c>
      <c r="K41" t="n">
        <v>49.1</v>
      </c>
      <c r="L41" t="n">
        <v>40</v>
      </c>
      <c r="M41" t="n">
        <v>7</v>
      </c>
      <c r="N41" t="n">
        <v>44.39</v>
      </c>
      <c r="O41" t="n">
        <v>25947.65</v>
      </c>
      <c r="P41" t="n">
        <v>429.92</v>
      </c>
      <c r="Q41" t="n">
        <v>419.23</v>
      </c>
      <c r="R41" t="n">
        <v>71.56999999999999</v>
      </c>
      <c r="S41" t="n">
        <v>59.57</v>
      </c>
      <c r="T41" t="n">
        <v>3875.72</v>
      </c>
      <c r="U41" t="n">
        <v>0.83</v>
      </c>
      <c r="V41" t="n">
        <v>0.9</v>
      </c>
      <c r="W41" t="n">
        <v>6.81</v>
      </c>
      <c r="X41" t="n">
        <v>0.22</v>
      </c>
      <c r="Y41" t="n">
        <v>0.5</v>
      </c>
      <c r="Z41" t="n">
        <v>10</v>
      </c>
      <c r="AA41" t="n">
        <v>592.4784457686843</v>
      </c>
      <c r="AB41" t="n">
        <v>810.6551478049929</v>
      </c>
      <c r="AC41" t="n">
        <v>733.2873582601295</v>
      </c>
      <c r="AD41" t="n">
        <v>592478.4457686843</v>
      </c>
      <c r="AE41" t="n">
        <v>810655.1478049929</v>
      </c>
      <c r="AF41" t="n">
        <v>1.827876353468349e-06</v>
      </c>
      <c r="AG41" t="n">
        <v>16</v>
      </c>
      <c r="AH41" t="n">
        <v>733287.3582601295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1.3074</v>
      </c>
      <c r="E2" t="n">
        <v>76.48999999999999</v>
      </c>
      <c r="F2" t="n">
        <v>54.14</v>
      </c>
      <c r="G2" t="n">
        <v>6.08</v>
      </c>
      <c r="H2" t="n">
        <v>0.1</v>
      </c>
      <c r="I2" t="n">
        <v>534</v>
      </c>
      <c r="J2" t="n">
        <v>185.69</v>
      </c>
      <c r="K2" t="n">
        <v>53.44</v>
      </c>
      <c r="L2" t="n">
        <v>1</v>
      </c>
      <c r="M2" t="n">
        <v>532</v>
      </c>
      <c r="N2" t="n">
        <v>36.26</v>
      </c>
      <c r="O2" t="n">
        <v>23136.14</v>
      </c>
      <c r="P2" t="n">
        <v>737.61</v>
      </c>
      <c r="Q2" t="n">
        <v>419.54</v>
      </c>
      <c r="R2" t="n">
        <v>585.3099999999999</v>
      </c>
      <c r="S2" t="n">
        <v>59.57</v>
      </c>
      <c r="T2" t="n">
        <v>258119.36</v>
      </c>
      <c r="U2" t="n">
        <v>0.1</v>
      </c>
      <c r="V2" t="n">
        <v>0.64</v>
      </c>
      <c r="W2" t="n">
        <v>7.7</v>
      </c>
      <c r="X2" t="n">
        <v>15.96</v>
      </c>
      <c r="Y2" t="n">
        <v>0.5</v>
      </c>
      <c r="Z2" t="n">
        <v>10</v>
      </c>
      <c r="AA2" t="n">
        <v>1723.325953778605</v>
      </c>
      <c r="AB2" t="n">
        <v>2357.930597735196</v>
      </c>
      <c r="AC2" t="n">
        <v>2132.893010863728</v>
      </c>
      <c r="AD2" t="n">
        <v>1723325.953778605</v>
      </c>
      <c r="AE2" t="n">
        <v>2357930.597735196</v>
      </c>
      <c r="AF2" t="n">
        <v>9.660557947779393e-07</v>
      </c>
      <c r="AG2" t="n">
        <v>30</v>
      </c>
      <c r="AH2" t="n">
        <v>2132893.010863728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1.8139</v>
      </c>
      <c r="E3" t="n">
        <v>55.13</v>
      </c>
      <c r="F3" t="n">
        <v>44.51</v>
      </c>
      <c r="G3" t="n">
        <v>12.19</v>
      </c>
      <c r="H3" t="n">
        <v>0.19</v>
      </c>
      <c r="I3" t="n">
        <v>219</v>
      </c>
      <c r="J3" t="n">
        <v>187.21</v>
      </c>
      <c r="K3" t="n">
        <v>53.44</v>
      </c>
      <c r="L3" t="n">
        <v>2</v>
      </c>
      <c r="M3" t="n">
        <v>217</v>
      </c>
      <c r="N3" t="n">
        <v>36.77</v>
      </c>
      <c r="O3" t="n">
        <v>23322.88</v>
      </c>
      <c r="P3" t="n">
        <v>606.0599999999999</v>
      </c>
      <c r="Q3" t="n">
        <v>419.37</v>
      </c>
      <c r="R3" t="n">
        <v>270.91</v>
      </c>
      <c r="S3" t="n">
        <v>59.57</v>
      </c>
      <c r="T3" t="n">
        <v>102495.11</v>
      </c>
      <c r="U3" t="n">
        <v>0.22</v>
      </c>
      <c r="V3" t="n">
        <v>0.78</v>
      </c>
      <c r="W3" t="n">
        <v>7.16</v>
      </c>
      <c r="X3" t="n">
        <v>6.34</v>
      </c>
      <c r="Y3" t="n">
        <v>0.5</v>
      </c>
      <c r="Z3" t="n">
        <v>10</v>
      </c>
      <c r="AA3" t="n">
        <v>1053.780621893783</v>
      </c>
      <c r="AB3" t="n">
        <v>1441.829136395047</v>
      </c>
      <c r="AC3" t="n">
        <v>1304.222987237406</v>
      </c>
      <c r="AD3" t="n">
        <v>1053780.621893783</v>
      </c>
      <c r="AE3" t="n">
        <v>1441829.136395047</v>
      </c>
      <c r="AF3" t="n">
        <v>1.340315592892538e-06</v>
      </c>
      <c r="AG3" t="n">
        <v>22</v>
      </c>
      <c r="AH3" t="n">
        <v>1304222.987237405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2.0068</v>
      </c>
      <c r="E4" t="n">
        <v>49.83</v>
      </c>
      <c r="F4" t="n">
        <v>42.19</v>
      </c>
      <c r="G4" t="n">
        <v>18.21</v>
      </c>
      <c r="H4" t="n">
        <v>0.28</v>
      </c>
      <c r="I4" t="n">
        <v>139</v>
      </c>
      <c r="J4" t="n">
        <v>188.73</v>
      </c>
      <c r="K4" t="n">
        <v>53.44</v>
      </c>
      <c r="L4" t="n">
        <v>3</v>
      </c>
      <c r="M4" t="n">
        <v>137</v>
      </c>
      <c r="N4" t="n">
        <v>37.29</v>
      </c>
      <c r="O4" t="n">
        <v>23510.33</v>
      </c>
      <c r="P4" t="n">
        <v>573.96</v>
      </c>
      <c r="Q4" t="n">
        <v>419.36</v>
      </c>
      <c r="R4" t="n">
        <v>195.45</v>
      </c>
      <c r="S4" t="n">
        <v>59.57</v>
      </c>
      <c r="T4" t="n">
        <v>65166.98</v>
      </c>
      <c r="U4" t="n">
        <v>0.3</v>
      </c>
      <c r="V4" t="n">
        <v>0.82</v>
      </c>
      <c r="W4" t="n">
        <v>7.02</v>
      </c>
      <c r="X4" t="n">
        <v>4.02</v>
      </c>
      <c r="Y4" t="n">
        <v>0.5</v>
      </c>
      <c r="Z4" t="n">
        <v>10</v>
      </c>
      <c r="AA4" t="n">
        <v>911.2873745990017</v>
      </c>
      <c r="AB4" t="n">
        <v>1246.863589087925</v>
      </c>
      <c r="AC4" t="n">
        <v>1127.864678129411</v>
      </c>
      <c r="AD4" t="n">
        <v>911287.3745990017</v>
      </c>
      <c r="AE4" t="n">
        <v>1246863.589087925</v>
      </c>
      <c r="AF4" t="n">
        <v>1.482852049074781e-06</v>
      </c>
      <c r="AG4" t="n">
        <v>20</v>
      </c>
      <c r="AH4" t="n">
        <v>1127864.678129411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2.115</v>
      </c>
      <c r="E5" t="n">
        <v>47.28</v>
      </c>
      <c r="F5" t="n">
        <v>41.05</v>
      </c>
      <c r="G5" t="n">
        <v>24.39</v>
      </c>
      <c r="H5" t="n">
        <v>0.37</v>
      </c>
      <c r="I5" t="n">
        <v>101</v>
      </c>
      <c r="J5" t="n">
        <v>190.25</v>
      </c>
      <c r="K5" t="n">
        <v>53.44</v>
      </c>
      <c r="L5" t="n">
        <v>4</v>
      </c>
      <c r="M5" t="n">
        <v>99</v>
      </c>
      <c r="N5" t="n">
        <v>37.82</v>
      </c>
      <c r="O5" t="n">
        <v>23698.48</v>
      </c>
      <c r="P5" t="n">
        <v>558.0700000000001</v>
      </c>
      <c r="Q5" t="n">
        <v>419.3</v>
      </c>
      <c r="R5" t="n">
        <v>157.91</v>
      </c>
      <c r="S5" t="n">
        <v>59.57</v>
      </c>
      <c r="T5" t="n">
        <v>46585.46</v>
      </c>
      <c r="U5" t="n">
        <v>0.38</v>
      </c>
      <c r="V5" t="n">
        <v>0.84</v>
      </c>
      <c r="W5" t="n">
        <v>6.97</v>
      </c>
      <c r="X5" t="n">
        <v>2.89</v>
      </c>
      <c r="Y5" t="n">
        <v>0.5</v>
      </c>
      <c r="Z5" t="n">
        <v>10</v>
      </c>
      <c r="AA5" t="n">
        <v>845.1007064068457</v>
      </c>
      <c r="AB5" t="n">
        <v>1156.304069717696</v>
      </c>
      <c r="AC5" t="n">
        <v>1045.948032186793</v>
      </c>
      <c r="AD5" t="n">
        <v>845100.7064068457</v>
      </c>
      <c r="AE5" t="n">
        <v>1156304.069717696</v>
      </c>
      <c r="AF5" t="n">
        <v>1.562802513351187e-06</v>
      </c>
      <c r="AG5" t="n">
        <v>19</v>
      </c>
      <c r="AH5" t="n">
        <v>1045948.032186793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2.1795</v>
      </c>
      <c r="E6" t="n">
        <v>45.88</v>
      </c>
      <c r="F6" t="n">
        <v>40.44</v>
      </c>
      <c r="G6" t="n">
        <v>30.33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78</v>
      </c>
      <c r="N6" t="n">
        <v>38.35</v>
      </c>
      <c r="O6" t="n">
        <v>23887.36</v>
      </c>
      <c r="P6" t="n">
        <v>549.34</v>
      </c>
      <c r="Q6" t="n">
        <v>419.28</v>
      </c>
      <c r="R6" t="n">
        <v>138.02</v>
      </c>
      <c r="S6" t="n">
        <v>59.57</v>
      </c>
      <c r="T6" t="n">
        <v>36743.41</v>
      </c>
      <c r="U6" t="n">
        <v>0.43</v>
      </c>
      <c r="V6" t="n">
        <v>0.86</v>
      </c>
      <c r="W6" t="n">
        <v>6.93</v>
      </c>
      <c r="X6" t="n">
        <v>2.27</v>
      </c>
      <c r="Y6" t="n">
        <v>0.5</v>
      </c>
      <c r="Z6" t="n">
        <v>10</v>
      </c>
      <c r="AA6" t="n">
        <v>806.2246712433498</v>
      </c>
      <c r="AB6" t="n">
        <v>1103.112163317375</v>
      </c>
      <c r="AC6" t="n">
        <v>997.8326866780088</v>
      </c>
      <c r="AD6" t="n">
        <v>806224.6712433498</v>
      </c>
      <c r="AE6" t="n">
        <v>1103112.163317375</v>
      </c>
      <c r="AF6" t="n">
        <v>1.610462448155514e-06</v>
      </c>
      <c r="AG6" t="n">
        <v>18</v>
      </c>
      <c r="AH6" t="n">
        <v>997832.6866780089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2.2242</v>
      </c>
      <c r="E7" t="n">
        <v>44.96</v>
      </c>
      <c r="F7" t="n">
        <v>40.03</v>
      </c>
      <c r="G7" t="n">
        <v>36.39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543.26</v>
      </c>
      <c r="Q7" t="n">
        <v>419.29</v>
      </c>
      <c r="R7" t="n">
        <v>125.27</v>
      </c>
      <c r="S7" t="n">
        <v>59.57</v>
      </c>
      <c r="T7" t="n">
        <v>30441.8</v>
      </c>
      <c r="U7" t="n">
        <v>0.48</v>
      </c>
      <c r="V7" t="n">
        <v>0.86</v>
      </c>
      <c r="W7" t="n">
        <v>6.9</v>
      </c>
      <c r="X7" t="n">
        <v>1.87</v>
      </c>
      <c r="Y7" t="n">
        <v>0.5</v>
      </c>
      <c r="Z7" t="n">
        <v>10</v>
      </c>
      <c r="AA7" t="n">
        <v>785.6575526057982</v>
      </c>
      <c r="AB7" t="n">
        <v>1074.97132424024</v>
      </c>
      <c r="AC7" t="n">
        <v>972.3775697864806</v>
      </c>
      <c r="AD7" t="n">
        <v>785657.5526057981</v>
      </c>
      <c r="AE7" t="n">
        <v>1074971.324240241</v>
      </c>
      <c r="AF7" t="n">
        <v>1.643491891345489e-06</v>
      </c>
      <c r="AG7" t="n">
        <v>18</v>
      </c>
      <c r="AH7" t="n">
        <v>972377.5697864806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2.2528</v>
      </c>
      <c r="E8" t="n">
        <v>44.39</v>
      </c>
      <c r="F8" t="n">
        <v>39.8</v>
      </c>
      <c r="G8" t="n">
        <v>41.89</v>
      </c>
      <c r="H8" t="n">
        <v>0.64</v>
      </c>
      <c r="I8" t="n">
        <v>57</v>
      </c>
      <c r="J8" t="n">
        <v>194.86</v>
      </c>
      <c r="K8" t="n">
        <v>53.44</v>
      </c>
      <c r="L8" t="n">
        <v>7</v>
      </c>
      <c r="M8" t="n">
        <v>55</v>
      </c>
      <c r="N8" t="n">
        <v>39.43</v>
      </c>
      <c r="O8" t="n">
        <v>24267.28</v>
      </c>
      <c r="P8" t="n">
        <v>539.45</v>
      </c>
      <c r="Q8" t="n">
        <v>419.26</v>
      </c>
      <c r="R8" t="n">
        <v>117.25</v>
      </c>
      <c r="S8" t="n">
        <v>59.57</v>
      </c>
      <c r="T8" t="n">
        <v>26473.27</v>
      </c>
      <c r="U8" t="n">
        <v>0.51</v>
      </c>
      <c r="V8" t="n">
        <v>0.87</v>
      </c>
      <c r="W8" t="n">
        <v>6.9</v>
      </c>
      <c r="X8" t="n">
        <v>1.63</v>
      </c>
      <c r="Y8" t="n">
        <v>0.5</v>
      </c>
      <c r="Z8" t="n">
        <v>10</v>
      </c>
      <c r="AA8" t="n">
        <v>773.056335758881</v>
      </c>
      <c r="AB8" t="n">
        <v>1057.729783423837</v>
      </c>
      <c r="AC8" t="n">
        <v>956.7815374269398</v>
      </c>
      <c r="AD8" t="n">
        <v>773056.3357588811</v>
      </c>
      <c r="AE8" t="n">
        <v>1057729.783423837</v>
      </c>
      <c r="AF8" t="n">
        <v>1.664624823677331e-06</v>
      </c>
      <c r="AG8" t="n">
        <v>18</v>
      </c>
      <c r="AH8" t="n">
        <v>956781.5374269398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2.2803</v>
      </c>
      <c r="E9" t="n">
        <v>43.85</v>
      </c>
      <c r="F9" t="n">
        <v>39.56</v>
      </c>
      <c r="G9" t="n">
        <v>48.44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536.05</v>
      </c>
      <c r="Q9" t="n">
        <v>419.29</v>
      </c>
      <c r="R9" t="n">
        <v>109.81</v>
      </c>
      <c r="S9" t="n">
        <v>59.57</v>
      </c>
      <c r="T9" t="n">
        <v>22795.52</v>
      </c>
      <c r="U9" t="n">
        <v>0.54</v>
      </c>
      <c r="V9" t="n">
        <v>0.87</v>
      </c>
      <c r="W9" t="n">
        <v>6.88</v>
      </c>
      <c r="X9" t="n">
        <v>1.4</v>
      </c>
      <c r="Y9" t="n">
        <v>0.5</v>
      </c>
      <c r="Z9" t="n">
        <v>10</v>
      </c>
      <c r="AA9" t="n">
        <v>753.8029136497404</v>
      </c>
      <c r="AB9" t="n">
        <v>1031.386401893075</v>
      </c>
      <c r="AC9" t="n">
        <v>932.9523312563057</v>
      </c>
      <c r="AD9" t="n">
        <v>753802.9136497404</v>
      </c>
      <c r="AE9" t="n">
        <v>1031386.401893075</v>
      </c>
      <c r="AF9" t="n">
        <v>1.684944950919485e-06</v>
      </c>
      <c r="AG9" t="n">
        <v>17</v>
      </c>
      <c r="AH9" t="n">
        <v>932952.3312563057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2.299</v>
      </c>
      <c r="E10" t="n">
        <v>43.5</v>
      </c>
      <c r="F10" t="n">
        <v>39.39</v>
      </c>
      <c r="G10" t="n">
        <v>53.71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533.52</v>
      </c>
      <c r="Q10" t="n">
        <v>419.24</v>
      </c>
      <c r="R10" t="n">
        <v>104.26</v>
      </c>
      <c r="S10" t="n">
        <v>59.57</v>
      </c>
      <c r="T10" t="n">
        <v>20044.78</v>
      </c>
      <c r="U10" t="n">
        <v>0.57</v>
      </c>
      <c r="V10" t="n">
        <v>0.88</v>
      </c>
      <c r="W10" t="n">
        <v>6.87</v>
      </c>
      <c r="X10" t="n">
        <v>1.23</v>
      </c>
      <c r="Y10" t="n">
        <v>0.5</v>
      </c>
      <c r="Z10" t="n">
        <v>10</v>
      </c>
      <c r="AA10" t="n">
        <v>745.8588321306689</v>
      </c>
      <c r="AB10" t="n">
        <v>1020.516959090539</v>
      </c>
      <c r="AC10" t="n">
        <v>923.1202528194855</v>
      </c>
      <c r="AD10" t="n">
        <v>745858.8321306689</v>
      </c>
      <c r="AE10" t="n">
        <v>1020516.959090539</v>
      </c>
      <c r="AF10" t="n">
        <v>1.69876263744415e-06</v>
      </c>
      <c r="AG10" t="n">
        <v>17</v>
      </c>
      <c r="AH10" t="n">
        <v>923120.2528194855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2.3169</v>
      </c>
      <c r="E11" t="n">
        <v>43.16</v>
      </c>
      <c r="F11" t="n">
        <v>39.24</v>
      </c>
      <c r="G11" t="n">
        <v>60.37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530.66</v>
      </c>
      <c r="Q11" t="n">
        <v>419.25</v>
      </c>
      <c r="R11" t="n">
        <v>99.39</v>
      </c>
      <c r="S11" t="n">
        <v>59.57</v>
      </c>
      <c r="T11" t="n">
        <v>17634.16</v>
      </c>
      <c r="U11" t="n">
        <v>0.6</v>
      </c>
      <c r="V11" t="n">
        <v>0.88</v>
      </c>
      <c r="W11" t="n">
        <v>6.86</v>
      </c>
      <c r="X11" t="n">
        <v>1.08</v>
      </c>
      <c r="Y11" t="n">
        <v>0.5</v>
      </c>
      <c r="Z11" t="n">
        <v>10</v>
      </c>
      <c r="AA11" t="n">
        <v>737.9340459672335</v>
      </c>
      <c r="AB11" t="n">
        <v>1009.673917044836</v>
      </c>
      <c r="AC11" t="n">
        <v>913.3120554883191</v>
      </c>
      <c r="AD11" t="n">
        <v>737934.0459672335</v>
      </c>
      <c r="AE11" t="n">
        <v>1009673.917044836</v>
      </c>
      <c r="AF11" t="n">
        <v>1.711989192994499e-06</v>
      </c>
      <c r="AG11" t="n">
        <v>17</v>
      </c>
      <c r="AH11" t="n">
        <v>913312.055488319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2.3266</v>
      </c>
      <c r="E12" t="n">
        <v>42.98</v>
      </c>
      <c r="F12" t="n">
        <v>39.17</v>
      </c>
      <c r="G12" t="n">
        <v>65.29000000000001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529.8</v>
      </c>
      <c r="Q12" t="n">
        <v>419.29</v>
      </c>
      <c r="R12" t="n">
        <v>97.43000000000001</v>
      </c>
      <c r="S12" t="n">
        <v>59.57</v>
      </c>
      <c r="T12" t="n">
        <v>16668.13</v>
      </c>
      <c r="U12" t="n">
        <v>0.61</v>
      </c>
      <c r="V12" t="n">
        <v>0.88</v>
      </c>
      <c r="W12" t="n">
        <v>6.85</v>
      </c>
      <c r="X12" t="n">
        <v>1.01</v>
      </c>
      <c r="Y12" t="n">
        <v>0.5</v>
      </c>
      <c r="Z12" t="n">
        <v>10</v>
      </c>
      <c r="AA12" t="n">
        <v>734.4225100663089</v>
      </c>
      <c r="AB12" t="n">
        <v>1004.869278707161</v>
      </c>
      <c r="AC12" t="n">
        <v>908.965965090239</v>
      </c>
      <c r="AD12" t="n">
        <v>734422.5100663089</v>
      </c>
      <c r="AE12" t="n">
        <v>1004869.278707161</v>
      </c>
      <c r="AF12" t="n">
        <v>1.719156656058095e-06</v>
      </c>
      <c r="AG12" t="n">
        <v>17</v>
      </c>
      <c r="AH12" t="n">
        <v>908965.9650902391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2.338</v>
      </c>
      <c r="E13" t="n">
        <v>42.77</v>
      </c>
      <c r="F13" t="n">
        <v>39.07</v>
      </c>
      <c r="G13" t="n">
        <v>71.04000000000001</v>
      </c>
      <c r="H13" t="n">
        <v>1.05</v>
      </c>
      <c r="I13" t="n">
        <v>33</v>
      </c>
      <c r="J13" t="n">
        <v>202.67</v>
      </c>
      <c r="K13" t="n">
        <v>53.44</v>
      </c>
      <c r="L13" t="n">
        <v>12</v>
      </c>
      <c r="M13" t="n">
        <v>31</v>
      </c>
      <c r="N13" t="n">
        <v>42.24</v>
      </c>
      <c r="O13" t="n">
        <v>25230.25</v>
      </c>
      <c r="P13" t="n">
        <v>528.34</v>
      </c>
      <c r="Q13" t="n">
        <v>419.27</v>
      </c>
      <c r="R13" t="n">
        <v>94.12</v>
      </c>
      <c r="S13" t="n">
        <v>59.57</v>
      </c>
      <c r="T13" t="n">
        <v>15029.34</v>
      </c>
      <c r="U13" t="n">
        <v>0.63</v>
      </c>
      <c r="V13" t="n">
        <v>0.88</v>
      </c>
      <c r="W13" t="n">
        <v>6.84</v>
      </c>
      <c r="X13" t="n">
        <v>0.91</v>
      </c>
      <c r="Y13" t="n">
        <v>0.5</v>
      </c>
      <c r="Z13" t="n">
        <v>10</v>
      </c>
      <c r="AA13" t="n">
        <v>729.8448264277353</v>
      </c>
      <c r="AB13" t="n">
        <v>998.6058899997153</v>
      </c>
      <c r="AC13" t="n">
        <v>903.300345410311</v>
      </c>
      <c r="AD13" t="n">
        <v>729844.8264277353</v>
      </c>
      <c r="AE13" t="n">
        <v>998605.8899997153</v>
      </c>
      <c r="AF13" t="n">
        <v>1.727580272442116e-06</v>
      </c>
      <c r="AG13" t="n">
        <v>17</v>
      </c>
      <c r="AH13" t="n">
        <v>903300.345410311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2.3495</v>
      </c>
      <c r="E14" t="n">
        <v>42.56</v>
      </c>
      <c r="F14" t="n">
        <v>38.98</v>
      </c>
      <c r="G14" t="n">
        <v>77.95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526.33</v>
      </c>
      <c r="Q14" t="n">
        <v>419.26</v>
      </c>
      <c r="R14" t="n">
        <v>90.81</v>
      </c>
      <c r="S14" t="n">
        <v>59.57</v>
      </c>
      <c r="T14" t="n">
        <v>13391.99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724.7331509189369</v>
      </c>
      <c r="AB14" t="n">
        <v>991.6118700573696</v>
      </c>
      <c r="AC14" t="n">
        <v>896.973824915094</v>
      </c>
      <c r="AD14" t="n">
        <v>724733.1509189368</v>
      </c>
      <c r="AE14" t="n">
        <v>991611.8700573696</v>
      </c>
      <c r="AF14" t="n">
        <v>1.736077780197926e-06</v>
      </c>
      <c r="AG14" t="n">
        <v>17</v>
      </c>
      <c r="AH14" t="n">
        <v>896973.8249150941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2.3561</v>
      </c>
      <c r="E15" t="n">
        <v>42.44</v>
      </c>
      <c r="F15" t="n">
        <v>38.93</v>
      </c>
      <c r="G15" t="n">
        <v>83.43000000000001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525.79</v>
      </c>
      <c r="Q15" t="n">
        <v>419.29</v>
      </c>
      <c r="R15" t="n">
        <v>89.47</v>
      </c>
      <c r="S15" t="n">
        <v>59.57</v>
      </c>
      <c r="T15" t="n">
        <v>12728.46</v>
      </c>
      <c r="U15" t="n">
        <v>0.67</v>
      </c>
      <c r="V15" t="n">
        <v>0.89</v>
      </c>
      <c r="W15" t="n">
        <v>6.84</v>
      </c>
      <c r="X15" t="n">
        <v>0.77</v>
      </c>
      <c r="Y15" t="n">
        <v>0.5</v>
      </c>
      <c r="Z15" t="n">
        <v>10</v>
      </c>
      <c r="AA15" t="n">
        <v>722.4540287301392</v>
      </c>
      <c r="AB15" t="n">
        <v>988.4934745308819</v>
      </c>
      <c r="AC15" t="n">
        <v>894.1530446809588</v>
      </c>
      <c r="AD15" t="n">
        <v>722454.0287301391</v>
      </c>
      <c r="AE15" t="n">
        <v>988493.474530882</v>
      </c>
      <c r="AF15" t="n">
        <v>1.740954610736043e-06</v>
      </c>
      <c r="AG15" t="n">
        <v>17</v>
      </c>
      <c r="AH15" t="n">
        <v>894153.0446809588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2.3592</v>
      </c>
      <c r="E16" t="n">
        <v>42.39</v>
      </c>
      <c r="F16" t="n">
        <v>38.91</v>
      </c>
      <c r="G16" t="n">
        <v>86.48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524.71</v>
      </c>
      <c r="Q16" t="n">
        <v>419.23</v>
      </c>
      <c r="R16" t="n">
        <v>88.95</v>
      </c>
      <c r="S16" t="n">
        <v>59.57</v>
      </c>
      <c r="T16" t="n">
        <v>12476.99</v>
      </c>
      <c r="U16" t="n">
        <v>0.67</v>
      </c>
      <c r="V16" t="n">
        <v>0.89</v>
      </c>
      <c r="W16" t="n">
        <v>6.83</v>
      </c>
      <c r="X16" t="n">
        <v>0.75</v>
      </c>
      <c r="Y16" t="n">
        <v>0.5</v>
      </c>
      <c r="Z16" t="n">
        <v>10</v>
      </c>
      <c r="AA16" t="n">
        <v>720.5452637467475</v>
      </c>
      <c r="AB16" t="n">
        <v>985.8818180718376</v>
      </c>
      <c r="AC16" t="n">
        <v>891.7906410488829</v>
      </c>
      <c r="AD16" t="n">
        <v>720545.2637467475</v>
      </c>
      <c r="AE16" t="n">
        <v>985881.8180718377</v>
      </c>
      <c r="AF16" t="n">
        <v>1.743245243261522e-06</v>
      </c>
      <c r="AG16" t="n">
        <v>17</v>
      </c>
      <c r="AH16" t="n">
        <v>891790.6410488829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2.3653</v>
      </c>
      <c r="E17" t="n">
        <v>42.28</v>
      </c>
      <c r="F17" t="n">
        <v>38.88</v>
      </c>
      <c r="G17" t="n">
        <v>93.31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524.12</v>
      </c>
      <c r="Q17" t="n">
        <v>419.23</v>
      </c>
      <c r="R17" t="n">
        <v>87.34</v>
      </c>
      <c r="S17" t="n">
        <v>59.57</v>
      </c>
      <c r="T17" t="n">
        <v>11678.52</v>
      </c>
      <c r="U17" t="n">
        <v>0.68</v>
      </c>
      <c r="V17" t="n">
        <v>0.89</v>
      </c>
      <c r="W17" t="n">
        <v>6.85</v>
      </c>
      <c r="X17" t="n">
        <v>0.71</v>
      </c>
      <c r="Y17" t="n">
        <v>0.5</v>
      </c>
      <c r="Z17" t="n">
        <v>10</v>
      </c>
      <c r="AA17" t="n">
        <v>718.3857967040899</v>
      </c>
      <c r="AB17" t="n">
        <v>982.927139995111</v>
      </c>
      <c r="AC17" t="n">
        <v>889.1179533008823</v>
      </c>
      <c r="AD17" t="n">
        <v>718385.7967040899</v>
      </c>
      <c r="AE17" t="n">
        <v>982927.139995111</v>
      </c>
      <c r="AF17" t="n">
        <v>1.747752616940691e-06</v>
      </c>
      <c r="AG17" t="n">
        <v>17</v>
      </c>
      <c r="AH17" t="n">
        <v>889117.9533008822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2.3748</v>
      </c>
      <c r="E18" t="n">
        <v>42.11</v>
      </c>
      <c r="F18" t="n">
        <v>38.78</v>
      </c>
      <c r="G18" t="n">
        <v>101.17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522.24</v>
      </c>
      <c r="Q18" t="n">
        <v>419.23</v>
      </c>
      <c r="R18" t="n">
        <v>84.44</v>
      </c>
      <c r="S18" t="n">
        <v>59.57</v>
      </c>
      <c r="T18" t="n">
        <v>10241.52</v>
      </c>
      <c r="U18" t="n">
        <v>0.71</v>
      </c>
      <c r="V18" t="n">
        <v>0.89</v>
      </c>
      <c r="W18" t="n">
        <v>6.83</v>
      </c>
      <c r="X18" t="n">
        <v>0.62</v>
      </c>
      <c r="Y18" t="n">
        <v>0.5</v>
      </c>
      <c r="Z18" t="n">
        <v>10</v>
      </c>
      <c r="AA18" t="n">
        <v>713.9972830514299</v>
      </c>
      <c r="AB18" t="n">
        <v>976.9225820079837</v>
      </c>
      <c r="AC18" t="n">
        <v>883.6864619005962</v>
      </c>
      <c r="AD18" t="n">
        <v>713997.2830514299</v>
      </c>
      <c r="AE18" t="n">
        <v>976922.5820079837</v>
      </c>
      <c r="AF18" t="n">
        <v>1.754772297260709e-06</v>
      </c>
      <c r="AG18" t="n">
        <v>17</v>
      </c>
      <c r="AH18" t="n">
        <v>883686.4619005962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2.3786</v>
      </c>
      <c r="E19" t="n">
        <v>42.04</v>
      </c>
      <c r="F19" t="n">
        <v>38.75</v>
      </c>
      <c r="G19" t="n">
        <v>105.69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522.27</v>
      </c>
      <c r="Q19" t="n">
        <v>419.23</v>
      </c>
      <c r="R19" t="n">
        <v>83.64</v>
      </c>
      <c r="S19" t="n">
        <v>59.57</v>
      </c>
      <c r="T19" t="n">
        <v>9844.41</v>
      </c>
      <c r="U19" t="n">
        <v>0.71</v>
      </c>
      <c r="V19" t="n">
        <v>0.89</v>
      </c>
      <c r="W19" t="n">
        <v>6.83</v>
      </c>
      <c r="X19" t="n">
        <v>0.59</v>
      </c>
      <c r="Y19" t="n">
        <v>0.5</v>
      </c>
      <c r="Z19" t="n">
        <v>10</v>
      </c>
      <c r="AA19" t="n">
        <v>713.0597159185702</v>
      </c>
      <c r="AB19" t="n">
        <v>975.6397612942624</v>
      </c>
      <c r="AC19" t="n">
        <v>882.5260717953423</v>
      </c>
      <c r="AD19" t="n">
        <v>713059.7159185702</v>
      </c>
      <c r="AE19" t="n">
        <v>975639.7612942624</v>
      </c>
      <c r="AF19" t="n">
        <v>1.757580169388715e-06</v>
      </c>
      <c r="AG19" t="n">
        <v>17</v>
      </c>
      <c r="AH19" t="n">
        <v>882526.0717953424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2.382</v>
      </c>
      <c r="E20" t="n">
        <v>41.98</v>
      </c>
      <c r="F20" t="n">
        <v>38.73</v>
      </c>
      <c r="G20" t="n">
        <v>110.66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521.65</v>
      </c>
      <c r="Q20" t="n">
        <v>419.25</v>
      </c>
      <c r="R20" t="n">
        <v>82.65000000000001</v>
      </c>
      <c r="S20" t="n">
        <v>59.57</v>
      </c>
      <c r="T20" t="n">
        <v>9354.049999999999</v>
      </c>
      <c r="U20" t="n">
        <v>0.72</v>
      </c>
      <c r="V20" t="n">
        <v>0.89</v>
      </c>
      <c r="W20" t="n">
        <v>6.83</v>
      </c>
      <c r="X20" t="n">
        <v>0.57</v>
      </c>
      <c r="Y20" t="n">
        <v>0.5</v>
      </c>
      <c r="Z20" t="n">
        <v>10</v>
      </c>
      <c r="AA20" t="n">
        <v>711.5753655983042</v>
      </c>
      <c r="AB20" t="n">
        <v>973.6088077011601</v>
      </c>
      <c r="AC20" t="n">
        <v>880.6889495627044</v>
      </c>
      <c r="AD20" t="n">
        <v>711575.3655983042</v>
      </c>
      <c r="AE20" t="n">
        <v>973608.8077011601</v>
      </c>
      <c r="AF20" t="n">
        <v>1.760092476029564e-06</v>
      </c>
      <c r="AG20" t="n">
        <v>17</v>
      </c>
      <c r="AH20" t="n">
        <v>880688.9495627043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2.3856</v>
      </c>
      <c r="E21" t="n">
        <v>41.92</v>
      </c>
      <c r="F21" t="n">
        <v>38.71</v>
      </c>
      <c r="G21" t="n">
        <v>116.12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521.3</v>
      </c>
      <c r="Q21" t="n">
        <v>419.23</v>
      </c>
      <c r="R21" t="n">
        <v>82.12</v>
      </c>
      <c r="S21" t="n">
        <v>59.57</v>
      </c>
      <c r="T21" t="n">
        <v>9097.59</v>
      </c>
      <c r="U21" t="n">
        <v>0.73</v>
      </c>
      <c r="V21" t="n">
        <v>0.89</v>
      </c>
      <c r="W21" t="n">
        <v>6.82</v>
      </c>
      <c r="X21" t="n">
        <v>0.54</v>
      </c>
      <c r="Y21" t="n">
        <v>0.5</v>
      </c>
      <c r="Z21" t="n">
        <v>10</v>
      </c>
      <c r="AA21" t="n">
        <v>710.3205365293875</v>
      </c>
      <c r="AB21" t="n">
        <v>971.8918952099167</v>
      </c>
      <c r="AC21" t="n">
        <v>879.1358967899235</v>
      </c>
      <c r="AD21" t="n">
        <v>710320.5365293875</v>
      </c>
      <c r="AE21" t="n">
        <v>971891.8952099168</v>
      </c>
      <c r="AF21" t="n">
        <v>1.762752565413991e-06</v>
      </c>
      <c r="AG21" t="n">
        <v>17</v>
      </c>
      <c r="AH21" t="n">
        <v>879135.8967899235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2.3887</v>
      </c>
      <c r="E22" t="n">
        <v>41.86</v>
      </c>
      <c r="F22" t="n">
        <v>38.69</v>
      </c>
      <c r="G22" t="n">
        <v>122.17</v>
      </c>
      <c r="H22" t="n">
        <v>1.72</v>
      </c>
      <c r="I22" t="n">
        <v>19</v>
      </c>
      <c r="J22" t="n">
        <v>217.14</v>
      </c>
      <c r="K22" t="n">
        <v>53.44</v>
      </c>
      <c r="L22" t="n">
        <v>21</v>
      </c>
      <c r="M22" t="n">
        <v>17</v>
      </c>
      <c r="N22" t="n">
        <v>47.7</v>
      </c>
      <c r="O22" t="n">
        <v>27014.3</v>
      </c>
      <c r="P22" t="n">
        <v>519.96</v>
      </c>
      <c r="Q22" t="n">
        <v>419.23</v>
      </c>
      <c r="R22" t="n">
        <v>81.36</v>
      </c>
      <c r="S22" t="n">
        <v>59.57</v>
      </c>
      <c r="T22" t="n">
        <v>8722.15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708.1878312635482</v>
      </c>
      <c r="AB22" t="n">
        <v>968.9738337768794</v>
      </c>
      <c r="AC22" t="n">
        <v>876.4963310445304</v>
      </c>
      <c r="AD22" t="n">
        <v>708187.8312635482</v>
      </c>
      <c r="AE22" t="n">
        <v>968973.8337768794</v>
      </c>
      <c r="AF22" t="n">
        <v>1.76504319793947e-06</v>
      </c>
      <c r="AG22" t="n">
        <v>17</v>
      </c>
      <c r="AH22" t="n">
        <v>876496.3310445304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2.3941</v>
      </c>
      <c r="E23" t="n">
        <v>41.77</v>
      </c>
      <c r="F23" t="n">
        <v>38.63</v>
      </c>
      <c r="G23" t="n">
        <v>128.77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519.4</v>
      </c>
      <c r="Q23" t="n">
        <v>419.25</v>
      </c>
      <c r="R23" t="n">
        <v>79.48</v>
      </c>
      <c r="S23" t="n">
        <v>59.57</v>
      </c>
      <c r="T23" t="n">
        <v>7785.56</v>
      </c>
      <c r="U23" t="n">
        <v>0.75</v>
      </c>
      <c r="V23" t="n">
        <v>0.9</v>
      </c>
      <c r="W23" t="n">
        <v>6.83</v>
      </c>
      <c r="X23" t="n">
        <v>0.47</v>
      </c>
      <c r="Y23" t="n">
        <v>0.5</v>
      </c>
      <c r="Z23" t="n">
        <v>10</v>
      </c>
      <c r="AA23" t="n">
        <v>706.2462324961707</v>
      </c>
      <c r="AB23" t="n">
        <v>966.3172526860614</v>
      </c>
      <c r="AC23" t="n">
        <v>874.0932903244849</v>
      </c>
      <c r="AD23" t="n">
        <v>706246.2324961707</v>
      </c>
      <c r="AE23" t="n">
        <v>966317.2526860613</v>
      </c>
      <c r="AF23" t="n">
        <v>1.769033332016112e-06</v>
      </c>
      <c r="AG23" t="n">
        <v>17</v>
      </c>
      <c r="AH23" t="n">
        <v>874093.2903244849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2.3935</v>
      </c>
      <c r="E24" t="n">
        <v>41.78</v>
      </c>
      <c r="F24" t="n">
        <v>38.64</v>
      </c>
      <c r="G24" t="n">
        <v>128.81</v>
      </c>
      <c r="H24" t="n">
        <v>1.85</v>
      </c>
      <c r="I24" t="n">
        <v>18</v>
      </c>
      <c r="J24" t="n">
        <v>220.43</v>
      </c>
      <c r="K24" t="n">
        <v>53.44</v>
      </c>
      <c r="L24" t="n">
        <v>23</v>
      </c>
      <c r="M24" t="n">
        <v>16</v>
      </c>
      <c r="N24" t="n">
        <v>48.99</v>
      </c>
      <c r="O24" t="n">
        <v>27420.16</v>
      </c>
      <c r="P24" t="n">
        <v>519.16</v>
      </c>
      <c r="Q24" t="n">
        <v>419.24</v>
      </c>
      <c r="R24" t="n">
        <v>79.86</v>
      </c>
      <c r="S24" t="n">
        <v>59.57</v>
      </c>
      <c r="T24" t="n">
        <v>7977.83</v>
      </c>
      <c r="U24" t="n">
        <v>0.75</v>
      </c>
      <c r="V24" t="n">
        <v>0.89</v>
      </c>
      <c r="W24" t="n">
        <v>6.82</v>
      </c>
      <c r="X24" t="n">
        <v>0.48</v>
      </c>
      <c r="Y24" t="n">
        <v>0.5</v>
      </c>
      <c r="Z24" t="n">
        <v>10</v>
      </c>
      <c r="AA24" t="n">
        <v>706.1603942302933</v>
      </c>
      <c r="AB24" t="n">
        <v>966.1998049837706</v>
      </c>
      <c r="AC24" t="n">
        <v>873.9870516660621</v>
      </c>
      <c r="AD24" t="n">
        <v>706160.3942302932</v>
      </c>
      <c r="AE24" t="n">
        <v>966199.8049837706</v>
      </c>
      <c r="AF24" t="n">
        <v>1.768589983785374e-06</v>
      </c>
      <c r="AG24" t="n">
        <v>17</v>
      </c>
      <c r="AH24" t="n">
        <v>873987.0516660621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2.3974</v>
      </c>
      <c r="E25" t="n">
        <v>41.71</v>
      </c>
      <c r="F25" t="n">
        <v>38.61</v>
      </c>
      <c r="G25" t="n">
        <v>136.27</v>
      </c>
      <c r="H25" t="n">
        <v>1.92</v>
      </c>
      <c r="I25" t="n">
        <v>17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519.62</v>
      </c>
      <c r="Q25" t="n">
        <v>419.23</v>
      </c>
      <c r="R25" t="n">
        <v>78.87</v>
      </c>
      <c r="S25" t="n">
        <v>59.57</v>
      </c>
      <c r="T25" t="n">
        <v>7485.87</v>
      </c>
      <c r="U25" t="n">
        <v>0.76</v>
      </c>
      <c r="V25" t="n">
        <v>0.9</v>
      </c>
      <c r="W25" t="n">
        <v>6.82</v>
      </c>
      <c r="X25" t="n">
        <v>0.45</v>
      </c>
      <c r="Y25" t="n">
        <v>0.5</v>
      </c>
      <c r="Z25" t="n">
        <v>10</v>
      </c>
      <c r="AA25" t="n">
        <v>705.652470416687</v>
      </c>
      <c r="AB25" t="n">
        <v>965.5048412139774</v>
      </c>
      <c r="AC25" t="n">
        <v>873.3584142630702</v>
      </c>
      <c r="AD25" t="n">
        <v>705652.4704166871</v>
      </c>
      <c r="AE25" t="n">
        <v>965504.8412139774</v>
      </c>
      <c r="AF25" t="n">
        <v>1.771471747285171e-06</v>
      </c>
      <c r="AG25" t="n">
        <v>17</v>
      </c>
      <c r="AH25" t="n">
        <v>873358.4142630702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2.4006</v>
      </c>
      <c r="E26" t="n">
        <v>41.66</v>
      </c>
      <c r="F26" t="n">
        <v>38.59</v>
      </c>
      <c r="G26" t="n">
        <v>144.72</v>
      </c>
      <c r="H26" t="n">
        <v>1.99</v>
      </c>
      <c r="I26" t="n">
        <v>16</v>
      </c>
      <c r="J26" t="n">
        <v>223.75</v>
      </c>
      <c r="K26" t="n">
        <v>53.44</v>
      </c>
      <c r="L26" t="n">
        <v>25</v>
      </c>
      <c r="M26" t="n">
        <v>14</v>
      </c>
      <c r="N26" t="n">
        <v>50.31</v>
      </c>
      <c r="O26" t="n">
        <v>27829.77</v>
      </c>
      <c r="P26" t="n">
        <v>518.67</v>
      </c>
      <c r="Q26" t="n">
        <v>419.25</v>
      </c>
      <c r="R26" t="n">
        <v>78.25</v>
      </c>
      <c r="S26" t="n">
        <v>59.57</v>
      </c>
      <c r="T26" t="n">
        <v>7182.4</v>
      </c>
      <c r="U26" t="n">
        <v>0.76</v>
      </c>
      <c r="V26" t="n">
        <v>0.9</v>
      </c>
      <c r="W26" t="n">
        <v>6.82</v>
      </c>
      <c r="X26" t="n">
        <v>0.43</v>
      </c>
      <c r="Y26" t="n">
        <v>0.5</v>
      </c>
      <c r="Z26" t="n">
        <v>10</v>
      </c>
      <c r="AA26" t="n">
        <v>703.9054085374487</v>
      </c>
      <c r="AB26" t="n">
        <v>963.1144340758733</v>
      </c>
      <c r="AC26" t="n">
        <v>871.1961442272692</v>
      </c>
      <c r="AD26" t="n">
        <v>703905.4085374487</v>
      </c>
      <c r="AE26" t="n">
        <v>963114.4340758733</v>
      </c>
      <c r="AF26" t="n">
        <v>1.773836271182439e-06</v>
      </c>
      <c r="AG26" t="n">
        <v>17</v>
      </c>
      <c r="AH26" t="n">
        <v>871196.1442272692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</v>
      </c>
      <c r="E27" t="n">
        <v>41.67</v>
      </c>
      <c r="F27" t="n">
        <v>38.6</v>
      </c>
      <c r="G27" t="n">
        <v>144.76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519.5</v>
      </c>
      <c r="Q27" t="n">
        <v>419.23</v>
      </c>
      <c r="R27" t="n">
        <v>78.65000000000001</v>
      </c>
      <c r="S27" t="n">
        <v>59.57</v>
      </c>
      <c r="T27" t="n">
        <v>7381.21</v>
      </c>
      <c r="U27" t="n">
        <v>0.76</v>
      </c>
      <c r="V27" t="n">
        <v>0.9</v>
      </c>
      <c r="W27" t="n">
        <v>6.82</v>
      </c>
      <c r="X27" t="n">
        <v>0.44</v>
      </c>
      <c r="Y27" t="n">
        <v>0.5</v>
      </c>
      <c r="Z27" t="n">
        <v>10</v>
      </c>
      <c r="AA27" t="n">
        <v>704.8975315565602</v>
      </c>
      <c r="AB27" t="n">
        <v>964.47190056</v>
      </c>
      <c r="AC27" t="n">
        <v>872.424056015367</v>
      </c>
      <c r="AD27" t="n">
        <v>704897.5315565602</v>
      </c>
      <c r="AE27" t="n">
        <v>964471.90056</v>
      </c>
      <c r="AF27" t="n">
        <v>1.773392922951701e-06</v>
      </c>
      <c r="AG27" t="n">
        <v>17</v>
      </c>
      <c r="AH27" t="n">
        <v>872424.056015367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2.4047</v>
      </c>
      <c r="E28" t="n">
        <v>41.59</v>
      </c>
      <c r="F28" t="n">
        <v>38.56</v>
      </c>
      <c r="G28" t="n">
        <v>154.24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13</v>
      </c>
      <c r="N28" t="n">
        <v>51.66</v>
      </c>
      <c r="O28" t="n">
        <v>28243</v>
      </c>
      <c r="P28" t="n">
        <v>517.99</v>
      </c>
      <c r="Q28" t="n">
        <v>419.23</v>
      </c>
      <c r="R28" t="n">
        <v>77.17</v>
      </c>
      <c r="S28" t="n">
        <v>59.57</v>
      </c>
      <c r="T28" t="n">
        <v>6644.3</v>
      </c>
      <c r="U28" t="n">
        <v>0.77</v>
      </c>
      <c r="V28" t="n">
        <v>0.9</v>
      </c>
      <c r="W28" t="n">
        <v>6.82</v>
      </c>
      <c r="X28" t="n">
        <v>0.4</v>
      </c>
      <c r="Y28" t="n">
        <v>0.5</v>
      </c>
      <c r="Z28" t="n">
        <v>10</v>
      </c>
      <c r="AA28" t="n">
        <v>702.208520482622</v>
      </c>
      <c r="AB28" t="n">
        <v>960.7926769778418</v>
      </c>
      <c r="AC28" t="n">
        <v>869.0959723680672</v>
      </c>
      <c r="AD28" t="n">
        <v>702208.520482622</v>
      </c>
      <c r="AE28" t="n">
        <v>960792.6769778418</v>
      </c>
      <c r="AF28" t="n">
        <v>1.776865817425815e-06</v>
      </c>
      <c r="AG28" t="n">
        <v>17</v>
      </c>
      <c r="AH28" t="n">
        <v>869095.9723680672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2.4049</v>
      </c>
      <c r="E29" t="n">
        <v>41.58</v>
      </c>
      <c r="F29" t="n">
        <v>38.55</v>
      </c>
      <c r="G29" t="n">
        <v>154.22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517.6</v>
      </c>
      <c r="Q29" t="n">
        <v>419.25</v>
      </c>
      <c r="R29" t="n">
        <v>76.98999999999999</v>
      </c>
      <c r="S29" t="n">
        <v>59.57</v>
      </c>
      <c r="T29" t="n">
        <v>6557.52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701.7561692604949</v>
      </c>
      <c r="AB29" t="n">
        <v>960.1737500794003</v>
      </c>
      <c r="AC29" t="n">
        <v>868.5361149841435</v>
      </c>
      <c r="AD29" t="n">
        <v>701756.1692604949</v>
      </c>
      <c r="AE29" t="n">
        <v>960173.7500794003</v>
      </c>
      <c r="AF29" t="n">
        <v>1.777013600169394e-06</v>
      </c>
      <c r="AG29" t="n">
        <v>17</v>
      </c>
      <c r="AH29" t="n">
        <v>868536.1149841435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2.4088</v>
      </c>
      <c r="E30" t="n">
        <v>41.51</v>
      </c>
      <c r="F30" t="n">
        <v>38.52</v>
      </c>
      <c r="G30" t="n">
        <v>165.1</v>
      </c>
      <c r="H30" t="n">
        <v>2.24</v>
      </c>
      <c r="I30" t="n">
        <v>14</v>
      </c>
      <c r="J30" t="n">
        <v>230.48</v>
      </c>
      <c r="K30" t="n">
        <v>53.44</v>
      </c>
      <c r="L30" t="n">
        <v>29</v>
      </c>
      <c r="M30" t="n">
        <v>12</v>
      </c>
      <c r="N30" t="n">
        <v>53.05</v>
      </c>
      <c r="O30" t="n">
        <v>28660.06</v>
      </c>
      <c r="P30" t="n">
        <v>518.36</v>
      </c>
      <c r="Q30" t="n">
        <v>419.24</v>
      </c>
      <c r="R30" t="n">
        <v>76.13</v>
      </c>
      <c r="S30" t="n">
        <v>59.57</v>
      </c>
      <c r="T30" t="n">
        <v>6128.15</v>
      </c>
      <c r="U30" t="n">
        <v>0.78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701.5590065247914</v>
      </c>
      <c r="AB30" t="n">
        <v>959.9039833262046</v>
      </c>
      <c r="AC30" t="n">
        <v>868.2920943912529</v>
      </c>
      <c r="AD30" t="n">
        <v>701559.0065247914</v>
      </c>
      <c r="AE30" t="n">
        <v>959903.9833262046</v>
      </c>
      <c r="AF30" t="n">
        <v>1.779895363669191e-06</v>
      </c>
      <c r="AG30" t="n">
        <v>17</v>
      </c>
      <c r="AH30" t="n">
        <v>868292.094391253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2.4088</v>
      </c>
      <c r="E31" t="n">
        <v>41.51</v>
      </c>
      <c r="F31" t="n">
        <v>38.52</v>
      </c>
      <c r="G31" t="n">
        <v>165.1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517.58</v>
      </c>
      <c r="Q31" t="n">
        <v>419.23</v>
      </c>
      <c r="R31" t="n">
        <v>76.12</v>
      </c>
      <c r="S31" t="n">
        <v>59.57</v>
      </c>
      <c r="T31" t="n">
        <v>6127.19</v>
      </c>
      <c r="U31" t="n">
        <v>0.78</v>
      </c>
      <c r="V31" t="n">
        <v>0.9</v>
      </c>
      <c r="W31" t="n">
        <v>6.82</v>
      </c>
      <c r="X31" t="n">
        <v>0.36</v>
      </c>
      <c r="Y31" t="n">
        <v>0.5</v>
      </c>
      <c r="Z31" t="n">
        <v>10</v>
      </c>
      <c r="AA31" t="n">
        <v>700.775817535857</v>
      </c>
      <c r="AB31" t="n">
        <v>958.8323895996847</v>
      </c>
      <c r="AC31" t="n">
        <v>867.322772066001</v>
      </c>
      <c r="AD31" t="n">
        <v>700775.817535857</v>
      </c>
      <c r="AE31" t="n">
        <v>958832.3895996847</v>
      </c>
      <c r="AF31" t="n">
        <v>1.779895363669191e-06</v>
      </c>
      <c r="AG31" t="n">
        <v>17</v>
      </c>
      <c r="AH31" t="n">
        <v>867322.772066001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2.411</v>
      </c>
      <c r="E32" t="n">
        <v>41.48</v>
      </c>
      <c r="F32" t="n">
        <v>38.52</v>
      </c>
      <c r="G32" t="n">
        <v>177.8</v>
      </c>
      <c r="H32" t="n">
        <v>2.36</v>
      </c>
      <c r="I32" t="n">
        <v>13</v>
      </c>
      <c r="J32" t="n">
        <v>233.89</v>
      </c>
      <c r="K32" t="n">
        <v>53.44</v>
      </c>
      <c r="L32" t="n">
        <v>31</v>
      </c>
      <c r="M32" t="n">
        <v>11</v>
      </c>
      <c r="N32" t="n">
        <v>54.46</v>
      </c>
      <c r="O32" t="n">
        <v>29081.05</v>
      </c>
      <c r="P32" t="n">
        <v>516.52</v>
      </c>
      <c r="Q32" t="n">
        <v>419.25</v>
      </c>
      <c r="R32" t="n">
        <v>76.09</v>
      </c>
      <c r="S32" t="n">
        <v>59.57</v>
      </c>
      <c r="T32" t="n">
        <v>6113.52</v>
      </c>
      <c r="U32" t="n">
        <v>0.78</v>
      </c>
      <c r="V32" t="n">
        <v>0.9</v>
      </c>
      <c r="W32" t="n">
        <v>6.82</v>
      </c>
      <c r="X32" t="n">
        <v>0.36</v>
      </c>
      <c r="Y32" t="n">
        <v>0.5</v>
      </c>
      <c r="Z32" t="n">
        <v>10</v>
      </c>
      <c r="AA32" t="n">
        <v>699.1936178033803</v>
      </c>
      <c r="AB32" t="n">
        <v>956.6675541239842</v>
      </c>
      <c r="AC32" t="n">
        <v>865.3645454497357</v>
      </c>
      <c r="AD32" t="n">
        <v>699193.6178033804</v>
      </c>
      <c r="AE32" t="n">
        <v>956667.5541239843</v>
      </c>
      <c r="AF32" t="n">
        <v>1.781520973848563e-06</v>
      </c>
      <c r="AG32" t="n">
        <v>17</v>
      </c>
      <c r="AH32" t="n">
        <v>865364.5454497357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2.4129</v>
      </c>
      <c r="E33" t="n">
        <v>41.44</v>
      </c>
      <c r="F33" t="n">
        <v>38.49</v>
      </c>
      <c r="G33" t="n">
        <v>177.66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518.78</v>
      </c>
      <c r="Q33" t="n">
        <v>419.23</v>
      </c>
      <c r="R33" t="n">
        <v>75.16</v>
      </c>
      <c r="S33" t="n">
        <v>59.57</v>
      </c>
      <c r="T33" t="n">
        <v>5651.05</v>
      </c>
      <c r="U33" t="n">
        <v>0.79</v>
      </c>
      <c r="V33" t="n">
        <v>0.9</v>
      </c>
      <c r="W33" t="n">
        <v>6.81</v>
      </c>
      <c r="X33" t="n">
        <v>0.33</v>
      </c>
      <c r="Y33" t="n">
        <v>0.5</v>
      </c>
      <c r="Z33" t="n">
        <v>10</v>
      </c>
      <c r="AA33" t="n">
        <v>693.2853614499909</v>
      </c>
      <c r="AB33" t="n">
        <v>948.5836171274026</v>
      </c>
      <c r="AC33" t="n">
        <v>858.0521280542307</v>
      </c>
      <c r="AD33" t="n">
        <v>693285.3614499909</v>
      </c>
      <c r="AE33" t="n">
        <v>948583.6171274026</v>
      </c>
      <c r="AF33" t="n">
        <v>1.782924909912567e-06</v>
      </c>
      <c r="AG33" t="n">
        <v>16</v>
      </c>
      <c r="AH33" t="n">
        <v>858052.1280542307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2.4119</v>
      </c>
      <c r="E34" t="n">
        <v>41.46</v>
      </c>
      <c r="F34" t="n">
        <v>38.51</v>
      </c>
      <c r="G34" t="n">
        <v>177.73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517.47</v>
      </c>
      <c r="Q34" t="n">
        <v>419.23</v>
      </c>
      <c r="R34" t="n">
        <v>75.55</v>
      </c>
      <c r="S34" t="n">
        <v>59.57</v>
      </c>
      <c r="T34" t="n">
        <v>5843.03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692.2328836009416</v>
      </c>
      <c r="AB34" t="n">
        <v>947.1435705022878</v>
      </c>
      <c r="AC34" t="n">
        <v>856.7495174578988</v>
      </c>
      <c r="AD34" t="n">
        <v>692232.8836009416</v>
      </c>
      <c r="AE34" t="n">
        <v>947143.5705022878</v>
      </c>
      <c r="AF34" t="n">
        <v>1.78218599619467e-06</v>
      </c>
      <c r="AG34" t="n">
        <v>16</v>
      </c>
      <c r="AH34" t="n">
        <v>856749.5174578988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2.4166</v>
      </c>
      <c r="E35" t="n">
        <v>41.38</v>
      </c>
      <c r="F35" t="n">
        <v>38.46</v>
      </c>
      <c r="G35" t="n">
        <v>192.32</v>
      </c>
      <c r="H35" t="n">
        <v>2.53</v>
      </c>
      <c r="I35" t="n">
        <v>12</v>
      </c>
      <c r="J35" t="n">
        <v>239.08</v>
      </c>
      <c r="K35" t="n">
        <v>53.44</v>
      </c>
      <c r="L35" t="n">
        <v>34</v>
      </c>
      <c r="M35" t="n">
        <v>10</v>
      </c>
      <c r="N35" t="n">
        <v>56.64</v>
      </c>
      <c r="O35" t="n">
        <v>29720.17</v>
      </c>
      <c r="P35" t="n">
        <v>516.33</v>
      </c>
      <c r="Q35" t="n">
        <v>419.25</v>
      </c>
      <c r="R35" t="n">
        <v>74.09</v>
      </c>
      <c r="S35" t="n">
        <v>59.57</v>
      </c>
      <c r="T35" t="n">
        <v>5119.92</v>
      </c>
      <c r="U35" t="n">
        <v>0.8</v>
      </c>
      <c r="V35" t="n">
        <v>0.9</v>
      </c>
      <c r="W35" t="n">
        <v>6.81</v>
      </c>
      <c r="X35" t="n">
        <v>0.3</v>
      </c>
      <c r="Y35" t="n">
        <v>0.5</v>
      </c>
      <c r="Z35" t="n">
        <v>10</v>
      </c>
      <c r="AA35" t="n">
        <v>689.9244500291508</v>
      </c>
      <c r="AB35" t="n">
        <v>943.985069848462</v>
      </c>
      <c r="AC35" t="n">
        <v>853.8924596734907</v>
      </c>
      <c r="AD35" t="n">
        <v>689924.4500291508</v>
      </c>
      <c r="AE35" t="n">
        <v>943985.069848462</v>
      </c>
      <c r="AF35" t="n">
        <v>1.785658890668784e-06</v>
      </c>
      <c r="AG35" t="n">
        <v>16</v>
      </c>
      <c r="AH35" t="n">
        <v>853892.4596734907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2.4162</v>
      </c>
      <c r="E36" t="n">
        <v>41.39</v>
      </c>
      <c r="F36" t="n">
        <v>38.47</v>
      </c>
      <c r="G36" t="n">
        <v>192.36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518.2</v>
      </c>
      <c r="Q36" t="n">
        <v>419.23</v>
      </c>
      <c r="R36" t="n">
        <v>74.39</v>
      </c>
      <c r="S36" t="n">
        <v>59.57</v>
      </c>
      <c r="T36" t="n">
        <v>5268.41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691.9026087516837</v>
      </c>
      <c r="AB36" t="n">
        <v>946.6916738828349</v>
      </c>
      <c r="AC36" t="n">
        <v>856.3407492175658</v>
      </c>
      <c r="AD36" t="n">
        <v>691902.6087516837</v>
      </c>
      <c r="AE36" t="n">
        <v>946691.673882835</v>
      </c>
      <c r="AF36" t="n">
        <v>1.785363325181625e-06</v>
      </c>
      <c r="AG36" t="n">
        <v>16</v>
      </c>
      <c r="AH36" t="n">
        <v>856340.7492175658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2.4162</v>
      </c>
      <c r="E37" t="n">
        <v>41.39</v>
      </c>
      <c r="F37" t="n">
        <v>38.47</v>
      </c>
      <c r="G37" t="n">
        <v>192.36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517.88</v>
      </c>
      <c r="Q37" t="n">
        <v>419.23</v>
      </c>
      <c r="R37" t="n">
        <v>74.41</v>
      </c>
      <c r="S37" t="n">
        <v>59.57</v>
      </c>
      <c r="T37" t="n">
        <v>5279.08</v>
      </c>
      <c r="U37" t="n">
        <v>0.8</v>
      </c>
      <c r="V37" t="n">
        <v>0.9</v>
      </c>
      <c r="W37" t="n">
        <v>6.81</v>
      </c>
      <c r="X37" t="n">
        <v>0.31</v>
      </c>
      <c r="Y37" t="n">
        <v>0.5</v>
      </c>
      <c r="Z37" t="n">
        <v>10</v>
      </c>
      <c r="AA37" t="n">
        <v>691.5822845067395</v>
      </c>
      <c r="AB37" t="n">
        <v>946.253392119194</v>
      </c>
      <c r="AC37" t="n">
        <v>855.9442964503144</v>
      </c>
      <c r="AD37" t="n">
        <v>691582.2845067395</v>
      </c>
      <c r="AE37" t="n">
        <v>946253.392119194</v>
      </c>
      <c r="AF37" t="n">
        <v>1.785363325181625e-06</v>
      </c>
      <c r="AG37" t="n">
        <v>16</v>
      </c>
      <c r="AH37" t="n">
        <v>855944.2964503143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2.4198</v>
      </c>
      <c r="E38" t="n">
        <v>41.33</v>
      </c>
      <c r="F38" t="n">
        <v>38.45</v>
      </c>
      <c r="G38" t="n">
        <v>209.71</v>
      </c>
      <c r="H38" t="n">
        <v>2.69</v>
      </c>
      <c r="I38" t="n">
        <v>11</v>
      </c>
      <c r="J38" t="n">
        <v>244.34</v>
      </c>
      <c r="K38" t="n">
        <v>53.44</v>
      </c>
      <c r="L38" t="n">
        <v>37</v>
      </c>
      <c r="M38" t="n">
        <v>9</v>
      </c>
      <c r="N38" t="n">
        <v>58.9</v>
      </c>
      <c r="O38" t="n">
        <v>30368.96</v>
      </c>
      <c r="P38" t="n">
        <v>515.79</v>
      </c>
      <c r="Q38" t="n">
        <v>419.25</v>
      </c>
      <c r="R38" t="n">
        <v>73.54000000000001</v>
      </c>
      <c r="S38" t="n">
        <v>59.57</v>
      </c>
      <c r="T38" t="n">
        <v>4849.76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688.6243235323335</v>
      </c>
      <c r="AB38" t="n">
        <v>942.2061794179837</v>
      </c>
      <c r="AC38" t="n">
        <v>852.2833440490089</v>
      </c>
      <c r="AD38" t="n">
        <v>688624.3235323335</v>
      </c>
      <c r="AE38" t="n">
        <v>942206.1794179836</v>
      </c>
      <c r="AF38" t="n">
        <v>1.788023414566053e-06</v>
      </c>
      <c r="AG38" t="n">
        <v>16</v>
      </c>
      <c r="AH38" t="n">
        <v>852283.3440490089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2.4199</v>
      </c>
      <c r="E39" t="n">
        <v>41.32</v>
      </c>
      <c r="F39" t="n">
        <v>38.45</v>
      </c>
      <c r="G39" t="n">
        <v>209.7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517.52</v>
      </c>
      <c r="Q39" t="n">
        <v>419.25</v>
      </c>
      <c r="R39" t="n">
        <v>73.52</v>
      </c>
      <c r="S39" t="n">
        <v>59.57</v>
      </c>
      <c r="T39" t="n">
        <v>4840.67</v>
      </c>
      <c r="U39" t="n">
        <v>0.8100000000000001</v>
      </c>
      <c r="V39" t="n">
        <v>0.9</v>
      </c>
      <c r="W39" t="n">
        <v>6.81</v>
      </c>
      <c r="X39" t="n">
        <v>0.28</v>
      </c>
      <c r="Y39" t="n">
        <v>0.5</v>
      </c>
      <c r="Z39" t="n">
        <v>10</v>
      </c>
      <c r="AA39" t="n">
        <v>690.3301162822322</v>
      </c>
      <c r="AB39" t="n">
        <v>944.5401203126598</v>
      </c>
      <c r="AC39" t="n">
        <v>854.3945369004038</v>
      </c>
      <c r="AD39" t="n">
        <v>690330.1162822322</v>
      </c>
      <c r="AE39" t="n">
        <v>944540.1203126599</v>
      </c>
      <c r="AF39" t="n">
        <v>1.788097305937843e-06</v>
      </c>
      <c r="AG39" t="n">
        <v>16</v>
      </c>
      <c r="AH39" t="n">
        <v>854394.5369004038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2.4202</v>
      </c>
      <c r="E40" t="n">
        <v>41.32</v>
      </c>
      <c r="F40" t="n">
        <v>38.44</v>
      </c>
      <c r="G40" t="n">
        <v>209.68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518.47</v>
      </c>
      <c r="Q40" t="n">
        <v>419.23</v>
      </c>
      <c r="R40" t="n">
        <v>73.41</v>
      </c>
      <c r="S40" t="n">
        <v>59.57</v>
      </c>
      <c r="T40" t="n">
        <v>4784.03</v>
      </c>
      <c r="U40" t="n">
        <v>0.8100000000000001</v>
      </c>
      <c r="V40" t="n">
        <v>0.9</v>
      </c>
      <c r="W40" t="n">
        <v>6.81</v>
      </c>
      <c r="X40" t="n">
        <v>0.28</v>
      </c>
      <c r="Y40" t="n">
        <v>0.5</v>
      </c>
      <c r="Z40" t="n">
        <v>10</v>
      </c>
      <c r="AA40" t="n">
        <v>691.1967318009605</v>
      </c>
      <c r="AB40" t="n">
        <v>945.7258618977626</v>
      </c>
      <c r="AC40" t="n">
        <v>855.4671129728229</v>
      </c>
      <c r="AD40" t="n">
        <v>691196.7318009605</v>
      </c>
      <c r="AE40" t="n">
        <v>945725.8618977625</v>
      </c>
      <c r="AF40" t="n">
        <v>1.788318980053211e-06</v>
      </c>
      <c r="AG40" t="n">
        <v>16</v>
      </c>
      <c r="AH40" t="n">
        <v>855467.1129728229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2.4204</v>
      </c>
      <c r="E41" t="n">
        <v>41.32</v>
      </c>
      <c r="F41" t="n">
        <v>38.44</v>
      </c>
      <c r="G41" t="n">
        <v>209.66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518.42</v>
      </c>
      <c r="Q41" t="n">
        <v>419.23</v>
      </c>
      <c r="R41" t="n">
        <v>73.27</v>
      </c>
      <c r="S41" t="n">
        <v>59.57</v>
      </c>
      <c r="T41" t="n">
        <v>4717.65</v>
      </c>
      <c r="U41" t="n">
        <v>0.8100000000000001</v>
      </c>
      <c r="V41" t="n">
        <v>0.9</v>
      </c>
      <c r="W41" t="n">
        <v>6.81</v>
      </c>
      <c r="X41" t="n">
        <v>0.27</v>
      </c>
      <c r="Y41" t="n">
        <v>0.5</v>
      </c>
      <c r="Z41" t="n">
        <v>10</v>
      </c>
      <c r="AA41" t="n">
        <v>691.0999403222173</v>
      </c>
      <c r="AB41" t="n">
        <v>945.5934275264073</v>
      </c>
      <c r="AC41" t="n">
        <v>855.3473179519971</v>
      </c>
      <c r="AD41" t="n">
        <v>691099.9403222173</v>
      </c>
      <c r="AE41" t="n">
        <v>945593.4275264073</v>
      </c>
      <c r="AF41" t="n">
        <v>1.788466762796791e-06</v>
      </c>
      <c r="AG41" t="n">
        <v>16</v>
      </c>
      <c r="AH41" t="n">
        <v>855347.317951997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1.6949</v>
      </c>
      <c r="E2" t="n">
        <v>59</v>
      </c>
      <c r="F2" t="n">
        <v>48.51</v>
      </c>
      <c r="G2" t="n">
        <v>8.27</v>
      </c>
      <c r="H2" t="n">
        <v>0.15</v>
      </c>
      <c r="I2" t="n">
        <v>352</v>
      </c>
      <c r="J2" t="n">
        <v>116.05</v>
      </c>
      <c r="K2" t="n">
        <v>43.4</v>
      </c>
      <c r="L2" t="n">
        <v>1</v>
      </c>
      <c r="M2" t="n">
        <v>350</v>
      </c>
      <c r="N2" t="n">
        <v>16.65</v>
      </c>
      <c r="O2" t="n">
        <v>14546.17</v>
      </c>
      <c r="P2" t="n">
        <v>487.23</v>
      </c>
      <c r="Q2" t="n">
        <v>419.45</v>
      </c>
      <c r="R2" t="n">
        <v>401.38</v>
      </c>
      <c r="S2" t="n">
        <v>59.57</v>
      </c>
      <c r="T2" t="n">
        <v>167067.11</v>
      </c>
      <c r="U2" t="n">
        <v>0.15</v>
      </c>
      <c r="V2" t="n">
        <v>0.71</v>
      </c>
      <c r="W2" t="n">
        <v>7.37</v>
      </c>
      <c r="X2" t="n">
        <v>10.33</v>
      </c>
      <c r="Y2" t="n">
        <v>0.5</v>
      </c>
      <c r="Z2" t="n">
        <v>10</v>
      </c>
      <c r="AA2" t="n">
        <v>939.4686567702427</v>
      </c>
      <c r="AB2" t="n">
        <v>1285.422462625041</v>
      </c>
      <c r="AC2" t="n">
        <v>1162.743546893863</v>
      </c>
      <c r="AD2" t="n">
        <v>939468.6567702426</v>
      </c>
      <c r="AE2" t="n">
        <v>1285422.462625041</v>
      </c>
      <c r="AF2" t="n">
        <v>1.287523990507229e-06</v>
      </c>
      <c r="AG2" t="n">
        <v>23</v>
      </c>
      <c r="AH2" t="n">
        <v>1162743.546893863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2.0676</v>
      </c>
      <c r="E3" t="n">
        <v>48.37</v>
      </c>
      <c r="F3" t="n">
        <v>42.6</v>
      </c>
      <c r="G3" t="n">
        <v>16.6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152</v>
      </c>
      <c r="N3" t="n">
        <v>16.94</v>
      </c>
      <c r="O3" t="n">
        <v>14705.49</v>
      </c>
      <c r="P3" t="n">
        <v>426.3</v>
      </c>
      <c r="Q3" t="n">
        <v>419.31</v>
      </c>
      <c r="R3" t="n">
        <v>208.63</v>
      </c>
      <c r="S3" t="n">
        <v>59.57</v>
      </c>
      <c r="T3" t="n">
        <v>71679.33</v>
      </c>
      <c r="U3" t="n">
        <v>0.29</v>
      </c>
      <c r="V3" t="n">
        <v>0.8100000000000001</v>
      </c>
      <c r="W3" t="n">
        <v>7.06</v>
      </c>
      <c r="X3" t="n">
        <v>4.44</v>
      </c>
      <c r="Y3" t="n">
        <v>0.5</v>
      </c>
      <c r="Z3" t="n">
        <v>10</v>
      </c>
      <c r="AA3" t="n">
        <v>693.1940685240219</v>
      </c>
      <c r="AB3" t="n">
        <v>948.4587061185322</v>
      </c>
      <c r="AC3" t="n">
        <v>857.9391383767334</v>
      </c>
      <c r="AD3" t="n">
        <v>693194.0685240219</v>
      </c>
      <c r="AE3" t="n">
        <v>948458.7061185322</v>
      </c>
      <c r="AF3" t="n">
        <v>1.570644051432383e-06</v>
      </c>
      <c r="AG3" t="n">
        <v>19</v>
      </c>
      <c r="AH3" t="n">
        <v>857939.1383767334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2.2016</v>
      </c>
      <c r="E4" t="n">
        <v>45.42</v>
      </c>
      <c r="F4" t="n">
        <v>40.97</v>
      </c>
      <c r="G4" t="n">
        <v>24.83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97</v>
      </c>
      <c r="N4" t="n">
        <v>17.23</v>
      </c>
      <c r="O4" t="n">
        <v>14865.24</v>
      </c>
      <c r="P4" t="n">
        <v>408.25</v>
      </c>
      <c r="Q4" t="n">
        <v>419.29</v>
      </c>
      <c r="R4" t="n">
        <v>155.68</v>
      </c>
      <c r="S4" t="n">
        <v>59.57</v>
      </c>
      <c r="T4" t="n">
        <v>45478.8</v>
      </c>
      <c r="U4" t="n">
        <v>0.38</v>
      </c>
      <c r="V4" t="n">
        <v>0.84</v>
      </c>
      <c r="W4" t="n">
        <v>6.96</v>
      </c>
      <c r="X4" t="n">
        <v>2.81</v>
      </c>
      <c r="Y4" t="n">
        <v>0.5</v>
      </c>
      <c r="Z4" t="n">
        <v>10</v>
      </c>
      <c r="AA4" t="n">
        <v>630.6196751081887</v>
      </c>
      <c r="AB4" t="n">
        <v>862.8416604595844</v>
      </c>
      <c r="AC4" t="n">
        <v>780.4932633911972</v>
      </c>
      <c r="AD4" t="n">
        <v>630619.6751081888</v>
      </c>
      <c r="AE4" t="n">
        <v>862841.6604595844</v>
      </c>
      <c r="AF4" t="n">
        <v>1.67243661425495e-06</v>
      </c>
      <c r="AG4" t="n">
        <v>18</v>
      </c>
      <c r="AH4" t="n">
        <v>780493.2633911972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2.2691</v>
      </c>
      <c r="E5" t="n">
        <v>44.07</v>
      </c>
      <c r="F5" t="n">
        <v>40.24</v>
      </c>
      <c r="G5" t="n">
        <v>33.08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399.42</v>
      </c>
      <c r="Q5" t="n">
        <v>419.28</v>
      </c>
      <c r="R5" t="n">
        <v>132.13</v>
      </c>
      <c r="S5" t="n">
        <v>59.57</v>
      </c>
      <c r="T5" t="n">
        <v>33835.24</v>
      </c>
      <c r="U5" t="n">
        <v>0.45</v>
      </c>
      <c r="V5" t="n">
        <v>0.86</v>
      </c>
      <c r="W5" t="n">
        <v>6.91</v>
      </c>
      <c r="X5" t="n">
        <v>2.08</v>
      </c>
      <c r="Y5" t="n">
        <v>0.5</v>
      </c>
      <c r="Z5" t="n">
        <v>10</v>
      </c>
      <c r="AA5" t="n">
        <v>605.7189788259985</v>
      </c>
      <c r="AB5" t="n">
        <v>828.7714292651029</v>
      </c>
      <c r="AC5" t="n">
        <v>749.6746472440474</v>
      </c>
      <c r="AD5" t="n">
        <v>605718.9788259985</v>
      </c>
      <c r="AE5" t="n">
        <v>828771.429265103</v>
      </c>
      <c r="AF5" t="n">
        <v>1.72371271866184e-06</v>
      </c>
      <c r="AG5" t="n">
        <v>18</v>
      </c>
      <c r="AH5" t="n">
        <v>749674.6472440474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39.79</v>
      </c>
      <c r="G6" t="n">
        <v>41.16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393</v>
      </c>
      <c r="Q6" t="n">
        <v>419.26</v>
      </c>
      <c r="R6" t="n">
        <v>117.48</v>
      </c>
      <c r="S6" t="n">
        <v>59.57</v>
      </c>
      <c r="T6" t="n">
        <v>26587.82</v>
      </c>
      <c r="U6" t="n">
        <v>0.51</v>
      </c>
      <c r="V6" t="n">
        <v>0.87</v>
      </c>
      <c r="W6" t="n">
        <v>6.88</v>
      </c>
      <c r="X6" t="n">
        <v>1.63</v>
      </c>
      <c r="Y6" t="n">
        <v>0.5</v>
      </c>
      <c r="Z6" t="n">
        <v>10</v>
      </c>
      <c r="AA6" t="n">
        <v>582.396182660018</v>
      </c>
      <c r="AB6" t="n">
        <v>796.8601506216597</v>
      </c>
      <c r="AC6" t="n">
        <v>720.8089362465734</v>
      </c>
      <c r="AD6" t="n">
        <v>582396.182660018</v>
      </c>
      <c r="AE6" t="n">
        <v>796860.1506216597</v>
      </c>
      <c r="AF6" t="n">
        <v>1.7559976732884e-06</v>
      </c>
      <c r="AG6" t="n">
        <v>17</v>
      </c>
      <c r="AH6" t="n">
        <v>720808.9362465733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2.3407</v>
      </c>
      <c r="E7" t="n">
        <v>42.72</v>
      </c>
      <c r="F7" t="n">
        <v>39.49</v>
      </c>
      <c r="G7" t="n">
        <v>49.36</v>
      </c>
      <c r="H7" t="n">
        <v>0.86</v>
      </c>
      <c r="I7" t="n">
        <v>48</v>
      </c>
      <c r="J7" t="n">
        <v>122.54</v>
      </c>
      <c r="K7" t="n">
        <v>43.4</v>
      </c>
      <c r="L7" t="n">
        <v>6</v>
      </c>
      <c r="M7" t="n">
        <v>46</v>
      </c>
      <c r="N7" t="n">
        <v>18.14</v>
      </c>
      <c r="O7" t="n">
        <v>15347.16</v>
      </c>
      <c r="P7" t="n">
        <v>388.46</v>
      </c>
      <c r="Q7" t="n">
        <v>419.24</v>
      </c>
      <c r="R7" t="n">
        <v>107.47</v>
      </c>
      <c r="S7" t="n">
        <v>59.57</v>
      </c>
      <c r="T7" t="n">
        <v>21629.26</v>
      </c>
      <c r="U7" t="n">
        <v>0.55</v>
      </c>
      <c r="V7" t="n">
        <v>0.88</v>
      </c>
      <c r="W7" t="n">
        <v>6.87</v>
      </c>
      <c r="X7" t="n">
        <v>1.33</v>
      </c>
      <c r="Y7" t="n">
        <v>0.5</v>
      </c>
      <c r="Z7" t="n">
        <v>10</v>
      </c>
      <c r="AA7" t="n">
        <v>571.7535712461761</v>
      </c>
      <c r="AB7" t="n">
        <v>782.2984601663625</v>
      </c>
      <c r="AC7" t="n">
        <v>707.6369930908688</v>
      </c>
      <c r="AD7" t="n">
        <v>571753.571246176</v>
      </c>
      <c r="AE7" t="n">
        <v>782298.4601663625</v>
      </c>
      <c r="AF7" t="n">
        <v>1.778103371632704e-06</v>
      </c>
      <c r="AG7" t="n">
        <v>17</v>
      </c>
      <c r="AH7" t="n">
        <v>707636.9930908688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2.3607</v>
      </c>
      <c r="E8" t="n">
        <v>42.36</v>
      </c>
      <c r="F8" t="n">
        <v>39.3</v>
      </c>
      <c r="G8" t="n">
        <v>57.51</v>
      </c>
      <c r="H8" t="n">
        <v>1</v>
      </c>
      <c r="I8" t="n">
        <v>41</v>
      </c>
      <c r="J8" t="n">
        <v>123.85</v>
      </c>
      <c r="K8" t="n">
        <v>43.4</v>
      </c>
      <c r="L8" t="n">
        <v>7</v>
      </c>
      <c r="M8" t="n">
        <v>39</v>
      </c>
      <c r="N8" t="n">
        <v>18.45</v>
      </c>
      <c r="O8" t="n">
        <v>15508.69</v>
      </c>
      <c r="P8" t="n">
        <v>384.71</v>
      </c>
      <c r="Q8" t="n">
        <v>419.23</v>
      </c>
      <c r="R8" t="n">
        <v>101.07</v>
      </c>
      <c r="S8" t="n">
        <v>59.57</v>
      </c>
      <c r="T8" t="n">
        <v>18463.84</v>
      </c>
      <c r="U8" t="n">
        <v>0.59</v>
      </c>
      <c r="V8" t="n">
        <v>0.88</v>
      </c>
      <c r="W8" t="n">
        <v>6.86</v>
      </c>
      <c r="X8" t="n">
        <v>1.13</v>
      </c>
      <c r="Y8" t="n">
        <v>0.5</v>
      </c>
      <c r="Z8" t="n">
        <v>10</v>
      </c>
      <c r="AA8" t="n">
        <v>563.9628307506396</v>
      </c>
      <c r="AB8" t="n">
        <v>771.638825317156</v>
      </c>
      <c r="AC8" t="n">
        <v>697.9946988307792</v>
      </c>
      <c r="AD8" t="n">
        <v>563962.8307506396</v>
      </c>
      <c r="AE8" t="n">
        <v>771638.825317156</v>
      </c>
      <c r="AF8" t="n">
        <v>1.793296291456968e-06</v>
      </c>
      <c r="AG8" t="n">
        <v>17</v>
      </c>
      <c r="AH8" t="n">
        <v>697994.6988307792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2.3744</v>
      </c>
      <c r="E9" t="n">
        <v>42.12</v>
      </c>
      <c r="F9" t="n">
        <v>39.17</v>
      </c>
      <c r="G9" t="n">
        <v>65.29000000000001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382.25</v>
      </c>
      <c r="Q9" t="n">
        <v>419.28</v>
      </c>
      <c r="R9" t="n">
        <v>97.14</v>
      </c>
      <c r="S9" t="n">
        <v>59.57</v>
      </c>
      <c r="T9" t="n">
        <v>16523.61</v>
      </c>
      <c r="U9" t="n">
        <v>0.61</v>
      </c>
      <c r="V9" t="n">
        <v>0.88</v>
      </c>
      <c r="W9" t="n">
        <v>6.85</v>
      </c>
      <c r="X9" t="n">
        <v>1.01</v>
      </c>
      <c r="Y9" t="n">
        <v>0.5</v>
      </c>
      <c r="Z9" t="n">
        <v>10</v>
      </c>
      <c r="AA9" t="n">
        <v>558.8128485835257</v>
      </c>
      <c r="AB9" t="n">
        <v>764.5923925149328</v>
      </c>
      <c r="AC9" t="n">
        <v>691.6207676854694</v>
      </c>
      <c r="AD9" t="n">
        <v>558812.8485835257</v>
      </c>
      <c r="AE9" t="n">
        <v>764592.3925149328</v>
      </c>
      <c r="AF9" t="n">
        <v>1.803703441536589e-06</v>
      </c>
      <c r="AG9" t="n">
        <v>17</v>
      </c>
      <c r="AH9" t="n">
        <v>691620.7676854695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2.3852</v>
      </c>
      <c r="E10" t="n">
        <v>41.92</v>
      </c>
      <c r="F10" t="n">
        <v>39.08</v>
      </c>
      <c r="G10" t="n">
        <v>73.27</v>
      </c>
      <c r="H10" t="n">
        <v>1.26</v>
      </c>
      <c r="I10" t="n">
        <v>32</v>
      </c>
      <c r="J10" t="n">
        <v>126.48</v>
      </c>
      <c r="K10" t="n">
        <v>43.4</v>
      </c>
      <c r="L10" t="n">
        <v>9</v>
      </c>
      <c r="M10" t="n">
        <v>30</v>
      </c>
      <c r="N10" t="n">
        <v>19.08</v>
      </c>
      <c r="O10" t="n">
        <v>15833.12</v>
      </c>
      <c r="P10" t="n">
        <v>379.53</v>
      </c>
      <c r="Q10" t="n">
        <v>419.24</v>
      </c>
      <c r="R10" t="n">
        <v>93.94</v>
      </c>
      <c r="S10" t="n">
        <v>59.57</v>
      </c>
      <c r="T10" t="n">
        <v>14943.3</v>
      </c>
      <c r="U10" t="n">
        <v>0.63</v>
      </c>
      <c r="V10" t="n">
        <v>0.88</v>
      </c>
      <c r="W10" t="n">
        <v>6.85</v>
      </c>
      <c r="X10" t="n">
        <v>0.91</v>
      </c>
      <c r="Y10" t="n">
        <v>0.5</v>
      </c>
      <c r="Z10" t="n">
        <v>10</v>
      </c>
      <c r="AA10" t="n">
        <v>554.0158680757664</v>
      </c>
      <c r="AB10" t="n">
        <v>758.0289521563727</v>
      </c>
      <c r="AC10" t="n">
        <v>685.6837328628841</v>
      </c>
      <c r="AD10" t="n">
        <v>554015.8680757665</v>
      </c>
      <c r="AE10" t="n">
        <v>758028.9521563727</v>
      </c>
      <c r="AF10" t="n">
        <v>1.811907618241691e-06</v>
      </c>
      <c r="AG10" t="n">
        <v>17</v>
      </c>
      <c r="AH10" t="n">
        <v>685683.7328628841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2.3988</v>
      </c>
      <c r="E11" t="n">
        <v>41.69</v>
      </c>
      <c r="F11" t="n">
        <v>38.93</v>
      </c>
      <c r="G11" t="n">
        <v>83.43000000000001</v>
      </c>
      <c r="H11" t="n">
        <v>1.38</v>
      </c>
      <c r="I11" t="n">
        <v>28</v>
      </c>
      <c r="J11" t="n">
        <v>127.8</v>
      </c>
      <c r="K11" t="n">
        <v>43.4</v>
      </c>
      <c r="L11" t="n">
        <v>10</v>
      </c>
      <c r="M11" t="n">
        <v>26</v>
      </c>
      <c r="N11" t="n">
        <v>19.4</v>
      </c>
      <c r="O11" t="n">
        <v>15996.02</v>
      </c>
      <c r="P11" t="n">
        <v>376.6</v>
      </c>
      <c r="Q11" t="n">
        <v>419.26</v>
      </c>
      <c r="R11" t="n">
        <v>89.31999999999999</v>
      </c>
      <c r="S11" t="n">
        <v>59.57</v>
      </c>
      <c r="T11" t="n">
        <v>12657.98</v>
      </c>
      <c r="U11" t="n">
        <v>0.67</v>
      </c>
      <c r="V11" t="n">
        <v>0.89</v>
      </c>
      <c r="W11" t="n">
        <v>6.84</v>
      </c>
      <c r="X11" t="n">
        <v>0.77</v>
      </c>
      <c r="Y11" t="n">
        <v>0.5</v>
      </c>
      <c r="Z11" t="n">
        <v>10</v>
      </c>
      <c r="AA11" t="n">
        <v>548.4984576748722</v>
      </c>
      <c r="AB11" t="n">
        <v>750.4797878349012</v>
      </c>
      <c r="AC11" t="n">
        <v>678.8550501889351</v>
      </c>
      <c r="AD11" t="n">
        <v>548498.4576748721</v>
      </c>
      <c r="AE11" t="n">
        <v>750479.7878349012</v>
      </c>
      <c r="AF11" t="n">
        <v>1.822238803722191e-06</v>
      </c>
      <c r="AG11" t="n">
        <v>17</v>
      </c>
      <c r="AH11" t="n">
        <v>678855.0501889351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2.4045</v>
      </c>
      <c r="E12" t="n">
        <v>41.59</v>
      </c>
      <c r="F12" t="n">
        <v>38.88</v>
      </c>
      <c r="G12" t="n">
        <v>89.73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24</v>
      </c>
      <c r="N12" t="n">
        <v>19.73</v>
      </c>
      <c r="O12" t="n">
        <v>16159.39</v>
      </c>
      <c r="P12" t="n">
        <v>373.82</v>
      </c>
      <c r="Q12" t="n">
        <v>419.27</v>
      </c>
      <c r="R12" t="n">
        <v>87.75</v>
      </c>
      <c r="S12" t="n">
        <v>59.57</v>
      </c>
      <c r="T12" t="n">
        <v>11880.65</v>
      </c>
      <c r="U12" t="n">
        <v>0.68</v>
      </c>
      <c r="V12" t="n">
        <v>0.89</v>
      </c>
      <c r="W12" t="n">
        <v>6.84</v>
      </c>
      <c r="X12" t="n">
        <v>0.72</v>
      </c>
      <c r="Y12" t="n">
        <v>0.5</v>
      </c>
      <c r="Z12" t="n">
        <v>10</v>
      </c>
      <c r="AA12" t="n">
        <v>544.6565844529543</v>
      </c>
      <c r="AB12" t="n">
        <v>745.2231674011888</v>
      </c>
      <c r="AC12" t="n">
        <v>674.1001142317029</v>
      </c>
      <c r="AD12" t="n">
        <v>544656.5844529544</v>
      </c>
      <c r="AE12" t="n">
        <v>745223.1674011888</v>
      </c>
      <c r="AF12" t="n">
        <v>1.826568785872106e-06</v>
      </c>
      <c r="AG12" t="n">
        <v>17</v>
      </c>
      <c r="AH12" t="n">
        <v>674100.114231703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2.4113</v>
      </c>
      <c r="E13" t="n">
        <v>41.47</v>
      </c>
      <c r="F13" t="n">
        <v>38.81</v>
      </c>
      <c r="G13" t="n">
        <v>97.03</v>
      </c>
      <c r="H13" t="n">
        <v>1.63</v>
      </c>
      <c r="I13" t="n">
        <v>24</v>
      </c>
      <c r="J13" t="n">
        <v>130.45</v>
      </c>
      <c r="K13" t="n">
        <v>43.4</v>
      </c>
      <c r="L13" t="n">
        <v>12</v>
      </c>
      <c r="M13" t="n">
        <v>22</v>
      </c>
      <c r="N13" t="n">
        <v>20.05</v>
      </c>
      <c r="O13" t="n">
        <v>16323.22</v>
      </c>
      <c r="P13" t="n">
        <v>371.71</v>
      </c>
      <c r="Q13" t="n">
        <v>419.26</v>
      </c>
      <c r="R13" t="n">
        <v>85.64</v>
      </c>
      <c r="S13" t="n">
        <v>59.57</v>
      </c>
      <c r="T13" t="n">
        <v>10836.74</v>
      </c>
      <c r="U13" t="n">
        <v>0.7</v>
      </c>
      <c r="V13" t="n">
        <v>0.89</v>
      </c>
      <c r="W13" t="n">
        <v>6.83</v>
      </c>
      <c r="X13" t="n">
        <v>0.65</v>
      </c>
      <c r="Y13" t="n">
        <v>0.5</v>
      </c>
      <c r="Z13" t="n">
        <v>10</v>
      </c>
      <c r="AA13" t="n">
        <v>533.796044590503</v>
      </c>
      <c r="AB13" t="n">
        <v>730.3632976281798</v>
      </c>
      <c r="AC13" t="n">
        <v>660.6584495738718</v>
      </c>
      <c r="AD13" t="n">
        <v>533796.044590503</v>
      </c>
      <c r="AE13" t="n">
        <v>730363.2976281798</v>
      </c>
      <c r="AF13" t="n">
        <v>1.831734378612355e-06</v>
      </c>
      <c r="AG13" t="n">
        <v>16</v>
      </c>
      <c r="AH13" t="n">
        <v>660658.4495738718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2.4173</v>
      </c>
      <c r="E14" t="n">
        <v>41.37</v>
      </c>
      <c r="F14" t="n">
        <v>38.76</v>
      </c>
      <c r="G14" t="n">
        <v>105.71</v>
      </c>
      <c r="H14" t="n">
        <v>1.74</v>
      </c>
      <c r="I14" t="n">
        <v>22</v>
      </c>
      <c r="J14" t="n">
        <v>131.79</v>
      </c>
      <c r="K14" t="n">
        <v>43.4</v>
      </c>
      <c r="L14" t="n">
        <v>13</v>
      </c>
      <c r="M14" t="n">
        <v>20</v>
      </c>
      <c r="N14" t="n">
        <v>20.39</v>
      </c>
      <c r="O14" t="n">
        <v>16487.53</v>
      </c>
      <c r="P14" t="n">
        <v>369.79</v>
      </c>
      <c r="Q14" t="n">
        <v>419.24</v>
      </c>
      <c r="R14" t="n">
        <v>83.75</v>
      </c>
      <c r="S14" t="n">
        <v>59.57</v>
      </c>
      <c r="T14" t="n">
        <v>9899.690000000001</v>
      </c>
      <c r="U14" t="n">
        <v>0.71</v>
      </c>
      <c r="V14" t="n">
        <v>0.89</v>
      </c>
      <c r="W14" t="n">
        <v>6.83</v>
      </c>
      <c r="X14" t="n">
        <v>0.6</v>
      </c>
      <c r="Y14" t="n">
        <v>0.5</v>
      </c>
      <c r="Z14" t="n">
        <v>10</v>
      </c>
      <c r="AA14" t="n">
        <v>530.8008045939677</v>
      </c>
      <c r="AB14" t="n">
        <v>726.2650781242573</v>
      </c>
      <c r="AC14" t="n">
        <v>656.9513583875166</v>
      </c>
      <c r="AD14" t="n">
        <v>530800.8045939676</v>
      </c>
      <c r="AE14" t="n">
        <v>726265.0781242574</v>
      </c>
      <c r="AF14" t="n">
        <v>1.836292254559634e-06</v>
      </c>
      <c r="AG14" t="n">
        <v>16</v>
      </c>
      <c r="AH14" t="n">
        <v>656951.3583875166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2.4229</v>
      </c>
      <c r="E15" t="n">
        <v>41.27</v>
      </c>
      <c r="F15" t="n">
        <v>38.71</v>
      </c>
      <c r="G15" t="n">
        <v>116.14</v>
      </c>
      <c r="H15" t="n">
        <v>1.86</v>
      </c>
      <c r="I15" t="n">
        <v>20</v>
      </c>
      <c r="J15" t="n">
        <v>133.12</v>
      </c>
      <c r="K15" t="n">
        <v>43.4</v>
      </c>
      <c r="L15" t="n">
        <v>14</v>
      </c>
      <c r="M15" t="n">
        <v>18</v>
      </c>
      <c r="N15" t="n">
        <v>20.72</v>
      </c>
      <c r="O15" t="n">
        <v>16652.31</v>
      </c>
      <c r="P15" t="n">
        <v>367.14</v>
      </c>
      <c r="Q15" t="n">
        <v>419.24</v>
      </c>
      <c r="R15" t="n">
        <v>82.31</v>
      </c>
      <c r="S15" t="n">
        <v>59.57</v>
      </c>
      <c r="T15" t="n">
        <v>9191.610000000001</v>
      </c>
      <c r="U15" t="n">
        <v>0.72</v>
      </c>
      <c r="V15" t="n">
        <v>0.89</v>
      </c>
      <c r="W15" t="n">
        <v>6.82</v>
      </c>
      <c r="X15" t="n">
        <v>0.55</v>
      </c>
      <c r="Y15" t="n">
        <v>0.5</v>
      </c>
      <c r="Z15" t="n">
        <v>10</v>
      </c>
      <c r="AA15" t="n">
        <v>527.1587623495735</v>
      </c>
      <c r="AB15" t="n">
        <v>721.2818752499136</v>
      </c>
      <c r="AC15" t="n">
        <v>652.443745401531</v>
      </c>
      <c r="AD15" t="n">
        <v>527158.7623495735</v>
      </c>
      <c r="AE15" t="n">
        <v>721281.8752499135</v>
      </c>
      <c r="AF15" t="n">
        <v>1.840546272110428e-06</v>
      </c>
      <c r="AG15" t="n">
        <v>16</v>
      </c>
      <c r="AH15" t="n">
        <v>652443.745401531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2.4263</v>
      </c>
      <c r="E16" t="n">
        <v>41.22</v>
      </c>
      <c r="F16" t="n">
        <v>38.68</v>
      </c>
      <c r="G16" t="n">
        <v>122.14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365.32</v>
      </c>
      <c r="Q16" t="n">
        <v>419.25</v>
      </c>
      <c r="R16" t="n">
        <v>81.02</v>
      </c>
      <c r="S16" t="n">
        <v>59.57</v>
      </c>
      <c r="T16" t="n">
        <v>8552.549999999999</v>
      </c>
      <c r="U16" t="n">
        <v>0.74</v>
      </c>
      <c r="V16" t="n">
        <v>0.89</v>
      </c>
      <c r="W16" t="n">
        <v>6.83</v>
      </c>
      <c r="X16" t="n">
        <v>0.51</v>
      </c>
      <c r="Y16" t="n">
        <v>0.5</v>
      </c>
      <c r="Z16" t="n">
        <v>10</v>
      </c>
      <c r="AA16" t="n">
        <v>524.745679971444</v>
      </c>
      <c r="AB16" t="n">
        <v>717.9801894824759</v>
      </c>
      <c r="AC16" t="n">
        <v>649.4571678897923</v>
      </c>
      <c r="AD16" t="n">
        <v>524745.6799714441</v>
      </c>
      <c r="AE16" t="n">
        <v>717980.1894824759</v>
      </c>
      <c r="AF16" t="n">
        <v>1.843129068480553e-06</v>
      </c>
      <c r="AG16" t="n">
        <v>16</v>
      </c>
      <c r="AH16" t="n">
        <v>649457.1678897924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2.4299</v>
      </c>
      <c r="E17" t="n">
        <v>41.15</v>
      </c>
      <c r="F17" t="n">
        <v>38.64</v>
      </c>
      <c r="G17" t="n">
        <v>128.8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363.47</v>
      </c>
      <c r="Q17" t="n">
        <v>419.26</v>
      </c>
      <c r="R17" t="n">
        <v>79.84</v>
      </c>
      <c r="S17" t="n">
        <v>59.57</v>
      </c>
      <c r="T17" t="n">
        <v>7964.85</v>
      </c>
      <c r="U17" t="n">
        <v>0.75</v>
      </c>
      <c r="V17" t="n">
        <v>0.89</v>
      </c>
      <c r="W17" t="n">
        <v>6.82</v>
      </c>
      <c r="X17" t="n">
        <v>0.48</v>
      </c>
      <c r="Y17" t="n">
        <v>0.5</v>
      </c>
      <c r="Z17" t="n">
        <v>10</v>
      </c>
      <c r="AA17" t="n">
        <v>522.2664005589385</v>
      </c>
      <c r="AB17" t="n">
        <v>714.5879300121975</v>
      </c>
      <c r="AC17" t="n">
        <v>646.3886609022913</v>
      </c>
      <c r="AD17" t="n">
        <v>522266.4005589384</v>
      </c>
      <c r="AE17" t="n">
        <v>714587.9300121975</v>
      </c>
      <c r="AF17" t="n">
        <v>1.845863794048921e-06</v>
      </c>
      <c r="AG17" t="n">
        <v>16</v>
      </c>
      <c r="AH17" t="n">
        <v>646388.6609022913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2.4316</v>
      </c>
      <c r="E18" t="n">
        <v>41.13</v>
      </c>
      <c r="F18" t="n">
        <v>38.64</v>
      </c>
      <c r="G18" t="n">
        <v>136.36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15</v>
      </c>
      <c r="N18" t="n">
        <v>21.75</v>
      </c>
      <c r="O18" t="n">
        <v>17149.71</v>
      </c>
      <c r="P18" t="n">
        <v>362.51</v>
      </c>
      <c r="Q18" t="n">
        <v>419.23</v>
      </c>
      <c r="R18" t="n">
        <v>79.56999999999999</v>
      </c>
      <c r="S18" t="n">
        <v>59.57</v>
      </c>
      <c r="T18" t="n">
        <v>7833.33</v>
      </c>
      <c r="U18" t="n">
        <v>0.75</v>
      </c>
      <c r="V18" t="n">
        <v>0.89</v>
      </c>
      <c r="W18" t="n">
        <v>6.83</v>
      </c>
      <c r="X18" t="n">
        <v>0.47</v>
      </c>
      <c r="Y18" t="n">
        <v>0.5</v>
      </c>
      <c r="Z18" t="n">
        <v>10</v>
      </c>
      <c r="AA18" t="n">
        <v>521.0313077196328</v>
      </c>
      <c r="AB18" t="n">
        <v>712.898021501009</v>
      </c>
      <c r="AC18" t="n">
        <v>644.8600348876092</v>
      </c>
      <c r="AD18" t="n">
        <v>521031.3077196328</v>
      </c>
      <c r="AE18" t="n">
        <v>712898.021501009</v>
      </c>
      <c r="AF18" t="n">
        <v>1.847155192233983e-06</v>
      </c>
      <c r="AG18" t="n">
        <v>16</v>
      </c>
      <c r="AH18" t="n">
        <v>644860.0348876092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2.4351</v>
      </c>
      <c r="E19" t="n">
        <v>41.07</v>
      </c>
      <c r="F19" t="n">
        <v>38.6</v>
      </c>
      <c r="G19" t="n">
        <v>144.75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360.77</v>
      </c>
      <c r="Q19" t="n">
        <v>419.23</v>
      </c>
      <c r="R19" t="n">
        <v>78.75</v>
      </c>
      <c r="S19" t="n">
        <v>59.57</v>
      </c>
      <c r="T19" t="n">
        <v>7429.12</v>
      </c>
      <c r="U19" t="n">
        <v>0.76</v>
      </c>
      <c r="V19" t="n">
        <v>0.9</v>
      </c>
      <c r="W19" t="n">
        <v>6.82</v>
      </c>
      <c r="X19" t="n">
        <v>0.44</v>
      </c>
      <c r="Y19" t="n">
        <v>0.5</v>
      </c>
      <c r="Z19" t="n">
        <v>10</v>
      </c>
      <c r="AA19" t="n">
        <v>518.6884790358423</v>
      </c>
      <c r="AB19" t="n">
        <v>709.69245993754</v>
      </c>
      <c r="AC19" t="n">
        <v>641.9604076207238</v>
      </c>
      <c r="AD19" t="n">
        <v>518688.4790358423</v>
      </c>
      <c r="AE19" t="n">
        <v>709692.45993754</v>
      </c>
      <c r="AF19" t="n">
        <v>1.849813953203229e-06</v>
      </c>
      <c r="AG19" t="n">
        <v>16</v>
      </c>
      <c r="AH19" t="n">
        <v>641960.4076207238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2.4383</v>
      </c>
      <c r="E20" t="n">
        <v>41.01</v>
      </c>
      <c r="F20" t="n">
        <v>38.57</v>
      </c>
      <c r="G20" t="n">
        <v>154.28</v>
      </c>
      <c r="H20" t="n">
        <v>2.4</v>
      </c>
      <c r="I20" t="n">
        <v>15</v>
      </c>
      <c r="J20" t="n">
        <v>139.86</v>
      </c>
      <c r="K20" t="n">
        <v>43.4</v>
      </c>
      <c r="L20" t="n">
        <v>19</v>
      </c>
      <c r="M20" t="n">
        <v>13</v>
      </c>
      <c r="N20" t="n">
        <v>22.46</v>
      </c>
      <c r="O20" t="n">
        <v>17483.7</v>
      </c>
      <c r="P20" t="n">
        <v>358.24</v>
      </c>
      <c r="Q20" t="n">
        <v>419.23</v>
      </c>
      <c r="R20" t="n">
        <v>77.42</v>
      </c>
      <c r="S20" t="n">
        <v>59.57</v>
      </c>
      <c r="T20" t="n">
        <v>6773</v>
      </c>
      <c r="U20" t="n">
        <v>0.77</v>
      </c>
      <c r="V20" t="n">
        <v>0.9</v>
      </c>
      <c r="W20" t="n">
        <v>6.82</v>
      </c>
      <c r="X20" t="n">
        <v>0.41</v>
      </c>
      <c r="Y20" t="n">
        <v>0.5</v>
      </c>
      <c r="Z20" t="n">
        <v>10</v>
      </c>
      <c r="AA20" t="n">
        <v>515.6273873334343</v>
      </c>
      <c r="AB20" t="n">
        <v>705.5041392244704</v>
      </c>
      <c r="AC20" t="n">
        <v>638.1718143581645</v>
      </c>
      <c r="AD20" t="n">
        <v>515627.3873334343</v>
      </c>
      <c r="AE20" t="n">
        <v>705504.1392244704</v>
      </c>
      <c r="AF20" t="n">
        <v>1.852244820375111e-06</v>
      </c>
      <c r="AG20" t="n">
        <v>16</v>
      </c>
      <c r="AH20" t="n">
        <v>638171.8143581646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2.4423</v>
      </c>
      <c r="E21" t="n">
        <v>40.94</v>
      </c>
      <c r="F21" t="n">
        <v>38.53</v>
      </c>
      <c r="G21" t="n">
        <v>165.11</v>
      </c>
      <c r="H21" t="n">
        <v>2.5</v>
      </c>
      <c r="I21" t="n">
        <v>14</v>
      </c>
      <c r="J21" t="n">
        <v>141.22</v>
      </c>
      <c r="K21" t="n">
        <v>43.4</v>
      </c>
      <c r="L21" t="n">
        <v>20</v>
      </c>
      <c r="M21" t="n">
        <v>12</v>
      </c>
      <c r="N21" t="n">
        <v>22.82</v>
      </c>
      <c r="O21" t="n">
        <v>17651.44</v>
      </c>
      <c r="P21" t="n">
        <v>356.66</v>
      </c>
      <c r="Q21" t="n">
        <v>419.24</v>
      </c>
      <c r="R21" t="n">
        <v>76.15000000000001</v>
      </c>
      <c r="S21" t="n">
        <v>59.57</v>
      </c>
      <c r="T21" t="n">
        <v>6140.78</v>
      </c>
      <c r="U21" t="n">
        <v>0.78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513.3769667996498</v>
      </c>
      <c r="AB21" t="n">
        <v>702.4250145685995</v>
      </c>
      <c r="AC21" t="n">
        <v>635.3865570378713</v>
      </c>
      <c r="AD21" t="n">
        <v>513376.9667996498</v>
      </c>
      <c r="AE21" t="n">
        <v>702425.0145685995</v>
      </c>
      <c r="AF21" t="n">
        <v>1.855283404339964e-06</v>
      </c>
      <c r="AG21" t="n">
        <v>16</v>
      </c>
      <c r="AH21" t="n">
        <v>635386.5570378713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2.4442</v>
      </c>
      <c r="E22" t="n">
        <v>40.91</v>
      </c>
      <c r="F22" t="n">
        <v>38.52</v>
      </c>
      <c r="G22" t="n">
        <v>177.78</v>
      </c>
      <c r="H22" t="n">
        <v>2.61</v>
      </c>
      <c r="I22" t="n">
        <v>13</v>
      </c>
      <c r="J22" t="n">
        <v>142.59</v>
      </c>
      <c r="K22" t="n">
        <v>43.4</v>
      </c>
      <c r="L22" t="n">
        <v>21</v>
      </c>
      <c r="M22" t="n">
        <v>11</v>
      </c>
      <c r="N22" t="n">
        <v>23.19</v>
      </c>
      <c r="O22" t="n">
        <v>17819.69</v>
      </c>
      <c r="P22" t="n">
        <v>351.87</v>
      </c>
      <c r="Q22" t="n">
        <v>419.23</v>
      </c>
      <c r="R22" t="n">
        <v>75.90000000000001</v>
      </c>
      <c r="S22" t="n">
        <v>59.57</v>
      </c>
      <c r="T22" t="n">
        <v>6018.41</v>
      </c>
      <c r="U22" t="n">
        <v>0.78</v>
      </c>
      <c r="V22" t="n">
        <v>0.9</v>
      </c>
      <c r="W22" t="n">
        <v>6.82</v>
      </c>
      <c r="X22" t="n">
        <v>0.35</v>
      </c>
      <c r="Y22" t="n">
        <v>0.5</v>
      </c>
      <c r="Z22" t="n">
        <v>10</v>
      </c>
      <c r="AA22" t="n">
        <v>508.3223587168258</v>
      </c>
      <c r="AB22" t="n">
        <v>695.5090767961091</v>
      </c>
      <c r="AC22" t="n">
        <v>629.1306666598077</v>
      </c>
      <c r="AD22" t="n">
        <v>508322.3587168258</v>
      </c>
      <c r="AE22" t="n">
        <v>695509.0767961091</v>
      </c>
      <c r="AF22" t="n">
        <v>1.856726731723269e-06</v>
      </c>
      <c r="AG22" t="n">
        <v>16</v>
      </c>
      <c r="AH22" t="n">
        <v>629130.6666598078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2.4447</v>
      </c>
      <c r="E23" t="n">
        <v>40.9</v>
      </c>
      <c r="F23" t="n">
        <v>38.51</v>
      </c>
      <c r="G23" t="n">
        <v>177.74</v>
      </c>
      <c r="H23" t="n">
        <v>2.7</v>
      </c>
      <c r="I23" t="n">
        <v>13</v>
      </c>
      <c r="J23" t="n">
        <v>143.96</v>
      </c>
      <c r="K23" t="n">
        <v>43.4</v>
      </c>
      <c r="L23" t="n">
        <v>22</v>
      </c>
      <c r="M23" t="n">
        <v>11</v>
      </c>
      <c r="N23" t="n">
        <v>23.56</v>
      </c>
      <c r="O23" t="n">
        <v>17988.46</v>
      </c>
      <c r="P23" t="n">
        <v>354.38</v>
      </c>
      <c r="Q23" t="n">
        <v>419.23</v>
      </c>
      <c r="R23" t="n">
        <v>75.64</v>
      </c>
      <c r="S23" t="n">
        <v>59.57</v>
      </c>
      <c r="T23" t="n">
        <v>5889.08</v>
      </c>
      <c r="U23" t="n">
        <v>0.79</v>
      </c>
      <c r="V23" t="n">
        <v>0.9</v>
      </c>
      <c r="W23" t="n">
        <v>6.82</v>
      </c>
      <c r="X23" t="n">
        <v>0.35</v>
      </c>
      <c r="Y23" t="n">
        <v>0.5</v>
      </c>
      <c r="Z23" t="n">
        <v>10</v>
      </c>
      <c r="AA23" t="n">
        <v>510.7164571961205</v>
      </c>
      <c r="AB23" t="n">
        <v>698.7847879556507</v>
      </c>
      <c r="AC23" t="n">
        <v>632.0937485437722</v>
      </c>
      <c r="AD23" t="n">
        <v>510716.4571961205</v>
      </c>
      <c r="AE23" t="n">
        <v>698784.7879556507</v>
      </c>
      <c r="AF23" t="n">
        <v>1.857106554718876e-06</v>
      </c>
      <c r="AG23" t="n">
        <v>16</v>
      </c>
      <c r="AH23" t="n">
        <v>632093.7485437723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2.4489</v>
      </c>
      <c r="E24" t="n">
        <v>40.83</v>
      </c>
      <c r="F24" t="n">
        <v>38.46</v>
      </c>
      <c r="G24" t="n">
        <v>192.32</v>
      </c>
      <c r="H24" t="n">
        <v>2.8</v>
      </c>
      <c r="I24" t="n">
        <v>12</v>
      </c>
      <c r="J24" t="n">
        <v>145.33</v>
      </c>
      <c r="K24" t="n">
        <v>43.4</v>
      </c>
      <c r="L24" t="n">
        <v>23</v>
      </c>
      <c r="M24" t="n">
        <v>10</v>
      </c>
      <c r="N24" t="n">
        <v>23.93</v>
      </c>
      <c r="O24" t="n">
        <v>18157.74</v>
      </c>
      <c r="P24" t="n">
        <v>349.48</v>
      </c>
      <c r="Q24" t="n">
        <v>419.24</v>
      </c>
      <c r="R24" t="n">
        <v>74.17</v>
      </c>
      <c r="S24" t="n">
        <v>59.57</v>
      </c>
      <c r="T24" t="n">
        <v>5159.02</v>
      </c>
      <c r="U24" t="n">
        <v>0.8</v>
      </c>
      <c r="V24" t="n">
        <v>0.9</v>
      </c>
      <c r="W24" t="n">
        <v>6.81</v>
      </c>
      <c r="X24" t="n">
        <v>0.3</v>
      </c>
      <c r="Y24" t="n">
        <v>0.5</v>
      </c>
      <c r="Z24" t="n">
        <v>10</v>
      </c>
      <c r="AA24" t="n">
        <v>505.1593299128281</v>
      </c>
      <c r="AB24" t="n">
        <v>691.1812812434971</v>
      </c>
      <c r="AC24" t="n">
        <v>625.2159098406379</v>
      </c>
      <c r="AD24" t="n">
        <v>505159.329912828</v>
      </c>
      <c r="AE24" t="n">
        <v>691181.281243497</v>
      </c>
      <c r="AF24" t="n">
        <v>1.860297067881971e-06</v>
      </c>
      <c r="AG24" t="n">
        <v>16</v>
      </c>
      <c r="AH24" t="n">
        <v>625215.9098406379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2.4482</v>
      </c>
      <c r="E25" t="n">
        <v>40.85</v>
      </c>
      <c r="F25" t="n">
        <v>38.48</v>
      </c>
      <c r="G25" t="n">
        <v>192.38</v>
      </c>
      <c r="H25" t="n">
        <v>2.89</v>
      </c>
      <c r="I25" t="n">
        <v>12</v>
      </c>
      <c r="J25" t="n">
        <v>146.7</v>
      </c>
      <c r="K25" t="n">
        <v>43.4</v>
      </c>
      <c r="L25" t="n">
        <v>24</v>
      </c>
      <c r="M25" t="n">
        <v>10</v>
      </c>
      <c r="N25" t="n">
        <v>24.3</v>
      </c>
      <c r="O25" t="n">
        <v>18327.54</v>
      </c>
      <c r="P25" t="n">
        <v>350.22</v>
      </c>
      <c r="Q25" t="n">
        <v>419.23</v>
      </c>
      <c r="R25" t="n">
        <v>74.5</v>
      </c>
      <c r="S25" t="n">
        <v>59.57</v>
      </c>
      <c r="T25" t="n">
        <v>5324.81</v>
      </c>
      <c r="U25" t="n">
        <v>0.8</v>
      </c>
      <c r="V25" t="n">
        <v>0.9</v>
      </c>
      <c r="W25" t="n">
        <v>6.81</v>
      </c>
      <c r="X25" t="n">
        <v>0.31</v>
      </c>
      <c r="Y25" t="n">
        <v>0.5</v>
      </c>
      <c r="Z25" t="n">
        <v>10</v>
      </c>
      <c r="AA25" t="n">
        <v>506.0201418502161</v>
      </c>
      <c r="AB25" t="n">
        <v>692.3590821125739</v>
      </c>
      <c r="AC25" t="n">
        <v>626.2813030478238</v>
      </c>
      <c r="AD25" t="n">
        <v>506020.1418502161</v>
      </c>
      <c r="AE25" t="n">
        <v>692359.0821125739</v>
      </c>
      <c r="AF25" t="n">
        <v>1.859765315688122e-06</v>
      </c>
      <c r="AG25" t="n">
        <v>16</v>
      </c>
      <c r="AH25" t="n">
        <v>626281.3030478238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2.4516</v>
      </c>
      <c r="E26" t="n">
        <v>40.79</v>
      </c>
      <c r="F26" t="n">
        <v>38.44</v>
      </c>
      <c r="G26" t="n">
        <v>209.69</v>
      </c>
      <c r="H26" t="n">
        <v>2.99</v>
      </c>
      <c r="I26" t="n">
        <v>11</v>
      </c>
      <c r="J26" t="n">
        <v>148.09</v>
      </c>
      <c r="K26" t="n">
        <v>43.4</v>
      </c>
      <c r="L26" t="n">
        <v>25</v>
      </c>
      <c r="M26" t="n">
        <v>9</v>
      </c>
      <c r="N26" t="n">
        <v>24.69</v>
      </c>
      <c r="O26" t="n">
        <v>18497.87</v>
      </c>
      <c r="P26" t="n">
        <v>346.06</v>
      </c>
      <c r="Q26" t="n">
        <v>419.24</v>
      </c>
      <c r="R26" t="n">
        <v>73.34999999999999</v>
      </c>
      <c r="S26" t="n">
        <v>59.57</v>
      </c>
      <c r="T26" t="n">
        <v>4755.84</v>
      </c>
      <c r="U26" t="n">
        <v>0.8100000000000001</v>
      </c>
      <c r="V26" t="n">
        <v>0.9</v>
      </c>
      <c r="W26" t="n">
        <v>6.82</v>
      </c>
      <c r="X26" t="n">
        <v>0.28</v>
      </c>
      <c r="Y26" t="n">
        <v>0.5</v>
      </c>
      <c r="Z26" t="n">
        <v>10</v>
      </c>
      <c r="AA26" t="n">
        <v>501.3427242188682</v>
      </c>
      <c r="AB26" t="n">
        <v>685.9592329562615</v>
      </c>
      <c r="AC26" t="n">
        <v>620.4922465127452</v>
      </c>
      <c r="AD26" t="n">
        <v>501342.7242188682</v>
      </c>
      <c r="AE26" t="n">
        <v>685959.2329562615</v>
      </c>
      <c r="AF26" t="n">
        <v>1.862348112058247e-06</v>
      </c>
      <c r="AG26" t="n">
        <v>16</v>
      </c>
      <c r="AH26" t="n">
        <v>620492.2465127452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2.4516</v>
      </c>
      <c r="E27" t="n">
        <v>40.79</v>
      </c>
      <c r="F27" t="n">
        <v>38.44</v>
      </c>
      <c r="G27" t="n">
        <v>209.69</v>
      </c>
      <c r="H27" t="n">
        <v>3.08</v>
      </c>
      <c r="I27" t="n">
        <v>11</v>
      </c>
      <c r="J27" t="n">
        <v>149.47</v>
      </c>
      <c r="K27" t="n">
        <v>43.4</v>
      </c>
      <c r="L27" t="n">
        <v>26</v>
      </c>
      <c r="M27" t="n">
        <v>9</v>
      </c>
      <c r="N27" t="n">
        <v>25.07</v>
      </c>
      <c r="O27" t="n">
        <v>18668.73</v>
      </c>
      <c r="P27" t="n">
        <v>345.93</v>
      </c>
      <c r="Q27" t="n">
        <v>419.23</v>
      </c>
      <c r="R27" t="n">
        <v>73.37</v>
      </c>
      <c r="S27" t="n">
        <v>59.57</v>
      </c>
      <c r="T27" t="n">
        <v>4765.25</v>
      </c>
      <c r="U27" t="n">
        <v>0.8100000000000001</v>
      </c>
      <c r="V27" t="n">
        <v>0.9</v>
      </c>
      <c r="W27" t="n">
        <v>6.81</v>
      </c>
      <c r="X27" t="n">
        <v>0.28</v>
      </c>
      <c r="Y27" t="n">
        <v>0.5</v>
      </c>
      <c r="Z27" t="n">
        <v>10</v>
      </c>
      <c r="AA27" t="n">
        <v>501.2144715378609</v>
      </c>
      <c r="AB27" t="n">
        <v>685.7837519799983</v>
      </c>
      <c r="AC27" t="n">
        <v>620.3335131945676</v>
      </c>
      <c r="AD27" t="n">
        <v>501214.4715378609</v>
      </c>
      <c r="AE27" t="n">
        <v>685783.7519799983</v>
      </c>
      <c r="AF27" t="n">
        <v>1.862348112058247e-06</v>
      </c>
      <c r="AG27" t="n">
        <v>16</v>
      </c>
      <c r="AH27" t="n">
        <v>620333.5131945675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2.4513</v>
      </c>
      <c r="E28" t="n">
        <v>40.79</v>
      </c>
      <c r="F28" t="n">
        <v>38.45</v>
      </c>
      <c r="G28" t="n">
        <v>209.71</v>
      </c>
      <c r="H28" t="n">
        <v>3.17</v>
      </c>
      <c r="I28" t="n">
        <v>11</v>
      </c>
      <c r="J28" t="n">
        <v>150.86</v>
      </c>
      <c r="K28" t="n">
        <v>43.4</v>
      </c>
      <c r="L28" t="n">
        <v>27</v>
      </c>
      <c r="M28" t="n">
        <v>9</v>
      </c>
      <c r="N28" t="n">
        <v>25.46</v>
      </c>
      <c r="O28" t="n">
        <v>18840.13</v>
      </c>
      <c r="P28" t="n">
        <v>342.32</v>
      </c>
      <c r="Q28" t="n">
        <v>419.23</v>
      </c>
      <c r="R28" t="n">
        <v>73.68000000000001</v>
      </c>
      <c r="S28" t="n">
        <v>59.57</v>
      </c>
      <c r="T28" t="n">
        <v>4921.7</v>
      </c>
      <c r="U28" t="n">
        <v>0.8100000000000001</v>
      </c>
      <c r="V28" t="n">
        <v>0.9</v>
      </c>
      <c r="W28" t="n">
        <v>6.81</v>
      </c>
      <c r="X28" t="n">
        <v>0.28</v>
      </c>
      <c r="Y28" t="n">
        <v>0.5</v>
      </c>
      <c r="Z28" t="n">
        <v>10</v>
      </c>
      <c r="AA28" t="n">
        <v>497.7090385254533</v>
      </c>
      <c r="AB28" t="n">
        <v>680.9874638836322</v>
      </c>
      <c r="AC28" t="n">
        <v>615.9949761024859</v>
      </c>
      <c r="AD28" t="n">
        <v>497709.0385254532</v>
      </c>
      <c r="AE28" t="n">
        <v>680987.4638836322</v>
      </c>
      <c r="AF28" t="n">
        <v>1.862120218260883e-06</v>
      </c>
      <c r="AG28" t="n">
        <v>16</v>
      </c>
      <c r="AH28" t="n">
        <v>615994.9761024859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2.4543</v>
      </c>
      <c r="E29" t="n">
        <v>40.75</v>
      </c>
      <c r="F29" t="n">
        <v>38.42</v>
      </c>
      <c r="G29" t="n">
        <v>230.53</v>
      </c>
      <c r="H29" t="n">
        <v>3.26</v>
      </c>
      <c r="I29" t="n">
        <v>10</v>
      </c>
      <c r="J29" t="n">
        <v>152.25</v>
      </c>
      <c r="K29" t="n">
        <v>43.4</v>
      </c>
      <c r="L29" t="n">
        <v>28</v>
      </c>
      <c r="M29" t="n">
        <v>8</v>
      </c>
      <c r="N29" t="n">
        <v>25.85</v>
      </c>
      <c r="O29" t="n">
        <v>19012.07</v>
      </c>
      <c r="P29" t="n">
        <v>341.53</v>
      </c>
      <c r="Q29" t="n">
        <v>419.23</v>
      </c>
      <c r="R29" t="n">
        <v>72.79000000000001</v>
      </c>
      <c r="S29" t="n">
        <v>59.57</v>
      </c>
      <c r="T29" t="n">
        <v>4478.69</v>
      </c>
      <c r="U29" t="n">
        <v>0.82</v>
      </c>
      <c r="V29" t="n">
        <v>0.9</v>
      </c>
      <c r="W29" t="n">
        <v>6.81</v>
      </c>
      <c r="X29" t="n">
        <v>0.26</v>
      </c>
      <c r="Y29" t="n">
        <v>0.5</v>
      </c>
      <c r="Z29" t="n">
        <v>10</v>
      </c>
      <c r="AA29" t="n">
        <v>496.4406400222998</v>
      </c>
      <c r="AB29" t="n">
        <v>679.2519850938251</v>
      </c>
      <c r="AC29" t="n">
        <v>614.4251289726182</v>
      </c>
      <c r="AD29" t="n">
        <v>496440.6400222998</v>
      </c>
      <c r="AE29" t="n">
        <v>679251.985093825</v>
      </c>
      <c r="AF29" t="n">
        <v>1.864399156234522e-06</v>
      </c>
      <c r="AG29" t="n">
        <v>16</v>
      </c>
      <c r="AH29" t="n">
        <v>614425.1289726181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2.4542</v>
      </c>
      <c r="E30" t="n">
        <v>40.75</v>
      </c>
      <c r="F30" t="n">
        <v>38.42</v>
      </c>
      <c r="G30" t="n">
        <v>230.55</v>
      </c>
      <c r="H30" t="n">
        <v>3.34</v>
      </c>
      <c r="I30" t="n">
        <v>10</v>
      </c>
      <c r="J30" t="n">
        <v>153.65</v>
      </c>
      <c r="K30" t="n">
        <v>43.4</v>
      </c>
      <c r="L30" t="n">
        <v>29</v>
      </c>
      <c r="M30" t="n">
        <v>8</v>
      </c>
      <c r="N30" t="n">
        <v>26.25</v>
      </c>
      <c r="O30" t="n">
        <v>19184.56</v>
      </c>
      <c r="P30" t="n">
        <v>340.24</v>
      </c>
      <c r="Q30" t="n">
        <v>419.24</v>
      </c>
      <c r="R30" t="n">
        <v>72.90000000000001</v>
      </c>
      <c r="S30" t="n">
        <v>59.57</v>
      </c>
      <c r="T30" t="n">
        <v>4536.93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495.1846056962053</v>
      </c>
      <c r="AB30" t="n">
        <v>677.533423516539</v>
      </c>
      <c r="AC30" t="n">
        <v>612.8705845002519</v>
      </c>
      <c r="AD30" t="n">
        <v>495184.6056962053</v>
      </c>
      <c r="AE30" t="n">
        <v>677533.4235165389</v>
      </c>
      <c r="AF30" t="n">
        <v>1.864323191635401e-06</v>
      </c>
      <c r="AG30" t="n">
        <v>16</v>
      </c>
      <c r="AH30" t="n">
        <v>612870.5845002519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2.4577</v>
      </c>
      <c r="E31" t="n">
        <v>40.69</v>
      </c>
      <c r="F31" t="n">
        <v>38.39</v>
      </c>
      <c r="G31" t="n">
        <v>255.93</v>
      </c>
      <c r="H31" t="n">
        <v>3.43</v>
      </c>
      <c r="I31" t="n">
        <v>9</v>
      </c>
      <c r="J31" t="n">
        <v>155.06</v>
      </c>
      <c r="K31" t="n">
        <v>43.4</v>
      </c>
      <c r="L31" t="n">
        <v>30</v>
      </c>
      <c r="M31" t="n">
        <v>5</v>
      </c>
      <c r="N31" t="n">
        <v>26.66</v>
      </c>
      <c r="O31" t="n">
        <v>19357.59</v>
      </c>
      <c r="P31" t="n">
        <v>334.43</v>
      </c>
      <c r="Q31" t="n">
        <v>419.28</v>
      </c>
      <c r="R31" t="n">
        <v>71.62</v>
      </c>
      <c r="S31" t="n">
        <v>59.57</v>
      </c>
      <c r="T31" t="n">
        <v>3899.27</v>
      </c>
      <c r="U31" t="n">
        <v>0.83</v>
      </c>
      <c r="V31" t="n">
        <v>0.9</v>
      </c>
      <c r="W31" t="n">
        <v>6.81</v>
      </c>
      <c r="X31" t="n">
        <v>0.23</v>
      </c>
      <c r="Y31" t="n">
        <v>0.5</v>
      </c>
      <c r="Z31" t="n">
        <v>10</v>
      </c>
      <c r="AA31" t="n">
        <v>488.9047801009891</v>
      </c>
      <c r="AB31" t="n">
        <v>668.9410890908117</v>
      </c>
      <c r="AC31" t="n">
        <v>605.098290412699</v>
      </c>
      <c r="AD31" t="n">
        <v>488904.780100989</v>
      </c>
      <c r="AE31" t="n">
        <v>668941.0890908117</v>
      </c>
      <c r="AF31" t="n">
        <v>1.866981952604647e-06</v>
      </c>
      <c r="AG31" t="n">
        <v>16</v>
      </c>
      <c r="AH31" t="n">
        <v>605098.290412699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2.4577</v>
      </c>
      <c r="E32" t="n">
        <v>40.69</v>
      </c>
      <c r="F32" t="n">
        <v>38.39</v>
      </c>
      <c r="G32" t="n">
        <v>255.93</v>
      </c>
      <c r="H32" t="n">
        <v>3.51</v>
      </c>
      <c r="I32" t="n">
        <v>9</v>
      </c>
      <c r="J32" t="n">
        <v>156.46</v>
      </c>
      <c r="K32" t="n">
        <v>43.4</v>
      </c>
      <c r="L32" t="n">
        <v>31</v>
      </c>
      <c r="M32" t="n">
        <v>3</v>
      </c>
      <c r="N32" t="n">
        <v>27.06</v>
      </c>
      <c r="O32" t="n">
        <v>19531.19</v>
      </c>
      <c r="P32" t="n">
        <v>336.73</v>
      </c>
      <c r="Q32" t="n">
        <v>419.23</v>
      </c>
      <c r="R32" t="n">
        <v>71.54000000000001</v>
      </c>
      <c r="S32" t="n">
        <v>59.57</v>
      </c>
      <c r="T32" t="n">
        <v>3862.81</v>
      </c>
      <c r="U32" t="n">
        <v>0.83</v>
      </c>
      <c r="V32" t="n">
        <v>0.9</v>
      </c>
      <c r="W32" t="n">
        <v>6.81</v>
      </c>
      <c r="X32" t="n">
        <v>0.23</v>
      </c>
      <c r="Y32" t="n">
        <v>0.5</v>
      </c>
      <c r="Z32" t="n">
        <v>10</v>
      </c>
      <c r="AA32" t="n">
        <v>491.1682341350687</v>
      </c>
      <c r="AB32" t="n">
        <v>672.038046756784</v>
      </c>
      <c r="AC32" t="n">
        <v>607.8996787856383</v>
      </c>
      <c r="AD32" t="n">
        <v>491168.2341350687</v>
      </c>
      <c r="AE32" t="n">
        <v>672038.046756784</v>
      </c>
      <c r="AF32" t="n">
        <v>1.866981952604647e-06</v>
      </c>
      <c r="AG32" t="n">
        <v>16</v>
      </c>
      <c r="AH32" t="n">
        <v>607899.6787856383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2.4578</v>
      </c>
      <c r="E33" t="n">
        <v>40.69</v>
      </c>
      <c r="F33" t="n">
        <v>38.39</v>
      </c>
      <c r="G33" t="n">
        <v>255.92</v>
      </c>
      <c r="H33" t="n">
        <v>3.59</v>
      </c>
      <c r="I33" t="n">
        <v>9</v>
      </c>
      <c r="J33" t="n">
        <v>157.88</v>
      </c>
      <c r="K33" t="n">
        <v>43.4</v>
      </c>
      <c r="L33" t="n">
        <v>32</v>
      </c>
      <c r="M33" t="n">
        <v>1</v>
      </c>
      <c r="N33" t="n">
        <v>27.48</v>
      </c>
      <c r="O33" t="n">
        <v>19705.34</v>
      </c>
      <c r="P33" t="n">
        <v>338.55</v>
      </c>
      <c r="Q33" t="n">
        <v>419.23</v>
      </c>
      <c r="R33" t="n">
        <v>71.37</v>
      </c>
      <c r="S33" t="n">
        <v>59.57</v>
      </c>
      <c r="T33" t="n">
        <v>3776.52</v>
      </c>
      <c r="U33" t="n">
        <v>0.83</v>
      </c>
      <c r="V33" t="n">
        <v>0.9</v>
      </c>
      <c r="W33" t="n">
        <v>6.82</v>
      </c>
      <c r="X33" t="n">
        <v>0.23</v>
      </c>
      <c r="Y33" t="n">
        <v>0.5</v>
      </c>
      <c r="Z33" t="n">
        <v>10</v>
      </c>
      <c r="AA33" t="n">
        <v>492.9442005510668</v>
      </c>
      <c r="AB33" t="n">
        <v>674.4680023572611</v>
      </c>
      <c r="AC33" t="n">
        <v>610.0977228340699</v>
      </c>
      <c r="AD33" t="n">
        <v>492944.2005510668</v>
      </c>
      <c r="AE33" t="n">
        <v>674468.002357261</v>
      </c>
      <c r="AF33" t="n">
        <v>1.867057917203769e-06</v>
      </c>
      <c r="AG33" t="n">
        <v>16</v>
      </c>
      <c r="AH33" t="n">
        <v>610097.72283407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2.4577</v>
      </c>
      <c r="E34" t="n">
        <v>40.69</v>
      </c>
      <c r="F34" t="n">
        <v>38.39</v>
      </c>
      <c r="G34" t="n">
        <v>255.93</v>
      </c>
      <c r="H34" t="n">
        <v>3.67</v>
      </c>
      <c r="I34" t="n">
        <v>9</v>
      </c>
      <c r="J34" t="n">
        <v>159.29</v>
      </c>
      <c r="K34" t="n">
        <v>43.4</v>
      </c>
      <c r="L34" t="n">
        <v>33</v>
      </c>
      <c r="M34" t="n">
        <v>0</v>
      </c>
      <c r="N34" t="n">
        <v>27.89</v>
      </c>
      <c r="O34" t="n">
        <v>19880.19</v>
      </c>
      <c r="P34" t="n">
        <v>341.25</v>
      </c>
      <c r="Q34" t="n">
        <v>419.23</v>
      </c>
      <c r="R34" t="n">
        <v>71.37</v>
      </c>
      <c r="S34" t="n">
        <v>59.57</v>
      </c>
      <c r="T34" t="n">
        <v>3775.88</v>
      </c>
      <c r="U34" t="n">
        <v>0.83</v>
      </c>
      <c r="V34" t="n">
        <v>0.9</v>
      </c>
      <c r="W34" t="n">
        <v>6.82</v>
      </c>
      <c r="X34" t="n">
        <v>0.23</v>
      </c>
      <c r="Y34" t="n">
        <v>0.5</v>
      </c>
      <c r="Z34" t="n">
        <v>10</v>
      </c>
      <c r="AA34" t="n">
        <v>495.6164133672602</v>
      </c>
      <c r="AB34" t="n">
        <v>678.124241822086</v>
      </c>
      <c r="AC34" t="n">
        <v>613.4050159359364</v>
      </c>
      <c r="AD34" t="n">
        <v>495616.4133672602</v>
      </c>
      <c r="AE34" t="n">
        <v>678124.241822086</v>
      </c>
      <c r="AF34" t="n">
        <v>1.866981952604647e-06</v>
      </c>
      <c r="AG34" t="n">
        <v>16</v>
      </c>
      <c r="AH34" t="n">
        <v>613405.0159359364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46.46</v>
      </c>
      <c r="G2" t="n">
        <v>9.81</v>
      </c>
      <c r="H2" t="n">
        <v>0.2</v>
      </c>
      <c r="I2" t="n">
        <v>284</v>
      </c>
      <c r="J2" t="n">
        <v>89.87</v>
      </c>
      <c r="K2" t="n">
        <v>37.55</v>
      </c>
      <c r="L2" t="n">
        <v>1</v>
      </c>
      <c r="M2" t="n">
        <v>282</v>
      </c>
      <c r="N2" t="n">
        <v>11.32</v>
      </c>
      <c r="O2" t="n">
        <v>11317.98</v>
      </c>
      <c r="P2" t="n">
        <v>392.83</v>
      </c>
      <c r="Q2" t="n">
        <v>419.4</v>
      </c>
      <c r="R2" t="n">
        <v>334.58</v>
      </c>
      <c r="S2" t="n">
        <v>59.57</v>
      </c>
      <c r="T2" t="n">
        <v>134006.92</v>
      </c>
      <c r="U2" t="n">
        <v>0.18</v>
      </c>
      <c r="V2" t="n">
        <v>0.74</v>
      </c>
      <c r="W2" t="n">
        <v>7.26</v>
      </c>
      <c r="X2" t="n">
        <v>8.279999999999999</v>
      </c>
      <c r="Y2" t="n">
        <v>0.5</v>
      </c>
      <c r="Z2" t="n">
        <v>10</v>
      </c>
      <c r="AA2" t="n">
        <v>721.7118699392955</v>
      </c>
      <c r="AB2" t="n">
        <v>987.4780201315149</v>
      </c>
      <c r="AC2" t="n">
        <v>893.2345038242681</v>
      </c>
      <c r="AD2" t="n">
        <v>721711.8699392956</v>
      </c>
      <c r="AE2" t="n">
        <v>987478.0201315149</v>
      </c>
      <c r="AF2" t="n">
        <v>1.432663172400061e-06</v>
      </c>
      <c r="AG2" t="n">
        <v>21</v>
      </c>
      <c r="AH2" t="n">
        <v>893234.5038242681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2.167</v>
      </c>
      <c r="E3" t="n">
        <v>46.15</v>
      </c>
      <c r="F3" t="n">
        <v>41.81</v>
      </c>
      <c r="G3" t="n">
        <v>19.75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125</v>
      </c>
      <c r="N3" t="n">
        <v>11.54</v>
      </c>
      <c r="O3" t="n">
        <v>11468.97</v>
      </c>
      <c r="P3" t="n">
        <v>351.02</v>
      </c>
      <c r="Q3" t="n">
        <v>419.33</v>
      </c>
      <c r="R3" t="n">
        <v>182.35</v>
      </c>
      <c r="S3" t="n">
        <v>59.57</v>
      </c>
      <c r="T3" t="n">
        <v>58677.02</v>
      </c>
      <c r="U3" t="n">
        <v>0.33</v>
      </c>
      <c r="V3" t="n">
        <v>0.83</v>
      </c>
      <c r="W3" t="n">
        <v>7.02</v>
      </c>
      <c r="X3" t="n">
        <v>3.64</v>
      </c>
      <c r="Y3" t="n">
        <v>0.5</v>
      </c>
      <c r="Z3" t="n">
        <v>10</v>
      </c>
      <c r="AA3" t="n">
        <v>568.2208042709791</v>
      </c>
      <c r="AB3" t="n">
        <v>777.464772536219</v>
      </c>
      <c r="AC3" t="n">
        <v>703.264625824023</v>
      </c>
      <c r="AD3" t="n">
        <v>568220.8042709791</v>
      </c>
      <c r="AE3" t="n">
        <v>777464.772536219</v>
      </c>
      <c r="AF3" t="n">
        <v>1.669039887420532e-06</v>
      </c>
      <c r="AG3" t="n">
        <v>18</v>
      </c>
      <c r="AH3" t="n">
        <v>703264.625824023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2.2731</v>
      </c>
      <c r="E4" t="n">
        <v>43.99</v>
      </c>
      <c r="F4" t="n">
        <v>40.5</v>
      </c>
      <c r="G4" t="n">
        <v>29.64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337.59</v>
      </c>
      <c r="Q4" t="n">
        <v>419.27</v>
      </c>
      <c r="R4" t="n">
        <v>140.76</v>
      </c>
      <c r="S4" t="n">
        <v>59.57</v>
      </c>
      <c r="T4" t="n">
        <v>38104.01</v>
      </c>
      <c r="U4" t="n">
        <v>0.42</v>
      </c>
      <c r="V4" t="n">
        <v>0.85</v>
      </c>
      <c r="W4" t="n">
        <v>6.92</v>
      </c>
      <c r="X4" t="n">
        <v>2.34</v>
      </c>
      <c r="Y4" t="n">
        <v>0.5</v>
      </c>
      <c r="Z4" t="n">
        <v>10</v>
      </c>
      <c r="AA4" t="n">
        <v>525.0493416888917</v>
      </c>
      <c r="AB4" t="n">
        <v>718.3956728408969</v>
      </c>
      <c r="AC4" t="n">
        <v>649.8329980996205</v>
      </c>
      <c r="AD4" t="n">
        <v>525049.3416888916</v>
      </c>
      <c r="AE4" t="n">
        <v>718395.6728408969</v>
      </c>
      <c r="AF4" t="n">
        <v>1.75075891467264e-06</v>
      </c>
      <c r="AG4" t="n">
        <v>17</v>
      </c>
      <c r="AH4" t="n">
        <v>649832.9980996205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2.3302</v>
      </c>
      <c r="E5" t="n">
        <v>42.92</v>
      </c>
      <c r="F5" t="n">
        <v>39.84</v>
      </c>
      <c r="G5" t="n">
        <v>39.84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58</v>
      </c>
      <c r="N5" t="n">
        <v>12</v>
      </c>
      <c r="O5" t="n">
        <v>11772.07</v>
      </c>
      <c r="P5" t="n">
        <v>329.38</v>
      </c>
      <c r="Q5" t="n">
        <v>419.24</v>
      </c>
      <c r="R5" t="n">
        <v>119.11</v>
      </c>
      <c r="S5" t="n">
        <v>59.57</v>
      </c>
      <c r="T5" t="n">
        <v>27390.99</v>
      </c>
      <c r="U5" t="n">
        <v>0.5</v>
      </c>
      <c r="V5" t="n">
        <v>0.87</v>
      </c>
      <c r="W5" t="n">
        <v>6.89</v>
      </c>
      <c r="X5" t="n">
        <v>1.68</v>
      </c>
      <c r="Y5" t="n">
        <v>0.5</v>
      </c>
      <c r="Z5" t="n">
        <v>10</v>
      </c>
      <c r="AA5" t="n">
        <v>506.1727434396147</v>
      </c>
      <c r="AB5" t="n">
        <v>692.5678783394959</v>
      </c>
      <c r="AC5" t="n">
        <v>626.4701720558959</v>
      </c>
      <c r="AD5" t="n">
        <v>506172.7434396147</v>
      </c>
      <c r="AE5" t="n">
        <v>692567.8783394959</v>
      </c>
      <c r="AF5" t="n">
        <v>1.794737769112747e-06</v>
      </c>
      <c r="AG5" t="n">
        <v>17</v>
      </c>
      <c r="AH5" t="n">
        <v>626470.1720558959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2.3614</v>
      </c>
      <c r="E6" t="n">
        <v>42.35</v>
      </c>
      <c r="F6" t="n">
        <v>39.5</v>
      </c>
      <c r="G6" t="n">
        <v>49.38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324.29</v>
      </c>
      <c r="Q6" t="n">
        <v>419.28</v>
      </c>
      <c r="R6" t="n">
        <v>107.74</v>
      </c>
      <c r="S6" t="n">
        <v>59.57</v>
      </c>
      <c r="T6" t="n">
        <v>21766.11</v>
      </c>
      <c r="U6" t="n">
        <v>0.55</v>
      </c>
      <c r="V6" t="n">
        <v>0.88</v>
      </c>
      <c r="W6" t="n">
        <v>6.87</v>
      </c>
      <c r="X6" t="n">
        <v>1.34</v>
      </c>
      <c r="Y6" t="n">
        <v>0.5</v>
      </c>
      <c r="Z6" t="n">
        <v>10</v>
      </c>
      <c r="AA6" t="n">
        <v>495.6442996207861</v>
      </c>
      <c r="AB6" t="n">
        <v>678.162397024415</v>
      </c>
      <c r="AC6" t="n">
        <v>613.4395296593061</v>
      </c>
      <c r="AD6" t="n">
        <v>495644.2996207861</v>
      </c>
      <c r="AE6" t="n">
        <v>678162.397024415</v>
      </c>
      <c r="AF6" t="n">
        <v>1.818768246495083e-06</v>
      </c>
      <c r="AG6" t="n">
        <v>17</v>
      </c>
      <c r="AH6" t="n">
        <v>613439.5296593062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2.3821</v>
      </c>
      <c r="E7" t="n">
        <v>41.98</v>
      </c>
      <c r="F7" t="n">
        <v>39.28</v>
      </c>
      <c r="G7" t="n">
        <v>58.93</v>
      </c>
      <c r="H7" t="n">
        <v>1.1</v>
      </c>
      <c r="I7" t="n">
        <v>40</v>
      </c>
      <c r="J7" t="n">
        <v>96.02</v>
      </c>
      <c r="K7" t="n">
        <v>37.55</v>
      </c>
      <c r="L7" t="n">
        <v>6</v>
      </c>
      <c r="M7" t="n">
        <v>38</v>
      </c>
      <c r="N7" t="n">
        <v>12.47</v>
      </c>
      <c r="O7" t="n">
        <v>12076.67</v>
      </c>
      <c r="P7" t="n">
        <v>319.42</v>
      </c>
      <c r="Q7" t="n">
        <v>419.27</v>
      </c>
      <c r="R7" t="n">
        <v>100.19</v>
      </c>
      <c r="S7" t="n">
        <v>59.57</v>
      </c>
      <c r="T7" t="n">
        <v>18031.56</v>
      </c>
      <c r="U7" t="n">
        <v>0.59</v>
      </c>
      <c r="V7" t="n">
        <v>0.88</v>
      </c>
      <c r="W7" t="n">
        <v>6.88</v>
      </c>
      <c r="X7" t="n">
        <v>1.12</v>
      </c>
      <c r="Y7" t="n">
        <v>0.5</v>
      </c>
      <c r="Z7" t="n">
        <v>10</v>
      </c>
      <c r="AA7" t="n">
        <v>487.3004356355394</v>
      </c>
      <c r="AB7" t="n">
        <v>666.745954214501</v>
      </c>
      <c r="AC7" t="n">
        <v>603.1126561280922</v>
      </c>
      <c r="AD7" t="n">
        <v>487300.4356355394</v>
      </c>
      <c r="AE7" t="n">
        <v>666745.954214501</v>
      </c>
      <c r="AF7" t="n">
        <v>1.834711543989132e-06</v>
      </c>
      <c r="AG7" t="n">
        <v>17</v>
      </c>
      <c r="AH7" t="n">
        <v>603112.6561280922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2.3996</v>
      </c>
      <c r="E8" t="n">
        <v>41.67</v>
      </c>
      <c r="F8" t="n">
        <v>39.09</v>
      </c>
      <c r="G8" t="n">
        <v>68.98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315.34</v>
      </c>
      <c r="Q8" t="n">
        <v>419.23</v>
      </c>
      <c r="R8" t="n">
        <v>94.39</v>
      </c>
      <c r="S8" t="n">
        <v>59.57</v>
      </c>
      <c r="T8" t="n">
        <v>15159.81</v>
      </c>
      <c r="U8" t="n">
        <v>0.63</v>
      </c>
      <c r="V8" t="n">
        <v>0.88</v>
      </c>
      <c r="W8" t="n">
        <v>6.85</v>
      </c>
      <c r="X8" t="n">
        <v>0.93</v>
      </c>
      <c r="Y8" t="n">
        <v>0.5</v>
      </c>
      <c r="Z8" t="n">
        <v>10</v>
      </c>
      <c r="AA8" t="n">
        <v>480.3925790398185</v>
      </c>
      <c r="AB8" t="n">
        <v>657.294320067111</v>
      </c>
      <c r="AC8" t="n">
        <v>594.5630726782773</v>
      </c>
      <c r="AD8" t="n">
        <v>480392.5790398185</v>
      </c>
      <c r="AE8" t="n">
        <v>657294.3200671111</v>
      </c>
      <c r="AF8" t="n">
        <v>1.848190177136275e-06</v>
      </c>
      <c r="AG8" t="n">
        <v>17</v>
      </c>
      <c r="AH8" t="n">
        <v>594563.0726782773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2.4124</v>
      </c>
      <c r="E9" t="n">
        <v>41.45</v>
      </c>
      <c r="F9" t="n">
        <v>38.96</v>
      </c>
      <c r="G9" t="n">
        <v>80.62</v>
      </c>
      <c r="H9" t="n">
        <v>1.43</v>
      </c>
      <c r="I9" t="n">
        <v>29</v>
      </c>
      <c r="J9" t="n">
        <v>98.5</v>
      </c>
      <c r="K9" t="n">
        <v>37.55</v>
      </c>
      <c r="L9" t="n">
        <v>8</v>
      </c>
      <c r="M9" t="n">
        <v>27</v>
      </c>
      <c r="N9" t="n">
        <v>12.95</v>
      </c>
      <c r="O9" t="n">
        <v>12382.79</v>
      </c>
      <c r="P9" t="n">
        <v>312</v>
      </c>
      <c r="Q9" t="n">
        <v>419.23</v>
      </c>
      <c r="R9" t="n">
        <v>90.45999999999999</v>
      </c>
      <c r="S9" t="n">
        <v>59.57</v>
      </c>
      <c r="T9" t="n">
        <v>13220.01</v>
      </c>
      <c r="U9" t="n">
        <v>0.66</v>
      </c>
      <c r="V9" t="n">
        <v>0.89</v>
      </c>
      <c r="W9" t="n">
        <v>6.84</v>
      </c>
      <c r="X9" t="n">
        <v>0.8</v>
      </c>
      <c r="Y9" t="n">
        <v>0.5</v>
      </c>
      <c r="Z9" t="n">
        <v>10</v>
      </c>
      <c r="AA9" t="n">
        <v>467.6462326489004</v>
      </c>
      <c r="AB9" t="n">
        <v>639.8542066059413</v>
      </c>
      <c r="AC9" t="n">
        <v>578.7874191684886</v>
      </c>
      <c r="AD9" t="n">
        <v>467646.2326489004</v>
      </c>
      <c r="AE9" t="n">
        <v>639854.2066059413</v>
      </c>
      <c r="AF9" t="n">
        <v>1.8580488345239e-06</v>
      </c>
      <c r="AG9" t="n">
        <v>16</v>
      </c>
      <c r="AH9" t="n">
        <v>578787.4191684886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2.4193</v>
      </c>
      <c r="E10" t="n">
        <v>41.33</v>
      </c>
      <c r="F10" t="n">
        <v>38.9</v>
      </c>
      <c r="G10" t="n">
        <v>89.78</v>
      </c>
      <c r="H10" t="n">
        <v>1.59</v>
      </c>
      <c r="I10" t="n">
        <v>26</v>
      </c>
      <c r="J10" t="n">
        <v>99.75</v>
      </c>
      <c r="K10" t="n">
        <v>37.55</v>
      </c>
      <c r="L10" t="n">
        <v>9</v>
      </c>
      <c r="M10" t="n">
        <v>24</v>
      </c>
      <c r="N10" t="n">
        <v>13.2</v>
      </c>
      <c r="O10" t="n">
        <v>12536.43</v>
      </c>
      <c r="P10" t="n">
        <v>308.75</v>
      </c>
      <c r="Q10" t="n">
        <v>419.24</v>
      </c>
      <c r="R10" t="n">
        <v>88.48999999999999</v>
      </c>
      <c r="S10" t="n">
        <v>59.57</v>
      </c>
      <c r="T10" t="n">
        <v>12251.14</v>
      </c>
      <c r="U10" t="n">
        <v>0.67</v>
      </c>
      <c r="V10" t="n">
        <v>0.89</v>
      </c>
      <c r="W10" t="n">
        <v>6.84</v>
      </c>
      <c r="X10" t="n">
        <v>0.74</v>
      </c>
      <c r="Y10" t="n">
        <v>0.5</v>
      </c>
      <c r="Z10" t="n">
        <v>10</v>
      </c>
      <c r="AA10" t="n">
        <v>463.3520940591648</v>
      </c>
      <c r="AB10" t="n">
        <v>633.9787767434407</v>
      </c>
      <c r="AC10" t="n">
        <v>573.4727320858475</v>
      </c>
      <c r="AD10" t="n">
        <v>463352.0940591648</v>
      </c>
      <c r="AE10" t="n">
        <v>633978.7767434407</v>
      </c>
      <c r="AF10" t="n">
        <v>1.863363267021916e-06</v>
      </c>
      <c r="AG10" t="n">
        <v>16</v>
      </c>
      <c r="AH10" t="n">
        <v>573472.7320858475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2.4298</v>
      </c>
      <c r="E11" t="n">
        <v>41.16</v>
      </c>
      <c r="F11" t="n">
        <v>38.78</v>
      </c>
      <c r="G11" t="n">
        <v>101.17</v>
      </c>
      <c r="H11" t="n">
        <v>1.74</v>
      </c>
      <c r="I11" t="n">
        <v>23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305.05</v>
      </c>
      <c r="Q11" t="n">
        <v>419.24</v>
      </c>
      <c r="R11" t="n">
        <v>84.33</v>
      </c>
      <c r="S11" t="n">
        <v>59.57</v>
      </c>
      <c r="T11" t="n">
        <v>10186.02</v>
      </c>
      <c r="U11" t="n">
        <v>0.71</v>
      </c>
      <c r="V11" t="n">
        <v>0.89</v>
      </c>
      <c r="W11" t="n">
        <v>6.84</v>
      </c>
      <c r="X11" t="n">
        <v>0.62</v>
      </c>
      <c r="Y11" t="n">
        <v>0.5</v>
      </c>
      <c r="Z11" t="n">
        <v>10</v>
      </c>
      <c r="AA11" t="n">
        <v>458.0787881291251</v>
      </c>
      <c r="AB11" t="n">
        <v>626.7636069281218</v>
      </c>
      <c r="AC11" t="n">
        <v>566.9461679511483</v>
      </c>
      <c r="AD11" t="n">
        <v>458078.7881291251</v>
      </c>
      <c r="AE11" t="n">
        <v>626763.6069281218</v>
      </c>
      <c r="AF11" t="n">
        <v>1.871450446910202e-06</v>
      </c>
      <c r="AG11" t="n">
        <v>16</v>
      </c>
      <c r="AH11" t="n">
        <v>566946.1679511482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2.4348</v>
      </c>
      <c r="E12" t="n">
        <v>41.07</v>
      </c>
      <c r="F12" t="n">
        <v>38.74</v>
      </c>
      <c r="G12" t="n">
        <v>110.67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19</v>
      </c>
      <c r="N12" t="n">
        <v>13.7</v>
      </c>
      <c r="O12" t="n">
        <v>12844.88</v>
      </c>
      <c r="P12" t="n">
        <v>302.36</v>
      </c>
      <c r="Q12" t="n">
        <v>419.25</v>
      </c>
      <c r="R12" t="n">
        <v>82.90000000000001</v>
      </c>
      <c r="S12" t="n">
        <v>59.57</v>
      </c>
      <c r="T12" t="n">
        <v>9480.99</v>
      </c>
      <c r="U12" t="n">
        <v>0.72</v>
      </c>
      <c r="V12" t="n">
        <v>0.89</v>
      </c>
      <c r="W12" t="n">
        <v>6.83</v>
      </c>
      <c r="X12" t="n">
        <v>0.57</v>
      </c>
      <c r="Y12" t="n">
        <v>0.5</v>
      </c>
      <c r="Z12" t="n">
        <v>10</v>
      </c>
      <c r="AA12" t="n">
        <v>454.676925958476</v>
      </c>
      <c r="AB12" t="n">
        <v>622.1090290266727</v>
      </c>
      <c r="AC12" t="n">
        <v>562.7358164318725</v>
      </c>
      <c r="AD12" t="n">
        <v>454676.925958476</v>
      </c>
      <c r="AE12" t="n">
        <v>622109.0290266727</v>
      </c>
      <c r="AF12" t="n">
        <v>1.875301484952243e-06</v>
      </c>
      <c r="AG12" t="n">
        <v>16</v>
      </c>
      <c r="AH12" t="n">
        <v>562735.8164318725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2.4396</v>
      </c>
      <c r="E13" t="n">
        <v>40.99</v>
      </c>
      <c r="F13" t="n">
        <v>38.69</v>
      </c>
      <c r="G13" t="n">
        <v>122.19</v>
      </c>
      <c r="H13" t="n">
        <v>2.04</v>
      </c>
      <c r="I13" t="n">
        <v>19</v>
      </c>
      <c r="J13" t="n">
        <v>103.51</v>
      </c>
      <c r="K13" t="n">
        <v>37.55</v>
      </c>
      <c r="L13" t="n">
        <v>12</v>
      </c>
      <c r="M13" t="n">
        <v>17</v>
      </c>
      <c r="N13" t="n">
        <v>13.95</v>
      </c>
      <c r="O13" t="n">
        <v>12999.7</v>
      </c>
      <c r="P13" t="n">
        <v>298.39</v>
      </c>
      <c r="Q13" t="n">
        <v>419.24</v>
      </c>
      <c r="R13" t="n">
        <v>81.48</v>
      </c>
      <c r="S13" t="n">
        <v>59.57</v>
      </c>
      <c r="T13" t="n">
        <v>8778.74</v>
      </c>
      <c r="U13" t="n">
        <v>0.73</v>
      </c>
      <c r="V13" t="n">
        <v>0.89</v>
      </c>
      <c r="W13" t="n">
        <v>6.83</v>
      </c>
      <c r="X13" t="n">
        <v>0.53</v>
      </c>
      <c r="Y13" t="n">
        <v>0.5</v>
      </c>
      <c r="Z13" t="n">
        <v>10</v>
      </c>
      <c r="AA13" t="n">
        <v>450.0383166186628</v>
      </c>
      <c r="AB13" t="n">
        <v>615.7622790869391</v>
      </c>
      <c r="AC13" t="n">
        <v>556.9947913986675</v>
      </c>
      <c r="AD13" t="n">
        <v>450038.3166186628</v>
      </c>
      <c r="AE13" t="n">
        <v>615762.2790869391</v>
      </c>
      <c r="AF13" t="n">
        <v>1.878998481472602e-06</v>
      </c>
      <c r="AG13" t="n">
        <v>16</v>
      </c>
      <c r="AH13" t="n">
        <v>556994.7913986675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2.4442</v>
      </c>
      <c r="E14" t="n">
        <v>40.91</v>
      </c>
      <c r="F14" t="n">
        <v>38.63</v>
      </c>
      <c r="G14" t="n">
        <v>128.78</v>
      </c>
      <c r="H14" t="n">
        <v>2.18</v>
      </c>
      <c r="I14" t="n">
        <v>18</v>
      </c>
      <c r="J14" t="n">
        <v>104.76</v>
      </c>
      <c r="K14" t="n">
        <v>37.55</v>
      </c>
      <c r="L14" t="n">
        <v>13</v>
      </c>
      <c r="M14" t="n">
        <v>16</v>
      </c>
      <c r="N14" t="n">
        <v>14.21</v>
      </c>
      <c r="O14" t="n">
        <v>13154.91</v>
      </c>
      <c r="P14" t="n">
        <v>295.7</v>
      </c>
      <c r="Q14" t="n">
        <v>419.25</v>
      </c>
      <c r="R14" t="n">
        <v>79.64</v>
      </c>
      <c r="S14" t="n">
        <v>59.57</v>
      </c>
      <c r="T14" t="n">
        <v>7865.29</v>
      </c>
      <c r="U14" t="n">
        <v>0.75</v>
      </c>
      <c r="V14" t="n">
        <v>0.89</v>
      </c>
      <c r="W14" t="n">
        <v>6.82</v>
      </c>
      <c r="X14" t="n">
        <v>0.47</v>
      </c>
      <c r="Y14" t="n">
        <v>0.5</v>
      </c>
      <c r="Z14" t="n">
        <v>10</v>
      </c>
      <c r="AA14" t="n">
        <v>446.7023453967752</v>
      </c>
      <c r="AB14" t="n">
        <v>611.1978560884892</v>
      </c>
      <c r="AC14" t="n">
        <v>552.8659905249816</v>
      </c>
      <c r="AD14" t="n">
        <v>446702.3453967752</v>
      </c>
      <c r="AE14" t="n">
        <v>611197.8560884892</v>
      </c>
      <c r="AF14" t="n">
        <v>1.88254143647128e-06</v>
      </c>
      <c r="AG14" t="n">
        <v>16</v>
      </c>
      <c r="AH14" t="n">
        <v>552865.9905249816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2.4485</v>
      </c>
      <c r="E15" t="n">
        <v>40.84</v>
      </c>
      <c r="F15" t="n">
        <v>38.6</v>
      </c>
      <c r="G15" t="n">
        <v>144.75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14</v>
      </c>
      <c r="N15" t="n">
        <v>14.47</v>
      </c>
      <c r="O15" t="n">
        <v>13310.53</v>
      </c>
      <c r="P15" t="n">
        <v>293.11</v>
      </c>
      <c r="Q15" t="n">
        <v>419.23</v>
      </c>
      <c r="R15" t="n">
        <v>78.64</v>
      </c>
      <c r="S15" t="n">
        <v>59.57</v>
      </c>
      <c r="T15" t="n">
        <v>7373.69</v>
      </c>
      <c r="U15" t="n">
        <v>0.76</v>
      </c>
      <c r="V15" t="n">
        <v>0.9</v>
      </c>
      <c r="W15" t="n">
        <v>6.82</v>
      </c>
      <c r="X15" t="n">
        <v>0.44</v>
      </c>
      <c r="Y15" t="n">
        <v>0.5</v>
      </c>
      <c r="Z15" t="n">
        <v>10</v>
      </c>
      <c r="AA15" t="n">
        <v>443.5437413748691</v>
      </c>
      <c r="AB15" t="n">
        <v>606.8761147179424</v>
      </c>
      <c r="AC15" t="n">
        <v>548.9567100852377</v>
      </c>
      <c r="AD15" t="n">
        <v>443543.7413748691</v>
      </c>
      <c r="AE15" t="n">
        <v>606876.1147179424</v>
      </c>
      <c r="AF15" t="n">
        <v>1.885853329187435e-06</v>
      </c>
      <c r="AG15" t="n">
        <v>16</v>
      </c>
      <c r="AH15" t="n">
        <v>548956.7100852376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2.452</v>
      </c>
      <c r="E16" t="n">
        <v>40.78</v>
      </c>
      <c r="F16" t="n">
        <v>38.56</v>
      </c>
      <c r="G16" t="n">
        <v>154.24</v>
      </c>
      <c r="H16" t="n">
        <v>2.46</v>
      </c>
      <c r="I16" t="n">
        <v>15</v>
      </c>
      <c r="J16" t="n">
        <v>107.29</v>
      </c>
      <c r="K16" t="n">
        <v>37.55</v>
      </c>
      <c r="L16" t="n">
        <v>15</v>
      </c>
      <c r="M16" t="n">
        <v>13</v>
      </c>
      <c r="N16" t="n">
        <v>14.74</v>
      </c>
      <c r="O16" t="n">
        <v>13466.55</v>
      </c>
      <c r="P16" t="n">
        <v>289.22</v>
      </c>
      <c r="Q16" t="n">
        <v>419.24</v>
      </c>
      <c r="R16" t="n">
        <v>77.09</v>
      </c>
      <c r="S16" t="n">
        <v>59.57</v>
      </c>
      <c r="T16" t="n">
        <v>6603.93</v>
      </c>
      <c r="U16" t="n">
        <v>0.77</v>
      </c>
      <c r="V16" t="n">
        <v>0.9</v>
      </c>
      <c r="W16" t="n">
        <v>6.82</v>
      </c>
      <c r="X16" t="n">
        <v>0.4</v>
      </c>
      <c r="Y16" t="n">
        <v>0.5</v>
      </c>
      <c r="Z16" t="n">
        <v>10</v>
      </c>
      <c r="AA16" t="n">
        <v>439.209630769388</v>
      </c>
      <c r="AB16" t="n">
        <v>600.9459933800581</v>
      </c>
      <c r="AC16" t="n">
        <v>543.5925512048635</v>
      </c>
      <c r="AD16" t="n">
        <v>439209.630769388</v>
      </c>
      <c r="AE16" t="n">
        <v>600945.9933800581</v>
      </c>
      <c r="AF16" t="n">
        <v>1.888549055816864e-06</v>
      </c>
      <c r="AG16" t="n">
        <v>16</v>
      </c>
      <c r="AH16" t="n">
        <v>543592.5512048635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38.54</v>
      </c>
      <c r="G17" t="n">
        <v>165.15</v>
      </c>
      <c r="H17" t="n">
        <v>2.6</v>
      </c>
      <c r="I17" t="n">
        <v>14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287.8</v>
      </c>
      <c r="Q17" t="n">
        <v>419.24</v>
      </c>
      <c r="R17" t="n">
        <v>76.40000000000001</v>
      </c>
      <c r="S17" t="n">
        <v>59.57</v>
      </c>
      <c r="T17" t="n">
        <v>6264.62</v>
      </c>
      <c r="U17" t="n">
        <v>0.78</v>
      </c>
      <c r="V17" t="n">
        <v>0.9</v>
      </c>
      <c r="W17" t="n">
        <v>6.82</v>
      </c>
      <c r="X17" t="n">
        <v>0.37</v>
      </c>
      <c r="Y17" t="n">
        <v>0.5</v>
      </c>
      <c r="Z17" t="n">
        <v>10</v>
      </c>
      <c r="AA17" t="n">
        <v>437.4547322851308</v>
      </c>
      <c r="AB17" t="n">
        <v>598.5448638532401</v>
      </c>
      <c r="AC17" t="n">
        <v>541.4205821100787</v>
      </c>
      <c r="AD17" t="n">
        <v>437454.7322851308</v>
      </c>
      <c r="AE17" t="n">
        <v>598544.8638532402</v>
      </c>
      <c r="AF17" t="n">
        <v>1.890551595598725e-06</v>
      </c>
      <c r="AG17" t="n">
        <v>16</v>
      </c>
      <c r="AH17" t="n">
        <v>541420.5821100788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2.4567</v>
      </c>
      <c r="E18" t="n">
        <v>40.71</v>
      </c>
      <c r="F18" t="n">
        <v>38.52</v>
      </c>
      <c r="G18" t="n">
        <v>177.78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11</v>
      </c>
      <c r="N18" t="n">
        <v>15.28</v>
      </c>
      <c r="O18" t="n">
        <v>13779.95</v>
      </c>
      <c r="P18" t="n">
        <v>283.03</v>
      </c>
      <c r="Q18" t="n">
        <v>419.23</v>
      </c>
      <c r="R18" t="n">
        <v>76</v>
      </c>
      <c r="S18" t="n">
        <v>59.57</v>
      </c>
      <c r="T18" t="n">
        <v>6068.06</v>
      </c>
      <c r="U18" t="n">
        <v>0.78</v>
      </c>
      <c r="V18" t="n">
        <v>0.9</v>
      </c>
      <c r="W18" t="n">
        <v>6.82</v>
      </c>
      <c r="X18" t="n">
        <v>0.36</v>
      </c>
      <c r="Y18" t="n">
        <v>0.5</v>
      </c>
      <c r="Z18" t="n">
        <v>10</v>
      </c>
      <c r="AA18" t="n">
        <v>432.4696894472883</v>
      </c>
      <c r="AB18" t="n">
        <v>591.7241083179357</v>
      </c>
      <c r="AC18" t="n">
        <v>535.2507899100732</v>
      </c>
      <c r="AD18" t="n">
        <v>432469.6894472883</v>
      </c>
      <c r="AE18" t="n">
        <v>591724.1083179357</v>
      </c>
      <c r="AF18" t="n">
        <v>1.892169031576382e-06</v>
      </c>
      <c r="AG18" t="n">
        <v>16</v>
      </c>
      <c r="AH18" t="n">
        <v>535250.7899100732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2.4576</v>
      </c>
      <c r="E19" t="n">
        <v>40.69</v>
      </c>
      <c r="F19" t="n">
        <v>38.5</v>
      </c>
      <c r="G19" t="n">
        <v>177.71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9</v>
      </c>
      <c r="N19" t="n">
        <v>15.55</v>
      </c>
      <c r="O19" t="n">
        <v>13937.22</v>
      </c>
      <c r="P19" t="n">
        <v>281.38</v>
      </c>
      <c r="Q19" t="n">
        <v>419.24</v>
      </c>
      <c r="R19" t="n">
        <v>75.44</v>
      </c>
      <c r="S19" t="n">
        <v>59.57</v>
      </c>
      <c r="T19" t="n">
        <v>5791.86</v>
      </c>
      <c r="U19" t="n">
        <v>0.79</v>
      </c>
      <c r="V19" t="n">
        <v>0.9</v>
      </c>
      <c r="W19" t="n">
        <v>6.82</v>
      </c>
      <c r="X19" t="n">
        <v>0.34</v>
      </c>
      <c r="Y19" t="n">
        <v>0.5</v>
      </c>
      <c r="Z19" t="n">
        <v>10</v>
      </c>
      <c r="AA19" t="n">
        <v>430.7138551031121</v>
      </c>
      <c r="AB19" t="n">
        <v>589.3216983062895</v>
      </c>
      <c r="AC19" t="n">
        <v>533.0776625381349</v>
      </c>
      <c r="AD19" t="n">
        <v>430713.8551031121</v>
      </c>
      <c r="AE19" t="n">
        <v>589321.6983062895</v>
      </c>
      <c r="AF19" t="n">
        <v>1.892862218423949e-06</v>
      </c>
      <c r="AG19" t="n">
        <v>16</v>
      </c>
      <c r="AH19" t="n">
        <v>533077.6625381348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2.46</v>
      </c>
      <c r="E20" t="n">
        <v>40.65</v>
      </c>
      <c r="F20" t="n">
        <v>38.48</v>
      </c>
      <c r="G20" t="n">
        <v>192.42</v>
      </c>
      <c r="H20" t="n">
        <v>2.98</v>
      </c>
      <c r="I20" t="n">
        <v>12</v>
      </c>
      <c r="J20" t="n">
        <v>112.39</v>
      </c>
      <c r="K20" t="n">
        <v>37.55</v>
      </c>
      <c r="L20" t="n">
        <v>19</v>
      </c>
      <c r="M20" t="n">
        <v>5</v>
      </c>
      <c r="N20" t="n">
        <v>15.83</v>
      </c>
      <c r="O20" t="n">
        <v>14094.9</v>
      </c>
      <c r="P20" t="n">
        <v>280.68</v>
      </c>
      <c r="Q20" t="n">
        <v>419.23</v>
      </c>
      <c r="R20" t="n">
        <v>74.61</v>
      </c>
      <c r="S20" t="n">
        <v>59.57</v>
      </c>
      <c r="T20" t="n">
        <v>5380.67</v>
      </c>
      <c r="U20" t="n">
        <v>0.8</v>
      </c>
      <c r="V20" t="n">
        <v>0.9</v>
      </c>
      <c r="W20" t="n">
        <v>6.82</v>
      </c>
      <c r="X20" t="n">
        <v>0.32</v>
      </c>
      <c r="Y20" t="n">
        <v>0.5</v>
      </c>
      <c r="Z20" t="n">
        <v>10</v>
      </c>
      <c r="AA20" t="n">
        <v>429.7049465496115</v>
      </c>
      <c r="AB20" t="n">
        <v>587.941265113486</v>
      </c>
      <c r="AC20" t="n">
        <v>531.8289759518025</v>
      </c>
      <c r="AD20" t="n">
        <v>429704.9465496115</v>
      </c>
      <c r="AE20" t="n">
        <v>587941.265113486</v>
      </c>
      <c r="AF20" t="n">
        <v>1.894710716684129e-06</v>
      </c>
      <c r="AG20" t="n">
        <v>16</v>
      </c>
      <c r="AH20" t="n">
        <v>531828.9759518025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2.4601</v>
      </c>
      <c r="E21" t="n">
        <v>40.65</v>
      </c>
      <c r="F21" t="n">
        <v>38.48</v>
      </c>
      <c r="G21" t="n">
        <v>192.41</v>
      </c>
      <c r="H21" t="n">
        <v>3.1</v>
      </c>
      <c r="I21" t="n">
        <v>12</v>
      </c>
      <c r="J21" t="n">
        <v>113.67</v>
      </c>
      <c r="K21" t="n">
        <v>37.55</v>
      </c>
      <c r="L21" t="n">
        <v>20</v>
      </c>
      <c r="M21" t="n">
        <v>2</v>
      </c>
      <c r="N21" t="n">
        <v>16.12</v>
      </c>
      <c r="O21" t="n">
        <v>14253</v>
      </c>
      <c r="P21" t="n">
        <v>282.48</v>
      </c>
      <c r="Q21" t="n">
        <v>419.24</v>
      </c>
      <c r="R21" t="n">
        <v>74.43000000000001</v>
      </c>
      <c r="S21" t="n">
        <v>59.57</v>
      </c>
      <c r="T21" t="n">
        <v>5290.14</v>
      </c>
      <c r="U21" t="n">
        <v>0.8</v>
      </c>
      <c r="V21" t="n">
        <v>0.9</v>
      </c>
      <c r="W21" t="n">
        <v>6.82</v>
      </c>
      <c r="X21" t="n">
        <v>0.32</v>
      </c>
      <c r="Y21" t="n">
        <v>0.5</v>
      </c>
      <c r="Z21" t="n">
        <v>10</v>
      </c>
      <c r="AA21" t="n">
        <v>431.4620280644192</v>
      </c>
      <c r="AB21" t="n">
        <v>590.3453815590116</v>
      </c>
      <c r="AC21" t="n">
        <v>534.0036468979656</v>
      </c>
      <c r="AD21" t="n">
        <v>431462.0280644192</v>
      </c>
      <c r="AE21" t="n">
        <v>590345.3815590115</v>
      </c>
      <c r="AF21" t="n">
        <v>1.89478773744497e-06</v>
      </c>
      <c r="AG21" t="n">
        <v>16</v>
      </c>
      <c r="AH21" t="n">
        <v>534003.6468979656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2.4591</v>
      </c>
      <c r="E22" t="n">
        <v>40.67</v>
      </c>
      <c r="F22" t="n">
        <v>38.5</v>
      </c>
      <c r="G22" t="n">
        <v>192.49</v>
      </c>
      <c r="H22" t="n">
        <v>3.22</v>
      </c>
      <c r="I22" t="n">
        <v>12</v>
      </c>
      <c r="J22" t="n">
        <v>114.95</v>
      </c>
      <c r="K22" t="n">
        <v>37.55</v>
      </c>
      <c r="L22" t="n">
        <v>21</v>
      </c>
      <c r="M22" t="n">
        <v>0</v>
      </c>
      <c r="N22" t="n">
        <v>16.4</v>
      </c>
      <c r="O22" t="n">
        <v>14411.53</v>
      </c>
      <c r="P22" t="n">
        <v>285.22</v>
      </c>
      <c r="Q22" t="n">
        <v>419.25</v>
      </c>
      <c r="R22" t="n">
        <v>74.77</v>
      </c>
      <c r="S22" t="n">
        <v>59.57</v>
      </c>
      <c r="T22" t="n">
        <v>5459.95</v>
      </c>
      <c r="U22" t="n">
        <v>0.8</v>
      </c>
      <c r="V22" t="n">
        <v>0.9</v>
      </c>
      <c r="W22" t="n">
        <v>6.83</v>
      </c>
      <c r="X22" t="n">
        <v>0.34</v>
      </c>
      <c r="Y22" t="n">
        <v>0.5</v>
      </c>
      <c r="Z22" t="n">
        <v>10</v>
      </c>
      <c r="AA22" t="n">
        <v>434.3011580350602</v>
      </c>
      <c r="AB22" t="n">
        <v>594.2300044384168</v>
      </c>
      <c r="AC22" t="n">
        <v>537.5175268218628</v>
      </c>
      <c r="AD22" t="n">
        <v>434301.1580350602</v>
      </c>
      <c r="AE22" t="n">
        <v>594230.0044384168</v>
      </c>
      <c r="AF22" t="n">
        <v>1.894017529836562e-06</v>
      </c>
      <c r="AG22" t="n">
        <v>16</v>
      </c>
      <c r="AH22" t="n">
        <v>537517.5268218628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1.8601</v>
      </c>
      <c r="E42" t="n">
        <v>53.76</v>
      </c>
      <c r="F42" t="n">
        <v>46.46</v>
      </c>
      <c r="G42" t="n">
        <v>9.81</v>
      </c>
      <c r="H42" t="n">
        <v>0.2</v>
      </c>
      <c r="I42" t="n">
        <v>284</v>
      </c>
      <c r="J42" t="n">
        <v>89.87</v>
      </c>
      <c r="K42" t="n">
        <v>37.55</v>
      </c>
      <c r="L42" t="n">
        <v>1</v>
      </c>
      <c r="M42" t="n">
        <v>282</v>
      </c>
      <c r="N42" t="n">
        <v>11.32</v>
      </c>
      <c r="O42" t="n">
        <v>11317.98</v>
      </c>
      <c r="P42" t="n">
        <v>392.83</v>
      </c>
      <c r="Q42" t="n">
        <v>419.4</v>
      </c>
      <c r="R42" t="n">
        <v>334.58</v>
      </c>
      <c r="S42" t="n">
        <v>59.57</v>
      </c>
      <c r="T42" t="n">
        <v>134006.92</v>
      </c>
      <c r="U42" t="n">
        <v>0.18</v>
      </c>
      <c r="V42" t="n">
        <v>0.74</v>
      </c>
      <c r="W42" t="n">
        <v>7.26</v>
      </c>
      <c r="X42" t="n">
        <v>8.279999999999999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2.167</v>
      </c>
      <c r="E43" t="n">
        <v>46.15</v>
      </c>
      <c r="F43" t="n">
        <v>41.81</v>
      </c>
      <c r="G43" t="n">
        <v>19.75</v>
      </c>
      <c r="H43" t="n">
        <v>0.39</v>
      </c>
      <c r="I43" t="n">
        <v>127</v>
      </c>
      <c r="J43" t="n">
        <v>91.09999999999999</v>
      </c>
      <c r="K43" t="n">
        <v>37.55</v>
      </c>
      <c r="L43" t="n">
        <v>2</v>
      </c>
      <c r="M43" t="n">
        <v>125</v>
      </c>
      <c r="N43" t="n">
        <v>11.54</v>
      </c>
      <c r="O43" t="n">
        <v>11468.97</v>
      </c>
      <c r="P43" t="n">
        <v>351.02</v>
      </c>
      <c r="Q43" t="n">
        <v>419.33</v>
      </c>
      <c r="R43" t="n">
        <v>182.35</v>
      </c>
      <c r="S43" t="n">
        <v>59.57</v>
      </c>
      <c r="T43" t="n">
        <v>58677.02</v>
      </c>
      <c r="U43" t="n">
        <v>0.33</v>
      </c>
      <c r="V43" t="n">
        <v>0.83</v>
      </c>
      <c r="W43" t="n">
        <v>7.02</v>
      </c>
      <c r="X43" t="n">
        <v>3.64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2.2731</v>
      </c>
      <c r="E44" t="n">
        <v>43.99</v>
      </c>
      <c r="F44" t="n">
        <v>40.5</v>
      </c>
      <c r="G44" t="n">
        <v>29.64</v>
      </c>
      <c r="H44" t="n">
        <v>0.57</v>
      </c>
      <c r="I44" t="n">
        <v>82</v>
      </c>
      <c r="J44" t="n">
        <v>92.31999999999999</v>
      </c>
      <c r="K44" t="n">
        <v>37.55</v>
      </c>
      <c r="L44" t="n">
        <v>3</v>
      </c>
      <c r="M44" t="n">
        <v>80</v>
      </c>
      <c r="N44" t="n">
        <v>11.77</v>
      </c>
      <c r="O44" t="n">
        <v>11620.34</v>
      </c>
      <c r="P44" t="n">
        <v>337.59</v>
      </c>
      <c r="Q44" t="n">
        <v>419.27</v>
      </c>
      <c r="R44" t="n">
        <v>140.76</v>
      </c>
      <c r="S44" t="n">
        <v>59.57</v>
      </c>
      <c r="T44" t="n">
        <v>38104.01</v>
      </c>
      <c r="U44" t="n">
        <v>0.42</v>
      </c>
      <c r="V44" t="n">
        <v>0.85</v>
      </c>
      <c r="W44" t="n">
        <v>6.92</v>
      </c>
      <c r="X44" t="n">
        <v>2.34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2.3302</v>
      </c>
      <c r="E45" t="n">
        <v>42.92</v>
      </c>
      <c r="F45" t="n">
        <v>39.84</v>
      </c>
      <c r="G45" t="n">
        <v>39.84</v>
      </c>
      <c r="H45" t="n">
        <v>0.75</v>
      </c>
      <c r="I45" t="n">
        <v>60</v>
      </c>
      <c r="J45" t="n">
        <v>93.55</v>
      </c>
      <c r="K45" t="n">
        <v>37.55</v>
      </c>
      <c r="L45" t="n">
        <v>4</v>
      </c>
      <c r="M45" t="n">
        <v>58</v>
      </c>
      <c r="N45" t="n">
        <v>12</v>
      </c>
      <c r="O45" t="n">
        <v>11772.07</v>
      </c>
      <c r="P45" t="n">
        <v>329.38</v>
      </c>
      <c r="Q45" t="n">
        <v>419.24</v>
      </c>
      <c r="R45" t="n">
        <v>119.11</v>
      </c>
      <c r="S45" t="n">
        <v>59.57</v>
      </c>
      <c r="T45" t="n">
        <v>27390.99</v>
      </c>
      <c r="U45" t="n">
        <v>0.5</v>
      </c>
      <c r="V45" t="n">
        <v>0.87</v>
      </c>
      <c r="W45" t="n">
        <v>6.89</v>
      </c>
      <c r="X45" t="n">
        <v>1.68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2.3614</v>
      </c>
      <c r="E46" t="n">
        <v>42.35</v>
      </c>
      <c r="F46" t="n">
        <v>39.5</v>
      </c>
      <c r="G46" t="n">
        <v>49.38</v>
      </c>
      <c r="H46" t="n">
        <v>0.93</v>
      </c>
      <c r="I46" t="n">
        <v>48</v>
      </c>
      <c r="J46" t="n">
        <v>94.79000000000001</v>
      </c>
      <c r="K46" t="n">
        <v>37.55</v>
      </c>
      <c r="L46" t="n">
        <v>5</v>
      </c>
      <c r="M46" t="n">
        <v>46</v>
      </c>
      <c r="N46" t="n">
        <v>12.23</v>
      </c>
      <c r="O46" t="n">
        <v>11924.18</v>
      </c>
      <c r="P46" t="n">
        <v>324.29</v>
      </c>
      <c r="Q46" t="n">
        <v>419.28</v>
      </c>
      <c r="R46" t="n">
        <v>107.74</v>
      </c>
      <c r="S46" t="n">
        <v>59.57</v>
      </c>
      <c r="T46" t="n">
        <v>21766.11</v>
      </c>
      <c r="U46" t="n">
        <v>0.55</v>
      </c>
      <c r="V46" t="n">
        <v>0.88</v>
      </c>
      <c r="W46" t="n">
        <v>6.87</v>
      </c>
      <c r="X46" t="n">
        <v>1.34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2.3821</v>
      </c>
      <c r="E47" t="n">
        <v>41.98</v>
      </c>
      <c r="F47" t="n">
        <v>39.28</v>
      </c>
      <c r="G47" t="n">
        <v>58.93</v>
      </c>
      <c r="H47" t="n">
        <v>1.1</v>
      </c>
      <c r="I47" t="n">
        <v>40</v>
      </c>
      <c r="J47" t="n">
        <v>96.02</v>
      </c>
      <c r="K47" t="n">
        <v>37.55</v>
      </c>
      <c r="L47" t="n">
        <v>6</v>
      </c>
      <c r="M47" t="n">
        <v>38</v>
      </c>
      <c r="N47" t="n">
        <v>12.47</v>
      </c>
      <c r="O47" t="n">
        <v>12076.67</v>
      </c>
      <c r="P47" t="n">
        <v>319.42</v>
      </c>
      <c r="Q47" t="n">
        <v>419.27</v>
      </c>
      <c r="R47" t="n">
        <v>100.19</v>
      </c>
      <c r="S47" t="n">
        <v>59.57</v>
      </c>
      <c r="T47" t="n">
        <v>18031.56</v>
      </c>
      <c r="U47" t="n">
        <v>0.59</v>
      </c>
      <c r="V47" t="n">
        <v>0.88</v>
      </c>
      <c r="W47" t="n">
        <v>6.88</v>
      </c>
      <c r="X47" t="n">
        <v>1.12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2.3996</v>
      </c>
      <c r="E48" t="n">
        <v>41.67</v>
      </c>
      <c r="F48" t="n">
        <v>39.09</v>
      </c>
      <c r="G48" t="n">
        <v>68.98</v>
      </c>
      <c r="H48" t="n">
        <v>1.27</v>
      </c>
      <c r="I48" t="n">
        <v>34</v>
      </c>
      <c r="J48" t="n">
        <v>97.26000000000001</v>
      </c>
      <c r="K48" t="n">
        <v>37.55</v>
      </c>
      <c r="L48" t="n">
        <v>7</v>
      </c>
      <c r="M48" t="n">
        <v>32</v>
      </c>
      <c r="N48" t="n">
        <v>12.71</v>
      </c>
      <c r="O48" t="n">
        <v>12229.54</v>
      </c>
      <c r="P48" t="n">
        <v>315.34</v>
      </c>
      <c r="Q48" t="n">
        <v>419.23</v>
      </c>
      <c r="R48" t="n">
        <v>94.39</v>
      </c>
      <c r="S48" t="n">
        <v>59.57</v>
      </c>
      <c r="T48" t="n">
        <v>15159.81</v>
      </c>
      <c r="U48" t="n">
        <v>0.63</v>
      </c>
      <c r="V48" t="n">
        <v>0.88</v>
      </c>
      <c r="W48" t="n">
        <v>6.85</v>
      </c>
      <c r="X48" t="n">
        <v>0.93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2.4124</v>
      </c>
      <c r="E49" t="n">
        <v>41.45</v>
      </c>
      <c r="F49" t="n">
        <v>38.96</v>
      </c>
      <c r="G49" t="n">
        <v>80.62</v>
      </c>
      <c r="H49" t="n">
        <v>1.43</v>
      </c>
      <c r="I49" t="n">
        <v>29</v>
      </c>
      <c r="J49" t="n">
        <v>98.5</v>
      </c>
      <c r="K49" t="n">
        <v>37.55</v>
      </c>
      <c r="L49" t="n">
        <v>8</v>
      </c>
      <c r="M49" t="n">
        <v>27</v>
      </c>
      <c r="N49" t="n">
        <v>12.95</v>
      </c>
      <c r="O49" t="n">
        <v>12382.79</v>
      </c>
      <c r="P49" t="n">
        <v>312</v>
      </c>
      <c r="Q49" t="n">
        <v>419.23</v>
      </c>
      <c r="R49" t="n">
        <v>90.45999999999999</v>
      </c>
      <c r="S49" t="n">
        <v>59.57</v>
      </c>
      <c r="T49" t="n">
        <v>13220.01</v>
      </c>
      <c r="U49" t="n">
        <v>0.66</v>
      </c>
      <c r="V49" t="n">
        <v>0.89</v>
      </c>
      <c r="W49" t="n">
        <v>6.84</v>
      </c>
      <c r="X49" t="n">
        <v>0.8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2.4193</v>
      </c>
      <c r="E50" t="n">
        <v>41.33</v>
      </c>
      <c r="F50" t="n">
        <v>38.9</v>
      </c>
      <c r="G50" t="n">
        <v>89.78</v>
      </c>
      <c r="H50" t="n">
        <v>1.59</v>
      </c>
      <c r="I50" t="n">
        <v>26</v>
      </c>
      <c r="J50" t="n">
        <v>99.75</v>
      </c>
      <c r="K50" t="n">
        <v>37.55</v>
      </c>
      <c r="L50" t="n">
        <v>9</v>
      </c>
      <c r="M50" t="n">
        <v>24</v>
      </c>
      <c r="N50" t="n">
        <v>13.2</v>
      </c>
      <c r="O50" t="n">
        <v>12536.43</v>
      </c>
      <c r="P50" t="n">
        <v>308.75</v>
      </c>
      <c r="Q50" t="n">
        <v>419.24</v>
      </c>
      <c r="R50" t="n">
        <v>88.48999999999999</v>
      </c>
      <c r="S50" t="n">
        <v>59.57</v>
      </c>
      <c r="T50" t="n">
        <v>12251.14</v>
      </c>
      <c r="U50" t="n">
        <v>0.67</v>
      </c>
      <c r="V50" t="n">
        <v>0.89</v>
      </c>
      <c r="W50" t="n">
        <v>6.84</v>
      </c>
      <c r="X50" t="n">
        <v>0.74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2.4298</v>
      </c>
      <c r="E51" t="n">
        <v>41.16</v>
      </c>
      <c r="F51" t="n">
        <v>38.78</v>
      </c>
      <c r="G51" t="n">
        <v>101.17</v>
      </c>
      <c r="H51" t="n">
        <v>1.74</v>
      </c>
      <c r="I51" t="n">
        <v>23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305.05</v>
      </c>
      <c r="Q51" t="n">
        <v>419.24</v>
      </c>
      <c r="R51" t="n">
        <v>84.33</v>
      </c>
      <c r="S51" t="n">
        <v>59.57</v>
      </c>
      <c r="T51" t="n">
        <v>10186.02</v>
      </c>
      <c r="U51" t="n">
        <v>0.71</v>
      </c>
      <c r="V51" t="n">
        <v>0.89</v>
      </c>
      <c r="W51" t="n">
        <v>6.84</v>
      </c>
      <c r="X51" t="n">
        <v>0.62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2.4348</v>
      </c>
      <c r="E52" t="n">
        <v>41.07</v>
      </c>
      <c r="F52" t="n">
        <v>38.74</v>
      </c>
      <c r="G52" t="n">
        <v>110.67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19</v>
      </c>
      <c r="N52" t="n">
        <v>13.7</v>
      </c>
      <c r="O52" t="n">
        <v>12844.88</v>
      </c>
      <c r="P52" t="n">
        <v>302.36</v>
      </c>
      <c r="Q52" t="n">
        <v>419.25</v>
      </c>
      <c r="R52" t="n">
        <v>82.90000000000001</v>
      </c>
      <c r="S52" t="n">
        <v>59.57</v>
      </c>
      <c r="T52" t="n">
        <v>9480.99</v>
      </c>
      <c r="U52" t="n">
        <v>0.72</v>
      </c>
      <c r="V52" t="n">
        <v>0.89</v>
      </c>
      <c r="W52" t="n">
        <v>6.83</v>
      </c>
      <c r="X52" t="n">
        <v>0.57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2.4396</v>
      </c>
      <c r="E53" t="n">
        <v>40.99</v>
      </c>
      <c r="F53" t="n">
        <v>38.69</v>
      </c>
      <c r="G53" t="n">
        <v>122.19</v>
      </c>
      <c r="H53" t="n">
        <v>2.04</v>
      </c>
      <c r="I53" t="n">
        <v>19</v>
      </c>
      <c r="J53" t="n">
        <v>103.51</v>
      </c>
      <c r="K53" t="n">
        <v>37.55</v>
      </c>
      <c r="L53" t="n">
        <v>12</v>
      </c>
      <c r="M53" t="n">
        <v>17</v>
      </c>
      <c r="N53" t="n">
        <v>13.95</v>
      </c>
      <c r="O53" t="n">
        <v>12999.7</v>
      </c>
      <c r="P53" t="n">
        <v>298.39</v>
      </c>
      <c r="Q53" t="n">
        <v>419.24</v>
      </c>
      <c r="R53" t="n">
        <v>81.48</v>
      </c>
      <c r="S53" t="n">
        <v>59.57</v>
      </c>
      <c r="T53" t="n">
        <v>8778.74</v>
      </c>
      <c r="U53" t="n">
        <v>0.73</v>
      </c>
      <c r="V53" t="n">
        <v>0.89</v>
      </c>
      <c r="W53" t="n">
        <v>6.83</v>
      </c>
      <c r="X53" t="n">
        <v>0.53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2.4442</v>
      </c>
      <c r="E54" t="n">
        <v>40.91</v>
      </c>
      <c r="F54" t="n">
        <v>38.63</v>
      </c>
      <c r="G54" t="n">
        <v>128.78</v>
      </c>
      <c r="H54" t="n">
        <v>2.18</v>
      </c>
      <c r="I54" t="n">
        <v>18</v>
      </c>
      <c r="J54" t="n">
        <v>104.76</v>
      </c>
      <c r="K54" t="n">
        <v>37.55</v>
      </c>
      <c r="L54" t="n">
        <v>13</v>
      </c>
      <c r="M54" t="n">
        <v>16</v>
      </c>
      <c r="N54" t="n">
        <v>14.21</v>
      </c>
      <c r="O54" t="n">
        <v>13154.91</v>
      </c>
      <c r="P54" t="n">
        <v>295.7</v>
      </c>
      <c r="Q54" t="n">
        <v>419.25</v>
      </c>
      <c r="R54" t="n">
        <v>79.64</v>
      </c>
      <c r="S54" t="n">
        <v>59.57</v>
      </c>
      <c r="T54" t="n">
        <v>7865.29</v>
      </c>
      <c r="U54" t="n">
        <v>0.75</v>
      </c>
      <c r="V54" t="n">
        <v>0.89</v>
      </c>
      <c r="W54" t="n">
        <v>6.82</v>
      </c>
      <c r="X54" t="n">
        <v>0.47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2.4485</v>
      </c>
      <c r="E55" t="n">
        <v>40.84</v>
      </c>
      <c r="F55" t="n">
        <v>38.6</v>
      </c>
      <c r="G55" t="n">
        <v>144.75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14</v>
      </c>
      <c r="N55" t="n">
        <v>14.47</v>
      </c>
      <c r="O55" t="n">
        <v>13310.53</v>
      </c>
      <c r="P55" t="n">
        <v>293.11</v>
      </c>
      <c r="Q55" t="n">
        <v>419.23</v>
      </c>
      <c r="R55" t="n">
        <v>78.64</v>
      </c>
      <c r="S55" t="n">
        <v>59.57</v>
      </c>
      <c r="T55" t="n">
        <v>7373.69</v>
      </c>
      <c r="U55" t="n">
        <v>0.76</v>
      </c>
      <c r="V55" t="n">
        <v>0.9</v>
      </c>
      <c r="W55" t="n">
        <v>6.82</v>
      </c>
      <c r="X55" t="n">
        <v>0.44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2.452</v>
      </c>
      <c r="E56" t="n">
        <v>40.78</v>
      </c>
      <c r="F56" t="n">
        <v>38.56</v>
      </c>
      <c r="G56" t="n">
        <v>154.24</v>
      </c>
      <c r="H56" t="n">
        <v>2.46</v>
      </c>
      <c r="I56" t="n">
        <v>15</v>
      </c>
      <c r="J56" t="n">
        <v>107.29</v>
      </c>
      <c r="K56" t="n">
        <v>37.55</v>
      </c>
      <c r="L56" t="n">
        <v>15</v>
      </c>
      <c r="M56" t="n">
        <v>13</v>
      </c>
      <c r="N56" t="n">
        <v>14.74</v>
      </c>
      <c r="O56" t="n">
        <v>13466.55</v>
      </c>
      <c r="P56" t="n">
        <v>289.22</v>
      </c>
      <c r="Q56" t="n">
        <v>419.24</v>
      </c>
      <c r="R56" t="n">
        <v>77.09</v>
      </c>
      <c r="S56" t="n">
        <v>59.57</v>
      </c>
      <c r="T56" t="n">
        <v>6603.93</v>
      </c>
      <c r="U56" t="n">
        <v>0.77</v>
      </c>
      <c r="V56" t="n">
        <v>0.9</v>
      </c>
      <c r="W56" t="n">
        <v>6.82</v>
      </c>
      <c r="X56" t="n">
        <v>0.4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2.4546</v>
      </c>
      <c r="E57" t="n">
        <v>40.74</v>
      </c>
      <c r="F57" t="n">
        <v>38.54</v>
      </c>
      <c r="G57" t="n">
        <v>165.15</v>
      </c>
      <c r="H57" t="n">
        <v>2.6</v>
      </c>
      <c r="I57" t="n">
        <v>14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287.8</v>
      </c>
      <c r="Q57" t="n">
        <v>419.24</v>
      </c>
      <c r="R57" t="n">
        <v>76.40000000000001</v>
      </c>
      <c r="S57" t="n">
        <v>59.57</v>
      </c>
      <c r="T57" t="n">
        <v>6264.62</v>
      </c>
      <c r="U57" t="n">
        <v>0.78</v>
      </c>
      <c r="V57" t="n">
        <v>0.9</v>
      </c>
      <c r="W57" t="n">
        <v>6.82</v>
      </c>
      <c r="X57" t="n">
        <v>0.37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2.4567</v>
      </c>
      <c r="E58" t="n">
        <v>40.71</v>
      </c>
      <c r="F58" t="n">
        <v>38.52</v>
      </c>
      <c r="G58" t="n">
        <v>177.78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11</v>
      </c>
      <c r="N58" t="n">
        <v>15.28</v>
      </c>
      <c r="O58" t="n">
        <v>13779.95</v>
      </c>
      <c r="P58" t="n">
        <v>283.03</v>
      </c>
      <c r="Q58" t="n">
        <v>419.23</v>
      </c>
      <c r="R58" t="n">
        <v>76</v>
      </c>
      <c r="S58" t="n">
        <v>59.57</v>
      </c>
      <c r="T58" t="n">
        <v>6068.06</v>
      </c>
      <c r="U58" t="n">
        <v>0.78</v>
      </c>
      <c r="V58" t="n">
        <v>0.9</v>
      </c>
      <c r="W58" t="n">
        <v>6.82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2.4576</v>
      </c>
      <c r="E59" t="n">
        <v>40.69</v>
      </c>
      <c r="F59" t="n">
        <v>38.5</v>
      </c>
      <c r="G59" t="n">
        <v>177.71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9</v>
      </c>
      <c r="N59" t="n">
        <v>15.55</v>
      </c>
      <c r="O59" t="n">
        <v>13937.22</v>
      </c>
      <c r="P59" t="n">
        <v>281.38</v>
      </c>
      <c r="Q59" t="n">
        <v>419.24</v>
      </c>
      <c r="R59" t="n">
        <v>75.44</v>
      </c>
      <c r="S59" t="n">
        <v>59.57</v>
      </c>
      <c r="T59" t="n">
        <v>5791.86</v>
      </c>
      <c r="U59" t="n">
        <v>0.79</v>
      </c>
      <c r="V59" t="n">
        <v>0.9</v>
      </c>
      <c r="W59" t="n">
        <v>6.82</v>
      </c>
      <c r="X59" t="n">
        <v>0.34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2.46</v>
      </c>
      <c r="E60" t="n">
        <v>40.65</v>
      </c>
      <c r="F60" t="n">
        <v>38.48</v>
      </c>
      <c r="G60" t="n">
        <v>192.42</v>
      </c>
      <c r="H60" t="n">
        <v>2.98</v>
      </c>
      <c r="I60" t="n">
        <v>12</v>
      </c>
      <c r="J60" t="n">
        <v>112.39</v>
      </c>
      <c r="K60" t="n">
        <v>37.55</v>
      </c>
      <c r="L60" t="n">
        <v>19</v>
      </c>
      <c r="M60" t="n">
        <v>5</v>
      </c>
      <c r="N60" t="n">
        <v>15.83</v>
      </c>
      <c r="O60" t="n">
        <v>14094.9</v>
      </c>
      <c r="P60" t="n">
        <v>280.68</v>
      </c>
      <c r="Q60" t="n">
        <v>419.23</v>
      </c>
      <c r="R60" t="n">
        <v>74.61</v>
      </c>
      <c r="S60" t="n">
        <v>59.57</v>
      </c>
      <c r="T60" t="n">
        <v>5380.67</v>
      </c>
      <c r="U60" t="n">
        <v>0.8</v>
      </c>
      <c r="V60" t="n">
        <v>0.9</v>
      </c>
      <c r="W60" t="n">
        <v>6.82</v>
      </c>
      <c r="X60" t="n">
        <v>0.32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2.4601</v>
      </c>
      <c r="E61" t="n">
        <v>40.65</v>
      </c>
      <c r="F61" t="n">
        <v>38.48</v>
      </c>
      <c r="G61" t="n">
        <v>192.41</v>
      </c>
      <c r="H61" t="n">
        <v>3.1</v>
      </c>
      <c r="I61" t="n">
        <v>12</v>
      </c>
      <c r="J61" t="n">
        <v>113.67</v>
      </c>
      <c r="K61" t="n">
        <v>37.55</v>
      </c>
      <c r="L61" t="n">
        <v>20</v>
      </c>
      <c r="M61" t="n">
        <v>2</v>
      </c>
      <c r="N61" t="n">
        <v>16.12</v>
      </c>
      <c r="O61" t="n">
        <v>14253</v>
      </c>
      <c r="P61" t="n">
        <v>282.48</v>
      </c>
      <c r="Q61" t="n">
        <v>419.24</v>
      </c>
      <c r="R61" t="n">
        <v>74.43000000000001</v>
      </c>
      <c r="S61" t="n">
        <v>59.57</v>
      </c>
      <c r="T61" t="n">
        <v>5290.14</v>
      </c>
      <c r="U61" t="n">
        <v>0.8</v>
      </c>
      <c r="V61" t="n">
        <v>0.9</v>
      </c>
      <c r="W61" t="n">
        <v>6.82</v>
      </c>
      <c r="X61" t="n">
        <v>0.32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2.4591</v>
      </c>
      <c r="E62" t="n">
        <v>40.67</v>
      </c>
      <c r="F62" t="n">
        <v>38.5</v>
      </c>
      <c r="G62" t="n">
        <v>192.49</v>
      </c>
      <c r="H62" t="n">
        <v>3.22</v>
      </c>
      <c r="I62" t="n">
        <v>12</v>
      </c>
      <c r="J62" t="n">
        <v>114.95</v>
      </c>
      <c r="K62" t="n">
        <v>37.55</v>
      </c>
      <c r="L62" t="n">
        <v>21</v>
      </c>
      <c r="M62" t="n">
        <v>0</v>
      </c>
      <c r="N62" t="n">
        <v>16.4</v>
      </c>
      <c r="O62" t="n">
        <v>14411.53</v>
      </c>
      <c r="P62" t="n">
        <v>285.22</v>
      </c>
      <c r="Q62" t="n">
        <v>419.25</v>
      </c>
      <c r="R62" t="n">
        <v>74.77</v>
      </c>
      <c r="S62" t="n">
        <v>59.57</v>
      </c>
      <c r="T62" t="n">
        <v>5459.95</v>
      </c>
      <c r="U62" t="n">
        <v>0.8</v>
      </c>
      <c r="V62" t="n">
        <v>0.9</v>
      </c>
      <c r="W62" t="n">
        <v>6.83</v>
      </c>
      <c r="X62" t="n">
        <v>0.34</v>
      </c>
      <c r="Y62" t="n">
        <v>0.5</v>
      </c>
      <c r="Z62" t="n">
        <v>10</v>
      </c>
    </row>
    <row r="63">
      <c r="A63" t="n">
        <v>0</v>
      </c>
      <c r="B63" t="n">
        <v>30</v>
      </c>
      <c r="C63" t="inlineStr">
        <is>
          <t xml:space="preserve">CONCLUIDO	</t>
        </is>
      </c>
      <c r="D63" t="n">
        <v>1.9801</v>
      </c>
      <c r="E63" t="n">
        <v>50.5</v>
      </c>
      <c r="F63" t="n">
        <v>45</v>
      </c>
      <c r="G63" t="n">
        <v>11.49</v>
      </c>
      <c r="H63" t="n">
        <v>0.24</v>
      </c>
      <c r="I63" t="n">
        <v>235</v>
      </c>
      <c r="J63" t="n">
        <v>71.52</v>
      </c>
      <c r="K63" t="n">
        <v>32.27</v>
      </c>
      <c r="L63" t="n">
        <v>1</v>
      </c>
      <c r="M63" t="n">
        <v>233</v>
      </c>
      <c r="N63" t="n">
        <v>8.25</v>
      </c>
      <c r="O63" t="n">
        <v>9054.6</v>
      </c>
      <c r="P63" t="n">
        <v>324.69</v>
      </c>
      <c r="Q63" t="n">
        <v>419.33</v>
      </c>
      <c r="R63" t="n">
        <v>286.8</v>
      </c>
      <c r="S63" t="n">
        <v>59.57</v>
      </c>
      <c r="T63" t="n">
        <v>110360.1</v>
      </c>
      <c r="U63" t="n">
        <v>0.21</v>
      </c>
      <c r="V63" t="n">
        <v>0.77</v>
      </c>
      <c r="W63" t="n">
        <v>7.19</v>
      </c>
      <c r="X63" t="n">
        <v>6.83</v>
      </c>
      <c r="Y63" t="n">
        <v>0.5</v>
      </c>
      <c r="Z63" t="n">
        <v>10</v>
      </c>
    </row>
    <row r="64">
      <c r="A64" t="n">
        <v>1</v>
      </c>
      <c r="B64" t="n">
        <v>30</v>
      </c>
      <c r="C64" t="inlineStr">
        <is>
          <t xml:space="preserve">CONCLUIDO	</t>
        </is>
      </c>
      <c r="D64" t="n">
        <v>2.2347</v>
      </c>
      <c r="E64" t="n">
        <v>44.75</v>
      </c>
      <c r="F64" t="n">
        <v>41.24</v>
      </c>
      <c r="G64" t="n">
        <v>23.13</v>
      </c>
      <c r="H64" t="n">
        <v>0.48</v>
      </c>
      <c r="I64" t="n">
        <v>107</v>
      </c>
      <c r="J64" t="n">
        <v>72.7</v>
      </c>
      <c r="K64" t="n">
        <v>32.27</v>
      </c>
      <c r="L64" t="n">
        <v>2</v>
      </c>
      <c r="M64" t="n">
        <v>105</v>
      </c>
      <c r="N64" t="n">
        <v>8.43</v>
      </c>
      <c r="O64" t="n">
        <v>9200.25</v>
      </c>
      <c r="P64" t="n">
        <v>294.34</v>
      </c>
      <c r="Q64" t="n">
        <v>419.33</v>
      </c>
      <c r="R64" t="n">
        <v>164.19</v>
      </c>
      <c r="S64" t="n">
        <v>59.57</v>
      </c>
      <c r="T64" t="n">
        <v>49697.79</v>
      </c>
      <c r="U64" t="n">
        <v>0.36</v>
      </c>
      <c r="V64" t="n">
        <v>0.84</v>
      </c>
      <c r="W64" t="n">
        <v>6.98</v>
      </c>
      <c r="X64" t="n">
        <v>3.07</v>
      </c>
      <c r="Y64" t="n">
        <v>0.5</v>
      </c>
      <c r="Z64" t="n">
        <v>10</v>
      </c>
    </row>
    <row r="65">
      <c r="A65" t="n">
        <v>2</v>
      </c>
      <c r="B65" t="n">
        <v>30</v>
      </c>
      <c r="C65" t="inlineStr">
        <is>
          <t xml:space="preserve">CONCLUIDO	</t>
        </is>
      </c>
      <c r="D65" t="n">
        <v>2.324</v>
      </c>
      <c r="E65" t="n">
        <v>43.03</v>
      </c>
      <c r="F65" t="n">
        <v>40.11</v>
      </c>
      <c r="G65" t="n">
        <v>34.88</v>
      </c>
      <c r="H65" t="n">
        <v>0.71</v>
      </c>
      <c r="I65" t="n">
        <v>69</v>
      </c>
      <c r="J65" t="n">
        <v>73.88</v>
      </c>
      <c r="K65" t="n">
        <v>32.27</v>
      </c>
      <c r="L65" t="n">
        <v>3</v>
      </c>
      <c r="M65" t="n">
        <v>67</v>
      </c>
      <c r="N65" t="n">
        <v>8.609999999999999</v>
      </c>
      <c r="O65" t="n">
        <v>9346.23</v>
      </c>
      <c r="P65" t="n">
        <v>282.59</v>
      </c>
      <c r="Q65" t="n">
        <v>419.26</v>
      </c>
      <c r="R65" t="n">
        <v>128.01</v>
      </c>
      <c r="S65" t="n">
        <v>59.57</v>
      </c>
      <c r="T65" t="n">
        <v>31794.38</v>
      </c>
      <c r="U65" t="n">
        <v>0.47</v>
      </c>
      <c r="V65" t="n">
        <v>0.86</v>
      </c>
      <c r="W65" t="n">
        <v>6.9</v>
      </c>
      <c r="X65" t="n">
        <v>1.95</v>
      </c>
      <c r="Y65" t="n">
        <v>0.5</v>
      </c>
      <c r="Z65" t="n">
        <v>10</v>
      </c>
    </row>
    <row r="66">
      <c r="A66" t="n">
        <v>3</v>
      </c>
      <c r="B66" t="n">
        <v>30</v>
      </c>
      <c r="C66" t="inlineStr">
        <is>
          <t xml:space="preserve">CONCLUIDO	</t>
        </is>
      </c>
      <c r="D66" t="n">
        <v>2.3683</v>
      </c>
      <c r="E66" t="n">
        <v>42.22</v>
      </c>
      <c r="F66" t="n">
        <v>39.59</v>
      </c>
      <c r="G66" t="n">
        <v>46.57</v>
      </c>
      <c r="H66" t="n">
        <v>0.93</v>
      </c>
      <c r="I66" t="n">
        <v>51</v>
      </c>
      <c r="J66" t="n">
        <v>75.06999999999999</v>
      </c>
      <c r="K66" t="n">
        <v>32.27</v>
      </c>
      <c r="L66" t="n">
        <v>4</v>
      </c>
      <c r="M66" t="n">
        <v>49</v>
      </c>
      <c r="N66" t="n">
        <v>8.800000000000001</v>
      </c>
      <c r="O66" t="n">
        <v>9492.549999999999</v>
      </c>
      <c r="P66" t="n">
        <v>275.61</v>
      </c>
      <c r="Q66" t="n">
        <v>419.29</v>
      </c>
      <c r="R66" t="n">
        <v>110.6</v>
      </c>
      <c r="S66" t="n">
        <v>59.57</v>
      </c>
      <c r="T66" t="n">
        <v>23179.89</v>
      </c>
      <c r="U66" t="n">
        <v>0.54</v>
      </c>
      <c r="V66" t="n">
        <v>0.87</v>
      </c>
      <c r="W66" t="n">
        <v>6.88</v>
      </c>
      <c r="X66" t="n">
        <v>1.42</v>
      </c>
      <c r="Y66" t="n">
        <v>0.5</v>
      </c>
      <c r="Z66" t="n">
        <v>10</v>
      </c>
    </row>
    <row r="67">
      <c r="A67" t="n">
        <v>4</v>
      </c>
      <c r="B67" t="n">
        <v>30</v>
      </c>
      <c r="C67" t="inlineStr">
        <is>
          <t xml:space="preserve">CONCLUIDO	</t>
        </is>
      </c>
      <c r="D67" t="n">
        <v>2.3933</v>
      </c>
      <c r="E67" t="n">
        <v>41.78</v>
      </c>
      <c r="F67" t="n">
        <v>39.32</v>
      </c>
      <c r="G67" t="n">
        <v>58.98</v>
      </c>
      <c r="H67" t="n">
        <v>1.15</v>
      </c>
      <c r="I67" t="n">
        <v>40</v>
      </c>
      <c r="J67" t="n">
        <v>76.26000000000001</v>
      </c>
      <c r="K67" t="n">
        <v>32.27</v>
      </c>
      <c r="L67" t="n">
        <v>5</v>
      </c>
      <c r="M67" t="n">
        <v>38</v>
      </c>
      <c r="N67" t="n">
        <v>8.99</v>
      </c>
      <c r="O67" t="n">
        <v>9639.200000000001</v>
      </c>
      <c r="P67" t="n">
        <v>270.34</v>
      </c>
      <c r="Q67" t="n">
        <v>419.25</v>
      </c>
      <c r="R67" t="n">
        <v>101.82</v>
      </c>
      <c r="S67" t="n">
        <v>59.57</v>
      </c>
      <c r="T67" t="n">
        <v>18846.19</v>
      </c>
      <c r="U67" t="n">
        <v>0.59</v>
      </c>
      <c r="V67" t="n">
        <v>0.88</v>
      </c>
      <c r="W67" t="n">
        <v>6.86</v>
      </c>
      <c r="X67" t="n">
        <v>1.15</v>
      </c>
      <c r="Y67" t="n">
        <v>0.5</v>
      </c>
      <c r="Z67" t="n">
        <v>10</v>
      </c>
    </row>
    <row r="68">
      <c r="A68" t="n">
        <v>5</v>
      </c>
      <c r="B68" t="n">
        <v>30</v>
      </c>
      <c r="C68" t="inlineStr">
        <is>
          <t xml:space="preserve">CONCLUIDO	</t>
        </is>
      </c>
      <c r="D68" t="n">
        <v>2.4131</v>
      </c>
      <c r="E68" t="n">
        <v>41.44</v>
      </c>
      <c r="F68" t="n">
        <v>39.08</v>
      </c>
      <c r="G68" t="n">
        <v>71.06</v>
      </c>
      <c r="H68" t="n">
        <v>1.36</v>
      </c>
      <c r="I68" t="n">
        <v>33</v>
      </c>
      <c r="J68" t="n">
        <v>77.45</v>
      </c>
      <c r="K68" t="n">
        <v>32.27</v>
      </c>
      <c r="L68" t="n">
        <v>6</v>
      </c>
      <c r="M68" t="n">
        <v>31</v>
      </c>
      <c r="N68" t="n">
        <v>9.18</v>
      </c>
      <c r="O68" t="n">
        <v>9786.190000000001</v>
      </c>
      <c r="P68" t="n">
        <v>264.94</v>
      </c>
      <c r="Q68" t="n">
        <v>419.25</v>
      </c>
      <c r="R68" t="n">
        <v>94.37</v>
      </c>
      <c r="S68" t="n">
        <v>59.57</v>
      </c>
      <c r="T68" t="n">
        <v>15154.73</v>
      </c>
      <c r="U68" t="n">
        <v>0.63</v>
      </c>
      <c r="V68" t="n">
        <v>0.88</v>
      </c>
      <c r="W68" t="n">
        <v>6.85</v>
      </c>
      <c r="X68" t="n">
        <v>0.92</v>
      </c>
      <c r="Y68" t="n">
        <v>0.5</v>
      </c>
      <c r="Z68" t="n">
        <v>10</v>
      </c>
    </row>
    <row r="69">
      <c r="A69" t="n">
        <v>6</v>
      </c>
      <c r="B69" t="n">
        <v>30</v>
      </c>
      <c r="C69" t="inlineStr">
        <is>
          <t xml:space="preserve">CONCLUIDO	</t>
        </is>
      </c>
      <c r="D69" t="n">
        <v>2.4269</v>
      </c>
      <c r="E69" t="n">
        <v>41.2</v>
      </c>
      <c r="F69" t="n">
        <v>38.92</v>
      </c>
      <c r="G69" t="n">
        <v>83.41</v>
      </c>
      <c r="H69" t="n">
        <v>1.56</v>
      </c>
      <c r="I69" t="n">
        <v>28</v>
      </c>
      <c r="J69" t="n">
        <v>78.65000000000001</v>
      </c>
      <c r="K69" t="n">
        <v>32.27</v>
      </c>
      <c r="L69" t="n">
        <v>7</v>
      </c>
      <c r="M69" t="n">
        <v>26</v>
      </c>
      <c r="N69" t="n">
        <v>9.380000000000001</v>
      </c>
      <c r="O69" t="n">
        <v>9933.52</v>
      </c>
      <c r="P69" t="n">
        <v>260.16</v>
      </c>
      <c r="Q69" t="n">
        <v>419.23</v>
      </c>
      <c r="R69" t="n">
        <v>89.01000000000001</v>
      </c>
      <c r="S69" t="n">
        <v>59.57</v>
      </c>
      <c r="T69" t="n">
        <v>12498.02</v>
      </c>
      <c r="U69" t="n">
        <v>0.67</v>
      </c>
      <c r="V69" t="n">
        <v>0.89</v>
      </c>
      <c r="W69" t="n">
        <v>6.84</v>
      </c>
      <c r="X69" t="n">
        <v>0.76</v>
      </c>
      <c r="Y69" t="n">
        <v>0.5</v>
      </c>
      <c r="Z69" t="n">
        <v>10</v>
      </c>
    </row>
    <row r="70">
      <c r="A70" t="n">
        <v>7</v>
      </c>
      <c r="B70" t="n">
        <v>30</v>
      </c>
      <c r="C70" t="inlineStr">
        <is>
          <t xml:space="preserve">CONCLUIDO	</t>
        </is>
      </c>
      <c r="D70" t="n">
        <v>2.4371</v>
      </c>
      <c r="E70" t="n">
        <v>41.03</v>
      </c>
      <c r="F70" t="n">
        <v>38.81</v>
      </c>
      <c r="G70" t="n">
        <v>97.04000000000001</v>
      </c>
      <c r="H70" t="n">
        <v>1.75</v>
      </c>
      <c r="I70" t="n">
        <v>24</v>
      </c>
      <c r="J70" t="n">
        <v>79.84</v>
      </c>
      <c r="K70" t="n">
        <v>32.27</v>
      </c>
      <c r="L70" t="n">
        <v>8</v>
      </c>
      <c r="M70" t="n">
        <v>22</v>
      </c>
      <c r="N70" t="n">
        <v>9.57</v>
      </c>
      <c r="O70" t="n">
        <v>10081.19</v>
      </c>
      <c r="P70" t="n">
        <v>255.82</v>
      </c>
      <c r="Q70" t="n">
        <v>419.25</v>
      </c>
      <c r="R70" t="n">
        <v>85.58</v>
      </c>
      <c r="S70" t="n">
        <v>59.57</v>
      </c>
      <c r="T70" t="n">
        <v>10805.04</v>
      </c>
      <c r="U70" t="n">
        <v>0.7</v>
      </c>
      <c r="V70" t="n">
        <v>0.89</v>
      </c>
      <c r="W70" t="n">
        <v>6.83</v>
      </c>
      <c r="X70" t="n">
        <v>0.65</v>
      </c>
      <c r="Y70" t="n">
        <v>0.5</v>
      </c>
      <c r="Z70" t="n">
        <v>10</v>
      </c>
    </row>
    <row r="71">
      <c r="A71" t="n">
        <v>8</v>
      </c>
      <c r="B71" t="n">
        <v>30</v>
      </c>
      <c r="C71" t="inlineStr">
        <is>
          <t xml:space="preserve">CONCLUIDO	</t>
        </is>
      </c>
      <c r="D71" t="n">
        <v>2.4449</v>
      </c>
      <c r="E71" t="n">
        <v>40.9</v>
      </c>
      <c r="F71" t="n">
        <v>38.73</v>
      </c>
      <c r="G71" t="n">
        <v>110.66</v>
      </c>
      <c r="H71" t="n">
        <v>1.94</v>
      </c>
      <c r="I71" t="n">
        <v>21</v>
      </c>
      <c r="J71" t="n">
        <v>81.04000000000001</v>
      </c>
      <c r="K71" t="n">
        <v>32.27</v>
      </c>
      <c r="L71" t="n">
        <v>9</v>
      </c>
      <c r="M71" t="n">
        <v>19</v>
      </c>
      <c r="N71" t="n">
        <v>9.77</v>
      </c>
      <c r="O71" t="n">
        <v>10229.34</v>
      </c>
      <c r="P71" t="n">
        <v>250.79</v>
      </c>
      <c r="Q71" t="n">
        <v>419.24</v>
      </c>
      <c r="R71" t="n">
        <v>82.61</v>
      </c>
      <c r="S71" t="n">
        <v>59.57</v>
      </c>
      <c r="T71" t="n">
        <v>9336.370000000001</v>
      </c>
      <c r="U71" t="n">
        <v>0.72</v>
      </c>
      <c r="V71" t="n">
        <v>0.89</v>
      </c>
      <c r="W71" t="n">
        <v>6.83</v>
      </c>
      <c r="X71" t="n">
        <v>0.57</v>
      </c>
      <c r="Y71" t="n">
        <v>0.5</v>
      </c>
      <c r="Z71" t="n">
        <v>10</v>
      </c>
    </row>
    <row r="72">
      <c r="A72" t="n">
        <v>9</v>
      </c>
      <c r="B72" t="n">
        <v>30</v>
      </c>
      <c r="C72" t="inlineStr">
        <is>
          <t xml:space="preserve">CONCLUIDO	</t>
        </is>
      </c>
      <c r="D72" t="n">
        <v>2.4501</v>
      </c>
      <c r="E72" t="n">
        <v>40.81</v>
      </c>
      <c r="F72" t="n">
        <v>38.68</v>
      </c>
      <c r="G72" t="n">
        <v>122.13</v>
      </c>
      <c r="H72" t="n">
        <v>2.13</v>
      </c>
      <c r="I72" t="n">
        <v>19</v>
      </c>
      <c r="J72" t="n">
        <v>82.25</v>
      </c>
      <c r="K72" t="n">
        <v>32.27</v>
      </c>
      <c r="L72" t="n">
        <v>10</v>
      </c>
      <c r="M72" t="n">
        <v>17</v>
      </c>
      <c r="N72" t="n">
        <v>9.98</v>
      </c>
      <c r="O72" t="n">
        <v>10377.72</v>
      </c>
      <c r="P72" t="n">
        <v>246.63</v>
      </c>
      <c r="Q72" t="n">
        <v>419.25</v>
      </c>
      <c r="R72" t="n">
        <v>81.01000000000001</v>
      </c>
      <c r="S72" t="n">
        <v>59.57</v>
      </c>
      <c r="T72" t="n">
        <v>8546.889999999999</v>
      </c>
      <c r="U72" t="n">
        <v>0.74</v>
      </c>
      <c r="V72" t="n">
        <v>0.89</v>
      </c>
      <c r="W72" t="n">
        <v>6.82</v>
      </c>
      <c r="X72" t="n">
        <v>0.51</v>
      </c>
      <c r="Y72" t="n">
        <v>0.5</v>
      </c>
      <c r="Z72" t="n">
        <v>10</v>
      </c>
    </row>
    <row r="73">
      <c r="A73" t="n">
        <v>10</v>
      </c>
      <c r="B73" t="n">
        <v>30</v>
      </c>
      <c r="C73" t="inlineStr">
        <is>
          <t xml:space="preserve">CONCLUIDO	</t>
        </is>
      </c>
      <c r="D73" t="n">
        <v>2.4553</v>
      </c>
      <c r="E73" t="n">
        <v>40.73</v>
      </c>
      <c r="F73" t="n">
        <v>38.62</v>
      </c>
      <c r="G73" t="n">
        <v>136.31</v>
      </c>
      <c r="H73" t="n">
        <v>2.31</v>
      </c>
      <c r="I73" t="n">
        <v>17</v>
      </c>
      <c r="J73" t="n">
        <v>83.45</v>
      </c>
      <c r="K73" t="n">
        <v>32.27</v>
      </c>
      <c r="L73" t="n">
        <v>11</v>
      </c>
      <c r="M73" t="n">
        <v>14</v>
      </c>
      <c r="N73" t="n">
        <v>10.18</v>
      </c>
      <c r="O73" t="n">
        <v>10526.45</v>
      </c>
      <c r="P73" t="n">
        <v>242.07</v>
      </c>
      <c r="Q73" t="n">
        <v>419.23</v>
      </c>
      <c r="R73" t="n">
        <v>78.97</v>
      </c>
      <c r="S73" t="n">
        <v>59.57</v>
      </c>
      <c r="T73" t="n">
        <v>7535.68</v>
      </c>
      <c r="U73" t="n">
        <v>0.75</v>
      </c>
      <c r="V73" t="n">
        <v>0.9</v>
      </c>
      <c r="W73" t="n">
        <v>6.83</v>
      </c>
      <c r="X73" t="n">
        <v>0.46</v>
      </c>
      <c r="Y73" t="n">
        <v>0.5</v>
      </c>
      <c r="Z73" t="n">
        <v>10</v>
      </c>
    </row>
    <row r="74">
      <c r="A74" t="n">
        <v>11</v>
      </c>
      <c r="B74" t="n">
        <v>30</v>
      </c>
      <c r="C74" t="inlineStr">
        <is>
          <t xml:space="preserve">CONCLUIDO	</t>
        </is>
      </c>
      <c r="D74" t="n">
        <v>2.4567</v>
      </c>
      <c r="E74" t="n">
        <v>40.7</v>
      </c>
      <c r="F74" t="n">
        <v>38.61</v>
      </c>
      <c r="G74" t="n">
        <v>144.79</v>
      </c>
      <c r="H74" t="n">
        <v>2.48</v>
      </c>
      <c r="I74" t="n">
        <v>16</v>
      </c>
      <c r="J74" t="n">
        <v>84.66</v>
      </c>
      <c r="K74" t="n">
        <v>32.27</v>
      </c>
      <c r="L74" t="n">
        <v>12</v>
      </c>
      <c r="M74" t="n">
        <v>6</v>
      </c>
      <c r="N74" t="n">
        <v>10.39</v>
      </c>
      <c r="O74" t="n">
        <v>10675.53</v>
      </c>
      <c r="P74" t="n">
        <v>239.92</v>
      </c>
      <c r="Q74" t="n">
        <v>419.24</v>
      </c>
      <c r="R74" t="n">
        <v>78.61</v>
      </c>
      <c r="S74" t="n">
        <v>59.57</v>
      </c>
      <c r="T74" t="n">
        <v>7362.5</v>
      </c>
      <c r="U74" t="n">
        <v>0.76</v>
      </c>
      <c r="V74" t="n">
        <v>0.9</v>
      </c>
      <c r="W74" t="n">
        <v>6.83</v>
      </c>
      <c r="X74" t="n">
        <v>0.45</v>
      </c>
      <c r="Y74" t="n">
        <v>0.5</v>
      </c>
      <c r="Z74" t="n">
        <v>10</v>
      </c>
    </row>
    <row r="75">
      <c r="A75" t="n">
        <v>12</v>
      </c>
      <c r="B75" t="n">
        <v>30</v>
      </c>
      <c r="C75" t="inlineStr">
        <is>
          <t xml:space="preserve">CONCLUIDO	</t>
        </is>
      </c>
      <c r="D75" t="n">
        <v>2.4566</v>
      </c>
      <c r="E75" t="n">
        <v>40.71</v>
      </c>
      <c r="F75" t="n">
        <v>38.61</v>
      </c>
      <c r="G75" t="n">
        <v>144.8</v>
      </c>
      <c r="H75" t="n">
        <v>2.65</v>
      </c>
      <c r="I75" t="n">
        <v>16</v>
      </c>
      <c r="J75" t="n">
        <v>85.87</v>
      </c>
      <c r="K75" t="n">
        <v>32.27</v>
      </c>
      <c r="L75" t="n">
        <v>13</v>
      </c>
      <c r="M75" t="n">
        <v>3</v>
      </c>
      <c r="N75" t="n">
        <v>10.6</v>
      </c>
      <c r="O75" t="n">
        <v>10824.97</v>
      </c>
      <c r="P75" t="n">
        <v>239.53</v>
      </c>
      <c r="Q75" t="n">
        <v>419.25</v>
      </c>
      <c r="R75" t="n">
        <v>78.48</v>
      </c>
      <c r="S75" t="n">
        <v>59.57</v>
      </c>
      <c r="T75" t="n">
        <v>7296.51</v>
      </c>
      <c r="U75" t="n">
        <v>0.76</v>
      </c>
      <c r="V75" t="n">
        <v>0.9</v>
      </c>
      <c r="W75" t="n">
        <v>6.84</v>
      </c>
      <c r="X75" t="n">
        <v>0.45</v>
      </c>
      <c r="Y75" t="n">
        <v>0.5</v>
      </c>
      <c r="Z75" t="n">
        <v>10</v>
      </c>
    </row>
    <row r="76">
      <c r="A76" t="n">
        <v>13</v>
      </c>
      <c r="B76" t="n">
        <v>30</v>
      </c>
      <c r="C76" t="inlineStr">
        <is>
          <t xml:space="preserve">CONCLUIDO	</t>
        </is>
      </c>
      <c r="D76" t="n">
        <v>2.4595</v>
      </c>
      <c r="E76" t="n">
        <v>40.66</v>
      </c>
      <c r="F76" t="n">
        <v>38.58</v>
      </c>
      <c r="G76" t="n">
        <v>154.33</v>
      </c>
      <c r="H76" t="n">
        <v>2.82</v>
      </c>
      <c r="I76" t="n">
        <v>15</v>
      </c>
      <c r="J76" t="n">
        <v>87.09</v>
      </c>
      <c r="K76" t="n">
        <v>32.27</v>
      </c>
      <c r="L76" t="n">
        <v>14</v>
      </c>
      <c r="M76" t="n">
        <v>0</v>
      </c>
      <c r="N76" t="n">
        <v>10.82</v>
      </c>
      <c r="O76" t="n">
        <v>10974.76</v>
      </c>
      <c r="P76" t="n">
        <v>242.34</v>
      </c>
      <c r="Q76" t="n">
        <v>419.23</v>
      </c>
      <c r="R76" t="n">
        <v>77.44</v>
      </c>
      <c r="S76" t="n">
        <v>59.57</v>
      </c>
      <c r="T76" t="n">
        <v>6778.59</v>
      </c>
      <c r="U76" t="n">
        <v>0.77</v>
      </c>
      <c r="V76" t="n">
        <v>0.9</v>
      </c>
      <c r="W76" t="n">
        <v>6.84</v>
      </c>
      <c r="X76" t="n">
        <v>0.42</v>
      </c>
      <c r="Y76" t="n">
        <v>0.5</v>
      </c>
      <c r="Z76" t="n">
        <v>10</v>
      </c>
    </row>
    <row r="77">
      <c r="A77" t="n">
        <v>0</v>
      </c>
      <c r="B77" t="n">
        <v>15</v>
      </c>
      <c r="C77" t="inlineStr">
        <is>
          <t xml:space="preserve">CONCLUIDO	</t>
        </is>
      </c>
      <c r="D77" t="n">
        <v>2.1971</v>
      </c>
      <c r="E77" t="n">
        <v>45.51</v>
      </c>
      <c r="F77" t="n">
        <v>42.24</v>
      </c>
      <c r="G77" t="n">
        <v>17.85</v>
      </c>
      <c r="H77" t="n">
        <v>0.43</v>
      </c>
      <c r="I77" t="n">
        <v>142</v>
      </c>
      <c r="J77" t="n">
        <v>39.78</v>
      </c>
      <c r="K77" t="n">
        <v>19.54</v>
      </c>
      <c r="L77" t="n">
        <v>1</v>
      </c>
      <c r="M77" t="n">
        <v>140</v>
      </c>
      <c r="N77" t="n">
        <v>4.24</v>
      </c>
      <c r="O77" t="n">
        <v>5140</v>
      </c>
      <c r="P77" t="n">
        <v>196.25</v>
      </c>
      <c r="Q77" t="n">
        <v>419.26</v>
      </c>
      <c r="R77" t="n">
        <v>197.06</v>
      </c>
      <c r="S77" t="n">
        <v>59.57</v>
      </c>
      <c r="T77" t="n">
        <v>65955.09</v>
      </c>
      <c r="U77" t="n">
        <v>0.3</v>
      </c>
      <c r="V77" t="n">
        <v>0.82</v>
      </c>
      <c r="W77" t="n">
        <v>7.02</v>
      </c>
      <c r="X77" t="n">
        <v>4.07</v>
      </c>
      <c r="Y77" t="n">
        <v>0.5</v>
      </c>
      <c r="Z77" t="n">
        <v>10</v>
      </c>
    </row>
    <row r="78">
      <c r="A78" t="n">
        <v>1</v>
      </c>
      <c r="B78" t="n">
        <v>15</v>
      </c>
      <c r="C78" t="inlineStr">
        <is>
          <t xml:space="preserve">CONCLUIDO	</t>
        </is>
      </c>
      <c r="D78" t="n">
        <v>2.3585</v>
      </c>
      <c r="E78" t="n">
        <v>42.4</v>
      </c>
      <c r="F78" t="n">
        <v>39.98</v>
      </c>
      <c r="G78" t="n">
        <v>36.9</v>
      </c>
      <c r="H78" t="n">
        <v>0.84</v>
      </c>
      <c r="I78" t="n">
        <v>65</v>
      </c>
      <c r="J78" t="n">
        <v>40.89</v>
      </c>
      <c r="K78" t="n">
        <v>19.54</v>
      </c>
      <c r="L78" t="n">
        <v>2</v>
      </c>
      <c r="M78" t="n">
        <v>63</v>
      </c>
      <c r="N78" t="n">
        <v>4.35</v>
      </c>
      <c r="O78" t="n">
        <v>5277.26</v>
      </c>
      <c r="P78" t="n">
        <v>178.64</v>
      </c>
      <c r="Q78" t="n">
        <v>419.26</v>
      </c>
      <c r="R78" t="n">
        <v>123.38</v>
      </c>
      <c r="S78" t="n">
        <v>59.57</v>
      </c>
      <c r="T78" t="n">
        <v>29500.46</v>
      </c>
      <c r="U78" t="n">
        <v>0.48</v>
      </c>
      <c r="V78" t="n">
        <v>0.86</v>
      </c>
      <c r="W78" t="n">
        <v>6.9</v>
      </c>
      <c r="X78" t="n">
        <v>1.82</v>
      </c>
      <c r="Y78" t="n">
        <v>0.5</v>
      </c>
      <c r="Z78" t="n">
        <v>10</v>
      </c>
    </row>
    <row r="79">
      <c r="A79" t="n">
        <v>2</v>
      </c>
      <c r="B79" t="n">
        <v>15</v>
      </c>
      <c r="C79" t="inlineStr">
        <is>
          <t xml:space="preserve">CONCLUIDO	</t>
        </is>
      </c>
      <c r="D79" t="n">
        <v>2.4127</v>
      </c>
      <c r="E79" t="n">
        <v>41.45</v>
      </c>
      <c r="F79" t="n">
        <v>39.29</v>
      </c>
      <c r="G79" t="n">
        <v>57.5</v>
      </c>
      <c r="H79" t="n">
        <v>1.22</v>
      </c>
      <c r="I79" t="n">
        <v>41</v>
      </c>
      <c r="J79" t="n">
        <v>42.01</v>
      </c>
      <c r="K79" t="n">
        <v>19.54</v>
      </c>
      <c r="L79" t="n">
        <v>3</v>
      </c>
      <c r="M79" t="n">
        <v>39</v>
      </c>
      <c r="N79" t="n">
        <v>4.46</v>
      </c>
      <c r="O79" t="n">
        <v>5414.79</v>
      </c>
      <c r="P79" t="n">
        <v>167.54</v>
      </c>
      <c r="Q79" t="n">
        <v>419.23</v>
      </c>
      <c r="R79" t="n">
        <v>101.03</v>
      </c>
      <c r="S79" t="n">
        <v>59.57</v>
      </c>
      <c r="T79" t="n">
        <v>18443.93</v>
      </c>
      <c r="U79" t="n">
        <v>0.59</v>
      </c>
      <c r="V79" t="n">
        <v>0.88</v>
      </c>
      <c r="W79" t="n">
        <v>6.86</v>
      </c>
      <c r="X79" t="n">
        <v>1.13</v>
      </c>
      <c r="Y79" t="n">
        <v>0.5</v>
      </c>
      <c r="Z79" t="n">
        <v>10</v>
      </c>
    </row>
    <row r="80">
      <c r="A80" t="n">
        <v>3</v>
      </c>
      <c r="B80" t="n">
        <v>15</v>
      </c>
      <c r="C80" t="inlineStr">
        <is>
          <t xml:space="preserve">CONCLUIDO	</t>
        </is>
      </c>
      <c r="D80" t="n">
        <v>2.4344</v>
      </c>
      <c r="E80" t="n">
        <v>41.08</v>
      </c>
      <c r="F80" t="n">
        <v>39.03</v>
      </c>
      <c r="G80" t="n">
        <v>75.55</v>
      </c>
      <c r="H80" t="n">
        <v>1.59</v>
      </c>
      <c r="I80" t="n">
        <v>31</v>
      </c>
      <c r="J80" t="n">
        <v>43.13</v>
      </c>
      <c r="K80" t="n">
        <v>19.54</v>
      </c>
      <c r="L80" t="n">
        <v>4</v>
      </c>
      <c r="M80" t="n">
        <v>16</v>
      </c>
      <c r="N80" t="n">
        <v>4.58</v>
      </c>
      <c r="O80" t="n">
        <v>5552.61</v>
      </c>
      <c r="P80" t="n">
        <v>159.44</v>
      </c>
      <c r="Q80" t="n">
        <v>419.29</v>
      </c>
      <c r="R80" t="n">
        <v>92.05</v>
      </c>
      <c r="S80" t="n">
        <v>59.57</v>
      </c>
      <c r="T80" t="n">
        <v>14003.02</v>
      </c>
      <c r="U80" t="n">
        <v>0.65</v>
      </c>
      <c r="V80" t="n">
        <v>0.89</v>
      </c>
      <c r="W80" t="n">
        <v>6.86</v>
      </c>
      <c r="X80" t="n">
        <v>0.87</v>
      </c>
      <c r="Y80" t="n">
        <v>0.5</v>
      </c>
      <c r="Z80" t="n">
        <v>10</v>
      </c>
    </row>
    <row r="81">
      <c r="A81" t="n">
        <v>4</v>
      </c>
      <c r="B81" t="n">
        <v>15</v>
      </c>
      <c r="C81" t="inlineStr">
        <is>
          <t xml:space="preserve">CONCLUIDO	</t>
        </is>
      </c>
      <c r="D81" t="n">
        <v>2.4375</v>
      </c>
      <c r="E81" t="n">
        <v>41.03</v>
      </c>
      <c r="F81" t="n">
        <v>39.01</v>
      </c>
      <c r="G81" t="n">
        <v>80.7</v>
      </c>
      <c r="H81" t="n">
        <v>1.94</v>
      </c>
      <c r="I81" t="n">
        <v>29</v>
      </c>
      <c r="J81" t="n">
        <v>44.24</v>
      </c>
      <c r="K81" t="n">
        <v>19.54</v>
      </c>
      <c r="L81" t="n">
        <v>5</v>
      </c>
      <c r="M81" t="n">
        <v>0</v>
      </c>
      <c r="N81" t="n">
        <v>4.7</v>
      </c>
      <c r="O81" t="n">
        <v>5690.71</v>
      </c>
      <c r="P81" t="n">
        <v>160.92</v>
      </c>
      <c r="Q81" t="n">
        <v>419.29</v>
      </c>
      <c r="R81" t="n">
        <v>90.41</v>
      </c>
      <c r="S81" t="n">
        <v>59.57</v>
      </c>
      <c r="T81" t="n">
        <v>13194.08</v>
      </c>
      <c r="U81" t="n">
        <v>0.66</v>
      </c>
      <c r="V81" t="n">
        <v>0.89</v>
      </c>
      <c r="W81" t="n">
        <v>6.88</v>
      </c>
      <c r="X81" t="n">
        <v>0.84</v>
      </c>
      <c r="Y81" t="n">
        <v>0.5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1.5412</v>
      </c>
      <c r="E82" t="n">
        <v>64.89</v>
      </c>
      <c r="F82" t="n">
        <v>50.55</v>
      </c>
      <c r="G82" t="n">
        <v>7.24</v>
      </c>
      <c r="H82" t="n">
        <v>0.12</v>
      </c>
      <c r="I82" t="n">
        <v>419</v>
      </c>
      <c r="J82" t="n">
        <v>141.81</v>
      </c>
      <c r="K82" t="n">
        <v>47.83</v>
      </c>
      <c r="L82" t="n">
        <v>1</v>
      </c>
      <c r="M82" t="n">
        <v>417</v>
      </c>
      <c r="N82" t="n">
        <v>22.98</v>
      </c>
      <c r="O82" t="n">
        <v>17723.39</v>
      </c>
      <c r="P82" t="n">
        <v>579.13</v>
      </c>
      <c r="Q82" t="n">
        <v>419.49</v>
      </c>
      <c r="R82" t="n">
        <v>468.26</v>
      </c>
      <c r="S82" t="n">
        <v>59.57</v>
      </c>
      <c r="T82" t="n">
        <v>200171.38</v>
      </c>
      <c r="U82" t="n">
        <v>0.13</v>
      </c>
      <c r="V82" t="n">
        <v>0.68</v>
      </c>
      <c r="W82" t="n">
        <v>7.49</v>
      </c>
      <c r="X82" t="n">
        <v>12.38</v>
      </c>
      <c r="Y82" t="n">
        <v>0.5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1.9712</v>
      </c>
      <c r="E83" t="n">
        <v>50.73</v>
      </c>
      <c r="F83" t="n">
        <v>43.33</v>
      </c>
      <c r="G83" t="n">
        <v>14.52</v>
      </c>
      <c r="H83" t="n">
        <v>0.25</v>
      </c>
      <c r="I83" t="n">
        <v>179</v>
      </c>
      <c r="J83" t="n">
        <v>143.17</v>
      </c>
      <c r="K83" t="n">
        <v>47.83</v>
      </c>
      <c r="L83" t="n">
        <v>2</v>
      </c>
      <c r="M83" t="n">
        <v>177</v>
      </c>
      <c r="N83" t="n">
        <v>23.34</v>
      </c>
      <c r="O83" t="n">
        <v>17891.86</v>
      </c>
      <c r="P83" t="n">
        <v>495.32</v>
      </c>
      <c r="Q83" t="n">
        <v>419.28</v>
      </c>
      <c r="R83" t="n">
        <v>232.62</v>
      </c>
      <c r="S83" t="n">
        <v>59.57</v>
      </c>
      <c r="T83" t="n">
        <v>83552.42</v>
      </c>
      <c r="U83" t="n">
        <v>0.26</v>
      </c>
      <c r="V83" t="n">
        <v>0.8</v>
      </c>
      <c r="W83" t="n">
        <v>7.09</v>
      </c>
      <c r="X83" t="n">
        <v>5.16</v>
      </c>
      <c r="Y83" t="n">
        <v>0.5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2.1298</v>
      </c>
      <c r="E84" t="n">
        <v>46.95</v>
      </c>
      <c r="F84" t="n">
        <v>41.43</v>
      </c>
      <c r="G84" t="n">
        <v>21.81</v>
      </c>
      <c r="H84" t="n">
        <v>0.37</v>
      </c>
      <c r="I84" t="n">
        <v>114</v>
      </c>
      <c r="J84" t="n">
        <v>144.54</v>
      </c>
      <c r="K84" t="n">
        <v>47.83</v>
      </c>
      <c r="L84" t="n">
        <v>3</v>
      </c>
      <c r="M84" t="n">
        <v>112</v>
      </c>
      <c r="N84" t="n">
        <v>23.71</v>
      </c>
      <c r="O84" t="n">
        <v>18060.85</v>
      </c>
      <c r="P84" t="n">
        <v>472.53</v>
      </c>
      <c r="Q84" t="n">
        <v>419.31</v>
      </c>
      <c r="R84" t="n">
        <v>170.64</v>
      </c>
      <c r="S84" t="n">
        <v>59.57</v>
      </c>
      <c r="T84" t="n">
        <v>52885.89</v>
      </c>
      <c r="U84" t="n">
        <v>0.35</v>
      </c>
      <c r="V84" t="n">
        <v>0.83</v>
      </c>
      <c r="W84" t="n">
        <v>6.98</v>
      </c>
      <c r="X84" t="n">
        <v>3.26</v>
      </c>
      <c r="Y84" t="n">
        <v>0.5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2.212</v>
      </c>
      <c r="E85" t="n">
        <v>45.21</v>
      </c>
      <c r="F85" t="n">
        <v>40.55</v>
      </c>
      <c r="G85" t="n">
        <v>28.97</v>
      </c>
      <c r="H85" t="n">
        <v>0.49</v>
      </c>
      <c r="I85" t="n">
        <v>84</v>
      </c>
      <c r="J85" t="n">
        <v>145.92</v>
      </c>
      <c r="K85" t="n">
        <v>47.83</v>
      </c>
      <c r="L85" t="n">
        <v>4</v>
      </c>
      <c r="M85" t="n">
        <v>82</v>
      </c>
      <c r="N85" t="n">
        <v>24.09</v>
      </c>
      <c r="O85" t="n">
        <v>18230.35</v>
      </c>
      <c r="P85" t="n">
        <v>461.37</v>
      </c>
      <c r="Q85" t="n">
        <v>419.3</v>
      </c>
      <c r="R85" t="n">
        <v>142.1</v>
      </c>
      <c r="S85" t="n">
        <v>59.57</v>
      </c>
      <c r="T85" t="n">
        <v>38766.94</v>
      </c>
      <c r="U85" t="n">
        <v>0.42</v>
      </c>
      <c r="V85" t="n">
        <v>0.85</v>
      </c>
      <c r="W85" t="n">
        <v>6.93</v>
      </c>
      <c r="X85" t="n">
        <v>2.39</v>
      </c>
      <c r="Y85" t="n">
        <v>0.5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2.2611</v>
      </c>
      <c r="E86" t="n">
        <v>44.23</v>
      </c>
      <c r="F86" t="n">
        <v>40.06</v>
      </c>
      <c r="G86" t="n">
        <v>35.88</v>
      </c>
      <c r="H86" t="n">
        <v>0.6</v>
      </c>
      <c r="I86" t="n">
        <v>67</v>
      </c>
      <c r="J86" t="n">
        <v>147.3</v>
      </c>
      <c r="K86" t="n">
        <v>47.83</v>
      </c>
      <c r="L86" t="n">
        <v>5</v>
      </c>
      <c r="M86" t="n">
        <v>65</v>
      </c>
      <c r="N86" t="n">
        <v>24.47</v>
      </c>
      <c r="O86" t="n">
        <v>18400.38</v>
      </c>
      <c r="P86" t="n">
        <v>454.47</v>
      </c>
      <c r="Q86" t="n">
        <v>419.3</v>
      </c>
      <c r="R86" t="n">
        <v>125.92</v>
      </c>
      <c r="S86" t="n">
        <v>59.57</v>
      </c>
      <c r="T86" t="n">
        <v>30761.54</v>
      </c>
      <c r="U86" t="n">
        <v>0.47</v>
      </c>
      <c r="V86" t="n">
        <v>0.86</v>
      </c>
      <c r="W86" t="n">
        <v>6.91</v>
      </c>
      <c r="X86" t="n">
        <v>1.9</v>
      </c>
      <c r="Y86" t="n">
        <v>0.5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2.2977</v>
      </c>
      <c r="E87" t="n">
        <v>43.52</v>
      </c>
      <c r="F87" t="n">
        <v>39.71</v>
      </c>
      <c r="G87" t="n">
        <v>43.31</v>
      </c>
      <c r="H87" t="n">
        <v>0.71</v>
      </c>
      <c r="I87" t="n">
        <v>55</v>
      </c>
      <c r="J87" t="n">
        <v>148.68</v>
      </c>
      <c r="K87" t="n">
        <v>47.83</v>
      </c>
      <c r="L87" t="n">
        <v>6</v>
      </c>
      <c r="M87" t="n">
        <v>53</v>
      </c>
      <c r="N87" t="n">
        <v>24.85</v>
      </c>
      <c r="O87" t="n">
        <v>18570.94</v>
      </c>
      <c r="P87" t="n">
        <v>449.44</v>
      </c>
      <c r="Q87" t="n">
        <v>419.28</v>
      </c>
      <c r="R87" t="n">
        <v>114.58</v>
      </c>
      <c r="S87" t="n">
        <v>59.57</v>
      </c>
      <c r="T87" t="n">
        <v>25150.97</v>
      </c>
      <c r="U87" t="n">
        <v>0.52</v>
      </c>
      <c r="V87" t="n">
        <v>0.87</v>
      </c>
      <c r="W87" t="n">
        <v>6.88</v>
      </c>
      <c r="X87" t="n">
        <v>1.54</v>
      </c>
      <c r="Y87" t="n">
        <v>0.5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2.322</v>
      </c>
      <c r="E88" t="n">
        <v>43.07</v>
      </c>
      <c r="F88" t="n">
        <v>39.48</v>
      </c>
      <c r="G88" t="n">
        <v>50.4</v>
      </c>
      <c r="H88" t="n">
        <v>0.83</v>
      </c>
      <c r="I88" t="n">
        <v>47</v>
      </c>
      <c r="J88" t="n">
        <v>150.07</v>
      </c>
      <c r="K88" t="n">
        <v>47.83</v>
      </c>
      <c r="L88" t="n">
        <v>7</v>
      </c>
      <c r="M88" t="n">
        <v>45</v>
      </c>
      <c r="N88" t="n">
        <v>25.24</v>
      </c>
      <c r="O88" t="n">
        <v>18742.03</v>
      </c>
      <c r="P88" t="n">
        <v>445.79</v>
      </c>
      <c r="Q88" t="n">
        <v>419.25</v>
      </c>
      <c r="R88" t="n">
        <v>107.03</v>
      </c>
      <c r="S88" t="n">
        <v>59.57</v>
      </c>
      <c r="T88" t="n">
        <v>21417.32</v>
      </c>
      <c r="U88" t="n">
        <v>0.5600000000000001</v>
      </c>
      <c r="V88" t="n">
        <v>0.88</v>
      </c>
      <c r="W88" t="n">
        <v>6.87</v>
      </c>
      <c r="X88" t="n">
        <v>1.32</v>
      </c>
      <c r="Y88" t="n">
        <v>0.5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2.3414</v>
      </c>
      <c r="E89" t="n">
        <v>42.71</v>
      </c>
      <c r="F89" t="n">
        <v>39.3</v>
      </c>
      <c r="G89" t="n">
        <v>57.51</v>
      </c>
      <c r="H89" t="n">
        <v>0.9399999999999999</v>
      </c>
      <c r="I89" t="n">
        <v>41</v>
      </c>
      <c r="J89" t="n">
        <v>151.46</v>
      </c>
      <c r="K89" t="n">
        <v>47.83</v>
      </c>
      <c r="L89" t="n">
        <v>8</v>
      </c>
      <c r="M89" t="n">
        <v>39</v>
      </c>
      <c r="N89" t="n">
        <v>25.63</v>
      </c>
      <c r="O89" t="n">
        <v>18913.66</v>
      </c>
      <c r="P89" t="n">
        <v>442.85</v>
      </c>
      <c r="Q89" t="n">
        <v>419.29</v>
      </c>
      <c r="R89" t="n">
        <v>101.3</v>
      </c>
      <c r="S89" t="n">
        <v>59.57</v>
      </c>
      <c r="T89" t="n">
        <v>18581.18</v>
      </c>
      <c r="U89" t="n">
        <v>0.59</v>
      </c>
      <c r="V89" t="n">
        <v>0.88</v>
      </c>
      <c r="W89" t="n">
        <v>6.86</v>
      </c>
      <c r="X89" t="n">
        <v>1.13</v>
      </c>
      <c r="Y89" t="n">
        <v>0.5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2.3533</v>
      </c>
      <c r="E90" t="n">
        <v>42.49</v>
      </c>
      <c r="F90" t="n">
        <v>39.2</v>
      </c>
      <c r="G90" t="n">
        <v>63.56</v>
      </c>
      <c r="H90" t="n">
        <v>1.04</v>
      </c>
      <c r="I90" t="n">
        <v>37</v>
      </c>
      <c r="J90" t="n">
        <v>152.85</v>
      </c>
      <c r="K90" t="n">
        <v>47.83</v>
      </c>
      <c r="L90" t="n">
        <v>9</v>
      </c>
      <c r="M90" t="n">
        <v>35</v>
      </c>
      <c r="N90" t="n">
        <v>26.03</v>
      </c>
      <c r="O90" t="n">
        <v>19085.83</v>
      </c>
      <c r="P90" t="n">
        <v>440.8</v>
      </c>
      <c r="Q90" t="n">
        <v>419.26</v>
      </c>
      <c r="R90" t="n">
        <v>98.06999999999999</v>
      </c>
      <c r="S90" t="n">
        <v>59.57</v>
      </c>
      <c r="T90" t="n">
        <v>16983.46</v>
      </c>
      <c r="U90" t="n">
        <v>0.61</v>
      </c>
      <c r="V90" t="n">
        <v>0.88</v>
      </c>
      <c r="W90" t="n">
        <v>6.85</v>
      </c>
      <c r="X90" t="n">
        <v>1.03</v>
      </c>
      <c r="Y90" t="n">
        <v>0.5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2.3665</v>
      </c>
      <c r="E91" t="n">
        <v>42.26</v>
      </c>
      <c r="F91" t="n">
        <v>39.07</v>
      </c>
      <c r="G91" t="n">
        <v>71.04000000000001</v>
      </c>
      <c r="H91" t="n">
        <v>1.15</v>
      </c>
      <c r="I91" t="n">
        <v>33</v>
      </c>
      <c r="J91" t="n">
        <v>154.25</v>
      </c>
      <c r="K91" t="n">
        <v>47.83</v>
      </c>
      <c r="L91" t="n">
        <v>10</v>
      </c>
      <c r="M91" t="n">
        <v>31</v>
      </c>
      <c r="N91" t="n">
        <v>26.43</v>
      </c>
      <c r="O91" t="n">
        <v>19258.55</v>
      </c>
      <c r="P91" t="n">
        <v>438.33</v>
      </c>
      <c r="Q91" t="n">
        <v>419.24</v>
      </c>
      <c r="R91" t="n">
        <v>94.06999999999999</v>
      </c>
      <c r="S91" t="n">
        <v>59.57</v>
      </c>
      <c r="T91" t="n">
        <v>15007.6</v>
      </c>
      <c r="U91" t="n">
        <v>0.63</v>
      </c>
      <c r="V91" t="n">
        <v>0.88</v>
      </c>
      <c r="W91" t="n">
        <v>6.85</v>
      </c>
      <c r="X91" t="n">
        <v>0.91</v>
      </c>
      <c r="Y91" t="n">
        <v>0.5</v>
      </c>
      <c r="Z91" t="n">
        <v>10</v>
      </c>
    </row>
    <row r="92">
      <c r="A92" t="n">
        <v>10</v>
      </c>
      <c r="B92" t="n">
        <v>70</v>
      </c>
      <c r="C92" t="inlineStr">
        <is>
          <t xml:space="preserve">CONCLUIDO	</t>
        </is>
      </c>
      <c r="D92" t="n">
        <v>2.3755</v>
      </c>
      <c r="E92" t="n">
        <v>42.1</v>
      </c>
      <c r="F92" t="n">
        <v>39</v>
      </c>
      <c r="G92" t="n">
        <v>78</v>
      </c>
      <c r="H92" t="n">
        <v>1.25</v>
      </c>
      <c r="I92" t="n">
        <v>30</v>
      </c>
      <c r="J92" t="n">
        <v>155.66</v>
      </c>
      <c r="K92" t="n">
        <v>47.83</v>
      </c>
      <c r="L92" t="n">
        <v>11</v>
      </c>
      <c r="M92" t="n">
        <v>28</v>
      </c>
      <c r="N92" t="n">
        <v>26.83</v>
      </c>
      <c r="O92" t="n">
        <v>19431.82</v>
      </c>
      <c r="P92" t="n">
        <v>436.63</v>
      </c>
      <c r="Q92" t="n">
        <v>419.23</v>
      </c>
      <c r="R92" t="n">
        <v>91.8</v>
      </c>
      <c r="S92" t="n">
        <v>59.57</v>
      </c>
      <c r="T92" t="n">
        <v>13885.5</v>
      </c>
      <c r="U92" t="n">
        <v>0.65</v>
      </c>
      <c r="V92" t="n">
        <v>0.89</v>
      </c>
      <c r="W92" t="n">
        <v>6.84</v>
      </c>
      <c r="X92" t="n">
        <v>0.84</v>
      </c>
      <c r="Y92" t="n">
        <v>0.5</v>
      </c>
      <c r="Z92" t="n">
        <v>10</v>
      </c>
    </row>
    <row r="93">
      <c r="A93" t="n">
        <v>11</v>
      </c>
      <c r="B93" t="n">
        <v>70</v>
      </c>
      <c r="C93" t="inlineStr">
        <is>
          <t xml:space="preserve">CONCLUIDO	</t>
        </is>
      </c>
      <c r="D93" t="n">
        <v>2.3852</v>
      </c>
      <c r="E93" t="n">
        <v>41.93</v>
      </c>
      <c r="F93" t="n">
        <v>38.92</v>
      </c>
      <c r="G93" t="n">
        <v>86.48</v>
      </c>
      <c r="H93" t="n">
        <v>1.35</v>
      </c>
      <c r="I93" t="n">
        <v>27</v>
      </c>
      <c r="J93" t="n">
        <v>157.07</v>
      </c>
      <c r="K93" t="n">
        <v>47.83</v>
      </c>
      <c r="L93" t="n">
        <v>12</v>
      </c>
      <c r="M93" t="n">
        <v>25</v>
      </c>
      <c r="N93" t="n">
        <v>27.24</v>
      </c>
      <c r="O93" t="n">
        <v>19605.66</v>
      </c>
      <c r="P93" t="n">
        <v>434.16</v>
      </c>
      <c r="Q93" t="n">
        <v>419.24</v>
      </c>
      <c r="R93" t="n">
        <v>88.70999999999999</v>
      </c>
      <c r="S93" t="n">
        <v>59.57</v>
      </c>
      <c r="T93" t="n">
        <v>12353.58</v>
      </c>
      <c r="U93" t="n">
        <v>0.67</v>
      </c>
      <c r="V93" t="n">
        <v>0.89</v>
      </c>
      <c r="W93" t="n">
        <v>6.85</v>
      </c>
      <c r="X93" t="n">
        <v>0.75</v>
      </c>
      <c r="Y93" t="n">
        <v>0.5</v>
      </c>
      <c r="Z93" t="n">
        <v>10</v>
      </c>
    </row>
    <row r="94">
      <c r="A94" t="n">
        <v>12</v>
      </c>
      <c r="B94" t="n">
        <v>70</v>
      </c>
      <c r="C94" t="inlineStr">
        <is>
          <t xml:space="preserve">CONCLUIDO	</t>
        </is>
      </c>
      <c r="D94" t="n">
        <v>2.3914</v>
      </c>
      <c r="E94" t="n">
        <v>41.82</v>
      </c>
      <c r="F94" t="n">
        <v>38.87</v>
      </c>
      <c r="G94" t="n">
        <v>93.28</v>
      </c>
      <c r="H94" t="n">
        <v>1.45</v>
      </c>
      <c r="I94" t="n">
        <v>25</v>
      </c>
      <c r="J94" t="n">
        <v>158.48</v>
      </c>
      <c r="K94" t="n">
        <v>47.83</v>
      </c>
      <c r="L94" t="n">
        <v>13</v>
      </c>
      <c r="M94" t="n">
        <v>23</v>
      </c>
      <c r="N94" t="n">
        <v>27.65</v>
      </c>
      <c r="O94" t="n">
        <v>19780.06</v>
      </c>
      <c r="P94" t="n">
        <v>432.55</v>
      </c>
      <c r="Q94" t="n">
        <v>419.25</v>
      </c>
      <c r="R94" t="n">
        <v>87.20999999999999</v>
      </c>
      <c r="S94" t="n">
        <v>59.57</v>
      </c>
      <c r="T94" t="n">
        <v>11614.48</v>
      </c>
      <c r="U94" t="n">
        <v>0.68</v>
      </c>
      <c r="V94" t="n">
        <v>0.89</v>
      </c>
      <c r="W94" t="n">
        <v>6.84</v>
      </c>
      <c r="X94" t="n">
        <v>0.7</v>
      </c>
      <c r="Y94" t="n">
        <v>0.5</v>
      </c>
      <c r="Z94" t="n">
        <v>10</v>
      </c>
    </row>
    <row r="95">
      <c r="A95" t="n">
        <v>13</v>
      </c>
      <c r="B95" t="n">
        <v>70</v>
      </c>
      <c r="C95" t="inlineStr">
        <is>
          <t xml:space="preserve">CONCLUIDO	</t>
        </is>
      </c>
      <c r="D95" t="n">
        <v>2.3996</v>
      </c>
      <c r="E95" t="n">
        <v>41.67</v>
      </c>
      <c r="F95" t="n">
        <v>38.78</v>
      </c>
      <c r="G95" t="n">
        <v>101.17</v>
      </c>
      <c r="H95" t="n">
        <v>1.55</v>
      </c>
      <c r="I95" t="n">
        <v>23</v>
      </c>
      <c r="J95" t="n">
        <v>159.9</v>
      </c>
      <c r="K95" t="n">
        <v>47.83</v>
      </c>
      <c r="L95" t="n">
        <v>14</v>
      </c>
      <c r="M95" t="n">
        <v>21</v>
      </c>
      <c r="N95" t="n">
        <v>28.07</v>
      </c>
      <c r="O95" t="n">
        <v>19955.16</v>
      </c>
      <c r="P95" t="n">
        <v>430.2</v>
      </c>
      <c r="Q95" t="n">
        <v>419.25</v>
      </c>
      <c r="R95" t="n">
        <v>84.43000000000001</v>
      </c>
      <c r="S95" t="n">
        <v>59.57</v>
      </c>
      <c r="T95" t="n">
        <v>10235.45</v>
      </c>
      <c r="U95" t="n">
        <v>0.71</v>
      </c>
      <c r="V95" t="n">
        <v>0.89</v>
      </c>
      <c r="W95" t="n">
        <v>6.83</v>
      </c>
      <c r="X95" t="n">
        <v>0.62</v>
      </c>
      <c r="Y95" t="n">
        <v>0.5</v>
      </c>
      <c r="Z95" t="n">
        <v>10</v>
      </c>
    </row>
    <row r="96">
      <c r="A96" t="n">
        <v>14</v>
      </c>
      <c r="B96" t="n">
        <v>70</v>
      </c>
      <c r="C96" t="inlineStr">
        <is>
          <t xml:space="preserve">CONCLUIDO	</t>
        </is>
      </c>
      <c r="D96" t="n">
        <v>2.4029</v>
      </c>
      <c r="E96" t="n">
        <v>41.62</v>
      </c>
      <c r="F96" t="n">
        <v>38.75</v>
      </c>
      <c r="G96" t="n">
        <v>105.69</v>
      </c>
      <c r="H96" t="n">
        <v>1.65</v>
      </c>
      <c r="I96" t="n">
        <v>22</v>
      </c>
      <c r="J96" t="n">
        <v>161.32</v>
      </c>
      <c r="K96" t="n">
        <v>47.83</v>
      </c>
      <c r="L96" t="n">
        <v>15</v>
      </c>
      <c r="M96" t="n">
        <v>20</v>
      </c>
      <c r="N96" t="n">
        <v>28.5</v>
      </c>
      <c r="O96" t="n">
        <v>20130.71</v>
      </c>
      <c r="P96" t="n">
        <v>429.5</v>
      </c>
      <c r="Q96" t="n">
        <v>419.25</v>
      </c>
      <c r="R96" t="n">
        <v>83.64</v>
      </c>
      <c r="S96" t="n">
        <v>59.57</v>
      </c>
      <c r="T96" t="n">
        <v>9845.139999999999</v>
      </c>
      <c r="U96" t="n">
        <v>0.71</v>
      </c>
      <c r="V96" t="n">
        <v>0.89</v>
      </c>
      <c r="W96" t="n">
        <v>6.83</v>
      </c>
      <c r="X96" t="n">
        <v>0.59</v>
      </c>
      <c r="Y96" t="n">
        <v>0.5</v>
      </c>
      <c r="Z96" t="n">
        <v>10</v>
      </c>
    </row>
    <row r="97">
      <c r="A97" t="n">
        <v>15</v>
      </c>
      <c r="B97" t="n">
        <v>70</v>
      </c>
      <c r="C97" t="inlineStr">
        <is>
          <t xml:space="preserve">CONCLUIDO	</t>
        </is>
      </c>
      <c r="D97" t="n">
        <v>2.4053</v>
      </c>
      <c r="E97" t="n">
        <v>41.57</v>
      </c>
      <c r="F97" t="n">
        <v>38.74</v>
      </c>
      <c r="G97" t="n">
        <v>110.68</v>
      </c>
      <c r="H97" t="n">
        <v>1.74</v>
      </c>
      <c r="I97" t="n">
        <v>21</v>
      </c>
      <c r="J97" t="n">
        <v>162.75</v>
      </c>
      <c r="K97" t="n">
        <v>47.83</v>
      </c>
      <c r="L97" t="n">
        <v>16</v>
      </c>
      <c r="M97" t="n">
        <v>19</v>
      </c>
      <c r="N97" t="n">
        <v>28.92</v>
      </c>
      <c r="O97" t="n">
        <v>20306.85</v>
      </c>
      <c r="P97" t="n">
        <v>428.08</v>
      </c>
      <c r="Q97" t="n">
        <v>419.25</v>
      </c>
      <c r="R97" t="n">
        <v>82.98</v>
      </c>
      <c r="S97" t="n">
        <v>59.57</v>
      </c>
      <c r="T97" t="n">
        <v>9519.59</v>
      </c>
      <c r="U97" t="n">
        <v>0.72</v>
      </c>
      <c r="V97" t="n">
        <v>0.89</v>
      </c>
      <c r="W97" t="n">
        <v>6.83</v>
      </c>
      <c r="X97" t="n">
        <v>0.58</v>
      </c>
      <c r="Y97" t="n">
        <v>0.5</v>
      </c>
      <c r="Z97" t="n">
        <v>10</v>
      </c>
    </row>
    <row r="98">
      <c r="A98" t="n">
        <v>16</v>
      </c>
      <c r="B98" t="n">
        <v>70</v>
      </c>
      <c r="C98" t="inlineStr">
        <is>
          <t xml:space="preserve">CONCLUIDO	</t>
        </is>
      </c>
      <c r="D98" t="n">
        <v>2.4106</v>
      </c>
      <c r="E98" t="n">
        <v>41.48</v>
      </c>
      <c r="F98" t="n">
        <v>38.71</v>
      </c>
      <c r="G98" t="n">
        <v>122.23</v>
      </c>
      <c r="H98" t="n">
        <v>1.83</v>
      </c>
      <c r="I98" t="n">
        <v>19</v>
      </c>
      <c r="J98" t="n">
        <v>164.19</v>
      </c>
      <c r="K98" t="n">
        <v>47.83</v>
      </c>
      <c r="L98" t="n">
        <v>17</v>
      </c>
      <c r="M98" t="n">
        <v>17</v>
      </c>
      <c r="N98" t="n">
        <v>29.36</v>
      </c>
      <c r="O98" t="n">
        <v>20483.57</v>
      </c>
      <c r="P98" t="n">
        <v>425.69</v>
      </c>
      <c r="Q98" t="n">
        <v>419.25</v>
      </c>
      <c r="R98" t="n">
        <v>81.7</v>
      </c>
      <c r="S98" t="n">
        <v>59.57</v>
      </c>
      <c r="T98" t="n">
        <v>8889.799999999999</v>
      </c>
      <c r="U98" t="n">
        <v>0.73</v>
      </c>
      <c r="V98" t="n">
        <v>0.89</v>
      </c>
      <c r="W98" t="n">
        <v>6.84</v>
      </c>
      <c r="X98" t="n">
        <v>0.54</v>
      </c>
      <c r="Y98" t="n">
        <v>0.5</v>
      </c>
      <c r="Z98" t="n">
        <v>10</v>
      </c>
    </row>
    <row r="99">
      <c r="A99" t="n">
        <v>17</v>
      </c>
      <c r="B99" t="n">
        <v>70</v>
      </c>
      <c r="C99" t="inlineStr">
        <is>
          <t xml:space="preserve">CONCLUIDO	</t>
        </is>
      </c>
      <c r="D99" t="n">
        <v>2.4164</v>
      </c>
      <c r="E99" t="n">
        <v>41.38</v>
      </c>
      <c r="F99" t="n">
        <v>38.64</v>
      </c>
      <c r="G99" t="n">
        <v>128.79</v>
      </c>
      <c r="H99" t="n">
        <v>1.93</v>
      </c>
      <c r="I99" t="n">
        <v>18</v>
      </c>
      <c r="J99" t="n">
        <v>165.62</v>
      </c>
      <c r="K99" t="n">
        <v>47.83</v>
      </c>
      <c r="L99" t="n">
        <v>18</v>
      </c>
      <c r="M99" t="n">
        <v>16</v>
      </c>
      <c r="N99" t="n">
        <v>29.8</v>
      </c>
      <c r="O99" t="n">
        <v>20660.89</v>
      </c>
      <c r="P99" t="n">
        <v>424.83</v>
      </c>
      <c r="Q99" t="n">
        <v>419.23</v>
      </c>
      <c r="R99" t="n">
        <v>79.54000000000001</v>
      </c>
      <c r="S99" t="n">
        <v>59.57</v>
      </c>
      <c r="T99" t="n">
        <v>7816.8</v>
      </c>
      <c r="U99" t="n">
        <v>0.75</v>
      </c>
      <c r="V99" t="n">
        <v>0.89</v>
      </c>
      <c r="W99" t="n">
        <v>6.83</v>
      </c>
      <c r="X99" t="n">
        <v>0.47</v>
      </c>
      <c r="Y99" t="n">
        <v>0.5</v>
      </c>
      <c r="Z99" t="n">
        <v>10</v>
      </c>
    </row>
    <row r="100">
      <c r="A100" t="n">
        <v>18</v>
      </c>
      <c r="B100" t="n">
        <v>70</v>
      </c>
      <c r="C100" t="inlineStr">
        <is>
          <t xml:space="preserve">CONCLUIDO	</t>
        </is>
      </c>
      <c r="D100" t="n">
        <v>2.4192</v>
      </c>
      <c r="E100" t="n">
        <v>41.34</v>
      </c>
      <c r="F100" t="n">
        <v>38.62</v>
      </c>
      <c r="G100" t="n">
        <v>136.3</v>
      </c>
      <c r="H100" t="n">
        <v>2.02</v>
      </c>
      <c r="I100" t="n">
        <v>17</v>
      </c>
      <c r="J100" t="n">
        <v>167.07</v>
      </c>
      <c r="K100" t="n">
        <v>47.83</v>
      </c>
      <c r="L100" t="n">
        <v>19</v>
      </c>
      <c r="M100" t="n">
        <v>15</v>
      </c>
      <c r="N100" t="n">
        <v>30.24</v>
      </c>
      <c r="O100" t="n">
        <v>20838.81</v>
      </c>
      <c r="P100" t="n">
        <v>423.22</v>
      </c>
      <c r="Q100" t="n">
        <v>419.26</v>
      </c>
      <c r="R100" t="n">
        <v>79.04000000000001</v>
      </c>
      <c r="S100" t="n">
        <v>59.57</v>
      </c>
      <c r="T100" t="n">
        <v>7570.81</v>
      </c>
      <c r="U100" t="n">
        <v>0.75</v>
      </c>
      <c r="V100" t="n">
        <v>0.9</v>
      </c>
      <c r="W100" t="n">
        <v>6.82</v>
      </c>
      <c r="X100" t="n">
        <v>0.45</v>
      </c>
      <c r="Y100" t="n">
        <v>0.5</v>
      </c>
      <c r="Z100" t="n">
        <v>10</v>
      </c>
    </row>
    <row r="101">
      <c r="A101" t="n">
        <v>19</v>
      </c>
      <c r="B101" t="n">
        <v>70</v>
      </c>
      <c r="C101" t="inlineStr">
        <is>
          <t xml:space="preserve">CONCLUIDO	</t>
        </is>
      </c>
      <c r="D101" t="n">
        <v>2.4186</v>
      </c>
      <c r="E101" t="n">
        <v>41.35</v>
      </c>
      <c r="F101" t="n">
        <v>38.63</v>
      </c>
      <c r="G101" t="n">
        <v>136.33</v>
      </c>
      <c r="H101" t="n">
        <v>2.1</v>
      </c>
      <c r="I101" t="n">
        <v>17</v>
      </c>
      <c r="J101" t="n">
        <v>168.51</v>
      </c>
      <c r="K101" t="n">
        <v>47.83</v>
      </c>
      <c r="L101" t="n">
        <v>20</v>
      </c>
      <c r="M101" t="n">
        <v>15</v>
      </c>
      <c r="N101" t="n">
        <v>30.69</v>
      </c>
      <c r="O101" t="n">
        <v>21017.33</v>
      </c>
      <c r="P101" t="n">
        <v>423.16</v>
      </c>
      <c r="Q101" t="n">
        <v>419.23</v>
      </c>
      <c r="R101" t="n">
        <v>79.44</v>
      </c>
      <c r="S101" t="n">
        <v>59.57</v>
      </c>
      <c r="T101" t="n">
        <v>7768.2</v>
      </c>
      <c r="U101" t="n">
        <v>0.75</v>
      </c>
      <c r="V101" t="n">
        <v>0.9</v>
      </c>
      <c r="W101" t="n">
        <v>6.82</v>
      </c>
      <c r="X101" t="n">
        <v>0.46</v>
      </c>
      <c r="Y101" t="n">
        <v>0.5</v>
      </c>
      <c r="Z101" t="n">
        <v>10</v>
      </c>
    </row>
    <row r="102">
      <c r="A102" t="n">
        <v>20</v>
      </c>
      <c r="B102" t="n">
        <v>70</v>
      </c>
      <c r="C102" t="inlineStr">
        <is>
          <t xml:space="preserve">CONCLUIDO	</t>
        </is>
      </c>
      <c r="D102" t="n">
        <v>2.4213</v>
      </c>
      <c r="E102" t="n">
        <v>41.3</v>
      </c>
      <c r="F102" t="n">
        <v>38.61</v>
      </c>
      <c r="G102" t="n">
        <v>144.78</v>
      </c>
      <c r="H102" t="n">
        <v>2.19</v>
      </c>
      <c r="I102" t="n">
        <v>16</v>
      </c>
      <c r="J102" t="n">
        <v>169.97</v>
      </c>
      <c r="K102" t="n">
        <v>47.83</v>
      </c>
      <c r="L102" t="n">
        <v>21</v>
      </c>
      <c r="M102" t="n">
        <v>14</v>
      </c>
      <c r="N102" t="n">
        <v>31.14</v>
      </c>
      <c r="O102" t="n">
        <v>21196.47</v>
      </c>
      <c r="P102" t="n">
        <v>422.38</v>
      </c>
      <c r="Q102" t="n">
        <v>419.26</v>
      </c>
      <c r="R102" t="n">
        <v>78.7</v>
      </c>
      <c r="S102" t="n">
        <v>59.57</v>
      </c>
      <c r="T102" t="n">
        <v>7404.57</v>
      </c>
      <c r="U102" t="n">
        <v>0.76</v>
      </c>
      <c r="V102" t="n">
        <v>0.9</v>
      </c>
      <c r="W102" t="n">
        <v>6.83</v>
      </c>
      <c r="X102" t="n">
        <v>0.45</v>
      </c>
      <c r="Y102" t="n">
        <v>0.5</v>
      </c>
      <c r="Z102" t="n">
        <v>10</v>
      </c>
    </row>
    <row r="103">
      <c r="A103" t="n">
        <v>21</v>
      </c>
      <c r="B103" t="n">
        <v>70</v>
      </c>
      <c r="C103" t="inlineStr">
        <is>
          <t xml:space="preserve">CONCLUIDO	</t>
        </is>
      </c>
      <c r="D103" t="n">
        <v>2.4256</v>
      </c>
      <c r="E103" t="n">
        <v>41.23</v>
      </c>
      <c r="F103" t="n">
        <v>38.56</v>
      </c>
      <c r="G103" t="n">
        <v>154.26</v>
      </c>
      <c r="H103" t="n">
        <v>2.28</v>
      </c>
      <c r="I103" t="n">
        <v>15</v>
      </c>
      <c r="J103" t="n">
        <v>171.42</v>
      </c>
      <c r="K103" t="n">
        <v>47.83</v>
      </c>
      <c r="L103" t="n">
        <v>22</v>
      </c>
      <c r="M103" t="n">
        <v>13</v>
      </c>
      <c r="N103" t="n">
        <v>31.6</v>
      </c>
      <c r="O103" t="n">
        <v>21376.23</v>
      </c>
      <c r="P103" t="n">
        <v>420.76</v>
      </c>
      <c r="Q103" t="n">
        <v>419.23</v>
      </c>
      <c r="R103" t="n">
        <v>77.48999999999999</v>
      </c>
      <c r="S103" t="n">
        <v>59.57</v>
      </c>
      <c r="T103" t="n">
        <v>6805.99</v>
      </c>
      <c r="U103" t="n">
        <v>0.77</v>
      </c>
      <c r="V103" t="n">
        <v>0.9</v>
      </c>
      <c r="W103" t="n">
        <v>6.82</v>
      </c>
      <c r="X103" t="n">
        <v>0.4</v>
      </c>
      <c r="Y103" t="n">
        <v>0.5</v>
      </c>
      <c r="Z103" t="n">
        <v>10</v>
      </c>
    </row>
    <row r="104">
      <c r="A104" t="n">
        <v>22</v>
      </c>
      <c r="B104" t="n">
        <v>70</v>
      </c>
      <c r="C104" t="inlineStr">
        <is>
          <t xml:space="preserve">CONCLUIDO	</t>
        </is>
      </c>
      <c r="D104" t="n">
        <v>2.4259</v>
      </c>
      <c r="E104" t="n">
        <v>41.22</v>
      </c>
      <c r="F104" t="n">
        <v>38.56</v>
      </c>
      <c r="G104" t="n">
        <v>154.24</v>
      </c>
      <c r="H104" t="n">
        <v>2.36</v>
      </c>
      <c r="I104" t="n">
        <v>15</v>
      </c>
      <c r="J104" t="n">
        <v>172.89</v>
      </c>
      <c r="K104" t="n">
        <v>47.83</v>
      </c>
      <c r="L104" t="n">
        <v>23</v>
      </c>
      <c r="M104" t="n">
        <v>13</v>
      </c>
      <c r="N104" t="n">
        <v>32.06</v>
      </c>
      <c r="O104" t="n">
        <v>21556.61</v>
      </c>
      <c r="P104" t="n">
        <v>419.07</v>
      </c>
      <c r="Q104" t="n">
        <v>419.23</v>
      </c>
      <c r="R104" t="n">
        <v>77.2</v>
      </c>
      <c r="S104" t="n">
        <v>59.57</v>
      </c>
      <c r="T104" t="n">
        <v>6662.75</v>
      </c>
      <c r="U104" t="n">
        <v>0.77</v>
      </c>
      <c r="V104" t="n">
        <v>0.9</v>
      </c>
      <c r="W104" t="n">
        <v>6.82</v>
      </c>
      <c r="X104" t="n">
        <v>0.4</v>
      </c>
      <c r="Y104" t="n">
        <v>0.5</v>
      </c>
      <c r="Z104" t="n">
        <v>10</v>
      </c>
    </row>
    <row r="105">
      <c r="A105" t="n">
        <v>23</v>
      </c>
      <c r="B105" t="n">
        <v>70</v>
      </c>
      <c r="C105" t="inlineStr">
        <is>
          <t xml:space="preserve">CONCLUIDO	</t>
        </is>
      </c>
      <c r="D105" t="n">
        <v>2.429</v>
      </c>
      <c r="E105" t="n">
        <v>41.17</v>
      </c>
      <c r="F105" t="n">
        <v>38.54</v>
      </c>
      <c r="G105" t="n">
        <v>165.16</v>
      </c>
      <c r="H105" t="n">
        <v>2.44</v>
      </c>
      <c r="I105" t="n">
        <v>14</v>
      </c>
      <c r="J105" t="n">
        <v>174.35</v>
      </c>
      <c r="K105" t="n">
        <v>47.83</v>
      </c>
      <c r="L105" t="n">
        <v>24</v>
      </c>
      <c r="M105" t="n">
        <v>12</v>
      </c>
      <c r="N105" t="n">
        <v>32.53</v>
      </c>
      <c r="O105" t="n">
        <v>21737.62</v>
      </c>
      <c r="P105" t="n">
        <v>418.47</v>
      </c>
      <c r="Q105" t="n">
        <v>419.23</v>
      </c>
      <c r="R105" t="n">
        <v>76.58</v>
      </c>
      <c r="S105" t="n">
        <v>59.57</v>
      </c>
      <c r="T105" t="n">
        <v>6354.51</v>
      </c>
      <c r="U105" t="n">
        <v>0.78</v>
      </c>
      <c r="V105" t="n">
        <v>0.9</v>
      </c>
      <c r="W105" t="n">
        <v>6.82</v>
      </c>
      <c r="X105" t="n">
        <v>0.37</v>
      </c>
      <c r="Y105" t="n">
        <v>0.5</v>
      </c>
      <c r="Z105" t="n">
        <v>10</v>
      </c>
    </row>
    <row r="106">
      <c r="A106" t="n">
        <v>24</v>
      </c>
      <c r="B106" t="n">
        <v>70</v>
      </c>
      <c r="C106" t="inlineStr">
        <is>
          <t xml:space="preserve">CONCLUIDO	</t>
        </is>
      </c>
      <c r="D106" t="n">
        <v>2.4314</v>
      </c>
      <c r="E106" t="n">
        <v>41.13</v>
      </c>
      <c r="F106" t="n">
        <v>38.52</v>
      </c>
      <c r="G106" t="n">
        <v>177.8</v>
      </c>
      <c r="H106" t="n">
        <v>2.52</v>
      </c>
      <c r="I106" t="n">
        <v>13</v>
      </c>
      <c r="J106" t="n">
        <v>175.83</v>
      </c>
      <c r="K106" t="n">
        <v>47.83</v>
      </c>
      <c r="L106" t="n">
        <v>25</v>
      </c>
      <c r="M106" t="n">
        <v>11</v>
      </c>
      <c r="N106" t="n">
        <v>33</v>
      </c>
      <c r="O106" t="n">
        <v>21919.27</v>
      </c>
      <c r="P106" t="n">
        <v>416.19</v>
      </c>
      <c r="Q106" t="n">
        <v>419.24</v>
      </c>
      <c r="R106" t="n">
        <v>76.14</v>
      </c>
      <c r="S106" t="n">
        <v>59.57</v>
      </c>
      <c r="T106" t="n">
        <v>6142.07</v>
      </c>
      <c r="U106" t="n">
        <v>0.78</v>
      </c>
      <c r="V106" t="n">
        <v>0.9</v>
      </c>
      <c r="W106" t="n">
        <v>6.82</v>
      </c>
      <c r="X106" t="n">
        <v>0.36</v>
      </c>
      <c r="Y106" t="n">
        <v>0.5</v>
      </c>
      <c r="Z106" t="n">
        <v>10</v>
      </c>
    </row>
    <row r="107">
      <c r="A107" t="n">
        <v>25</v>
      </c>
      <c r="B107" t="n">
        <v>70</v>
      </c>
      <c r="C107" t="inlineStr">
        <is>
          <t xml:space="preserve">CONCLUIDO	</t>
        </is>
      </c>
      <c r="D107" t="n">
        <v>2.4321</v>
      </c>
      <c r="E107" t="n">
        <v>41.12</v>
      </c>
      <c r="F107" t="n">
        <v>38.51</v>
      </c>
      <c r="G107" t="n">
        <v>177.75</v>
      </c>
      <c r="H107" t="n">
        <v>2.6</v>
      </c>
      <c r="I107" t="n">
        <v>13</v>
      </c>
      <c r="J107" t="n">
        <v>177.3</v>
      </c>
      <c r="K107" t="n">
        <v>47.83</v>
      </c>
      <c r="L107" t="n">
        <v>26</v>
      </c>
      <c r="M107" t="n">
        <v>11</v>
      </c>
      <c r="N107" t="n">
        <v>33.48</v>
      </c>
      <c r="O107" t="n">
        <v>22101.56</v>
      </c>
      <c r="P107" t="n">
        <v>418.06</v>
      </c>
      <c r="Q107" t="n">
        <v>419.23</v>
      </c>
      <c r="R107" t="n">
        <v>75.63</v>
      </c>
      <c r="S107" t="n">
        <v>59.57</v>
      </c>
      <c r="T107" t="n">
        <v>5884.33</v>
      </c>
      <c r="U107" t="n">
        <v>0.79</v>
      </c>
      <c r="V107" t="n">
        <v>0.9</v>
      </c>
      <c r="W107" t="n">
        <v>6.82</v>
      </c>
      <c r="X107" t="n">
        <v>0.35</v>
      </c>
      <c r="Y107" t="n">
        <v>0.5</v>
      </c>
      <c r="Z107" t="n">
        <v>10</v>
      </c>
    </row>
    <row r="108">
      <c r="A108" t="n">
        <v>26</v>
      </c>
      <c r="B108" t="n">
        <v>70</v>
      </c>
      <c r="C108" t="inlineStr">
        <is>
          <t xml:space="preserve">CONCLUIDO	</t>
        </is>
      </c>
      <c r="D108" t="n">
        <v>2.4374</v>
      </c>
      <c r="E108" t="n">
        <v>41.03</v>
      </c>
      <c r="F108" t="n">
        <v>38.45</v>
      </c>
      <c r="G108" t="n">
        <v>192.26</v>
      </c>
      <c r="H108" t="n">
        <v>2.68</v>
      </c>
      <c r="I108" t="n">
        <v>12</v>
      </c>
      <c r="J108" t="n">
        <v>178.79</v>
      </c>
      <c r="K108" t="n">
        <v>47.83</v>
      </c>
      <c r="L108" t="n">
        <v>27</v>
      </c>
      <c r="M108" t="n">
        <v>10</v>
      </c>
      <c r="N108" t="n">
        <v>33.96</v>
      </c>
      <c r="O108" t="n">
        <v>22284.51</v>
      </c>
      <c r="P108" t="n">
        <v>413.23</v>
      </c>
      <c r="Q108" t="n">
        <v>419.23</v>
      </c>
      <c r="R108" t="n">
        <v>73.75</v>
      </c>
      <c r="S108" t="n">
        <v>59.57</v>
      </c>
      <c r="T108" t="n">
        <v>4949.96</v>
      </c>
      <c r="U108" t="n">
        <v>0.8100000000000001</v>
      </c>
      <c r="V108" t="n">
        <v>0.9</v>
      </c>
      <c r="W108" t="n">
        <v>6.81</v>
      </c>
      <c r="X108" t="n">
        <v>0.29</v>
      </c>
      <c r="Y108" t="n">
        <v>0.5</v>
      </c>
      <c r="Z108" t="n">
        <v>10</v>
      </c>
    </row>
    <row r="109">
      <c r="A109" t="n">
        <v>27</v>
      </c>
      <c r="B109" t="n">
        <v>70</v>
      </c>
      <c r="C109" t="inlineStr">
        <is>
          <t xml:space="preserve">CONCLUIDO	</t>
        </is>
      </c>
      <c r="D109" t="n">
        <v>2.4362</v>
      </c>
      <c r="E109" t="n">
        <v>41.05</v>
      </c>
      <c r="F109" t="n">
        <v>38.47</v>
      </c>
      <c r="G109" t="n">
        <v>192.36</v>
      </c>
      <c r="H109" t="n">
        <v>2.75</v>
      </c>
      <c r="I109" t="n">
        <v>12</v>
      </c>
      <c r="J109" t="n">
        <v>180.28</v>
      </c>
      <c r="K109" t="n">
        <v>47.83</v>
      </c>
      <c r="L109" t="n">
        <v>28</v>
      </c>
      <c r="M109" t="n">
        <v>10</v>
      </c>
      <c r="N109" t="n">
        <v>34.45</v>
      </c>
      <c r="O109" t="n">
        <v>22468.11</v>
      </c>
      <c r="P109" t="n">
        <v>415.29</v>
      </c>
      <c r="Q109" t="n">
        <v>419.23</v>
      </c>
      <c r="R109" t="n">
        <v>74.39</v>
      </c>
      <c r="S109" t="n">
        <v>59.57</v>
      </c>
      <c r="T109" t="n">
        <v>5268.08</v>
      </c>
      <c r="U109" t="n">
        <v>0.8</v>
      </c>
      <c r="V109" t="n">
        <v>0.9</v>
      </c>
      <c r="W109" t="n">
        <v>6.82</v>
      </c>
      <c r="X109" t="n">
        <v>0.31</v>
      </c>
      <c r="Y109" t="n">
        <v>0.5</v>
      </c>
      <c r="Z109" t="n">
        <v>10</v>
      </c>
    </row>
    <row r="110">
      <c r="A110" t="n">
        <v>28</v>
      </c>
      <c r="B110" t="n">
        <v>70</v>
      </c>
      <c r="C110" t="inlineStr">
        <is>
          <t xml:space="preserve">CONCLUIDO	</t>
        </is>
      </c>
      <c r="D110" t="n">
        <v>2.4354</v>
      </c>
      <c r="E110" t="n">
        <v>41.06</v>
      </c>
      <c r="F110" t="n">
        <v>38.49</v>
      </c>
      <c r="G110" t="n">
        <v>192.43</v>
      </c>
      <c r="H110" t="n">
        <v>2.83</v>
      </c>
      <c r="I110" t="n">
        <v>12</v>
      </c>
      <c r="J110" t="n">
        <v>181.77</v>
      </c>
      <c r="K110" t="n">
        <v>47.83</v>
      </c>
      <c r="L110" t="n">
        <v>29</v>
      </c>
      <c r="M110" t="n">
        <v>10</v>
      </c>
      <c r="N110" t="n">
        <v>34.94</v>
      </c>
      <c r="O110" t="n">
        <v>22652.51</v>
      </c>
      <c r="P110" t="n">
        <v>413.68</v>
      </c>
      <c r="Q110" t="n">
        <v>419.23</v>
      </c>
      <c r="R110" t="n">
        <v>74.97</v>
      </c>
      <c r="S110" t="n">
        <v>59.57</v>
      </c>
      <c r="T110" t="n">
        <v>5559.44</v>
      </c>
      <c r="U110" t="n">
        <v>0.79</v>
      </c>
      <c r="V110" t="n">
        <v>0.9</v>
      </c>
      <c r="W110" t="n">
        <v>6.81</v>
      </c>
      <c r="X110" t="n">
        <v>0.32</v>
      </c>
      <c r="Y110" t="n">
        <v>0.5</v>
      </c>
      <c r="Z110" t="n">
        <v>10</v>
      </c>
    </row>
    <row r="111">
      <c r="A111" t="n">
        <v>29</v>
      </c>
      <c r="B111" t="n">
        <v>70</v>
      </c>
      <c r="C111" t="inlineStr">
        <is>
          <t xml:space="preserve">CONCLUIDO	</t>
        </is>
      </c>
      <c r="D111" t="n">
        <v>2.4394</v>
      </c>
      <c r="E111" t="n">
        <v>40.99</v>
      </c>
      <c r="F111" t="n">
        <v>38.45</v>
      </c>
      <c r="G111" t="n">
        <v>209.72</v>
      </c>
      <c r="H111" t="n">
        <v>2.9</v>
      </c>
      <c r="I111" t="n">
        <v>11</v>
      </c>
      <c r="J111" t="n">
        <v>183.27</v>
      </c>
      <c r="K111" t="n">
        <v>47.83</v>
      </c>
      <c r="L111" t="n">
        <v>30</v>
      </c>
      <c r="M111" t="n">
        <v>9</v>
      </c>
      <c r="N111" t="n">
        <v>35.44</v>
      </c>
      <c r="O111" t="n">
        <v>22837.46</v>
      </c>
      <c r="P111" t="n">
        <v>412.09</v>
      </c>
      <c r="Q111" t="n">
        <v>419.23</v>
      </c>
      <c r="R111" t="n">
        <v>73.51000000000001</v>
      </c>
      <c r="S111" t="n">
        <v>59.57</v>
      </c>
      <c r="T111" t="n">
        <v>4833.06</v>
      </c>
      <c r="U111" t="n">
        <v>0.8100000000000001</v>
      </c>
      <c r="V111" t="n">
        <v>0.9</v>
      </c>
      <c r="W111" t="n">
        <v>6.82</v>
      </c>
      <c r="X111" t="n">
        <v>0.29</v>
      </c>
      <c r="Y111" t="n">
        <v>0.5</v>
      </c>
      <c r="Z111" t="n">
        <v>10</v>
      </c>
    </row>
    <row r="112">
      <c r="A112" t="n">
        <v>30</v>
      </c>
      <c r="B112" t="n">
        <v>70</v>
      </c>
      <c r="C112" t="inlineStr">
        <is>
          <t xml:space="preserve">CONCLUIDO	</t>
        </is>
      </c>
      <c r="D112" t="n">
        <v>2.44</v>
      </c>
      <c r="E112" t="n">
        <v>40.98</v>
      </c>
      <c r="F112" t="n">
        <v>38.44</v>
      </c>
      <c r="G112" t="n">
        <v>209.66</v>
      </c>
      <c r="H112" t="n">
        <v>2.98</v>
      </c>
      <c r="I112" t="n">
        <v>11</v>
      </c>
      <c r="J112" t="n">
        <v>184.78</v>
      </c>
      <c r="K112" t="n">
        <v>47.83</v>
      </c>
      <c r="L112" t="n">
        <v>31</v>
      </c>
      <c r="M112" t="n">
        <v>9</v>
      </c>
      <c r="N112" t="n">
        <v>35.95</v>
      </c>
      <c r="O112" t="n">
        <v>23023.09</v>
      </c>
      <c r="P112" t="n">
        <v>412.3</v>
      </c>
      <c r="Q112" t="n">
        <v>419.23</v>
      </c>
      <c r="R112" t="n">
        <v>73.38</v>
      </c>
      <c r="S112" t="n">
        <v>59.57</v>
      </c>
      <c r="T112" t="n">
        <v>4770.07</v>
      </c>
      <c r="U112" t="n">
        <v>0.8100000000000001</v>
      </c>
      <c r="V112" t="n">
        <v>0.9</v>
      </c>
      <c r="W112" t="n">
        <v>6.81</v>
      </c>
      <c r="X112" t="n">
        <v>0.28</v>
      </c>
      <c r="Y112" t="n">
        <v>0.5</v>
      </c>
      <c r="Z112" t="n">
        <v>10</v>
      </c>
    </row>
    <row r="113">
      <c r="A113" t="n">
        <v>31</v>
      </c>
      <c r="B113" t="n">
        <v>70</v>
      </c>
      <c r="C113" t="inlineStr">
        <is>
          <t xml:space="preserve">CONCLUIDO	</t>
        </is>
      </c>
      <c r="D113" t="n">
        <v>2.4398</v>
      </c>
      <c r="E113" t="n">
        <v>40.99</v>
      </c>
      <c r="F113" t="n">
        <v>38.44</v>
      </c>
      <c r="G113" t="n">
        <v>209.68</v>
      </c>
      <c r="H113" t="n">
        <v>3.05</v>
      </c>
      <c r="I113" t="n">
        <v>11</v>
      </c>
      <c r="J113" t="n">
        <v>186.29</v>
      </c>
      <c r="K113" t="n">
        <v>47.83</v>
      </c>
      <c r="L113" t="n">
        <v>32</v>
      </c>
      <c r="M113" t="n">
        <v>9</v>
      </c>
      <c r="N113" t="n">
        <v>36.46</v>
      </c>
      <c r="O113" t="n">
        <v>23209.42</v>
      </c>
      <c r="P113" t="n">
        <v>410.3</v>
      </c>
      <c r="Q113" t="n">
        <v>419.23</v>
      </c>
      <c r="R113" t="n">
        <v>73.42</v>
      </c>
      <c r="S113" t="n">
        <v>59.57</v>
      </c>
      <c r="T113" t="n">
        <v>4790.32</v>
      </c>
      <c r="U113" t="n">
        <v>0.8100000000000001</v>
      </c>
      <c r="V113" t="n">
        <v>0.9</v>
      </c>
      <c r="W113" t="n">
        <v>6.81</v>
      </c>
      <c r="X113" t="n">
        <v>0.28</v>
      </c>
      <c r="Y113" t="n">
        <v>0.5</v>
      </c>
      <c r="Z113" t="n">
        <v>10</v>
      </c>
    </row>
    <row r="114">
      <c r="A114" t="n">
        <v>32</v>
      </c>
      <c r="B114" t="n">
        <v>70</v>
      </c>
      <c r="C114" t="inlineStr">
        <is>
          <t xml:space="preserve">CONCLUIDO	</t>
        </is>
      </c>
      <c r="D114" t="n">
        <v>2.4433</v>
      </c>
      <c r="E114" t="n">
        <v>40.93</v>
      </c>
      <c r="F114" t="n">
        <v>38.41</v>
      </c>
      <c r="G114" t="n">
        <v>230.47</v>
      </c>
      <c r="H114" t="n">
        <v>3.12</v>
      </c>
      <c r="I114" t="n">
        <v>10</v>
      </c>
      <c r="J114" t="n">
        <v>187.8</v>
      </c>
      <c r="K114" t="n">
        <v>47.83</v>
      </c>
      <c r="L114" t="n">
        <v>33</v>
      </c>
      <c r="M114" t="n">
        <v>8</v>
      </c>
      <c r="N114" t="n">
        <v>36.98</v>
      </c>
      <c r="O114" t="n">
        <v>23396.44</v>
      </c>
      <c r="P114" t="n">
        <v>408.75</v>
      </c>
      <c r="Q114" t="n">
        <v>419.23</v>
      </c>
      <c r="R114" t="n">
        <v>72.48</v>
      </c>
      <c r="S114" t="n">
        <v>59.57</v>
      </c>
      <c r="T114" t="n">
        <v>4325.06</v>
      </c>
      <c r="U114" t="n">
        <v>0.82</v>
      </c>
      <c r="V114" t="n">
        <v>0.9</v>
      </c>
      <c r="W114" t="n">
        <v>6.81</v>
      </c>
      <c r="X114" t="n">
        <v>0.25</v>
      </c>
      <c r="Y114" t="n">
        <v>0.5</v>
      </c>
      <c r="Z114" t="n">
        <v>10</v>
      </c>
    </row>
    <row r="115">
      <c r="A115" t="n">
        <v>33</v>
      </c>
      <c r="B115" t="n">
        <v>70</v>
      </c>
      <c r="C115" t="inlineStr">
        <is>
          <t xml:space="preserve">CONCLUIDO	</t>
        </is>
      </c>
      <c r="D115" t="n">
        <v>2.4427</v>
      </c>
      <c r="E115" t="n">
        <v>40.94</v>
      </c>
      <c r="F115" t="n">
        <v>38.42</v>
      </c>
      <c r="G115" t="n">
        <v>230.52</v>
      </c>
      <c r="H115" t="n">
        <v>3.19</v>
      </c>
      <c r="I115" t="n">
        <v>10</v>
      </c>
      <c r="J115" t="n">
        <v>189.33</v>
      </c>
      <c r="K115" t="n">
        <v>47.83</v>
      </c>
      <c r="L115" t="n">
        <v>34</v>
      </c>
      <c r="M115" t="n">
        <v>8</v>
      </c>
      <c r="N115" t="n">
        <v>37.5</v>
      </c>
      <c r="O115" t="n">
        <v>23584.16</v>
      </c>
      <c r="P115" t="n">
        <v>409.76</v>
      </c>
      <c r="Q115" t="n">
        <v>419.23</v>
      </c>
      <c r="R115" t="n">
        <v>72.7</v>
      </c>
      <c r="S115" t="n">
        <v>59.57</v>
      </c>
      <c r="T115" t="n">
        <v>4434.48</v>
      </c>
      <c r="U115" t="n">
        <v>0.82</v>
      </c>
      <c r="V115" t="n">
        <v>0.9</v>
      </c>
      <c r="W115" t="n">
        <v>6.81</v>
      </c>
      <c r="X115" t="n">
        <v>0.26</v>
      </c>
      <c r="Y115" t="n">
        <v>0.5</v>
      </c>
      <c r="Z115" t="n">
        <v>10</v>
      </c>
    </row>
    <row r="116">
      <c r="A116" t="n">
        <v>34</v>
      </c>
      <c r="B116" t="n">
        <v>70</v>
      </c>
      <c r="C116" t="inlineStr">
        <is>
          <t xml:space="preserve">CONCLUIDO	</t>
        </is>
      </c>
      <c r="D116" t="n">
        <v>2.4429</v>
      </c>
      <c r="E116" t="n">
        <v>40.93</v>
      </c>
      <c r="F116" t="n">
        <v>38.42</v>
      </c>
      <c r="G116" t="n">
        <v>230.5</v>
      </c>
      <c r="H116" t="n">
        <v>3.25</v>
      </c>
      <c r="I116" t="n">
        <v>10</v>
      </c>
      <c r="J116" t="n">
        <v>190.85</v>
      </c>
      <c r="K116" t="n">
        <v>47.83</v>
      </c>
      <c r="L116" t="n">
        <v>35</v>
      </c>
      <c r="M116" t="n">
        <v>8</v>
      </c>
      <c r="N116" t="n">
        <v>38.03</v>
      </c>
      <c r="O116" t="n">
        <v>23772.6</v>
      </c>
      <c r="P116" t="n">
        <v>408.22</v>
      </c>
      <c r="Q116" t="n">
        <v>419.24</v>
      </c>
      <c r="R116" t="n">
        <v>72.73</v>
      </c>
      <c r="S116" t="n">
        <v>59.57</v>
      </c>
      <c r="T116" t="n">
        <v>4452.63</v>
      </c>
      <c r="U116" t="n">
        <v>0.82</v>
      </c>
      <c r="V116" t="n">
        <v>0.9</v>
      </c>
      <c r="W116" t="n">
        <v>6.81</v>
      </c>
      <c r="X116" t="n">
        <v>0.25</v>
      </c>
      <c r="Y116" t="n">
        <v>0.5</v>
      </c>
      <c r="Z116" t="n">
        <v>10</v>
      </c>
    </row>
    <row r="117">
      <c r="A117" t="n">
        <v>35</v>
      </c>
      <c r="B117" t="n">
        <v>70</v>
      </c>
      <c r="C117" t="inlineStr">
        <is>
          <t xml:space="preserve">CONCLUIDO	</t>
        </is>
      </c>
      <c r="D117" t="n">
        <v>2.4427</v>
      </c>
      <c r="E117" t="n">
        <v>40.94</v>
      </c>
      <c r="F117" t="n">
        <v>38.42</v>
      </c>
      <c r="G117" t="n">
        <v>230.53</v>
      </c>
      <c r="H117" t="n">
        <v>3.32</v>
      </c>
      <c r="I117" t="n">
        <v>10</v>
      </c>
      <c r="J117" t="n">
        <v>192.39</v>
      </c>
      <c r="K117" t="n">
        <v>47.83</v>
      </c>
      <c r="L117" t="n">
        <v>36</v>
      </c>
      <c r="M117" t="n">
        <v>8</v>
      </c>
      <c r="N117" t="n">
        <v>38.56</v>
      </c>
      <c r="O117" t="n">
        <v>23961.75</v>
      </c>
      <c r="P117" t="n">
        <v>403.57</v>
      </c>
      <c r="Q117" t="n">
        <v>419.25</v>
      </c>
      <c r="R117" t="n">
        <v>72.73</v>
      </c>
      <c r="S117" t="n">
        <v>59.57</v>
      </c>
      <c r="T117" t="n">
        <v>4450.32</v>
      </c>
      <c r="U117" t="n">
        <v>0.82</v>
      </c>
      <c r="V117" t="n">
        <v>0.9</v>
      </c>
      <c r="W117" t="n">
        <v>6.81</v>
      </c>
      <c r="X117" t="n">
        <v>0.26</v>
      </c>
      <c r="Y117" t="n">
        <v>0.5</v>
      </c>
      <c r="Z117" t="n">
        <v>10</v>
      </c>
    </row>
    <row r="118">
      <c r="A118" t="n">
        <v>36</v>
      </c>
      <c r="B118" t="n">
        <v>70</v>
      </c>
      <c r="C118" t="inlineStr">
        <is>
          <t xml:space="preserve">CONCLUIDO	</t>
        </is>
      </c>
      <c r="D118" t="n">
        <v>2.4464</v>
      </c>
      <c r="E118" t="n">
        <v>40.88</v>
      </c>
      <c r="F118" t="n">
        <v>38.39</v>
      </c>
      <c r="G118" t="n">
        <v>255.92</v>
      </c>
      <c r="H118" t="n">
        <v>3.39</v>
      </c>
      <c r="I118" t="n">
        <v>9</v>
      </c>
      <c r="J118" t="n">
        <v>193.93</v>
      </c>
      <c r="K118" t="n">
        <v>47.83</v>
      </c>
      <c r="L118" t="n">
        <v>37</v>
      </c>
      <c r="M118" t="n">
        <v>7</v>
      </c>
      <c r="N118" t="n">
        <v>39.1</v>
      </c>
      <c r="O118" t="n">
        <v>24151.64</v>
      </c>
      <c r="P118" t="n">
        <v>405.5</v>
      </c>
      <c r="Q118" t="n">
        <v>419.23</v>
      </c>
      <c r="R118" t="n">
        <v>71.7</v>
      </c>
      <c r="S118" t="n">
        <v>59.57</v>
      </c>
      <c r="T118" t="n">
        <v>3938.29</v>
      </c>
      <c r="U118" t="n">
        <v>0.83</v>
      </c>
      <c r="V118" t="n">
        <v>0.9</v>
      </c>
      <c r="W118" t="n">
        <v>6.81</v>
      </c>
      <c r="X118" t="n">
        <v>0.23</v>
      </c>
      <c r="Y118" t="n">
        <v>0.5</v>
      </c>
      <c r="Z118" t="n">
        <v>10</v>
      </c>
    </row>
    <row r="119">
      <c r="A119" t="n">
        <v>37</v>
      </c>
      <c r="B119" t="n">
        <v>70</v>
      </c>
      <c r="C119" t="inlineStr">
        <is>
          <t xml:space="preserve">CONCLUIDO	</t>
        </is>
      </c>
      <c r="D119" t="n">
        <v>2.4468</v>
      </c>
      <c r="E119" t="n">
        <v>40.87</v>
      </c>
      <c r="F119" t="n">
        <v>38.38</v>
      </c>
      <c r="G119" t="n">
        <v>255.88</v>
      </c>
      <c r="H119" t="n">
        <v>3.45</v>
      </c>
      <c r="I119" t="n">
        <v>9</v>
      </c>
      <c r="J119" t="n">
        <v>195.47</v>
      </c>
      <c r="K119" t="n">
        <v>47.83</v>
      </c>
      <c r="L119" t="n">
        <v>38</v>
      </c>
      <c r="M119" t="n">
        <v>7</v>
      </c>
      <c r="N119" t="n">
        <v>39.64</v>
      </c>
      <c r="O119" t="n">
        <v>24342.26</v>
      </c>
      <c r="P119" t="n">
        <v>407.11</v>
      </c>
      <c r="Q119" t="n">
        <v>419.23</v>
      </c>
      <c r="R119" t="n">
        <v>71.48</v>
      </c>
      <c r="S119" t="n">
        <v>59.57</v>
      </c>
      <c r="T119" t="n">
        <v>3829.88</v>
      </c>
      <c r="U119" t="n">
        <v>0.83</v>
      </c>
      <c r="V119" t="n">
        <v>0.9</v>
      </c>
      <c r="W119" t="n">
        <v>6.81</v>
      </c>
      <c r="X119" t="n">
        <v>0.22</v>
      </c>
      <c r="Y119" t="n">
        <v>0.5</v>
      </c>
      <c r="Z119" t="n">
        <v>10</v>
      </c>
    </row>
    <row r="120">
      <c r="A120" t="n">
        <v>38</v>
      </c>
      <c r="B120" t="n">
        <v>70</v>
      </c>
      <c r="C120" t="inlineStr">
        <is>
          <t xml:space="preserve">CONCLUIDO	</t>
        </is>
      </c>
      <c r="D120" t="n">
        <v>2.4464</v>
      </c>
      <c r="E120" t="n">
        <v>40.88</v>
      </c>
      <c r="F120" t="n">
        <v>38.39</v>
      </c>
      <c r="G120" t="n">
        <v>255.93</v>
      </c>
      <c r="H120" t="n">
        <v>3.51</v>
      </c>
      <c r="I120" t="n">
        <v>9</v>
      </c>
      <c r="J120" t="n">
        <v>197.02</v>
      </c>
      <c r="K120" t="n">
        <v>47.83</v>
      </c>
      <c r="L120" t="n">
        <v>39</v>
      </c>
      <c r="M120" t="n">
        <v>7</v>
      </c>
      <c r="N120" t="n">
        <v>40.2</v>
      </c>
      <c r="O120" t="n">
        <v>24533.63</v>
      </c>
      <c r="P120" t="n">
        <v>406.3</v>
      </c>
      <c r="Q120" t="n">
        <v>419.23</v>
      </c>
      <c r="R120" t="n">
        <v>71.65000000000001</v>
      </c>
      <c r="S120" t="n">
        <v>59.57</v>
      </c>
      <c r="T120" t="n">
        <v>3917.99</v>
      </c>
      <c r="U120" t="n">
        <v>0.83</v>
      </c>
      <c r="V120" t="n">
        <v>0.9</v>
      </c>
      <c r="W120" t="n">
        <v>6.81</v>
      </c>
      <c r="X120" t="n">
        <v>0.23</v>
      </c>
      <c r="Y120" t="n">
        <v>0.5</v>
      </c>
      <c r="Z120" t="n">
        <v>10</v>
      </c>
    </row>
    <row r="121">
      <c r="A121" t="n">
        <v>39</v>
      </c>
      <c r="B121" t="n">
        <v>70</v>
      </c>
      <c r="C121" t="inlineStr">
        <is>
          <t xml:space="preserve">CONCLUIDO	</t>
        </is>
      </c>
      <c r="D121" t="n">
        <v>2.4457</v>
      </c>
      <c r="E121" t="n">
        <v>40.89</v>
      </c>
      <c r="F121" t="n">
        <v>38.4</v>
      </c>
      <c r="G121" t="n">
        <v>256</v>
      </c>
      <c r="H121" t="n">
        <v>3.58</v>
      </c>
      <c r="I121" t="n">
        <v>9</v>
      </c>
      <c r="J121" t="n">
        <v>198.58</v>
      </c>
      <c r="K121" t="n">
        <v>47.83</v>
      </c>
      <c r="L121" t="n">
        <v>40</v>
      </c>
      <c r="M121" t="n">
        <v>7</v>
      </c>
      <c r="N121" t="n">
        <v>40.75</v>
      </c>
      <c r="O121" t="n">
        <v>24725.75</v>
      </c>
      <c r="P121" t="n">
        <v>404.13</v>
      </c>
      <c r="Q121" t="n">
        <v>419.23</v>
      </c>
      <c r="R121" t="n">
        <v>72.04000000000001</v>
      </c>
      <c r="S121" t="n">
        <v>59.57</v>
      </c>
      <c r="T121" t="n">
        <v>4110.34</v>
      </c>
      <c r="U121" t="n">
        <v>0.83</v>
      </c>
      <c r="V121" t="n">
        <v>0.9</v>
      </c>
      <c r="W121" t="n">
        <v>6.81</v>
      </c>
      <c r="X121" t="n">
        <v>0.24</v>
      </c>
      <c r="Y121" t="n">
        <v>0.5</v>
      </c>
      <c r="Z121" t="n">
        <v>10</v>
      </c>
    </row>
    <row r="122">
      <c r="A122" t="n">
        <v>0</v>
      </c>
      <c r="B122" t="n">
        <v>90</v>
      </c>
      <c r="C122" t="inlineStr">
        <is>
          <t xml:space="preserve">CONCLUIDO	</t>
        </is>
      </c>
      <c r="D122" t="n">
        <v>1.352</v>
      </c>
      <c r="E122" t="n">
        <v>73.95999999999999</v>
      </c>
      <c r="F122" t="n">
        <v>53.41</v>
      </c>
      <c r="G122" t="n">
        <v>6.28</v>
      </c>
      <c r="H122" t="n">
        <v>0.1</v>
      </c>
      <c r="I122" t="n">
        <v>510</v>
      </c>
      <c r="J122" t="n">
        <v>176.73</v>
      </c>
      <c r="K122" t="n">
        <v>52.44</v>
      </c>
      <c r="L122" t="n">
        <v>1</v>
      </c>
      <c r="M122" t="n">
        <v>508</v>
      </c>
      <c r="N122" t="n">
        <v>33.29</v>
      </c>
      <c r="O122" t="n">
        <v>22031.19</v>
      </c>
      <c r="P122" t="n">
        <v>705.0700000000001</v>
      </c>
      <c r="Q122" t="n">
        <v>419.53</v>
      </c>
      <c r="R122" t="n">
        <v>560.64</v>
      </c>
      <c r="S122" t="n">
        <v>59.57</v>
      </c>
      <c r="T122" t="n">
        <v>245904.98</v>
      </c>
      <c r="U122" t="n">
        <v>0.11</v>
      </c>
      <c r="V122" t="n">
        <v>0.65</v>
      </c>
      <c r="W122" t="n">
        <v>7.67</v>
      </c>
      <c r="X122" t="n">
        <v>15.23</v>
      </c>
      <c r="Y122" t="n">
        <v>0.5</v>
      </c>
      <c r="Z122" t="n">
        <v>10</v>
      </c>
    </row>
    <row r="123">
      <c r="A123" t="n">
        <v>1</v>
      </c>
      <c r="B123" t="n">
        <v>90</v>
      </c>
      <c r="C123" t="inlineStr">
        <is>
          <t xml:space="preserve">CONCLUIDO	</t>
        </is>
      </c>
      <c r="D123" t="n">
        <v>1.8451</v>
      </c>
      <c r="E123" t="n">
        <v>54.2</v>
      </c>
      <c r="F123" t="n">
        <v>44.28</v>
      </c>
      <c r="G123" t="n">
        <v>12.59</v>
      </c>
      <c r="H123" t="n">
        <v>0.2</v>
      </c>
      <c r="I123" t="n">
        <v>211</v>
      </c>
      <c r="J123" t="n">
        <v>178.21</v>
      </c>
      <c r="K123" t="n">
        <v>52.44</v>
      </c>
      <c r="L123" t="n">
        <v>2</v>
      </c>
      <c r="M123" t="n">
        <v>209</v>
      </c>
      <c r="N123" t="n">
        <v>33.77</v>
      </c>
      <c r="O123" t="n">
        <v>22213.89</v>
      </c>
      <c r="P123" t="n">
        <v>583.97</v>
      </c>
      <c r="Q123" t="n">
        <v>419.36</v>
      </c>
      <c r="R123" t="n">
        <v>263.64</v>
      </c>
      <c r="S123" t="n">
        <v>59.57</v>
      </c>
      <c r="T123" t="n">
        <v>98902.78999999999</v>
      </c>
      <c r="U123" t="n">
        <v>0.23</v>
      </c>
      <c r="V123" t="n">
        <v>0.78</v>
      </c>
      <c r="W123" t="n">
        <v>7.13</v>
      </c>
      <c r="X123" t="n">
        <v>6.11</v>
      </c>
      <c r="Y123" t="n">
        <v>0.5</v>
      </c>
      <c r="Z123" t="n">
        <v>10</v>
      </c>
    </row>
    <row r="124">
      <c r="A124" t="n">
        <v>2</v>
      </c>
      <c r="B124" t="n">
        <v>90</v>
      </c>
      <c r="C124" t="inlineStr">
        <is>
          <t xml:space="preserve">CONCLUIDO	</t>
        </is>
      </c>
      <c r="D124" t="n">
        <v>2.0327</v>
      </c>
      <c r="E124" t="n">
        <v>49.2</v>
      </c>
      <c r="F124" t="n">
        <v>42.01</v>
      </c>
      <c r="G124" t="n">
        <v>18.81</v>
      </c>
      <c r="H124" t="n">
        <v>0.3</v>
      </c>
      <c r="I124" t="n">
        <v>134</v>
      </c>
      <c r="J124" t="n">
        <v>179.7</v>
      </c>
      <c r="K124" t="n">
        <v>52.44</v>
      </c>
      <c r="L124" t="n">
        <v>3</v>
      </c>
      <c r="M124" t="n">
        <v>132</v>
      </c>
      <c r="N124" t="n">
        <v>34.26</v>
      </c>
      <c r="O124" t="n">
        <v>22397.24</v>
      </c>
      <c r="P124" t="n">
        <v>553.6</v>
      </c>
      <c r="Q124" t="n">
        <v>419.32</v>
      </c>
      <c r="R124" t="n">
        <v>189.5</v>
      </c>
      <c r="S124" t="n">
        <v>59.57</v>
      </c>
      <c r="T124" t="n">
        <v>62214.36</v>
      </c>
      <c r="U124" t="n">
        <v>0.31</v>
      </c>
      <c r="V124" t="n">
        <v>0.82</v>
      </c>
      <c r="W124" t="n">
        <v>7.01</v>
      </c>
      <c r="X124" t="n">
        <v>3.84</v>
      </c>
      <c r="Y124" t="n">
        <v>0.5</v>
      </c>
      <c r="Z124" t="n">
        <v>10</v>
      </c>
    </row>
    <row r="125">
      <c r="A125" t="n">
        <v>3</v>
      </c>
      <c r="B125" t="n">
        <v>90</v>
      </c>
      <c r="C125" t="inlineStr">
        <is>
          <t xml:space="preserve">CONCLUIDO	</t>
        </is>
      </c>
      <c r="D125" t="n">
        <v>2.133</v>
      </c>
      <c r="E125" t="n">
        <v>46.88</v>
      </c>
      <c r="F125" t="n">
        <v>40.98</v>
      </c>
      <c r="G125" t="n">
        <v>25.09</v>
      </c>
      <c r="H125" t="n">
        <v>0.39</v>
      </c>
      <c r="I125" t="n">
        <v>98</v>
      </c>
      <c r="J125" t="n">
        <v>181.19</v>
      </c>
      <c r="K125" t="n">
        <v>52.44</v>
      </c>
      <c r="L125" t="n">
        <v>4</v>
      </c>
      <c r="M125" t="n">
        <v>96</v>
      </c>
      <c r="N125" t="n">
        <v>34.75</v>
      </c>
      <c r="O125" t="n">
        <v>22581.25</v>
      </c>
      <c r="P125" t="n">
        <v>539.3</v>
      </c>
      <c r="Q125" t="n">
        <v>419.28</v>
      </c>
      <c r="R125" t="n">
        <v>155.72</v>
      </c>
      <c r="S125" t="n">
        <v>59.57</v>
      </c>
      <c r="T125" t="n">
        <v>45504.52</v>
      </c>
      <c r="U125" t="n">
        <v>0.38</v>
      </c>
      <c r="V125" t="n">
        <v>0.84</v>
      </c>
      <c r="W125" t="n">
        <v>6.96</v>
      </c>
      <c r="X125" t="n">
        <v>2.81</v>
      </c>
      <c r="Y125" t="n">
        <v>0.5</v>
      </c>
      <c r="Z125" t="n">
        <v>10</v>
      </c>
    </row>
    <row r="126">
      <c r="A126" t="n">
        <v>4</v>
      </c>
      <c r="B126" t="n">
        <v>90</v>
      </c>
      <c r="C126" t="inlineStr">
        <is>
          <t xml:space="preserve">CONCLUIDO	</t>
        </is>
      </c>
      <c r="D126" t="n">
        <v>2.1974</v>
      </c>
      <c r="E126" t="n">
        <v>45.51</v>
      </c>
      <c r="F126" t="n">
        <v>40.35</v>
      </c>
      <c r="G126" t="n">
        <v>31.44</v>
      </c>
      <c r="H126" t="n">
        <v>0.49</v>
      </c>
      <c r="I126" t="n">
        <v>77</v>
      </c>
      <c r="J126" t="n">
        <v>182.69</v>
      </c>
      <c r="K126" t="n">
        <v>52.44</v>
      </c>
      <c r="L126" t="n">
        <v>5</v>
      </c>
      <c r="M126" t="n">
        <v>75</v>
      </c>
      <c r="N126" t="n">
        <v>35.25</v>
      </c>
      <c r="O126" t="n">
        <v>22766.06</v>
      </c>
      <c r="P126" t="n">
        <v>530.41</v>
      </c>
      <c r="Q126" t="n">
        <v>419.26</v>
      </c>
      <c r="R126" t="n">
        <v>135.79</v>
      </c>
      <c r="S126" t="n">
        <v>59.57</v>
      </c>
      <c r="T126" t="n">
        <v>35643.31</v>
      </c>
      <c r="U126" t="n">
        <v>0.44</v>
      </c>
      <c r="V126" t="n">
        <v>0.86</v>
      </c>
      <c r="W126" t="n">
        <v>6.91</v>
      </c>
      <c r="X126" t="n">
        <v>2.19</v>
      </c>
      <c r="Y126" t="n">
        <v>0.5</v>
      </c>
      <c r="Z126" t="n">
        <v>10</v>
      </c>
    </row>
    <row r="127">
      <c r="A127" t="n">
        <v>5</v>
      </c>
      <c r="B127" t="n">
        <v>90</v>
      </c>
      <c r="C127" t="inlineStr">
        <is>
          <t xml:space="preserve">CONCLUIDO	</t>
        </is>
      </c>
      <c r="D127" t="n">
        <v>2.2385</v>
      </c>
      <c r="E127" t="n">
        <v>44.67</v>
      </c>
      <c r="F127" t="n">
        <v>39.98</v>
      </c>
      <c r="G127" t="n">
        <v>37.48</v>
      </c>
      <c r="H127" t="n">
        <v>0.58</v>
      </c>
      <c r="I127" t="n">
        <v>64</v>
      </c>
      <c r="J127" t="n">
        <v>184.19</v>
      </c>
      <c r="K127" t="n">
        <v>52.44</v>
      </c>
      <c r="L127" t="n">
        <v>6</v>
      </c>
      <c r="M127" t="n">
        <v>62</v>
      </c>
      <c r="N127" t="n">
        <v>35.75</v>
      </c>
      <c r="O127" t="n">
        <v>22951.43</v>
      </c>
      <c r="P127" t="n">
        <v>525.22</v>
      </c>
      <c r="Q127" t="n">
        <v>419.35</v>
      </c>
      <c r="R127" t="n">
        <v>123.37</v>
      </c>
      <c r="S127" t="n">
        <v>59.57</v>
      </c>
      <c r="T127" t="n">
        <v>29502.55</v>
      </c>
      <c r="U127" t="n">
        <v>0.48</v>
      </c>
      <c r="V127" t="n">
        <v>0.87</v>
      </c>
      <c r="W127" t="n">
        <v>6.9</v>
      </c>
      <c r="X127" t="n">
        <v>1.81</v>
      </c>
      <c r="Y127" t="n">
        <v>0.5</v>
      </c>
      <c r="Z127" t="n">
        <v>10</v>
      </c>
    </row>
    <row r="128">
      <c r="A128" t="n">
        <v>6</v>
      </c>
      <c r="B128" t="n">
        <v>90</v>
      </c>
      <c r="C128" t="inlineStr">
        <is>
          <t xml:space="preserve">CONCLUIDO	</t>
        </is>
      </c>
      <c r="D128" t="n">
        <v>2.2689</v>
      </c>
      <c r="E128" t="n">
        <v>44.07</v>
      </c>
      <c r="F128" t="n">
        <v>39.7</v>
      </c>
      <c r="G128" t="n">
        <v>43.31</v>
      </c>
      <c r="H128" t="n">
        <v>0.67</v>
      </c>
      <c r="I128" t="n">
        <v>55</v>
      </c>
      <c r="J128" t="n">
        <v>185.7</v>
      </c>
      <c r="K128" t="n">
        <v>52.44</v>
      </c>
      <c r="L128" t="n">
        <v>7</v>
      </c>
      <c r="M128" t="n">
        <v>53</v>
      </c>
      <c r="N128" t="n">
        <v>36.26</v>
      </c>
      <c r="O128" t="n">
        <v>23137.49</v>
      </c>
      <c r="P128" t="n">
        <v>520.9299999999999</v>
      </c>
      <c r="Q128" t="n">
        <v>419.24</v>
      </c>
      <c r="R128" t="n">
        <v>114.3</v>
      </c>
      <c r="S128" t="n">
        <v>59.57</v>
      </c>
      <c r="T128" t="n">
        <v>25012.97</v>
      </c>
      <c r="U128" t="n">
        <v>0.52</v>
      </c>
      <c r="V128" t="n">
        <v>0.87</v>
      </c>
      <c r="W128" t="n">
        <v>6.88</v>
      </c>
      <c r="X128" t="n">
        <v>1.53</v>
      </c>
      <c r="Y128" t="n">
        <v>0.5</v>
      </c>
      <c r="Z128" t="n">
        <v>10</v>
      </c>
    </row>
    <row r="129">
      <c r="A129" t="n">
        <v>7</v>
      </c>
      <c r="B129" t="n">
        <v>90</v>
      </c>
      <c r="C129" t="inlineStr">
        <is>
          <t xml:space="preserve">CONCLUIDO	</t>
        </is>
      </c>
      <c r="D129" t="n">
        <v>2.2933</v>
      </c>
      <c r="E129" t="n">
        <v>43.6</v>
      </c>
      <c r="F129" t="n">
        <v>39.48</v>
      </c>
      <c r="G129" t="n">
        <v>49.35</v>
      </c>
      <c r="H129" t="n">
        <v>0.76</v>
      </c>
      <c r="I129" t="n">
        <v>48</v>
      </c>
      <c r="J129" t="n">
        <v>187.22</v>
      </c>
      <c r="K129" t="n">
        <v>52.44</v>
      </c>
      <c r="L129" t="n">
        <v>8</v>
      </c>
      <c r="M129" t="n">
        <v>46</v>
      </c>
      <c r="N129" t="n">
        <v>36.78</v>
      </c>
      <c r="O129" t="n">
        <v>23324.24</v>
      </c>
      <c r="P129" t="n">
        <v>517.36</v>
      </c>
      <c r="Q129" t="n">
        <v>419.26</v>
      </c>
      <c r="R129" t="n">
        <v>107.35</v>
      </c>
      <c r="S129" t="n">
        <v>59.57</v>
      </c>
      <c r="T129" t="n">
        <v>21570.96</v>
      </c>
      <c r="U129" t="n">
        <v>0.55</v>
      </c>
      <c r="V129" t="n">
        <v>0.88</v>
      </c>
      <c r="W129" t="n">
        <v>6.86</v>
      </c>
      <c r="X129" t="n">
        <v>1.31</v>
      </c>
      <c r="Y129" t="n">
        <v>0.5</v>
      </c>
      <c r="Z129" t="n">
        <v>10</v>
      </c>
    </row>
    <row r="130">
      <c r="A130" t="n">
        <v>8</v>
      </c>
      <c r="B130" t="n">
        <v>90</v>
      </c>
      <c r="C130" t="inlineStr">
        <is>
          <t xml:space="preserve">CONCLUIDO	</t>
        </is>
      </c>
      <c r="D130" t="n">
        <v>2.3126</v>
      </c>
      <c r="E130" t="n">
        <v>43.24</v>
      </c>
      <c r="F130" t="n">
        <v>39.33</v>
      </c>
      <c r="G130" t="n">
        <v>56.18</v>
      </c>
      <c r="H130" t="n">
        <v>0.85</v>
      </c>
      <c r="I130" t="n">
        <v>42</v>
      </c>
      <c r="J130" t="n">
        <v>188.74</v>
      </c>
      <c r="K130" t="n">
        <v>52.44</v>
      </c>
      <c r="L130" t="n">
        <v>9</v>
      </c>
      <c r="M130" t="n">
        <v>40</v>
      </c>
      <c r="N130" t="n">
        <v>37.3</v>
      </c>
      <c r="O130" t="n">
        <v>23511.69</v>
      </c>
      <c r="P130" t="n">
        <v>514.9299999999999</v>
      </c>
      <c r="Q130" t="n">
        <v>419.31</v>
      </c>
      <c r="R130" t="n">
        <v>102.44</v>
      </c>
      <c r="S130" t="n">
        <v>59.57</v>
      </c>
      <c r="T130" t="n">
        <v>19148</v>
      </c>
      <c r="U130" t="n">
        <v>0.58</v>
      </c>
      <c r="V130" t="n">
        <v>0.88</v>
      </c>
      <c r="W130" t="n">
        <v>6.85</v>
      </c>
      <c r="X130" t="n">
        <v>1.16</v>
      </c>
      <c r="Y130" t="n">
        <v>0.5</v>
      </c>
      <c r="Z130" t="n">
        <v>10</v>
      </c>
    </row>
    <row r="131">
      <c r="A131" t="n">
        <v>9</v>
      </c>
      <c r="B131" t="n">
        <v>90</v>
      </c>
      <c r="C131" t="inlineStr">
        <is>
          <t xml:space="preserve">CONCLUIDO	</t>
        </is>
      </c>
      <c r="D131" t="n">
        <v>2.3256</v>
      </c>
      <c r="E131" t="n">
        <v>43</v>
      </c>
      <c r="F131" t="n">
        <v>39.23</v>
      </c>
      <c r="G131" t="n">
        <v>61.94</v>
      </c>
      <c r="H131" t="n">
        <v>0.93</v>
      </c>
      <c r="I131" t="n">
        <v>38</v>
      </c>
      <c r="J131" t="n">
        <v>190.26</v>
      </c>
      <c r="K131" t="n">
        <v>52.44</v>
      </c>
      <c r="L131" t="n">
        <v>10</v>
      </c>
      <c r="M131" t="n">
        <v>36</v>
      </c>
      <c r="N131" t="n">
        <v>37.82</v>
      </c>
      <c r="O131" t="n">
        <v>23699.85</v>
      </c>
      <c r="P131" t="n">
        <v>513.34</v>
      </c>
      <c r="Q131" t="n">
        <v>419.27</v>
      </c>
      <c r="R131" t="n">
        <v>99</v>
      </c>
      <c r="S131" t="n">
        <v>59.57</v>
      </c>
      <c r="T131" t="n">
        <v>17445.01</v>
      </c>
      <c r="U131" t="n">
        <v>0.6</v>
      </c>
      <c r="V131" t="n">
        <v>0.88</v>
      </c>
      <c r="W131" t="n">
        <v>6.86</v>
      </c>
      <c r="X131" t="n">
        <v>1.06</v>
      </c>
      <c r="Y131" t="n">
        <v>0.5</v>
      </c>
      <c r="Z131" t="n">
        <v>10</v>
      </c>
    </row>
    <row r="132">
      <c r="A132" t="n">
        <v>10</v>
      </c>
      <c r="B132" t="n">
        <v>90</v>
      </c>
      <c r="C132" t="inlineStr">
        <is>
          <t xml:space="preserve">CONCLUIDO	</t>
        </is>
      </c>
      <c r="D132" t="n">
        <v>2.3352</v>
      </c>
      <c r="E132" t="n">
        <v>42.82</v>
      </c>
      <c r="F132" t="n">
        <v>39.16</v>
      </c>
      <c r="G132" t="n">
        <v>67.13</v>
      </c>
      <c r="H132" t="n">
        <v>1.02</v>
      </c>
      <c r="I132" t="n">
        <v>35</v>
      </c>
      <c r="J132" t="n">
        <v>191.79</v>
      </c>
      <c r="K132" t="n">
        <v>52.44</v>
      </c>
      <c r="L132" t="n">
        <v>11</v>
      </c>
      <c r="M132" t="n">
        <v>33</v>
      </c>
      <c r="N132" t="n">
        <v>38.35</v>
      </c>
      <c r="O132" t="n">
        <v>23888.73</v>
      </c>
      <c r="P132" t="n">
        <v>511.98</v>
      </c>
      <c r="Q132" t="n">
        <v>419.27</v>
      </c>
      <c r="R132" t="n">
        <v>96.78</v>
      </c>
      <c r="S132" t="n">
        <v>59.57</v>
      </c>
      <c r="T132" t="n">
        <v>16349</v>
      </c>
      <c r="U132" t="n">
        <v>0.62</v>
      </c>
      <c r="V132" t="n">
        <v>0.88</v>
      </c>
      <c r="W132" t="n">
        <v>6.85</v>
      </c>
      <c r="X132" t="n">
        <v>0.99</v>
      </c>
      <c r="Y132" t="n">
        <v>0.5</v>
      </c>
      <c r="Z132" t="n">
        <v>10</v>
      </c>
    </row>
    <row r="133">
      <c r="A133" t="n">
        <v>11</v>
      </c>
      <c r="B133" t="n">
        <v>90</v>
      </c>
      <c r="C133" t="inlineStr">
        <is>
          <t xml:space="preserve">CONCLUIDO	</t>
        </is>
      </c>
      <c r="D133" t="n">
        <v>2.3465</v>
      </c>
      <c r="E133" t="n">
        <v>42.62</v>
      </c>
      <c r="F133" t="n">
        <v>39.06</v>
      </c>
      <c r="G133" t="n">
        <v>73.23</v>
      </c>
      <c r="H133" t="n">
        <v>1.1</v>
      </c>
      <c r="I133" t="n">
        <v>32</v>
      </c>
      <c r="J133" t="n">
        <v>193.33</v>
      </c>
      <c r="K133" t="n">
        <v>52.44</v>
      </c>
      <c r="L133" t="n">
        <v>12</v>
      </c>
      <c r="M133" t="n">
        <v>30</v>
      </c>
      <c r="N133" t="n">
        <v>38.89</v>
      </c>
      <c r="O133" t="n">
        <v>24078.33</v>
      </c>
      <c r="P133" t="n">
        <v>510.06</v>
      </c>
      <c r="Q133" t="n">
        <v>419.24</v>
      </c>
      <c r="R133" t="n">
        <v>93.47</v>
      </c>
      <c r="S133" t="n">
        <v>59.57</v>
      </c>
      <c r="T133" t="n">
        <v>14710.19</v>
      </c>
      <c r="U133" t="n">
        <v>0.64</v>
      </c>
      <c r="V133" t="n">
        <v>0.89</v>
      </c>
      <c r="W133" t="n">
        <v>6.85</v>
      </c>
      <c r="X133" t="n">
        <v>0.9</v>
      </c>
      <c r="Y133" t="n">
        <v>0.5</v>
      </c>
      <c r="Z133" t="n">
        <v>10</v>
      </c>
    </row>
    <row r="134">
      <c r="A134" t="n">
        <v>12</v>
      </c>
      <c r="B134" t="n">
        <v>90</v>
      </c>
      <c r="C134" t="inlineStr">
        <is>
          <t xml:space="preserve">CONCLUIDO	</t>
        </is>
      </c>
      <c r="D134" t="n">
        <v>2.3572</v>
      </c>
      <c r="E134" t="n">
        <v>42.42</v>
      </c>
      <c r="F134" t="n">
        <v>38.97</v>
      </c>
      <c r="G134" t="n">
        <v>80.63</v>
      </c>
      <c r="H134" t="n">
        <v>1.18</v>
      </c>
      <c r="I134" t="n">
        <v>29</v>
      </c>
      <c r="J134" t="n">
        <v>194.88</v>
      </c>
      <c r="K134" t="n">
        <v>52.44</v>
      </c>
      <c r="L134" t="n">
        <v>13</v>
      </c>
      <c r="M134" t="n">
        <v>27</v>
      </c>
      <c r="N134" t="n">
        <v>39.43</v>
      </c>
      <c r="O134" t="n">
        <v>24268.67</v>
      </c>
      <c r="P134" t="n">
        <v>508.13</v>
      </c>
      <c r="Q134" t="n">
        <v>419.23</v>
      </c>
      <c r="R134" t="n">
        <v>90.52</v>
      </c>
      <c r="S134" t="n">
        <v>59.57</v>
      </c>
      <c r="T134" t="n">
        <v>13251.05</v>
      </c>
      <c r="U134" t="n">
        <v>0.66</v>
      </c>
      <c r="V134" t="n">
        <v>0.89</v>
      </c>
      <c r="W134" t="n">
        <v>6.84</v>
      </c>
      <c r="X134" t="n">
        <v>0.8100000000000001</v>
      </c>
      <c r="Y134" t="n">
        <v>0.5</v>
      </c>
      <c r="Z134" t="n">
        <v>10</v>
      </c>
    </row>
    <row r="135">
      <c r="A135" t="n">
        <v>13</v>
      </c>
      <c r="B135" t="n">
        <v>90</v>
      </c>
      <c r="C135" t="inlineStr">
        <is>
          <t xml:space="preserve">CONCLUIDO	</t>
        </is>
      </c>
      <c r="D135" t="n">
        <v>2.3648</v>
      </c>
      <c r="E135" t="n">
        <v>42.29</v>
      </c>
      <c r="F135" t="n">
        <v>38.91</v>
      </c>
      <c r="G135" t="n">
        <v>86.45999999999999</v>
      </c>
      <c r="H135" t="n">
        <v>1.27</v>
      </c>
      <c r="I135" t="n">
        <v>27</v>
      </c>
      <c r="J135" t="n">
        <v>196.42</v>
      </c>
      <c r="K135" t="n">
        <v>52.44</v>
      </c>
      <c r="L135" t="n">
        <v>14</v>
      </c>
      <c r="M135" t="n">
        <v>25</v>
      </c>
      <c r="N135" t="n">
        <v>39.98</v>
      </c>
      <c r="O135" t="n">
        <v>24459.75</v>
      </c>
      <c r="P135" t="n">
        <v>507.14</v>
      </c>
      <c r="Q135" t="n">
        <v>419.25</v>
      </c>
      <c r="R135" t="n">
        <v>88.59999999999999</v>
      </c>
      <c r="S135" t="n">
        <v>59.57</v>
      </c>
      <c r="T135" t="n">
        <v>12298.03</v>
      </c>
      <c r="U135" t="n">
        <v>0.67</v>
      </c>
      <c r="V135" t="n">
        <v>0.89</v>
      </c>
      <c r="W135" t="n">
        <v>6.84</v>
      </c>
      <c r="X135" t="n">
        <v>0.74</v>
      </c>
      <c r="Y135" t="n">
        <v>0.5</v>
      </c>
      <c r="Z135" t="n">
        <v>10</v>
      </c>
    </row>
    <row r="136">
      <c r="A136" t="n">
        <v>14</v>
      </c>
      <c r="B136" t="n">
        <v>90</v>
      </c>
      <c r="C136" t="inlineStr">
        <is>
          <t xml:space="preserve">CONCLUIDO	</t>
        </is>
      </c>
      <c r="D136" t="n">
        <v>2.3674</v>
      </c>
      <c r="E136" t="n">
        <v>42.24</v>
      </c>
      <c r="F136" t="n">
        <v>38.9</v>
      </c>
      <c r="G136" t="n">
        <v>89.76000000000001</v>
      </c>
      <c r="H136" t="n">
        <v>1.35</v>
      </c>
      <c r="I136" t="n">
        <v>26</v>
      </c>
      <c r="J136" t="n">
        <v>197.98</v>
      </c>
      <c r="K136" t="n">
        <v>52.44</v>
      </c>
      <c r="L136" t="n">
        <v>15</v>
      </c>
      <c r="M136" t="n">
        <v>24</v>
      </c>
      <c r="N136" t="n">
        <v>40.54</v>
      </c>
      <c r="O136" t="n">
        <v>24651.58</v>
      </c>
      <c r="P136" t="n">
        <v>506.07</v>
      </c>
      <c r="Q136" t="n">
        <v>419.23</v>
      </c>
      <c r="R136" t="n">
        <v>88.12</v>
      </c>
      <c r="S136" t="n">
        <v>59.57</v>
      </c>
      <c r="T136" t="n">
        <v>12067.28</v>
      </c>
      <c r="U136" t="n">
        <v>0.68</v>
      </c>
      <c r="V136" t="n">
        <v>0.89</v>
      </c>
      <c r="W136" t="n">
        <v>6.84</v>
      </c>
      <c r="X136" t="n">
        <v>0.73</v>
      </c>
      <c r="Y136" t="n">
        <v>0.5</v>
      </c>
      <c r="Z136" t="n">
        <v>10</v>
      </c>
    </row>
    <row r="137">
      <c r="A137" t="n">
        <v>15</v>
      </c>
      <c r="B137" t="n">
        <v>90</v>
      </c>
      <c r="C137" t="inlineStr">
        <is>
          <t xml:space="preserve">CONCLUIDO	</t>
        </is>
      </c>
      <c r="D137" t="n">
        <v>2.3753</v>
      </c>
      <c r="E137" t="n">
        <v>42.1</v>
      </c>
      <c r="F137" t="n">
        <v>38.83</v>
      </c>
      <c r="G137" t="n">
        <v>97.06</v>
      </c>
      <c r="H137" t="n">
        <v>1.42</v>
      </c>
      <c r="I137" t="n">
        <v>24</v>
      </c>
      <c r="J137" t="n">
        <v>199.54</v>
      </c>
      <c r="K137" t="n">
        <v>52.44</v>
      </c>
      <c r="L137" t="n">
        <v>16</v>
      </c>
      <c r="M137" t="n">
        <v>22</v>
      </c>
      <c r="N137" t="n">
        <v>41.1</v>
      </c>
      <c r="O137" t="n">
        <v>24844.17</v>
      </c>
      <c r="P137" t="n">
        <v>505.74</v>
      </c>
      <c r="Q137" t="n">
        <v>419.24</v>
      </c>
      <c r="R137" t="n">
        <v>85.81</v>
      </c>
      <c r="S137" t="n">
        <v>59.57</v>
      </c>
      <c r="T137" t="n">
        <v>10922.21</v>
      </c>
      <c r="U137" t="n">
        <v>0.6899999999999999</v>
      </c>
      <c r="V137" t="n">
        <v>0.89</v>
      </c>
      <c r="W137" t="n">
        <v>6.84</v>
      </c>
      <c r="X137" t="n">
        <v>0.66</v>
      </c>
      <c r="Y137" t="n">
        <v>0.5</v>
      </c>
      <c r="Z137" t="n">
        <v>10</v>
      </c>
    </row>
    <row r="138">
      <c r="A138" t="n">
        <v>16</v>
      </c>
      <c r="B138" t="n">
        <v>90</v>
      </c>
      <c r="C138" t="inlineStr">
        <is>
          <t xml:space="preserve">CONCLUIDO	</t>
        </is>
      </c>
      <c r="D138" t="n">
        <v>2.3802</v>
      </c>
      <c r="E138" t="n">
        <v>42.01</v>
      </c>
      <c r="F138" t="n">
        <v>38.77</v>
      </c>
      <c r="G138" t="n">
        <v>101.15</v>
      </c>
      <c r="H138" t="n">
        <v>1.5</v>
      </c>
      <c r="I138" t="n">
        <v>23</v>
      </c>
      <c r="J138" t="n">
        <v>201.11</v>
      </c>
      <c r="K138" t="n">
        <v>52.44</v>
      </c>
      <c r="L138" t="n">
        <v>17</v>
      </c>
      <c r="M138" t="n">
        <v>21</v>
      </c>
      <c r="N138" t="n">
        <v>41.67</v>
      </c>
      <c r="O138" t="n">
        <v>25037.53</v>
      </c>
      <c r="P138" t="n">
        <v>503.9</v>
      </c>
      <c r="Q138" t="n">
        <v>419.24</v>
      </c>
      <c r="R138" t="n">
        <v>84.14</v>
      </c>
      <c r="S138" t="n">
        <v>59.57</v>
      </c>
      <c r="T138" t="n">
        <v>10089.46</v>
      </c>
      <c r="U138" t="n">
        <v>0.71</v>
      </c>
      <c r="V138" t="n">
        <v>0.89</v>
      </c>
      <c r="W138" t="n">
        <v>6.83</v>
      </c>
      <c r="X138" t="n">
        <v>0.61</v>
      </c>
      <c r="Y138" t="n">
        <v>0.5</v>
      </c>
      <c r="Z138" t="n">
        <v>10</v>
      </c>
    </row>
    <row r="139">
      <c r="A139" t="n">
        <v>17</v>
      </c>
      <c r="B139" t="n">
        <v>90</v>
      </c>
      <c r="C139" t="inlineStr">
        <is>
          <t xml:space="preserve">CONCLUIDO	</t>
        </is>
      </c>
      <c r="D139" t="n">
        <v>2.3869</v>
      </c>
      <c r="E139" t="n">
        <v>41.9</v>
      </c>
      <c r="F139" t="n">
        <v>38.73</v>
      </c>
      <c r="G139" t="n">
        <v>110.65</v>
      </c>
      <c r="H139" t="n">
        <v>1.58</v>
      </c>
      <c r="I139" t="n">
        <v>21</v>
      </c>
      <c r="J139" t="n">
        <v>202.68</v>
      </c>
      <c r="K139" t="n">
        <v>52.44</v>
      </c>
      <c r="L139" t="n">
        <v>18</v>
      </c>
      <c r="M139" t="n">
        <v>19</v>
      </c>
      <c r="N139" t="n">
        <v>42.24</v>
      </c>
      <c r="O139" t="n">
        <v>25231.66</v>
      </c>
      <c r="P139" t="n">
        <v>502.81</v>
      </c>
      <c r="Q139" t="n">
        <v>419.24</v>
      </c>
      <c r="R139" t="n">
        <v>82.79000000000001</v>
      </c>
      <c r="S139" t="n">
        <v>59.57</v>
      </c>
      <c r="T139" t="n">
        <v>9424.76</v>
      </c>
      <c r="U139" t="n">
        <v>0.72</v>
      </c>
      <c r="V139" t="n">
        <v>0.89</v>
      </c>
      <c r="W139" t="n">
        <v>6.83</v>
      </c>
      <c r="X139" t="n">
        <v>0.5600000000000001</v>
      </c>
      <c r="Y139" t="n">
        <v>0.5</v>
      </c>
      <c r="Z139" t="n">
        <v>10</v>
      </c>
    </row>
    <row r="140">
      <c r="A140" t="n">
        <v>18</v>
      </c>
      <c r="B140" t="n">
        <v>90</v>
      </c>
      <c r="C140" t="inlineStr">
        <is>
          <t xml:space="preserve">CONCLUIDO	</t>
        </is>
      </c>
      <c r="D140" t="n">
        <v>2.3907</v>
      </c>
      <c r="E140" t="n">
        <v>41.83</v>
      </c>
      <c r="F140" t="n">
        <v>38.7</v>
      </c>
      <c r="G140" t="n">
        <v>116.09</v>
      </c>
      <c r="H140" t="n">
        <v>1.65</v>
      </c>
      <c r="I140" t="n">
        <v>20</v>
      </c>
      <c r="J140" t="n">
        <v>204.26</v>
      </c>
      <c r="K140" t="n">
        <v>52.44</v>
      </c>
      <c r="L140" t="n">
        <v>19</v>
      </c>
      <c r="M140" t="n">
        <v>18</v>
      </c>
      <c r="N140" t="n">
        <v>42.82</v>
      </c>
      <c r="O140" t="n">
        <v>25426.72</v>
      </c>
      <c r="P140" t="n">
        <v>502.12</v>
      </c>
      <c r="Q140" t="n">
        <v>419.24</v>
      </c>
      <c r="R140" t="n">
        <v>81.73999999999999</v>
      </c>
      <c r="S140" t="n">
        <v>59.57</v>
      </c>
      <c r="T140" t="n">
        <v>8907.67</v>
      </c>
      <c r="U140" t="n">
        <v>0.73</v>
      </c>
      <c r="V140" t="n">
        <v>0.89</v>
      </c>
      <c r="W140" t="n">
        <v>6.83</v>
      </c>
      <c r="X140" t="n">
        <v>0.53</v>
      </c>
      <c r="Y140" t="n">
        <v>0.5</v>
      </c>
      <c r="Z140" t="n">
        <v>10</v>
      </c>
    </row>
    <row r="141">
      <c r="A141" t="n">
        <v>19</v>
      </c>
      <c r="B141" t="n">
        <v>90</v>
      </c>
      <c r="C141" t="inlineStr">
        <is>
          <t xml:space="preserve">CONCLUIDO	</t>
        </is>
      </c>
      <c r="D141" t="n">
        <v>2.3929</v>
      </c>
      <c r="E141" t="n">
        <v>41.79</v>
      </c>
      <c r="F141" t="n">
        <v>38.69</v>
      </c>
      <c r="G141" t="n">
        <v>122.19</v>
      </c>
      <c r="H141" t="n">
        <v>1.73</v>
      </c>
      <c r="I141" t="n">
        <v>19</v>
      </c>
      <c r="J141" t="n">
        <v>205.85</v>
      </c>
      <c r="K141" t="n">
        <v>52.44</v>
      </c>
      <c r="L141" t="n">
        <v>20</v>
      </c>
      <c r="M141" t="n">
        <v>17</v>
      </c>
      <c r="N141" t="n">
        <v>43.41</v>
      </c>
      <c r="O141" t="n">
        <v>25622.45</v>
      </c>
      <c r="P141" t="n">
        <v>501.09</v>
      </c>
      <c r="Q141" t="n">
        <v>419.23</v>
      </c>
      <c r="R141" t="n">
        <v>81.63</v>
      </c>
      <c r="S141" t="n">
        <v>59.57</v>
      </c>
      <c r="T141" t="n">
        <v>8854.799999999999</v>
      </c>
      <c r="U141" t="n">
        <v>0.73</v>
      </c>
      <c r="V141" t="n">
        <v>0.89</v>
      </c>
      <c r="W141" t="n">
        <v>6.83</v>
      </c>
      <c r="X141" t="n">
        <v>0.53</v>
      </c>
      <c r="Y141" t="n">
        <v>0.5</v>
      </c>
      <c r="Z141" t="n">
        <v>10</v>
      </c>
    </row>
    <row r="142">
      <c r="A142" t="n">
        <v>20</v>
      </c>
      <c r="B142" t="n">
        <v>90</v>
      </c>
      <c r="C142" t="inlineStr">
        <is>
          <t xml:space="preserve">CONCLUIDO	</t>
        </is>
      </c>
      <c r="D142" t="n">
        <v>2.3933</v>
      </c>
      <c r="E142" t="n">
        <v>41.78</v>
      </c>
      <c r="F142" t="n">
        <v>38.69</v>
      </c>
      <c r="G142" t="n">
        <v>122.17</v>
      </c>
      <c r="H142" t="n">
        <v>1.8</v>
      </c>
      <c r="I142" t="n">
        <v>19</v>
      </c>
      <c r="J142" t="n">
        <v>207.45</v>
      </c>
      <c r="K142" t="n">
        <v>52.44</v>
      </c>
      <c r="L142" t="n">
        <v>21</v>
      </c>
      <c r="M142" t="n">
        <v>17</v>
      </c>
      <c r="N142" t="n">
        <v>44</v>
      </c>
      <c r="O142" t="n">
        <v>25818.99</v>
      </c>
      <c r="P142" t="n">
        <v>501.2</v>
      </c>
      <c r="Q142" t="n">
        <v>419.23</v>
      </c>
      <c r="R142" t="n">
        <v>81.28</v>
      </c>
      <c r="S142" t="n">
        <v>59.57</v>
      </c>
      <c r="T142" t="n">
        <v>8682.92</v>
      </c>
      <c r="U142" t="n">
        <v>0.73</v>
      </c>
      <c r="V142" t="n">
        <v>0.89</v>
      </c>
      <c r="W142" t="n">
        <v>6.83</v>
      </c>
      <c r="X142" t="n">
        <v>0.52</v>
      </c>
      <c r="Y142" t="n">
        <v>0.5</v>
      </c>
      <c r="Z142" t="n">
        <v>10</v>
      </c>
    </row>
    <row r="143">
      <c r="A143" t="n">
        <v>21</v>
      </c>
      <c r="B143" t="n">
        <v>90</v>
      </c>
      <c r="C143" t="inlineStr">
        <is>
          <t xml:space="preserve">CONCLUIDO	</t>
        </is>
      </c>
      <c r="D143" t="n">
        <v>2.398</v>
      </c>
      <c r="E143" t="n">
        <v>41.7</v>
      </c>
      <c r="F143" t="n">
        <v>38.64</v>
      </c>
      <c r="G143" t="n">
        <v>128.8</v>
      </c>
      <c r="H143" t="n">
        <v>1.87</v>
      </c>
      <c r="I143" t="n">
        <v>18</v>
      </c>
      <c r="J143" t="n">
        <v>209.05</v>
      </c>
      <c r="K143" t="n">
        <v>52.44</v>
      </c>
      <c r="L143" t="n">
        <v>22</v>
      </c>
      <c r="M143" t="n">
        <v>16</v>
      </c>
      <c r="N143" t="n">
        <v>44.6</v>
      </c>
      <c r="O143" t="n">
        <v>26016.35</v>
      </c>
      <c r="P143" t="n">
        <v>500.88</v>
      </c>
      <c r="Q143" t="n">
        <v>419.25</v>
      </c>
      <c r="R143" t="n">
        <v>79.73999999999999</v>
      </c>
      <c r="S143" t="n">
        <v>59.57</v>
      </c>
      <c r="T143" t="n">
        <v>7917.83</v>
      </c>
      <c r="U143" t="n">
        <v>0.75</v>
      </c>
      <c r="V143" t="n">
        <v>0.89</v>
      </c>
      <c r="W143" t="n">
        <v>6.83</v>
      </c>
      <c r="X143" t="n">
        <v>0.48</v>
      </c>
      <c r="Y143" t="n">
        <v>0.5</v>
      </c>
      <c r="Z143" t="n">
        <v>10</v>
      </c>
    </row>
    <row r="144">
      <c r="A144" t="n">
        <v>22</v>
      </c>
      <c r="B144" t="n">
        <v>90</v>
      </c>
      <c r="C144" t="inlineStr">
        <is>
          <t xml:space="preserve">CONCLUIDO	</t>
        </is>
      </c>
      <c r="D144" t="n">
        <v>2.4019</v>
      </c>
      <c r="E144" t="n">
        <v>41.63</v>
      </c>
      <c r="F144" t="n">
        <v>38.61</v>
      </c>
      <c r="G144" t="n">
        <v>136.26</v>
      </c>
      <c r="H144" t="n">
        <v>1.94</v>
      </c>
      <c r="I144" t="n">
        <v>17</v>
      </c>
      <c r="J144" t="n">
        <v>210.65</v>
      </c>
      <c r="K144" t="n">
        <v>52.44</v>
      </c>
      <c r="L144" t="n">
        <v>23</v>
      </c>
      <c r="M144" t="n">
        <v>15</v>
      </c>
      <c r="N144" t="n">
        <v>45.21</v>
      </c>
      <c r="O144" t="n">
        <v>26214.54</v>
      </c>
      <c r="P144" t="n">
        <v>500.62</v>
      </c>
      <c r="Q144" t="n">
        <v>419.24</v>
      </c>
      <c r="R144" t="n">
        <v>78.76000000000001</v>
      </c>
      <c r="S144" t="n">
        <v>59.57</v>
      </c>
      <c r="T144" t="n">
        <v>7428.44</v>
      </c>
      <c r="U144" t="n">
        <v>0.76</v>
      </c>
      <c r="V144" t="n">
        <v>0.9</v>
      </c>
      <c r="W144" t="n">
        <v>6.82</v>
      </c>
      <c r="X144" t="n">
        <v>0.45</v>
      </c>
      <c r="Y144" t="n">
        <v>0.5</v>
      </c>
      <c r="Z144" t="n">
        <v>10</v>
      </c>
    </row>
    <row r="145">
      <c r="A145" t="n">
        <v>23</v>
      </c>
      <c r="B145" t="n">
        <v>90</v>
      </c>
      <c r="C145" t="inlineStr">
        <is>
          <t xml:space="preserve">CONCLUIDO	</t>
        </is>
      </c>
      <c r="D145" t="n">
        <v>2.4045</v>
      </c>
      <c r="E145" t="n">
        <v>41.59</v>
      </c>
      <c r="F145" t="n">
        <v>38.6</v>
      </c>
      <c r="G145" t="n">
        <v>144.75</v>
      </c>
      <c r="H145" t="n">
        <v>2.01</v>
      </c>
      <c r="I145" t="n">
        <v>16</v>
      </c>
      <c r="J145" t="n">
        <v>212.27</v>
      </c>
      <c r="K145" t="n">
        <v>52.44</v>
      </c>
      <c r="L145" t="n">
        <v>24</v>
      </c>
      <c r="M145" t="n">
        <v>14</v>
      </c>
      <c r="N145" t="n">
        <v>45.82</v>
      </c>
      <c r="O145" t="n">
        <v>26413.56</v>
      </c>
      <c r="P145" t="n">
        <v>499.89</v>
      </c>
      <c r="Q145" t="n">
        <v>419.26</v>
      </c>
      <c r="R145" t="n">
        <v>78.63</v>
      </c>
      <c r="S145" t="n">
        <v>59.57</v>
      </c>
      <c r="T145" t="n">
        <v>7369.24</v>
      </c>
      <c r="U145" t="n">
        <v>0.76</v>
      </c>
      <c r="V145" t="n">
        <v>0.9</v>
      </c>
      <c r="W145" t="n">
        <v>6.82</v>
      </c>
      <c r="X145" t="n">
        <v>0.44</v>
      </c>
      <c r="Y145" t="n">
        <v>0.5</v>
      </c>
      <c r="Z145" t="n">
        <v>10</v>
      </c>
    </row>
    <row r="146">
      <c r="A146" t="n">
        <v>24</v>
      </c>
      <c r="B146" t="n">
        <v>90</v>
      </c>
      <c r="C146" t="inlineStr">
        <is>
          <t xml:space="preserve">CONCLUIDO	</t>
        </is>
      </c>
      <c r="D146" t="n">
        <v>2.4044</v>
      </c>
      <c r="E146" t="n">
        <v>41.59</v>
      </c>
      <c r="F146" t="n">
        <v>38.6</v>
      </c>
      <c r="G146" t="n">
        <v>144.75</v>
      </c>
      <c r="H146" t="n">
        <v>2.08</v>
      </c>
      <c r="I146" t="n">
        <v>16</v>
      </c>
      <c r="J146" t="n">
        <v>213.89</v>
      </c>
      <c r="K146" t="n">
        <v>52.44</v>
      </c>
      <c r="L146" t="n">
        <v>25</v>
      </c>
      <c r="M146" t="n">
        <v>14</v>
      </c>
      <c r="N146" t="n">
        <v>46.44</v>
      </c>
      <c r="O146" t="n">
        <v>26613.43</v>
      </c>
      <c r="P146" t="n">
        <v>500.22</v>
      </c>
      <c r="Q146" t="n">
        <v>419.23</v>
      </c>
      <c r="R146" t="n">
        <v>78.77</v>
      </c>
      <c r="S146" t="n">
        <v>59.57</v>
      </c>
      <c r="T146" t="n">
        <v>7438.52</v>
      </c>
      <c r="U146" t="n">
        <v>0.76</v>
      </c>
      <c r="V146" t="n">
        <v>0.9</v>
      </c>
      <c r="W146" t="n">
        <v>6.82</v>
      </c>
      <c r="X146" t="n">
        <v>0.44</v>
      </c>
      <c r="Y146" t="n">
        <v>0.5</v>
      </c>
      <c r="Z146" t="n">
        <v>10</v>
      </c>
    </row>
    <row r="147">
      <c r="A147" t="n">
        <v>25</v>
      </c>
      <c r="B147" t="n">
        <v>90</v>
      </c>
      <c r="C147" t="inlineStr">
        <is>
          <t xml:space="preserve">CONCLUIDO	</t>
        </is>
      </c>
      <c r="D147" t="n">
        <v>2.4088</v>
      </c>
      <c r="E147" t="n">
        <v>41.51</v>
      </c>
      <c r="F147" t="n">
        <v>38.56</v>
      </c>
      <c r="G147" t="n">
        <v>154.24</v>
      </c>
      <c r="H147" t="n">
        <v>2.14</v>
      </c>
      <c r="I147" t="n">
        <v>15</v>
      </c>
      <c r="J147" t="n">
        <v>215.51</v>
      </c>
      <c r="K147" t="n">
        <v>52.44</v>
      </c>
      <c r="L147" t="n">
        <v>26</v>
      </c>
      <c r="M147" t="n">
        <v>13</v>
      </c>
      <c r="N147" t="n">
        <v>47.07</v>
      </c>
      <c r="O147" t="n">
        <v>26814.17</v>
      </c>
      <c r="P147" t="n">
        <v>498.67</v>
      </c>
      <c r="Q147" t="n">
        <v>419.27</v>
      </c>
      <c r="R147" t="n">
        <v>77.18000000000001</v>
      </c>
      <c r="S147" t="n">
        <v>59.57</v>
      </c>
      <c r="T147" t="n">
        <v>6650.08</v>
      </c>
      <c r="U147" t="n">
        <v>0.77</v>
      </c>
      <c r="V147" t="n">
        <v>0.9</v>
      </c>
      <c r="W147" t="n">
        <v>6.82</v>
      </c>
      <c r="X147" t="n">
        <v>0.4</v>
      </c>
      <c r="Y147" t="n">
        <v>0.5</v>
      </c>
      <c r="Z147" t="n">
        <v>10</v>
      </c>
    </row>
    <row r="148">
      <c r="A148" t="n">
        <v>26</v>
      </c>
      <c r="B148" t="n">
        <v>90</v>
      </c>
      <c r="C148" t="inlineStr">
        <is>
          <t xml:space="preserve">CONCLUIDO	</t>
        </is>
      </c>
      <c r="D148" t="n">
        <v>2.409</v>
      </c>
      <c r="E148" t="n">
        <v>41.51</v>
      </c>
      <c r="F148" t="n">
        <v>38.56</v>
      </c>
      <c r="G148" t="n">
        <v>154.23</v>
      </c>
      <c r="H148" t="n">
        <v>2.21</v>
      </c>
      <c r="I148" t="n">
        <v>15</v>
      </c>
      <c r="J148" t="n">
        <v>217.15</v>
      </c>
      <c r="K148" t="n">
        <v>52.44</v>
      </c>
      <c r="L148" t="n">
        <v>27</v>
      </c>
      <c r="M148" t="n">
        <v>13</v>
      </c>
      <c r="N148" t="n">
        <v>47.71</v>
      </c>
      <c r="O148" t="n">
        <v>27015.77</v>
      </c>
      <c r="P148" t="n">
        <v>498.14</v>
      </c>
      <c r="Q148" t="n">
        <v>419.25</v>
      </c>
      <c r="R148" t="n">
        <v>77.08</v>
      </c>
      <c r="S148" t="n">
        <v>59.57</v>
      </c>
      <c r="T148" t="n">
        <v>6600.85</v>
      </c>
      <c r="U148" t="n">
        <v>0.77</v>
      </c>
      <c r="V148" t="n">
        <v>0.9</v>
      </c>
      <c r="W148" t="n">
        <v>6.82</v>
      </c>
      <c r="X148" t="n">
        <v>0.39</v>
      </c>
      <c r="Y148" t="n">
        <v>0.5</v>
      </c>
      <c r="Z148" t="n">
        <v>10</v>
      </c>
    </row>
    <row r="149">
      <c r="A149" t="n">
        <v>27</v>
      </c>
      <c r="B149" t="n">
        <v>90</v>
      </c>
      <c r="C149" t="inlineStr">
        <is>
          <t xml:space="preserve">CONCLUIDO	</t>
        </is>
      </c>
      <c r="D149" t="n">
        <v>2.413</v>
      </c>
      <c r="E149" t="n">
        <v>41.44</v>
      </c>
      <c r="F149" t="n">
        <v>38.52</v>
      </c>
      <c r="G149" t="n">
        <v>165.1</v>
      </c>
      <c r="H149" t="n">
        <v>2.27</v>
      </c>
      <c r="I149" t="n">
        <v>14</v>
      </c>
      <c r="J149" t="n">
        <v>218.79</v>
      </c>
      <c r="K149" t="n">
        <v>52.44</v>
      </c>
      <c r="L149" t="n">
        <v>28</v>
      </c>
      <c r="M149" t="n">
        <v>12</v>
      </c>
      <c r="N149" t="n">
        <v>48.35</v>
      </c>
      <c r="O149" t="n">
        <v>27218.26</v>
      </c>
      <c r="P149" t="n">
        <v>498.42</v>
      </c>
      <c r="Q149" t="n">
        <v>419.23</v>
      </c>
      <c r="R149" t="n">
        <v>76.06</v>
      </c>
      <c r="S149" t="n">
        <v>59.57</v>
      </c>
      <c r="T149" t="n">
        <v>6097.98</v>
      </c>
      <c r="U149" t="n">
        <v>0.78</v>
      </c>
      <c r="V149" t="n">
        <v>0.9</v>
      </c>
      <c r="W149" t="n">
        <v>6.82</v>
      </c>
      <c r="X149" t="n">
        <v>0.36</v>
      </c>
      <c r="Y149" t="n">
        <v>0.5</v>
      </c>
      <c r="Z149" t="n">
        <v>10</v>
      </c>
    </row>
    <row r="150">
      <c r="A150" t="n">
        <v>28</v>
      </c>
      <c r="B150" t="n">
        <v>90</v>
      </c>
      <c r="C150" t="inlineStr">
        <is>
          <t xml:space="preserve">CONCLUIDO	</t>
        </is>
      </c>
      <c r="D150" t="n">
        <v>2.4119</v>
      </c>
      <c r="E150" t="n">
        <v>41.46</v>
      </c>
      <c r="F150" t="n">
        <v>38.54</v>
      </c>
      <c r="G150" t="n">
        <v>165.18</v>
      </c>
      <c r="H150" t="n">
        <v>2.34</v>
      </c>
      <c r="I150" t="n">
        <v>14</v>
      </c>
      <c r="J150" t="n">
        <v>220.44</v>
      </c>
      <c r="K150" t="n">
        <v>52.44</v>
      </c>
      <c r="L150" t="n">
        <v>29</v>
      </c>
      <c r="M150" t="n">
        <v>12</v>
      </c>
      <c r="N150" t="n">
        <v>49</v>
      </c>
      <c r="O150" t="n">
        <v>27421.64</v>
      </c>
      <c r="P150" t="n">
        <v>497.73</v>
      </c>
      <c r="Q150" t="n">
        <v>419.25</v>
      </c>
      <c r="R150" t="n">
        <v>76.56</v>
      </c>
      <c r="S150" t="n">
        <v>59.57</v>
      </c>
      <c r="T150" t="n">
        <v>6345.43</v>
      </c>
      <c r="U150" t="n">
        <v>0.78</v>
      </c>
      <c r="V150" t="n">
        <v>0.9</v>
      </c>
      <c r="W150" t="n">
        <v>6.82</v>
      </c>
      <c r="X150" t="n">
        <v>0.38</v>
      </c>
      <c r="Y150" t="n">
        <v>0.5</v>
      </c>
      <c r="Z150" t="n">
        <v>10</v>
      </c>
    </row>
    <row r="151">
      <c r="A151" t="n">
        <v>29</v>
      </c>
      <c r="B151" t="n">
        <v>90</v>
      </c>
      <c r="C151" t="inlineStr">
        <is>
          <t xml:space="preserve">CONCLUIDO	</t>
        </is>
      </c>
      <c r="D151" t="n">
        <v>2.4155</v>
      </c>
      <c r="E151" t="n">
        <v>41.4</v>
      </c>
      <c r="F151" t="n">
        <v>38.52</v>
      </c>
      <c r="G151" t="n">
        <v>177.77</v>
      </c>
      <c r="H151" t="n">
        <v>2.4</v>
      </c>
      <c r="I151" t="n">
        <v>13</v>
      </c>
      <c r="J151" t="n">
        <v>222.1</v>
      </c>
      <c r="K151" t="n">
        <v>52.44</v>
      </c>
      <c r="L151" t="n">
        <v>30</v>
      </c>
      <c r="M151" t="n">
        <v>11</v>
      </c>
      <c r="N151" t="n">
        <v>49.65</v>
      </c>
      <c r="O151" t="n">
        <v>27625.93</v>
      </c>
      <c r="P151" t="n">
        <v>497.18</v>
      </c>
      <c r="Q151" t="n">
        <v>419.23</v>
      </c>
      <c r="R151" t="n">
        <v>75.95999999999999</v>
      </c>
      <c r="S151" t="n">
        <v>59.57</v>
      </c>
      <c r="T151" t="n">
        <v>6050.5</v>
      </c>
      <c r="U151" t="n">
        <v>0.78</v>
      </c>
      <c r="V151" t="n">
        <v>0.9</v>
      </c>
      <c r="W151" t="n">
        <v>6.81</v>
      </c>
      <c r="X151" t="n">
        <v>0.35</v>
      </c>
      <c r="Y151" t="n">
        <v>0.5</v>
      </c>
      <c r="Z151" t="n">
        <v>10</v>
      </c>
    </row>
    <row r="152">
      <c r="A152" t="n">
        <v>30</v>
      </c>
      <c r="B152" t="n">
        <v>90</v>
      </c>
      <c r="C152" t="inlineStr">
        <is>
          <t xml:space="preserve">CONCLUIDO	</t>
        </is>
      </c>
      <c r="D152" t="n">
        <v>2.4159</v>
      </c>
      <c r="E152" t="n">
        <v>41.39</v>
      </c>
      <c r="F152" t="n">
        <v>38.51</v>
      </c>
      <c r="G152" t="n">
        <v>177.74</v>
      </c>
      <c r="H152" t="n">
        <v>2.46</v>
      </c>
      <c r="I152" t="n">
        <v>13</v>
      </c>
      <c r="J152" t="n">
        <v>223.76</v>
      </c>
      <c r="K152" t="n">
        <v>52.44</v>
      </c>
      <c r="L152" t="n">
        <v>31</v>
      </c>
      <c r="M152" t="n">
        <v>11</v>
      </c>
      <c r="N152" t="n">
        <v>50.32</v>
      </c>
      <c r="O152" t="n">
        <v>27831.27</v>
      </c>
      <c r="P152" t="n">
        <v>499.29</v>
      </c>
      <c r="Q152" t="n">
        <v>419.23</v>
      </c>
      <c r="R152" t="n">
        <v>75.54000000000001</v>
      </c>
      <c r="S152" t="n">
        <v>59.57</v>
      </c>
      <c r="T152" t="n">
        <v>5842.29</v>
      </c>
      <c r="U152" t="n">
        <v>0.79</v>
      </c>
      <c r="V152" t="n">
        <v>0.9</v>
      </c>
      <c r="W152" t="n">
        <v>6.82</v>
      </c>
      <c r="X152" t="n">
        <v>0.35</v>
      </c>
      <c r="Y152" t="n">
        <v>0.5</v>
      </c>
      <c r="Z152" t="n">
        <v>10</v>
      </c>
    </row>
    <row r="153">
      <c r="A153" t="n">
        <v>31</v>
      </c>
      <c r="B153" t="n">
        <v>90</v>
      </c>
      <c r="C153" t="inlineStr">
        <is>
          <t xml:space="preserve">CONCLUIDO	</t>
        </is>
      </c>
      <c r="D153" t="n">
        <v>2.4158</v>
      </c>
      <c r="E153" t="n">
        <v>41.39</v>
      </c>
      <c r="F153" t="n">
        <v>38.51</v>
      </c>
      <c r="G153" t="n">
        <v>177.74</v>
      </c>
      <c r="H153" t="n">
        <v>2.52</v>
      </c>
      <c r="I153" t="n">
        <v>13</v>
      </c>
      <c r="J153" t="n">
        <v>225.43</v>
      </c>
      <c r="K153" t="n">
        <v>52.44</v>
      </c>
      <c r="L153" t="n">
        <v>32</v>
      </c>
      <c r="M153" t="n">
        <v>11</v>
      </c>
      <c r="N153" t="n">
        <v>50.99</v>
      </c>
      <c r="O153" t="n">
        <v>28037.42</v>
      </c>
      <c r="P153" t="n">
        <v>496.54</v>
      </c>
      <c r="Q153" t="n">
        <v>419.24</v>
      </c>
      <c r="R153" t="n">
        <v>75.76000000000001</v>
      </c>
      <c r="S153" t="n">
        <v>59.57</v>
      </c>
      <c r="T153" t="n">
        <v>5948.69</v>
      </c>
      <c r="U153" t="n">
        <v>0.79</v>
      </c>
      <c r="V153" t="n">
        <v>0.9</v>
      </c>
      <c r="W153" t="n">
        <v>6.81</v>
      </c>
      <c r="X153" t="n">
        <v>0.35</v>
      </c>
      <c r="Y153" t="n">
        <v>0.5</v>
      </c>
      <c r="Z153" t="n">
        <v>10</v>
      </c>
    </row>
    <row r="154">
      <c r="A154" t="n">
        <v>32</v>
      </c>
      <c r="B154" t="n">
        <v>90</v>
      </c>
      <c r="C154" t="inlineStr">
        <is>
          <t xml:space="preserve">CONCLUIDO	</t>
        </is>
      </c>
      <c r="D154" t="n">
        <v>2.4207</v>
      </c>
      <c r="E154" t="n">
        <v>41.31</v>
      </c>
      <c r="F154" t="n">
        <v>38.46</v>
      </c>
      <c r="G154" t="n">
        <v>192.32</v>
      </c>
      <c r="H154" t="n">
        <v>2.58</v>
      </c>
      <c r="I154" t="n">
        <v>12</v>
      </c>
      <c r="J154" t="n">
        <v>227.11</v>
      </c>
      <c r="K154" t="n">
        <v>52.44</v>
      </c>
      <c r="L154" t="n">
        <v>33</v>
      </c>
      <c r="M154" t="n">
        <v>10</v>
      </c>
      <c r="N154" t="n">
        <v>51.67</v>
      </c>
      <c r="O154" t="n">
        <v>28244.51</v>
      </c>
      <c r="P154" t="n">
        <v>496.61</v>
      </c>
      <c r="Q154" t="n">
        <v>419.23</v>
      </c>
      <c r="R154" t="n">
        <v>74.04000000000001</v>
      </c>
      <c r="S154" t="n">
        <v>59.57</v>
      </c>
      <c r="T154" t="n">
        <v>5096.07</v>
      </c>
      <c r="U154" t="n">
        <v>0.8</v>
      </c>
      <c r="V154" t="n">
        <v>0.9</v>
      </c>
      <c r="W154" t="n">
        <v>6.82</v>
      </c>
      <c r="X154" t="n">
        <v>0.3</v>
      </c>
      <c r="Y154" t="n">
        <v>0.5</v>
      </c>
      <c r="Z154" t="n">
        <v>10</v>
      </c>
    </row>
    <row r="155">
      <c r="A155" t="n">
        <v>33</v>
      </c>
      <c r="B155" t="n">
        <v>90</v>
      </c>
      <c r="C155" t="inlineStr">
        <is>
          <t xml:space="preserve">CONCLUIDO	</t>
        </is>
      </c>
      <c r="D155" t="n">
        <v>2.4199</v>
      </c>
      <c r="E155" t="n">
        <v>41.32</v>
      </c>
      <c r="F155" t="n">
        <v>38.48</v>
      </c>
      <c r="G155" t="n">
        <v>192.38</v>
      </c>
      <c r="H155" t="n">
        <v>2.64</v>
      </c>
      <c r="I155" t="n">
        <v>12</v>
      </c>
      <c r="J155" t="n">
        <v>228.8</v>
      </c>
      <c r="K155" t="n">
        <v>52.44</v>
      </c>
      <c r="L155" t="n">
        <v>34</v>
      </c>
      <c r="M155" t="n">
        <v>10</v>
      </c>
      <c r="N155" t="n">
        <v>52.36</v>
      </c>
      <c r="O155" t="n">
        <v>28452.56</v>
      </c>
      <c r="P155" t="n">
        <v>497.63</v>
      </c>
      <c r="Q155" t="n">
        <v>419.23</v>
      </c>
      <c r="R155" t="n">
        <v>74.61</v>
      </c>
      <c r="S155" t="n">
        <v>59.57</v>
      </c>
      <c r="T155" t="n">
        <v>5378.21</v>
      </c>
      <c r="U155" t="n">
        <v>0.8</v>
      </c>
      <c r="V155" t="n">
        <v>0.9</v>
      </c>
      <c r="W155" t="n">
        <v>6.81</v>
      </c>
      <c r="X155" t="n">
        <v>0.31</v>
      </c>
      <c r="Y155" t="n">
        <v>0.5</v>
      </c>
      <c r="Z155" t="n">
        <v>10</v>
      </c>
    </row>
    <row r="156">
      <c r="A156" t="n">
        <v>34</v>
      </c>
      <c r="B156" t="n">
        <v>90</v>
      </c>
      <c r="C156" t="inlineStr">
        <is>
          <t xml:space="preserve">CONCLUIDO	</t>
        </is>
      </c>
      <c r="D156" t="n">
        <v>2.4203</v>
      </c>
      <c r="E156" t="n">
        <v>41.32</v>
      </c>
      <c r="F156" t="n">
        <v>38.47</v>
      </c>
      <c r="G156" t="n">
        <v>192.35</v>
      </c>
      <c r="H156" t="n">
        <v>2.7</v>
      </c>
      <c r="I156" t="n">
        <v>12</v>
      </c>
      <c r="J156" t="n">
        <v>230.49</v>
      </c>
      <c r="K156" t="n">
        <v>52.44</v>
      </c>
      <c r="L156" t="n">
        <v>35</v>
      </c>
      <c r="M156" t="n">
        <v>10</v>
      </c>
      <c r="N156" t="n">
        <v>53.05</v>
      </c>
      <c r="O156" t="n">
        <v>28661.58</v>
      </c>
      <c r="P156" t="n">
        <v>495.68</v>
      </c>
      <c r="Q156" t="n">
        <v>419.23</v>
      </c>
      <c r="R156" t="n">
        <v>74.43000000000001</v>
      </c>
      <c r="S156" t="n">
        <v>59.57</v>
      </c>
      <c r="T156" t="n">
        <v>5289.12</v>
      </c>
      <c r="U156" t="n">
        <v>0.8</v>
      </c>
      <c r="V156" t="n">
        <v>0.9</v>
      </c>
      <c r="W156" t="n">
        <v>6.81</v>
      </c>
      <c r="X156" t="n">
        <v>0.31</v>
      </c>
      <c r="Y156" t="n">
        <v>0.5</v>
      </c>
      <c r="Z156" t="n">
        <v>10</v>
      </c>
    </row>
    <row r="157">
      <c r="A157" t="n">
        <v>35</v>
      </c>
      <c r="B157" t="n">
        <v>90</v>
      </c>
      <c r="C157" t="inlineStr">
        <is>
          <t xml:space="preserve">CONCLUIDO	</t>
        </is>
      </c>
      <c r="D157" t="n">
        <v>2.4244</v>
      </c>
      <c r="E157" t="n">
        <v>41.25</v>
      </c>
      <c r="F157" t="n">
        <v>38.44</v>
      </c>
      <c r="G157" t="n">
        <v>209.65</v>
      </c>
      <c r="H157" t="n">
        <v>2.76</v>
      </c>
      <c r="I157" t="n">
        <v>11</v>
      </c>
      <c r="J157" t="n">
        <v>232.2</v>
      </c>
      <c r="K157" t="n">
        <v>52.44</v>
      </c>
      <c r="L157" t="n">
        <v>36</v>
      </c>
      <c r="M157" t="n">
        <v>9</v>
      </c>
      <c r="N157" t="n">
        <v>53.75</v>
      </c>
      <c r="O157" t="n">
        <v>28871.58</v>
      </c>
      <c r="P157" t="n">
        <v>495.71</v>
      </c>
      <c r="Q157" t="n">
        <v>419.23</v>
      </c>
      <c r="R157" t="n">
        <v>73.25</v>
      </c>
      <c r="S157" t="n">
        <v>59.57</v>
      </c>
      <c r="T157" t="n">
        <v>4706.17</v>
      </c>
      <c r="U157" t="n">
        <v>0.8100000000000001</v>
      </c>
      <c r="V157" t="n">
        <v>0.9</v>
      </c>
      <c r="W157" t="n">
        <v>6.81</v>
      </c>
      <c r="X157" t="n">
        <v>0.27</v>
      </c>
      <c r="Y157" t="n">
        <v>0.5</v>
      </c>
      <c r="Z157" t="n">
        <v>10</v>
      </c>
    </row>
    <row r="158">
      <c r="A158" t="n">
        <v>36</v>
      </c>
      <c r="B158" t="n">
        <v>90</v>
      </c>
      <c r="C158" t="inlineStr">
        <is>
          <t xml:space="preserve">CONCLUIDO	</t>
        </is>
      </c>
      <c r="D158" t="n">
        <v>2.4234</v>
      </c>
      <c r="E158" t="n">
        <v>41.26</v>
      </c>
      <c r="F158" t="n">
        <v>38.45</v>
      </c>
      <c r="G158" t="n">
        <v>209.75</v>
      </c>
      <c r="H158" t="n">
        <v>2.81</v>
      </c>
      <c r="I158" t="n">
        <v>11</v>
      </c>
      <c r="J158" t="n">
        <v>233.91</v>
      </c>
      <c r="K158" t="n">
        <v>52.44</v>
      </c>
      <c r="L158" t="n">
        <v>37</v>
      </c>
      <c r="M158" t="n">
        <v>9</v>
      </c>
      <c r="N158" t="n">
        <v>54.46</v>
      </c>
      <c r="O158" t="n">
        <v>29082.59</v>
      </c>
      <c r="P158" t="n">
        <v>497.51</v>
      </c>
      <c r="Q158" t="n">
        <v>419.28</v>
      </c>
      <c r="R158" t="n">
        <v>73.8</v>
      </c>
      <c r="S158" t="n">
        <v>59.57</v>
      </c>
      <c r="T158" t="n">
        <v>4978.74</v>
      </c>
      <c r="U158" t="n">
        <v>0.8100000000000001</v>
      </c>
      <c r="V158" t="n">
        <v>0.9</v>
      </c>
      <c r="W158" t="n">
        <v>6.81</v>
      </c>
      <c r="X158" t="n">
        <v>0.29</v>
      </c>
      <c r="Y158" t="n">
        <v>0.5</v>
      </c>
      <c r="Z158" t="n">
        <v>10</v>
      </c>
    </row>
    <row r="159">
      <c r="A159" t="n">
        <v>37</v>
      </c>
      <c r="B159" t="n">
        <v>90</v>
      </c>
      <c r="C159" t="inlineStr">
        <is>
          <t xml:space="preserve">CONCLUIDO	</t>
        </is>
      </c>
      <c r="D159" t="n">
        <v>2.4243</v>
      </c>
      <c r="E159" t="n">
        <v>41.25</v>
      </c>
      <c r="F159" t="n">
        <v>38.44</v>
      </c>
      <c r="G159" t="n">
        <v>209.66</v>
      </c>
      <c r="H159" t="n">
        <v>2.87</v>
      </c>
      <c r="I159" t="n">
        <v>11</v>
      </c>
      <c r="J159" t="n">
        <v>235.63</v>
      </c>
      <c r="K159" t="n">
        <v>52.44</v>
      </c>
      <c r="L159" t="n">
        <v>38</v>
      </c>
      <c r="M159" t="n">
        <v>9</v>
      </c>
      <c r="N159" t="n">
        <v>55.18</v>
      </c>
      <c r="O159" t="n">
        <v>29294.6</v>
      </c>
      <c r="P159" t="n">
        <v>497.03</v>
      </c>
      <c r="Q159" t="n">
        <v>419.25</v>
      </c>
      <c r="R159" t="n">
        <v>73.19</v>
      </c>
      <c r="S159" t="n">
        <v>59.57</v>
      </c>
      <c r="T159" t="n">
        <v>4676.81</v>
      </c>
      <c r="U159" t="n">
        <v>0.8100000000000001</v>
      </c>
      <c r="V159" t="n">
        <v>0.9</v>
      </c>
      <c r="W159" t="n">
        <v>6.81</v>
      </c>
      <c r="X159" t="n">
        <v>0.27</v>
      </c>
      <c r="Y159" t="n">
        <v>0.5</v>
      </c>
      <c r="Z159" t="n">
        <v>10</v>
      </c>
    </row>
    <row r="160">
      <c r="A160" t="n">
        <v>38</v>
      </c>
      <c r="B160" t="n">
        <v>90</v>
      </c>
      <c r="C160" t="inlineStr">
        <is>
          <t xml:space="preserve">CONCLUIDO	</t>
        </is>
      </c>
      <c r="D160" t="n">
        <v>2.4235</v>
      </c>
      <c r="E160" t="n">
        <v>41.26</v>
      </c>
      <c r="F160" t="n">
        <v>38.45</v>
      </c>
      <c r="G160" t="n">
        <v>209.73</v>
      </c>
      <c r="H160" t="n">
        <v>2.92</v>
      </c>
      <c r="I160" t="n">
        <v>11</v>
      </c>
      <c r="J160" t="n">
        <v>237.35</v>
      </c>
      <c r="K160" t="n">
        <v>52.44</v>
      </c>
      <c r="L160" t="n">
        <v>39</v>
      </c>
      <c r="M160" t="n">
        <v>9</v>
      </c>
      <c r="N160" t="n">
        <v>55.91</v>
      </c>
      <c r="O160" t="n">
        <v>29507.65</v>
      </c>
      <c r="P160" t="n">
        <v>494.69</v>
      </c>
      <c r="Q160" t="n">
        <v>419.23</v>
      </c>
      <c r="R160" t="n">
        <v>73.59999999999999</v>
      </c>
      <c r="S160" t="n">
        <v>59.57</v>
      </c>
      <c r="T160" t="n">
        <v>4879.8</v>
      </c>
      <c r="U160" t="n">
        <v>0.8100000000000001</v>
      </c>
      <c r="V160" t="n">
        <v>0.9</v>
      </c>
      <c r="W160" t="n">
        <v>6.82</v>
      </c>
      <c r="X160" t="n">
        <v>0.29</v>
      </c>
      <c r="Y160" t="n">
        <v>0.5</v>
      </c>
      <c r="Z160" t="n">
        <v>10</v>
      </c>
    </row>
    <row r="161">
      <c r="A161" t="n">
        <v>39</v>
      </c>
      <c r="B161" t="n">
        <v>90</v>
      </c>
      <c r="C161" t="inlineStr">
        <is>
          <t xml:space="preserve">CONCLUIDO	</t>
        </is>
      </c>
      <c r="D161" t="n">
        <v>2.4278</v>
      </c>
      <c r="E161" t="n">
        <v>41.19</v>
      </c>
      <c r="F161" t="n">
        <v>38.41</v>
      </c>
      <c r="G161" t="n">
        <v>230.48</v>
      </c>
      <c r="H161" t="n">
        <v>2.98</v>
      </c>
      <c r="I161" t="n">
        <v>10</v>
      </c>
      <c r="J161" t="n">
        <v>239.09</v>
      </c>
      <c r="K161" t="n">
        <v>52.44</v>
      </c>
      <c r="L161" t="n">
        <v>40</v>
      </c>
      <c r="M161" t="n">
        <v>8</v>
      </c>
      <c r="N161" t="n">
        <v>56.65</v>
      </c>
      <c r="O161" t="n">
        <v>29721.73</v>
      </c>
      <c r="P161" t="n">
        <v>495.35</v>
      </c>
      <c r="Q161" t="n">
        <v>419.24</v>
      </c>
      <c r="R161" t="n">
        <v>72.51000000000001</v>
      </c>
      <c r="S161" t="n">
        <v>59.57</v>
      </c>
      <c r="T161" t="n">
        <v>4340.71</v>
      </c>
      <c r="U161" t="n">
        <v>0.82</v>
      </c>
      <c r="V161" t="n">
        <v>0.9</v>
      </c>
      <c r="W161" t="n">
        <v>6.81</v>
      </c>
      <c r="X161" t="n">
        <v>0.25</v>
      </c>
      <c r="Y161" t="n">
        <v>0.5</v>
      </c>
      <c r="Z161" t="n">
        <v>10</v>
      </c>
    </row>
    <row r="162">
      <c r="A162" t="n">
        <v>0</v>
      </c>
      <c r="B162" t="n">
        <v>10</v>
      </c>
      <c r="C162" t="inlineStr">
        <is>
          <t xml:space="preserve">CONCLUIDO	</t>
        </is>
      </c>
      <c r="D162" t="n">
        <v>2.2894</v>
      </c>
      <c r="E162" t="n">
        <v>43.68</v>
      </c>
      <c r="F162" t="n">
        <v>40.95</v>
      </c>
      <c r="G162" t="n">
        <v>25.33</v>
      </c>
      <c r="H162" t="n">
        <v>0.64</v>
      </c>
      <c r="I162" t="n">
        <v>97</v>
      </c>
      <c r="J162" t="n">
        <v>26.11</v>
      </c>
      <c r="K162" t="n">
        <v>12.1</v>
      </c>
      <c r="L162" t="n">
        <v>1</v>
      </c>
      <c r="M162" t="n">
        <v>95</v>
      </c>
      <c r="N162" t="n">
        <v>3.01</v>
      </c>
      <c r="O162" t="n">
        <v>3454.41</v>
      </c>
      <c r="P162" t="n">
        <v>132.85</v>
      </c>
      <c r="Q162" t="n">
        <v>419.28</v>
      </c>
      <c r="R162" t="n">
        <v>155.02</v>
      </c>
      <c r="S162" t="n">
        <v>59.57</v>
      </c>
      <c r="T162" t="n">
        <v>45160.26</v>
      </c>
      <c r="U162" t="n">
        <v>0.38</v>
      </c>
      <c r="V162" t="n">
        <v>0.84</v>
      </c>
      <c r="W162" t="n">
        <v>6.96</v>
      </c>
      <c r="X162" t="n">
        <v>2.79</v>
      </c>
      <c r="Y162" t="n">
        <v>0.5</v>
      </c>
      <c r="Z162" t="n">
        <v>10</v>
      </c>
    </row>
    <row r="163">
      <c r="A163" t="n">
        <v>1</v>
      </c>
      <c r="B163" t="n">
        <v>10</v>
      </c>
      <c r="C163" t="inlineStr">
        <is>
          <t xml:space="preserve">CONCLUIDO	</t>
        </is>
      </c>
      <c r="D163" t="n">
        <v>2.4027</v>
      </c>
      <c r="E163" t="n">
        <v>41.62</v>
      </c>
      <c r="F163" t="n">
        <v>39.47</v>
      </c>
      <c r="G163" t="n">
        <v>52.63</v>
      </c>
      <c r="H163" t="n">
        <v>1.23</v>
      </c>
      <c r="I163" t="n">
        <v>45</v>
      </c>
      <c r="J163" t="n">
        <v>27.2</v>
      </c>
      <c r="K163" t="n">
        <v>12.1</v>
      </c>
      <c r="L163" t="n">
        <v>2</v>
      </c>
      <c r="M163" t="n">
        <v>18</v>
      </c>
      <c r="N163" t="n">
        <v>3.1</v>
      </c>
      <c r="O163" t="n">
        <v>3588.35</v>
      </c>
      <c r="P163" t="n">
        <v>116.52</v>
      </c>
      <c r="Q163" t="n">
        <v>419.32</v>
      </c>
      <c r="R163" t="n">
        <v>106</v>
      </c>
      <c r="S163" t="n">
        <v>59.57</v>
      </c>
      <c r="T163" t="n">
        <v>20908.98</v>
      </c>
      <c r="U163" t="n">
        <v>0.5600000000000001</v>
      </c>
      <c r="V163" t="n">
        <v>0.88</v>
      </c>
      <c r="W163" t="n">
        <v>6.9</v>
      </c>
      <c r="X163" t="n">
        <v>1.31</v>
      </c>
      <c r="Y163" t="n">
        <v>0.5</v>
      </c>
      <c r="Z163" t="n">
        <v>10</v>
      </c>
    </row>
    <row r="164">
      <c r="A164" t="n">
        <v>2</v>
      </c>
      <c r="B164" t="n">
        <v>10</v>
      </c>
      <c r="C164" t="inlineStr">
        <is>
          <t xml:space="preserve">CONCLUIDO	</t>
        </is>
      </c>
      <c r="D164" t="n">
        <v>2.4076</v>
      </c>
      <c r="E164" t="n">
        <v>41.54</v>
      </c>
      <c r="F164" t="n">
        <v>39.41</v>
      </c>
      <c r="G164" t="n">
        <v>54.99</v>
      </c>
      <c r="H164" t="n">
        <v>1.78</v>
      </c>
      <c r="I164" t="n">
        <v>43</v>
      </c>
      <c r="J164" t="n">
        <v>28.29</v>
      </c>
      <c r="K164" t="n">
        <v>12.1</v>
      </c>
      <c r="L164" t="n">
        <v>3</v>
      </c>
      <c r="M164" t="n">
        <v>0</v>
      </c>
      <c r="N164" t="n">
        <v>3.19</v>
      </c>
      <c r="O164" t="n">
        <v>3722.55</v>
      </c>
      <c r="P164" t="n">
        <v>119.23</v>
      </c>
      <c r="Q164" t="n">
        <v>419.33</v>
      </c>
      <c r="R164" t="n">
        <v>103.1</v>
      </c>
      <c r="S164" t="n">
        <v>59.57</v>
      </c>
      <c r="T164" t="n">
        <v>19469.64</v>
      </c>
      <c r="U164" t="n">
        <v>0.58</v>
      </c>
      <c r="V164" t="n">
        <v>0.88</v>
      </c>
      <c r="W164" t="n">
        <v>6.92</v>
      </c>
      <c r="X164" t="n">
        <v>1.24</v>
      </c>
      <c r="Y164" t="n">
        <v>0.5</v>
      </c>
      <c r="Z164" t="n">
        <v>10</v>
      </c>
    </row>
    <row r="165">
      <c r="A165" t="n">
        <v>0</v>
      </c>
      <c r="B165" t="n">
        <v>45</v>
      </c>
      <c r="C165" t="inlineStr">
        <is>
          <t xml:space="preserve">CONCLUIDO	</t>
        </is>
      </c>
      <c r="D165" t="n">
        <v>1.8044</v>
      </c>
      <c r="E165" t="n">
        <v>55.42</v>
      </c>
      <c r="F165" t="n">
        <v>47.12</v>
      </c>
      <c r="G165" t="n">
        <v>9.210000000000001</v>
      </c>
      <c r="H165" t="n">
        <v>0.18</v>
      </c>
      <c r="I165" t="n">
        <v>307</v>
      </c>
      <c r="J165" t="n">
        <v>98.70999999999999</v>
      </c>
      <c r="K165" t="n">
        <v>39.72</v>
      </c>
      <c r="L165" t="n">
        <v>1</v>
      </c>
      <c r="M165" t="n">
        <v>305</v>
      </c>
      <c r="N165" t="n">
        <v>12.99</v>
      </c>
      <c r="O165" t="n">
        <v>12407.75</v>
      </c>
      <c r="P165" t="n">
        <v>424.68</v>
      </c>
      <c r="Q165" t="n">
        <v>419.54</v>
      </c>
      <c r="R165" t="n">
        <v>356.9</v>
      </c>
      <c r="S165" t="n">
        <v>59.57</v>
      </c>
      <c r="T165" t="n">
        <v>145049.38</v>
      </c>
      <c r="U165" t="n">
        <v>0.17</v>
      </c>
      <c r="V165" t="n">
        <v>0.73</v>
      </c>
      <c r="W165" t="n">
        <v>7.29</v>
      </c>
      <c r="X165" t="n">
        <v>8.949999999999999</v>
      </c>
      <c r="Y165" t="n">
        <v>0.5</v>
      </c>
      <c r="Z165" t="n">
        <v>10</v>
      </c>
    </row>
    <row r="166">
      <c r="A166" t="n">
        <v>1</v>
      </c>
      <c r="B166" t="n">
        <v>45</v>
      </c>
      <c r="C166" t="inlineStr">
        <is>
          <t xml:space="preserve">CONCLUIDO	</t>
        </is>
      </c>
      <c r="D166" t="n">
        <v>2.1317</v>
      </c>
      <c r="E166" t="n">
        <v>46.91</v>
      </c>
      <c r="F166" t="n">
        <v>42.11</v>
      </c>
      <c r="G166" t="n">
        <v>18.44</v>
      </c>
      <c r="H166" t="n">
        <v>0.35</v>
      </c>
      <c r="I166" t="n">
        <v>137</v>
      </c>
      <c r="J166" t="n">
        <v>99.95</v>
      </c>
      <c r="K166" t="n">
        <v>39.72</v>
      </c>
      <c r="L166" t="n">
        <v>2</v>
      </c>
      <c r="M166" t="n">
        <v>135</v>
      </c>
      <c r="N166" t="n">
        <v>13.24</v>
      </c>
      <c r="O166" t="n">
        <v>12561.45</v>
      </c>
      <c r="P166" t="n">
        <v>377.39</v>
      </c>
      <c r="Q166" t="n">
        <v>419.31</v>
      </c>
      <c r="R166" t="n">
        <v>192.39</v>
      </c>
      <c r="S166" t="n">
        <v>59.57</v>
      </c>
      <c r="T166" t="n">
        <v>63647.39</v>
      </c>
      <c r="U166" t="n">
        <v>0.31</v>
      </c>
      <c r="V166" t="n">
        <v>0.82</v>
      </c>
      <c r="W166" t="n">
        <v>7.03</v>
      </c>
      <c r="X166" t="n">
        <v>3.94</v>
      </c>
      <c r="Y166" t="n">
        <v>0.5</v>
      </c>
      <c r="Z166" t="n">
        <v>10</v>
      </c>
    </row>
    <row r="167">
      <c r="A167" t="n">
        <v>2</v>
      </c>
      <c r="B167" t="n">
        <v>45</v>
      </c>
      <c r="C167" t="inlineStr">
        <is>
          <t xml:space="preserve">CONCLUIDO	</t>
        </is>
      </c>
      <c r="D167" t="n">
        <v>2.2489</v>
      </c>
      <c r="E167" t="n">
        <v>44.47</v>
      </c>
      <c r="F167" t="n">
        <v>40.67</v>
      </c>
      <c r="G167" t="n">
        <v>27.73</v>
      </c>
      <c r="H167" t="n">
        <v>0.52</v>
      </c>
      <c r="I167" t="n">
        <v>88</v>
      </c>
      <c r="J167" t="n">
        <v>101.2</v>
      </c>
      <c r="K167" t="n">
        <v>39.72</v>
      </c>
      <c r="L167" t="n">
        <v>3</v>
      </c>
      <c r="M167" t="n">
        <v>86</v>
      </c>
      <c r="N167" t="n">
        <v>13.49</v>
      </c>
      <c r="O167" t="n">
        <v>12715.54</v>
      </c>
      <c r="P167" t="n">
        <v>362.29</v>
      </c>
      <c r="Q167" t="n">
        <v>419.32</v>
      </c>
      <c r="R167" t="n">
        <v>146.12</v>
      </c>
      <c r="S167" t="n">
        <v>59.57</v>
      </c>
      <c r="T167" t="n">
        <v>40756.31</v>
      </c>
      <c r="U167" t="n">
        <v>0.41</v>
      </c>
      <c r="V167" t="n">
        <v>0.85</v>
      </c>
      <c r="W167" t="n">
        <v>6.93</v>
      </c>
      <c r="X167" t="n">
        <v>2.5</v>
      </c>
      <c r="Y167" t="n">
        <v>0.5</v>
      </c>
      <c r="Z167" t="n">
        <v>10</v>
      </c>
    </row>
    <row r="168">
      <c r="A168" t="n">
        <v>3</v>
      </c>
      <c r="B168" t="n">
        <v>45</v>
      </c>
      <c r="C168" t="inlineStr">
        <is>
          <t xml:space="preserve">CONCLUIDO	</t>
        </is>
      </c>
      <c r="D168" t="n">
        <v>2.3072</v>
      </c>
      <c r="E168" t="n">
        <v>43.34</v>
      </c>
      <c r="F168" t="n">
        <v>40.02</v>
      </c>
      <c r="G168" t="n">
        <v>36.94</v>
      </c>
      <c r="H168" t="n">
        <v>0.6899999999999999</v>
      </c>
      <c r="I168" t="n">
        <v>65</v>
      </c>
      <c r="J168" t="n">
        <v>102.45</v>
      </c>
      <c r="K168" t="n">
        <v>39.72</v>
      </c>
      <c r="L168" t="n">
        <v>4</v>
      </c>
      <c r="M168" t="n">
        <v>63</v>
      </c>
      <c r="N168" t="n">
        <v>13.74</v>
      </c>
      <c r="O168" t="n">
        <v>12870.03</v>
      </c>
      <c r="P168" t="n">
        <v>354.41</v>
      </c>
      <c r="Q168" t="n">
        <v>419.29</v>
      </c>
      <c r="R168" t="n">
        <v>124.53</v>
      </c>
      <c r="S168" t="n">
        <v>59.57</v>
      </c>
      <c r="T168" t="n">
        <v>30073.76</v>
      </c>
      <c r="U168" t="n">
        <v>0.48</v>
      </c>
      <c r="V168" t="n">
        <v>0.86</v>
      </c>
      <c r="W168" t="n">
        <v>6.91</v>
      </c>
      <c r="X168" t="n">
        <v>1.85</v>
      </c>
      <c r="Y168" t="n">
        <v>0.5</v>
      </c>
      <c r="Z168" t="n">
        <v>10</v>
      </c>
    </row>
    <row r="169">
      <c r="A169" t="n">
        <v>4</v>
      </c>
      <c r="B169" t="n">
        <v>45</v>
      </c>
      <c r="C169" t="inlineStr">
        <is>
          <t xml:space="preserve">CONCLUIDO	</t>
        </is>
      </c>
      <c r="D169" t="n">
        <v>2.3459</v>
      </c>
      <c r="E169" t="n">
        <v>42.63</v>
      </c>
      <c r="F169" t="n">
        <v>39.59</v>
      </c>
      <c r="G169" t="n">
        <v>46.58</v>
      </c>
      <c r="H169" t="n">
        <v>0.85</v>
      </c>
      <c r="I169" t="n">
        <v>51</v>
      </c>
      <c r="J169" t="n">
        <v>103.71</v>
      </c>
      <c r="K169" t="n">
        <v>39.72</v>
      </c>
      <c r="L169" t="n">
        <v>5</v>
      </c>
      <c r="M169" t="n">
        <v>49</v>
      </c>
      <c r="N169" t="n">
        <v>14</v>
      </c>
      <c r="O169" t="n">
        <v>13024.91</v>
      </c>
      <c r="P169" t="n">
        <v>348.1</v>
      </c>
      <c r="Q169" t="n">
        <v>419.25</v>
      </c>
      <c r="R169" t="n">
        <v>110.93</v>
      </c>
      <c r="S169" t="n">
        <v>59.57</v>
      </c>
      <c r="T169" t="n">
        <v>23347.18</v>
      </c>
      <c r="U169" t="n">
        <v>0.54</v>
      </c>
      <c r="V169" t="n">
        <v>0.87</v>
      </c>
      <c r="W169" t="n">
        <v>6.87</v>
      </c>
      <c r="X169" t="n">
        <v>1.43</v>
      </c>
      <c r="Y169" t="n">
        <v>0.5</v>
      </c>
      <c r="Z169" t="n">
        <v>10</v>
      </c>
    </row>
    <row r="170">
      <c r="A170" t="n">
        <v>5</v>
      </c>
      <c r="B170" t="n">
        <v>45</v>
      </c>
      <c r="C170" t="inlineStr">
        <is>
          <t xml:space="preserve">CONCLUIDO	</t>
        </is>
      </c>
      <c r="D170" t="n">
        <v>2.3675</v>
      </c>
      <c r="E170" t="n">
        <v>42.24</v>
      </c>
      <c r="F170" t="n">
        <v>39.37</v>
      </c>
      <c r="G170" t="n">
        <v>54.93</v>
      </c>
      <c r="H170" t="n">
        <v>1.01</v>
      </c>
      <c r="I170" t="n">
        <v>43</v>
      </c>
      <c r="J170" t="n">
        <v>104.97</v>
      </c>
      <c r="K170" t="n">
        <v>39.72</v>
      </c>
      <c r="L170" t="n">
        <v>6</v>
      </c>
      <c r="M170" t="n">
        <v>41</v>
      </c>
      <c r="N170" t="n">
        <v>14.25</v>
      </c>
      <c r="O170" t="n">
        <v>13180.19</v>
      </c>
      <c r="P170" t="n">
        <v>344.09</v>
      </c>
      <c r="Q170" t="n">
        <v>419.28</v>
      </c>
      <c r="R170" t="n">
        <v>103.46</v>
      </c>
      <c r="S170" t="n">
        <v>59.57</v>
      </c>
      <c r="T170" t="n">
        <v>19649.04</v>
      </c>
      <c r="U170" t="n">
        <v>0.58</v>
      </c>
      <c r="V170" t="n">
        <v>0.88</v>
      </c>
      <c r="W170" t="n">
        <v>6.87</v>
      </c>
      <c r="X170" t="n">
        <v>1.2</v>
      </c>
      <c r="Y170" t="n">
        <v>0.5</v>
      </c>
      <c r="Z170" t="n">
        <v>10</v>
      </c>
    </row>
    <row r="171">
      <c r="A171" t="n">
        <v>6</v>
      </c>
      <c r="B171" t="n">
        <v>45</v>
      </c>
      <c r="C171" t="inlineStr">
        <is>
          <t xml:space="preserve">CONCLUIDO	</t>
        </is>
      </c>
      <c r="D171" t="n">
        <v>2.3867</v>
      </c>
      <c r="E171" t="n">
        <v>41.9</v>
      </c>
      <c r="F171" t="n">
        <v>39.17</v>
      </c>
      <c r="G171" t="n">
        <v>65.29000000000001</v>
      </c>
      <c r="H171" t="n">
        <v>1.16</v>
      </c>
      <c r="I171" t="n">
        <v>36</v>
      </c>
      <c r="J171" t="n">
        <v>106.23</v>
      </c>
      <c r="K171" t="n">
        <v>39.72</v>
      </c>
      <c r="L171" t="n">
        <v>7</v>
      </c>
      <c r="M171" t="n">
        <v>34</v>
      </c>
      <c r="N171" t="n">
        <v>14.52</v>
      </c>
      <c r="O171" t="n">
        <v>13335.87</v>
      </c>
      <c r="P171" t="n">
        <v>340.36</v>
      </c>
      <c r="Q171" t="n">
        <v>419.26</v>
      </c>
      <c r="R171" t="n">
        <v>96.88</v>
      </c>
      <c r="S171" t="n">
        <v>59.57</v>
      </c>
      <c r="T171" t="n">
        <v>16393.18</v>
      </c>
      <c r="U171" t="n">
        <v>0.61</v>
      </c>
      <c r="V171" t="n">
        <v>0.88</v>
      </c>
      <c r="W171" t="n">
        <v>6.86</v>
      </c>
      <c r="X171" t="n">
        <v>1.01</v>
      </c>
      <c r="Y171" t="n">
        <v>0.5</v>
      </c>
      <c r="Z171" t="n">
        <v>10</v>
      </c>
    </row>
    <row r="172">
      <c r="A172" t="n">
        <v>7</v>
      </c>
      <c r="B172" t="n">
        <v>45</v>
      </c>
      <c r="C172" t="inlineStr">
        <is>
          <t xml:space="preserve">CONCLUIDO	</t>
        </is>
      </c>
      <c r="D172" t="n">
        <v>2.397</v>
      </c>
      <c r="E172" t="n">
        <v>41.72</v>
      </c>
      <c r="F172" t="n">
        <v>39.07</v>
      </c>
      <c r="G172" t="n">
        <v>73.26000000000001</v>
      </c>
      <c r="H172" t="n">
        <v>1.31</v>
      </c>
      <c r="I172" t="n">
        <v>32</v>
      </c>
      <c r="J172" t="n">
        <v>107.5</v>
      </c>
      <c r="K172" t="n">
        <v>39.72</v>
      </c>
      <c r="L172" t="n">
        <v>8</v>
      </c>
      <c r="M172" t="n">
        <v>30</v>
      </c>
      <c r="N172" t="n">
        <v>14.78</v>
      </c>
      <c r="O172" t="n">
        <v>13491.96</v>
      </c>
      <c r="P172" t="n">
        <v>337.23</v>
      </c>
      <c r="Q172" t="n">
        <v>419.24</v>
      </c>
      <c r="R172" t="n">
        <v>93.81999999999999</v>
      </c>
      <c r="S172" t="n">
        <v>59.57</v>
      </c>
      <c r="T172" t="n">
        <v>14885.64</v>
      </c>
      <c r="U172" t="n">
        <v>0.63</v>
      </c>
      <c r="V172" t="n">
        <v>0.88</v>
      </c>
      <c r="W172" t="n">
        <v>6.85</v>
      </c>
      <c r="X172" t="n">
        <v>0.91</v>
      </c>
      <c r="Y172" t="n">
        <v>0.5</v>
      </c>
      <c r="Z172" t="n">
        <v>10</v>
      </c>
    </row>
    <row r="173">
      <c r="A173" t="n">
        <v>8</v>
      </c>
      <c r="B173" t="n">
        <v>45</v>
      </c>
      <c r="C173" t="inlineStr">
        <is>
          <t xml:space="preserve">CONCLUIDO	</t>
        </is>
      </c>
      <c r="D173" t="n">
        <v>2.4104</v>
      </c>
      <c r="E173" t="n">
        <v>41.49</v>
      </c>
      <c r="F173" t="n">
        <v>38.92</v>
      </c>
      <c r="G173" t="n">
        <v>83.41</v>
      </c>
      <c r="H173" t="n">
        <v>1.46</v>
      </c>
      <c r="I173" t="n">
        <v>28</v>
      </c>
      <c r="J173" t="n">
        <v>108.77</v>
      </c>
      <c r="K173" t="n">
        <v>39.72</v>
      </c>
      <c r="L173" t="n">
        <v>9</v>
      </c>
      <c r="M173" t="n">
        <v>26</v>
      </c>
      <c r="N173" t="n">
        <v>15.05</v>
      </c>
      <c r="O173" t="n">
        <v>13648.58</v>
      </c>
      <c r="P173" t="n">
        <v>333.71</v>
      </c>
      <c r="Q173" t="n">
        <v>419.25</v>
      </c>
      <c r="R173" t="n">
        <v>88.87</v>
      </c>
      <c r="S173" t="n">
        <v>59.57</v>
      </c>
      <c r="T173" t="n">
        <v>12429.67</v>
      </c>
      <c r="U173" t="n">
        <v>0.67</v>
      </c>
      <c r="V173" t="n">
        <v>0.89</v>
      </c>
      <c r="W173" t="n">
        <v>6.84</v>
      </c>
      <c r="X173" t="n">
        <v>0.76</v>
      </c>
      <c r="Y173" t="n">
        <v>0.5</v>
      </c>
      <c r="Z173" t="n">
        <v>10</v>
      </c>
    </row>
    <row r="174">
      <c r="A174" t="n">
        <v>9</v>
      </c>
      <c r="B174" t="n">
        <v>45</v>
      </c>
      <c r="C174" t="inlineStr">
        <is>
          <t xml:space="preserve">CONCLUIDO	</t>
        </is>
      </c>
      <c r="D174" t="n">
        <v>2.418</v>
      </c>
      <c r="E174" t="n">
        <v>41.36</v>
      </c>
      <c r="F174" t="n">
        <v>38.85</v>
      </c>
      <c r="G174" t="n">
        <v>93.25</v>
      </c>
      <c r="H174" t="n">
        <v>1.6</v>
      </c>
      <c r="I174" t="n">
        <v>25</v>
      </c>
      <c r="J174" t="n">
        <v>110.04</v>
      </c>
      <c r="K174" t="n">
        <v>39.72</v>
      </c>
      <c r="L174" t="n">
        <v>10</v>
      </c>
      <c r="M174" t="n">
        <v>23</v>
      </c>
      <c r="N174" t="n">
        <v>15.32</v>
      </c>
      <c r="O174" t="n">
        <v>13805.5</v>
      </c>
      <c r="P174" t="n">
        <v>330.38</v>
      </c>
      <c r="Q174" t="n">
        <v>419.25</v>
      </c>
      <c r="R174" t="n">
        <v>86.95</v>
      </c>
      <c r="S174" t="n">
        <v>59.57</v>
      </c>
      <c r="T174" t="n">
        <v>11484.03</v>
      </c>
      <c r="U174" t="n">
        <v>0.6899999999999999</v>
      </c>
      <c r="V174" t="n">
        <v>0.89</v>
      </c>
      <c r="W174" t="n">
        <v>6.83</v>
      </c>
      <c r="X174" t="n">
        <v>0.6899999999999999</v>
      </c>
      <c r="Y174" t="n">
        <v>0.5</v>
      </c>
      <c r="Z174" t="n">
        <v>10</v>
      </c>
    </row>
    <row r="175">
      <c r="A175" t="n">
        <v>10</v>
      </c>
      <c r="B175" t="n">
        <v>45</v>
      </c>
      <c r="C175" t="inlineStr">
        <is>
          <t xml:space="preserve">CONCLUIDO	</t>
        </is>
      </c>
      <c r="D175" t="n">
        <v>2.4257</v>
      </c>
      <c r="E175" t="n">
        <v>41.23</v>
      </c>
      <c r="F175" t="n">
        <v>38.76</v>
      </c>
      <c r="G175" t="n">
        <v>101.12</v>
      </c>
      <c r="H175" t="n">
        <v>1.74</v>
      </c>
      <c r="I175" t="n">
        <v>23</v>
      </c>
      <c r="J175" t="n">
        <v>111.32</v>
      </c>
      <c r="K175" t="n">
        <v>39.72</v>
      </c>
      <c r="L175" t="n">
        <v>11</v>
      </c>
      <c r="M175" t="n">
        <v>21</v>
      </c>
      <c r="N175" t="n">
        <v>15.6</v>
      </c>
      <c r="O175" t="n">
        <v>13962.83</v>
      </c>
      <c r="P175" t="n">
        <v>327.91</v>
      </c>
      <c r="Q175" t="n">
        <v>419.27</v>
      </c>
      <c r="R175" t="n">
        <v>84</v>
      </c>
      <c r="S175" t="n">
        <v>59.57</v>
      </c>
      <c r="T175" t="n">
        <v>10022.67</v>
      </c>
      <c r="U175" t="n">
        <v>0.71</v>
      </c>
      <c r="V175" t="n">
        <v>0.89</v>
      </c>
      <c r="W175" t="n">
        <v>6.83</v>
      </c>
      <c r="X175" t="n">
        <v>0.6</v>
      </c>
      <c r="Y175" t="n">
        <v>0.5</v>
      </c>
      <c r="Z175" t="n">
        <v>10</v>
      </c>
    </row>
    <row r="176">
      <c r="A176" t="n">
        <v>11</v>
      </c>
      <c r="B176" t="n">
        <v>45</v>
      </c>
      <c r="C176" t="inlineStr">
        <is>
          <t xml:space="preserve">CONCLUIDO	</t>
        </is>
      </c>
      <c r="D176" t="n">
        <v>2.4294</v>
      </c>
      <c r="E176" t="n">
        <v>41.16</v>
      </c>
      <c r="F176" t="n">
        <v>38.74</v>
      </c>
      <c r="G176" t="n">
        <v>110.69</v>
      </c>
      <c r="H176" t="n">
        <v>1.88</v>
      </c>
      <c r="I176" t="n">
        <v>21</v>
      </c>
      <c r="J176" t="n">
        <v>112.59</v>
      </c>
      <c r="K176" t="n">
        <v>39.72</v>
      </c>
      <c r="L176" t="n">
        <v>12</v>
      </c>
      <c r="M176" t="n">
        <v>19</v>
      </c>
      <c r="N176" t="n">
        <v>15.88</v>
      </c>
      <c r="O176" t="n">
        <v>14120.58</v>
      </c>
      <c r="P176" t="n">
        <v>325.33</v>
      </c>
      <c r="Q176" t="n">
        <v>419.23</v>
      </c>
      <c r="R176" t="n">
        <v>83.08</v>
      </c>
      <c r="S176" t="n">
        <v>59.57</v>
      </c>
      <c r="T176" t="n">
        <v>9568.700000000001</v>
      </c>
      <c r="U176" t="n">
        <v>0.72</v>
      </c>
      <c r="V176" t="n">
        <v>0.89</v>
      </c>
      <c r="W176" t="n">
        <v>6.83</v>
      </c>
      <c r="X176" t="n">
        <v>0.58</v>
      </c>
      <c r="Y176" t="n">
        <v>0.5</v>
      </c>
      <c r="Z176" t="n">
        <v>10</v>
      </c>
    </row>
    <row r="177">
      <c r="A177" t="n">
        <v>12</v>
      </c>
      <c r="B177" t="n">
        <v>45</v>
      </c>
      <c r="C177" t="inlineStr">
        <is>
          <t xml:space="preserve">CONCLUIDO	</t>
        </is>
      </c>
      <c r="D177" t="n">
        <v>2.4356</v>
      </c>
      <c r="E177" t="n">
        <v>41.06</v>
      </c>
      <c r="F177" t="n">
        <v>38.68</v>
      </c>
      <c r="G177" t="n">
        <v>122.14</v>
      </c>
      <c r="H177" t="n">
        <v>2.01</v>
      </c>
      <c r="I177" t="n">
        <v>19</v>
      </c>
      <c r="J177" t="n">
        <v>113.88</v>
      </c>
      <c r="K177" t="n">
        <v>39.72</v>
      </c>
      <c r="L177" t="n">
        <v>13</v>
      </c>
      <c r="M177" t="n">
        <v>17</v>
      </c>
      <c r="N177" t="n">
        <v>16.16</v>
      </c>
      <c r="O177" t="n">
        <v>14278.75</v>
      </c>
      <c r="P177" t="n">
        <v>321.71</v>
      </c>
      <c r="Q177" t="n">
        <v>419.23</v>
      </c>
      <c r="R177" t="n">
        <v>81.2</v>
      </c>
      <c r="S177" t="n">
        <v>59.57</v>
      </c>
      <c r="T177" t="n">
        <v>8642.459999999999</v>
      </c>
      <c r="U177" t="n">
        <v>0.73</v>
      </c>
      <c r="V177" t="n">
        <v>0.89</v>
      </c>
      <c r="W177" t="n">
        <v>6.82</v>
      </c>
      <c r="X177" t="n">
        <v>0.52</v>
      </c>
      <c r="Y177" t="n">
        <v>0.5</v>
      </c>
      <c r="Z177" t="n">
        <v>10</v>
      </c>
    </row>
    <row r="178">
      <c r="A178" t="n">
        <v>13</v>
      </c>
      <c r="B178" t="n">
        <v>45</v>
      </c>
      <c r="C178" t="inlineStr">
        <is>
          <t xml:space="preserve">CONCLUIDO	</t>
        </is>
      </c>
      <c r="D178" t="n">
        <v>2.4388</v>
      </c>
      <c r="E178" t="n">
        <v>41</v>
      </c>
      <c r="F178" t="n">
        <v>38.65</v>
      </c>
      <c r="G178" t="n">
        <v>128.82</v>
      </c>
      <c r="H178" t="n">
        <v>2.14</v>
      </c>
      <c r="I178" t="n">
        <v>18</v>
      </c>
      <c r="J178" t="n">
        <v>115.16</v>
      </c>
      <c r="K178" t="n">
        <v>39.72</v>
      </c>
      <c r="L178" t="n">
        <v>14</v>
      </c>
      <c r="M178" t="n">
        <v>16</v>
      </c>
      <c r="N178" t="n">
        <v>16.45</v>
      </c>
      <c r="O178" t="n">
        <v>14437.35</v>
      </c>
      <c r="P178" t="n">
        <v>320.27</v>
      </c>
      <c r="Q178" t="n">
        <v>419.25</v>
      </c>
      <c r="R178" t="n">
        <v>80.12</v>
      </c>
      <c r="S178" t="n">
        <v>59.57</v>
      </c>
      <c r="T178" t="n">
        <v>8104.38</v>
      </c>
      <c r="U178" t="n">
        <v>0.74</v>
      </c>
      <c r="V178" t="n">
        <v>0.89</v>
      </c>
      <c r="W178" t="n">
        <v>6.82</v>
      </c>
      <c r="X178" t="n">
        <v>0.48</v>
      </c>
      <c r="Y178" t="n">
        <v>0.5</v>
      </c>
      <c r="Z178" t="n">
        <v>10</v>
      </c>
    </row>
    <row r="179">
      <c r="A179" t="n">
        <v>14</v>
      </c>
      <c r="B179" t="n">
        <v>45</v>
      </c>
      <c r="C179" t="inlineStr">
        <is>
          <t xml:space="preserve">CONCLUIDO	</t>
        </is>
      </c>
      <c r="D179" t="n">
        <v>2.4409</v>
      </c>
      <c r="E179" t="n">
        <v>40.97</v>
      </c>
      <c r="F179" t="n">
        <v>38.63</v>
      </c>
      <c r="G179" t="n">
        <v>136.35</v>
      </c>
      <c r="H179" t="n">
        <v>2.27</v>
      </c>
      <c r="I179" t="n">
        <v>17</v>
      </c>
      <c r="J179" t="n">
        <v>116.45</v>
      </c>
      <c r="K179" t="n">
        <v>39.72</v>
      </c>
      <c r="L179" t="n">
        <v>15</v>
      </c>
      <c r="M179" t="n">
        <v>15</v>
      </c>
      <c r="N179" t="n">
        <v>16.74</v>
      </c>
      <c r="O179" t="n">
        <v>14596.38</v>
      </c>
      <c r="P179" t="n">
        <v>317.6</v>
      </c>
      <c r="Q179" t="n">
        <v>419.25</v>
      </c>
      <c r="R179" t="n">
        <v>79.56999999999999</v>
      </c>
      <c r="S179" t="n">
        <v>59.57</v>
      </c>
      <c r="T179" t="n">
        <v>7835.72</v>
      </c>
      <c r="U179" t="n">
        <v>0.75</v>
      </c>
      <c r="V179" t="n">
        <v>0.9</v>
      </c>
      <c r="W179" t="n">
        <v>6.82</v>
      </c>
      <c r="X179" t="n">
        <v>0.47</v>
      </c>
      <c r="Y179" t="n">
        <v>0.5</v>
      </c>
      <c r="Z179" t="n">
        <v>10</v>
      </c>
    </row>
    <row r="180">
      <c r="A180" t="n">
        <v>15</v>
      </c>
      <c r="B180" t="n">
        <v>45</v>
      </c>
      <c r="C180" t="inlineStr">
        <is>
          <t xml:space="preserve">CONCLUIDO	</t>
        </is>
      </c>
      <c r="D180" t="n">
        <v>2.4435</v>
      </c>
      <c r="E180" t="n">
        <v>40.92</v>
      </c>
      <c r="F180" t="n">
        <v>38.61</v>
      </c>
      <c r="G180" t="n">
        <v>144.78</v>
      </c>
      <c r="H180" t="n">
        <v>2.4</v>
      </c>
      <c r="I180" t="n">
        <v>16</v>
      </c>
      <c r="J180" t="n">
        <v>117.75</v>
      </c>
      <c r="K180" t="n">
        <v>39.72</v>
      </c>
      <c r="L180" t="n">
        <v>16</v>
      </c>
      <c r="M180" t="n">
        <v>14</v>
      </c>
      <c r="N180" t="n">
        <v>17.03</v>
      </c>
      <c r="O180" t="n">
        <v>14755.84</v>
      </c>
      <c r="P180" t="n">
        <v>314.66</v>
      </c>
      <c r="Q180" t="n">
        <v>419.23</v>
      </c>
      <c r="R180" t="n">
        <v>78.89</v>
      </c>
      <c r="S180" t="n">
        <v>59.57</v>
      </c>
      <c r="T180" t="n">
        <v>7499.34</v>
      </c>
      <c r="U180" t="n">
        <v>0.76</v>
      </c>
      <c r="V180" t="n">
        <v>0.9</v>
      </c>
      <c r="W180" t="n">
        <v>6.82</v>
      </c>
      <c r="X180" t="n">
        <v>0.44</v>
      </c>
      <c r="Y180" t="n">
        <v>0.5</v>
      </c>
      <c r="Z180" t="n">
        <v>10</v>
      </c>
    </row>
    <row r="181">
      <c r="A181" t="n">
        <v>16</v>
      </c>
      <c r="B181" t="n">
        <v>45</v>
      </c>
      <c r="C181" t="inlineStr">
        <is>
          <t xml:space="preserve">CONCLUIDO	</t>
        </is>
      </c>
      <c r="D181" t="n">
        <v>2.4475</v>
      </c>
      <c r="E181" t="n">
        <v>40.86</v>
      </c>
      <c r="F181" t="n">
        <v>38.56</v>
      </c>
      <c r="G181" t="n">
        <v>154.25</v>
      </c>
      <c r="H181" t="n">
        <v>2.52</v>
      </c>
      <c r="I181" t="n">
        <v>15</v>
      </c>
      <c r="J181" t="n">
        <v>119.04</v>
      </c>
      <c r="K181" t="n">
        <v>39.72</v>
      </c>
      <c r="L181" t="n">
        <v>17</v>
      </c>
      <c r="M181" t="n">
        <v>13</v>
      </c>
      <c r="N181" t="n">
        <v>17.33</v>
      </c>
      <c r="O181" t="n">
        <v>14915.73</v>
      </c>
      <c r="P181" t="n">
        <v>311.32</v>
      </c>
      <c r="Q181" t="n">
        <v>419.23</v>
      </c>
      <c r="R181" t="n">
        <v>77.18000000000001</v>
      </c>
      <c r="S181" t="n">
        <v>59.57</v>
      </c>
      <c r="T181" t="n">
        <v>6650.41</v>
      </c>
      <c r="U181" t="n">
        <v>0.77</v>
      </c>
      <c r="V181" t="n">
        <v>0.9</v>
      </c>
      <c r="W181" t="n">
        <v>6.82</v>
      </c>
      <c r="X181" t="n">
        <v>0.4</v>
      </c>
      <c r="Y181" t="n">
        <v>0.5</v>
      </c>
      <c r="Z181" t="n">
        <v>10</v>
      </c>
    </row>
    <row r="182">
      <c r="A182" t="n">
        <v>17</v>
      </c>
      <c r="B182" t="n">
        <v>45</v>
      </c>
      <c r="C182" t="inlineStr">
        <is>
          <t xml:space="preserve">CONCLUIDO	</t>
        </is>
      </c>
      <c r="D182" t="n">
        <v>2.45</v>
      </c>
      <c r="E182" t="n">
        <v>40.82</v>
      </c>
      <c r="F182" t="n">
        <v>38.54</v>
      </c>
      <c r="G182" t="n">
        <v>165.18</v>
      </c>
      <c r="H182" t="n">
        <v>2.64</v>
      </c>
      <c r="I182" t="n">
        <v>14</v>
      </c>
      <c r="J182" t="n">
        <v>120.34</v>
      </c>
      <c r="K182" t="n">
        <v>39.72</v>
      </c>
      <c r="L182" t="n">
        <v>18</v>
      </c>
      <c r="M182" t="n">
        <v>12</v>
      </c>
      <c r="N182" t="n">
        <v>17.63</v>
      </c>
      <c r="O182" t="n">
        <v>15076.07</v>
      </c>
      <c r="P182" t="n">
        <v>308.18</v>
      </c>
      <c r="Q182" t="n">
        <v>419.23</v>
      </c>
      <c r="R182" t="n">
        <v>76.68000000000001</v>
      </c>
      <c r="S182" t="n">
        <v>59.57</v>
      </c>
      <c r="T182" t="n">
        <v>6405.47</v>
      </c>
      <c r="U182" t="n">
        <v>0.78</v>
      </c>
      <c r="V182" t="n">
        <v>0.9</v>
      </c>
      <c r="W182" t="n">
        <v>6.82</v>
      </c>
      <c r="X182" t="n">
        <v>0.38</v>
      </c>
      <c r="Y182" t="n">
        <v>0.5</v>
      </c>
      <c r="Z182" t="n">
        <v>10</v>
      </c>
    </row>
    <row r="183">
      <c r="A183" t="n">
        <v>18</v>
      </c>
      <c r="B183" t="n">
        <v>45</v>
      </c>
      <c r="C183" t="inlineStr">
        <is>
          <t xml:space="preserve">CONCLUIDO	</t>
        </is>
      </c>
      <c r="D183" t="n">
        <v>2.4536</v>
      </c>
      <c r="E183" t="n">
        <v>40.76</v>
      </c>
      <c r="F183" t="n">
        <v>38.5</v>
      </c>
      <c r="G183" t="n">
        <v>177.7</v>
      </c>
      <c r="H183" t="n">
        <v>2.76</v>
      </c>
      <c r="I183" t="n">
        <v>13</v>
      </c>
      <c r="J183" t="n">
        <v>121.65</v>
      </c>
      <c r="K183" t="n">
        <v>39.72</v>
      </c>
      <c r="L183" t="n">
        <v>19</v>
      </c>
      <c r="M183" t="n">
        <v>11</v>
      </c>
      <c r="N183" t="n">
        <v>17.93</v>
      </c>
      <c r="O183" t="n">
        <v>15236.84</v>
      </c>
      <c r="P183" t="n">
        <v>308.74</v>
      </c>
      <c r="Q183" t="n">
        <v>419.24</v>
      </c>
      <c r="R183" t="n">
        <v>75.04000000000001</v>
      </c>
      <c r="S183" t="n">
        <v>59.57</v>
      </c>
      <c r="T183" t="n">
        <v>5590.59</v>
      </c>
      <c r="U183" t="n">
        <v>0.79</v>
      </c>
      <c r="V183" t="n">
        <v>0.9</v>
      </c>
      <c r="W183" t="n">
        <v>6.82</v>
      </c>
      <c r="X183" t="n">
        <v>0.34</v>
      </c>
      <c r="Y183" t="n">
        <v>0.5</v>
      </c>
      <c r="Z183" t="n">
        <v>10</v>
      </c>
    </row>
    <row r="184">
      <c r="A184" t="n">
        <v>19</v>
      </c>
      <c r="B184" t="n">
        <v>45</v>
      </c>
      <c r="C184" t="inlineStr">
        <is>
          <t xml:space="preserve">CONCLUIDO	</t>
        </is>
      </c>
      <c r="D184" t="n">
        <v>2.4571</v>
      </c>
      <c r="E184" t="n">
        <v>40.7</v>
      </c>
      <c r="F184" t="n">
        <v>38.46</v>
      </c>
      <c r="G184" t="n">
        <v>192.32</v>
      </c>
      <c r="H184" t="n">
        <v>2.87</v>
      </c>
      <c r="I184" t="n">
        <v>12</v>
      </c>
      <c r="J184" t="n">
        <v>122.95</v>
      </c>
      <c r="K184" t="n">
        <v>39.72</v>
      </c>
      <c r="L184" t="n">
        <v>20</v>
      </c>
      <c r="M184" t="n">
        <v>10</v>
      </c>
      <c r="N184" t="n">
        <v>18.24</v>
      </c>
      <c r="O184" t="n">
        <v>15398.07</v>
      </c>
      <c r="P184" t="n">
        <v>303.05</v>
      </c>
      <c r="Q184" t="n">
        <v>419.23</v>
      </c>
      <c r="R184" t="n">
        <v>74.14</v>
      </c>
      <c r="S184" t="n">
        <v>59.57</v>
      </c>
      <c r="T184" t="n">
        <v>5145.53</v>
      </c>
      <c r="U184" t="n">
        <v>0.8</v>
      </c>
      <c r="V184" t="n">
        <v>0.9</v>
      </c>
      <c r="W184" t="n">
        <v>6.81</v>
      </c>
      <c r="X184" t="n">
        <v>0.3</v>
      </c>
      <c r="Y184" t="n">
        <v>0.5</v>
      </c>
      <c r="Z184" t="n">
        <v>10</v>
      </c>
    </row>
    <row r="185">
      <c r="A185" t="n">
        <v>20</v>
      </c>
      <c r="B185" t="n">
        <v>45</v>
      </c>
      <c r="C185" t="inlineStr">
        <is>
          <t xml:space="preserve">CONCLUIDO	</t>
        </is>
      </c>
      <c r="D185" t="n">
        <v>2.4563</v>
      </c>
      <c r="E185" t="n">
        <v>40.71</v>
      </c>
      <c r="F185" t="n">
        <v>38.48</v>
      </c>
      <c r="G185" t="n">
        <v>192.39</v>
      </c>
      <c r="H185" t="n">
        <v>2.98</v>
      </c>
      <c r="I185" t="n">
        <v>12</v>
      </c>
      <c r="J185" t="n">
        <v>124.26</v>
      </c>
      <c r="K185" t="n">
        <v>39.72</v>
      </c>
      <c r="L185" t="n">
        <v>21</v>
      </c>
      <c r="M185" t="n">
        <v>9</v>
      </c>
      <c r="N185" t="n">
        <v>18.55</v>
      </c>
      <c r="O185" t="n">
        <v>15559.74</v>
      </c>
      <c r="P185" t="n">
        <v>302.27</v>
      </c>
      <c r="Q185" t="n">
        <v>419.23</v>
      </c>
      <c r="R185" t="n">
        <v>74.59</v>
      </c>
      <c r="S185" t="n">
        <v>59.57</v>
      </c>
      <c r="T185" t="n">
        <v>5372.41</v>
      </c>
      <c r="U185" t="n">
        <v>0.8</v>
      </c>
      <c r="V185" t="n">
        <v>0.9</v>
      </c>
      <c r="W185" t="n">
        <v>6.81</v>
      </c>
      <c r="X185" t="n">
        <v>0.31</v>
      </c>
      <c r="Y185" t="n">
        <v>0.5</v>
      </c>
      <c r="Z185" t="n">
        <v>10</v>
      </c>
    </row>
    <row r="186">
      <c r="A186" t="n">
        <v>21</v>
      </c>
      <c r="B186" t="n">
        <v>45</v>
      </c>
      <c r="C186" t="inlineStr">
        <is>
          <t xml:space="preserve">CONCLUIDO	</t>
        </is>
      </c>
      <c r="D186" t="n">
        <v>2.4593</v>
      </c>
      <c r="E186" t="n">
        <v>40.66</v>
      </c>
      <c r="F186" t="n">
        <v>38.45</v>
      </c>
      <c r="G186" t="n">
        <v>209.71</v>
      </c>
      <c r="H186" t="n">
        <v>3.09</v>
      </c>
      <c r="I186" t="n">
        <v>11</v>
      </c>
      <c r="J186" t="n">
        <v>125.58</v>
      </c>
      <c r="K186" t="n">
        <v>39.72</v>
      </c>
      <c r="L186" t="n">
        <v>22</v>
      </c>
      <c r="M186" t="n">
        <v>5</v>
      </c>
      <c r="N186" t="n">
        <v>18.86</v>
      </c>
      <c r="O186" t="n">
        <v>15721.87</v>
      </c>
      <c r="P186" t="n">
        <v>299.71</v>
      </c>
      <c r="Q186" t="n">
        <v>419.25</v>
      </c>
      <c r="R186" t="n">
        <v>73.37</v>
      </c>
      <c r="S186" t="n">
        <v>59.57</v>
      </c>
      <c r="T186" t="n">
        <v>4763.67</v>
      </c>
      <c r="U186" t="n">
        <v>0.8100000000000001</v>
      </c>
      <c r="V186" t="n">
        <v>0.9</v>
      </c>
      <c r="W186" t="n">
        <v>6.82</v>
      </c>
      <c r="X186" t="n">
        <v>0.28</v>
      </c>
      <c r="Y186" t="n">
        <v>0.5</v>
      </c>
      <c r="Z186" t="n">
        <v>10</v>
      </c>
    </row>
    <row r="187">
      <c r="A187" t="n">
        <v>22</v>
      </c>
      <c r="B187" t="n">
        <v>45</v>
      </c>
      <c r="C187" t="inlineStr">
        <is>
          <t xml:space="preserve">CONCLUIDO	</t>
        </is>
      </c>
      <c r="D187" t="n">
        <v>2.4594</v>
      </c>
      <c r="E187" t="n">
        <v>40.66</v>
      </c>
      <c r="F187" t="n">
        <v>38.45</v>
      </c>
      <c r="G187" t="n">
        <v>209.71</v>
      </c>
      <c r="H187" t="n">
        <v>3.2</v>
      </c>
      <c r="I187" t="n">
        <v>11</v>
      </c>
      <c r="J187" t="n">
        <v>126.9</v>
      </c>
      <c r="K187" t="n">
        <v>39.72</v>
      </c>
      <c r="L187" t="n">
        <v>23</v>
      </c>
      <c r="M187" t="n">
        <v>3</v>
      </c>
      <c r="N187" t="n">
        <v>19.18</v>
      </c>
      <c r="O187" t="n">
        <v>15884.46</v>
      </c>
      <c r="P187" t="n">
        <v>300.98</v>
      </c>
      <c r="Q187" t="n">
        <v>419.24</v>
      </c>
      <c r="R187" t="n">
        <v>73.34999999999999</v>
      </c>
      <c r="S187" t="n">
        <v>59.57</v>
      </c>
      <c r="T187" t="n">
        <v>4754.15</v>
      </c>
      <c r="U187" t="n">
        <v>0.8100000000000001</v>
      </c>
      <c r="V187" t="n">
        <v>0.9</v>
      </c>
      <c r="W187" t="n">
        <v>6.82</v>
      </c>
      <c r="X187" t="n">
        <v>0.28</v>
      </c>
      <c r="Y187" t="n">
        <v>0.5</v>
      </c>
      <c r="Z187" t="n">
        <v>10</v>
      </c>
    </row>
    <row r="188">
      <c r="A188" t="n">
        <v>23</v>
      </c>
      <c r="B188" t="n">
        <v>45</v>
      </c>
      <c r="C188" t="inlineStr">
        <is>
          <t xml:space="preserve">CONCLUIDO	</t>
        </is>
      </c>
      <c r="D188" t="n">
        <v>2.4585</v>
      </c>
      <c r="E188" t="n">
        <v>40.67</v>
      </c>
      <c r="F188" t="n">
        <v>38.46</v>
      </c>
      <c r="G188" t="n">
        <v>209.78</v>
      </c>
      <c r="H188" t="n">
        <v>3.31</v>
      </c>
      <c r="I188" t="n">
        <v>11</v>
      </c>
      <c r="J188" t="n">
        <v>128.22</v>
      </c>
      <c r="K188" t="n">
        <v>39.72</v>
      </c>
      <c r="L188" t="n">
        <v>24</v>
      </c>
      <c r="M188" t="n">
        <v>0</v>
      </c>
      <c r="N188" t="n">
        <v>19.5</v>
      </c>
      <c r="O188" t="n">
        <v>16047.51</v>
      </c>
      <c r="P188" t="n">
        <v>302.11</v>
      </c>
      <c r="Q188" t="n">
        <v>419.24</v>
      </c>
      <c r="R188" t="n">
        <v>73.7</v>
      </c>
      <c r="S188" t="n">
        <v>59.57</v>
      </c>
      <c r="T188" t="n">
        <v>4932.22</v>
      </c>
      <c r="U188" t="n">
        <v>0.8100000000000001</v>
      </c>
      <c r="V188" t="n">
        <v>0.9</v>
      </c>
      <c r="W188" t="n">
        <v>6.82</v>
      </c>
      <c r="X188" t="n">
        <v>0.3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1.6412</v>
      </c>
      <c r="E189" t="n">
        <v>60.93</v>
      </c>
      <c r="F189" t="n">
        <v>49.22</v>
      </c>
      <c r="G189" t="n">
        <v>7.87</v>
      </c>
      <c r="H189" t="n">
        <v>0.14</v>
      </c>
      <c r="I189" t="n">
        <v>375</v>
      </c>
      <c r="J189" t="n">
        <v>124.63</v>
      </c>
      <c r="K189" t="n">
        <v>45</v>
      </c>
      <c r="L189" t="n">
        <v>1</v>
      </c>
      <c r="M189" t="n">
        <v>373</v>
      </c>
      <c r="N189" t="n">
        <v>18.64</v>
      </c>
      <c r="O189" t="n">
        <v>15605.44</v>
      </c>
      <c r="P189" t="n">
        <v>518.14</v>
      </c>
      <c r="Q189" t="n">
        <v>419.47</v>
      </c>
      <c r="R189" t="n">
        <v>424.76</v>
      </c>
      <c r="S189" t="n">
        <v>59.57</v>
      </c>
      <c r="T189" t="n">
        <v>178642.15</v>
      </c>
      <c r="U189" t="n">
        <v>0.14</v>
      </c>
      <c r="V189" t="n">
        <v>0.7</v>
      </c>
      <c r="W189" t="n">
        <v>7.41</v>
      </c>
      <c r="X189" t="n">
        <v>11.04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2.0332</v>
      </c>
      <c r="E190" t="n">
        <v>49.18</v>
      </c>
      <c r="F190" t="n">
        <v>42.89</v>
      </c>
      <c r="G190" t="n">
        <v>15.79</v>
      </c>
      <c r="H190" t="n">
        <v>0.28</v>
      </c>
      <c r="I190" t="n">
        <v>163</v>
      </c>
      <c r="J190" t="n">
        <v>125.95</v>
      </c>
      <c r="K190" t="n">
        <v>45</v>
      </c>
      <c r="L190" t="n">
        <v>2</v>
      </c>
      <c r="M190" t="n">
        <v>161</v>
      </c>
      <c r="N190" t="n">
        <v>18.95</v>
      </c>
      <c r="O190" t="n">
        <v>15767.7</v>
      </c>
      <c r="P190" t="n">
        <v>450.1</v>
      </c>
      <c r="Q190" t="n">
        <v>419.31</v>
      </c>
      <c r="R190" t="n">
        <v>218.21</v>
      </c>
      <c r="S190" t="n">
        <v>59.57</v>
      </c>
      <c r="T190" t="n">
        <v>76424.96000000001</v>
      </c>
      <c r="U190" t="n">
        <v>0.27</v>
      </c>
      <c r="V190" t="n">
        <v>0.8100000000000001</v>
      </c>
      <c r="W190" t="n">
        <v>7.06</v>
      </c>
      <c r="X190" t="n">
        <v>4.72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2.1787</v>
      </c>
      <c r="E191" t="n">
        <v>45.9</v>
      </c>
      <c r="F191" t="n">
        <v>41.11</v>
      </c>
      <c r="G191" t="n">
        <v>23.72</v>
      </c>
      <c r="H191" t="n">
        <v>0.42</v>
      </c>
      <c r="I191" t="n">
        <v>104</v>
      </c>
      <c r="J191" t="n">
        <v>127.27</v>
      </c>
      <c r="K191" t="n">
        <v>45</v>
      </c>
      <c r="L191" t="n">
        <v>3</v>
      </c>
      <c r="M191" t="n">
        <v>102</v>
      </c>
      <c r="N191" t="n">
        <v>19.27</v>
      </c>
      <c r="O191" t="n">
        <v>15930.42</v>
      </c>
      <c r="P191" t="n">
        <v>429.81</v>
      </c>
      <c r="Q191" t="n">
        <v>419.27</v>
      </c>
      <c r="R191" t="n">
        <v>159.8</v>
      </c>
      <c r="S191" t="n">
        <v>59.57</v>
      </c>
      <c r="T191" t="n">
        <v>47515</v>
      </c>
      <c r="U191" t="n">
        <v>0.37</v>
      </c>
      <c r="V191" t="n">
        <v>0.84</v>
      </c>
      <c r="W191" t="n">
        <v>6.97</v>
      </c>
      <c r="X191" t="n">
        <v>2.94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2.2495</v>
      </c>
      <c r="E192" t="n">
        <v>44.45</v>
      </c>
      <c r="F192" t="n">
        <v>40.35</v>
      </c>
      <c r="G192" t="n">
        <v>31.44</v>
      </c>
      <c r="H192" t="n">
        <v>0.55</v>
      </c>
      <c r="I192" t="n">
        <v>77</v>
      </c>
      <c r="J192" t="n">
        <v>128.59</v>
      </c>
      <c r="K192" t="n">
        <v>45</v>
      </c>
      <c r="L192" t="n">
        <v>4</v>
      </c>
      <c r="M192" t="n">
        <v>75</v>
      </c>
      <c r="N192" t="n">
        <v>19.59</v>
      </c>
      <c r="O192" t="n">
        <v>16093.6</v>
      </c>
      <c r="P192" t="n">
        <v>420.53</v>
      </c>
      <c r="Q192" t="n">
        <v>419.29</v>
      </c>
      <c r="R192" t="n">
        <v>135.58</v>
      </c>
      <c r="S192" t="n">
        <v>59.57</v>
      </c>
      <c r="T192" t="n">
        <v>35538.7</v>
      </c>
      <c r="U192" t="n">
        <v>0.44</v>
      </c>
      <c r="V192" t="n">
        <v>0.86</v>
      </c>
      <c r="W192" t="n">
        <v>6.92</v>
      </c>
      <c r="X192" t="n">
        <v>2.19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2.2943</v>
      </c>
      <c r="E193" t="n">
        <v>43.59</v>
      </c>
      <c r="F193" t="n">
        <v>39.9</v>
      </c>
      <c r="G193" t="n">
        <v>39.24</v>
      </c>
      <c r="H193" t="n">
        <v>0.68</v>
      </c>
      <c r="I193" t="n">
        <v>61</v>
      </c>
      <c r="J193" t="n">
        <v>129.92</v>
      </c>
      <c r="K193" t="n">
        <v>45</v>
      </c>
      <c r="L193" t="n">
        <v>5</v>
      </c>
      <c r="M193" t="n">
        <v>59</v>
      </c>
      <c r="N193" t="n">
        <v>19.92</v>
      </c>
      <c r="O193" t="n">
        <v>16257.24</v>
      </c>
      <c r="P193" t="n">
        <v>414.18</v>
      </c>
      <c r="Q193" t="n">
        <v>419.3</v>
      </c>
      <c r="R193" t="n">
        <v>120.26</v>
      </c>
      <c r="S193" t="n">
        <v>59.57</v>
      </c>
      <c r="T193" t="n">
        <v>27962.71</v>
      </c>
      <c r="U193" t="n">
        <v>0.5</v>
      </c>
      <c r="V193" t="n">
        <v>0.87</v>
      </c>
      <c r="W193" t="n">
        <v>6.91</v>
      </c>
      <c r="X193" t="n">
        <v>1.73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2.3265</v>
      </c>
      <c r="E194" t="n">
        <v>42.98</v>
      </c>
      <c r="F194" t="n">
        <v>39.57</v>
      </c>
      <c r="G194" t="n">
        <v>47.49</v>
      </c>
      <c r="H194" t="n">
        <v>0.8100000000000001</v>
      </c>
      <c r="I194" t="n">
        <v>50</v>
      </c>
      <c r="J194" t="n">
        <v>131.25</v>
      </c>
      <c r="K194" t="n">
        <v>45</v>
      </c>
      <c r="L194" t="n">
        <v>6</v>
      </c>
      <c r="M194" t="n">
        <v>48</v>
      </c>
      <c r="N194" t="n">
        <v>20.25</v>
      </c>
      <c r="O194" t="n">
        <v>16421.36</v>
      </c>
      <c r="P194" t="n">
        <v>409.61</v>
      </c>
      <c r="Q194" t="n">
        <v>419.25</v>
      </c>
      <c r="R194" t="n">
        <v>110.12</v>
      </c>
      <c r="S194" t="n">
        <v>59.57</v>
      </c>
      <c r="T194" t="n">
        <v>22947.87</v>
      </c>
      <c r="U194" t="n">
        <v>0.54</v>
      </c>
      <c r="V194" t="n">
        <v>0.87</v>
      </c>
      <c r="W194" t="n">
        <v>6.88</v>
      </c>
      <c r="X194" t="n">
        <v>1.41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2.3477</v>
      </c>
      <c r="E195" t="n">
        <v>42.6</v>
      </c>
      <c r="F195" t="n">
        <v>39.36</v>
      </c>
      <c r="G195" t="n">
        <v>54.93</v>
      </c>
      <c r="H195" t="n">
        <v>0.93</v>
      </c>
      <c r="I195" t="n">
        <v>43</v>
      </c>
      <c r="J195" t="n">
        <v>132.58</v>
      </c>
      <c r="K195" t="n">
        <v>45</v>
      </c>
      <c r="L195" t="n">
        <v>7</v>
      </c>
      <c r="M195" t="n">
        <v>41</v>
      </c>
      <c r="N195" t="n">
        <v>20.59</v>
      </c>
      <c r="O195" t="n">
        <v>16585.95</v>
      </c>
      <c r="P195" t="n">
        <v>406.18</v>
      </c>
      <c r="Q195" t="n">
        <v>419.25</v>
      </c>
      <c r="R195" t="n">
        <v>103.18</v>
      </c>
      <c r="S195" t="n">
        <v>59.57</v>
      </c>
      <c r="T195" t="n">
        <v>19510.36</v>
      </c>
      <c r="U195" t="n">
        <v>0.58</v>
      </c>
      <c r="V195" t="n">
        <v>0.88</v>
      </c>
      <c r="W195" t="n">
        <v>6.87</v>
      </c>
      <c r="X195" t="n">
        <v>1.2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2.3659</v>
      </c>
      <c r="E196" t="n">
        <v>42.27</v>
      </c>
      <c r="F196" t="n">
        <v>39.19</v>
      </c>
      <c r="G196" t="n">
        <v>63.55</v>
      </c>
      <c r="H196" t="n">
        <v>1.06</v>
      </c>
      <c r="I196" t="n">
        <v>37</v>
      </c>
      <c r="J196" t="n">
        <v>133.92</v>
      </c>
      <c r="K196" t="n">
        <v>45</v>
      </c>
      <c r="L196" t="n">
        <v>8</v>
      </c>
      <c r="M196" t="n">
        <v>35</v>
      </c>
      <c r="N196" t="n">
        <v>20.93</v>
      </c>
      <c r="O196" t="n">
        <v>16751.02</v>
      </c>
      <c r="P196" t="n">
        <v>401.82</v>
      </c>
      <c r="Q196" t="n">
        <v>419.25</v>
      </c>
      <c r="R196" t="n">
        <v>97.88</v>
      </c>
      <c r="S196" t="n">
        <v>59.57</v>
      </c>
      <c r="T196" t="n">
        <v>16890.36</v>
      </c>
      <c r="U196" t="n">
        <v>0.61</v>
      </c>
      <c r="V196" t="n">
        <v>0.88</v>
      </c>
      <c r="W196" t="n">
        <v>6.85</v>
      </c>
      <c r="X196" t="n">
        <v>1.03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2.3787</v>
      </c>
      <c r="E197" t="n">
        <v>42.04</v>
      </c>
      <c r="F197" t="n">
        <v>39.06</v>
      </c>
      <c r="G197" t="n">
        <v>71.03</v>
      </c>
      <c r="H197" t="n">
        <v>1.18</v>
      </c>
      <c r="I197" t="n">
        <v>33</v>
      </c>
      <c r="J197" t="n">
        <v>135.27</v>
      </c>
      <c r="K197" t="n">
        <v>45</v>
      </c>
      <c r="L197" t="n">
        <v>9</v>
      </c>
      <c r="M197" t="n">
        <v>31</v>
      </c>
      <c r="N197" t="n">
        <v>21.27</v>
      </c>
      <c r="O197" t="n">
        <v>16916.71</v>
      </c>
      <c r="P197" t="n">
        <v>399.7</v>
      </c>
      <c r="Q197" t="n">
        <v>419.23</v>
      </c>
      <c r="R197" t="n">
        <v>93.84</v>
      </c>
      <c r="S197" t="n">
        <v>59.57</v>
      </c>
      <c r="T197" t="n">
        <v>14892.66</v>
      </c>
      <c r="U197" t="n">
        <v>0.63</v>
      </c>
      <c r="V197" t="n">
        <v>0.89</v>
      </c>
      <c r="W197" t="n">
        <v>6.84</v>
      </c>
      <c r="X197" t="n">
        <v>0.9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2.386</v>
      </c>
      <c r="E198" t="n">
        <v>41.91</v>
      </c>
      <c r="F198" t="n">
        <v>39.01</v>
      </c>
      <c r="G198" t="n">
        <v>78.02</v>
      </c>
      <c r="H198" t="n">
        <v>1.29</v>
      </c>
      <c r="I198" t="n">
        <v>30</v>
      </c>
      <c r="J198" t="n">
        <v>136.61</v>
      </c>
      <c r="K198" t="n">
        <v>45</v>
      </c>
      <c r="L198" t="n">
        <v>10</v>
      </c>
      <c r="M198" t="n">
        <v>28</v>
      </c>
      <c r="N198" t="n">
        <v>21.61</v>
      </c>
      <c r="O198" t="n">
        <v>17082.76</v>
      </c>
      <c r="P198" t="n">
        <v>398.41</v>
      </c>
      <c r="Q198" t="n">
        <v>419.24</v>
      </c>
      <c r="R198" t="n">
        <v>91.76000000000001</v>
      </c>
      <c r="S198" t="n">
        <v>59.57</v>
      </c>
      <c r="T198" t="n">
        <v>13867.02</v>
      </c>
      <c r="U198" t="n">
        <v>0.65</v>
      </c>
      <c r="V198" t="n">
        <v>0.89</v>
      </c>
      <c r="W198" t="n">
        <v>6.85</v>
      </c>
      <c r="X198" t="n">
        <v>0.85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2.3955</v>
      </c>
      <c r="E199" t="n">
        <v>41.75</v>
      </c>
      <c r="F199" t="n">
        <v>38.92</v>
      </c>
      <c r="G199" t="n">
        <v>86.5</v>
      </c>
      <c r="H199" t="n">
        <v>1.41</v>
      </c>
      <c r="I199" t="n">
        <v>27</v>
      </c>
      <c r="J199" t="n">
        <v>137.96</v>
      </c>
      <c r="K199" t="n">
        <v>45</v>
      </c>
      <c r="L199" t="n">
        <v>11</v>
      </c>
      <c r="M199" t="n">
        <v>25</v>
      </c>
      <c r="N199" t="n">
        <v>21.96</v>
      </c>
      <c r="O199" t="n">
        <v>17249.3</v>
      </c>
      <c r="P199" t="n">
        <v>395.9</v>
      </c>
      <c r="Q199" t="n">
        <v>419.26</v>
      </c>
      <c r="R199" t="n">
        <v>88.90000000000001</v>
      </c>
      <c r="S199" t="n">
        <v>59.57</v>
      </c>
      <c r="T199" t="n">
        <v>12450.81</v>
      </c>
      <c r="U199" t="n">
        <v>0.67</v>
      </c>
      <c r="V199" t="n">
        <v>0.89</v>
      </c>
      <c r="W199" t="n">
        <v>6.84</v>
      </c>
      <c r="X199" t="n">
        <v>0.76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2.4016</v>
      </c>
      <c r="E200" t="n">
        <v>41.64</v>
      </c>
      <c r="F200" t="n">
        <v>38.87</v>
      </c>
      <c r="G200" t="n">
        <v>93.28</v>
      </c>
      <c r="H200" t="n">
        <v>1.52</v>
      </c>
      <c r="I200" t="n">
        <v>25</v>
      </c>
      <c r="J200" t="n">
        <v>139.32</v>
      </c>
      <c r="K200" t="n">
        <v>45</v>
      </c>
      <c r="L200" t="n">
        <v>12</v>
      </c>
      <c r="M200" t="n">
        <v>23</v>
      </c>
      <c r="N200" t="n">
        <v>22.32</v>
      </c>
      <c r="O200" t="n">
        <v>17416.34</v>
      </c>
      <c r="P200" t="n">
        <v>393.54</v>
      </c>
      <c r="Q200" t="n">
        <v>419.25</v>
      </c>
      <c r="R200" t="n">
        <v>87.28</v>
      </c>
      <c r="S200" t="n">
        <v>59.57</v>
      </c>
      <c r="T200" t="n">
        <v>11649.24</v>
      </c>
      <c r="U200" t="n">
        <v>0.68</v>
      </c>
      <c r="V200" t="n">
        <v>0.89</v>
      </c>
      <c r="W200" t="n">
        <v>6.84</v>
      </c>
      <c r="X200" t="n">
        <v>0.7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2.4091</v>
      </c>
      <c r="E201" t="n">
        <v>41.51</v>
      </c>
      <c r="F201" t="n">
        <v>38.79</v>
      </c>
      <c r="G201" t="n">
        <v>101.19</v>
      </c>
      <c r="H201" t="n">
        <v>1.63</v>
      </c>
      <c r="I201" t="n">
        <v>23</v>
      </c>
      <c r="J201" t="n">
        <v>140.67</v>
      </c>
      <c r="K201" t="n">
        <v>45</v>
      </c>
      <c r="L201" t="n">
        <v>13</v>
      </c>
      <c r="M201" t="n">
        <v>21</v>
      </c>
      <c r="N201" t="n">
        <v>22.68</v>
      </c>
      <c r="O201" t="n">
        <v>17583.88</v>
      </c>
      <c r="P201" t="n">
        <v>391.58</v>
      </c>
      <c r="Q201" t="n">
        <v>419.23</v>
      </c>
      <c r="R201" t="n">
        <v>84.78</v>
      </c>
      <c r="S201" t="n">
        <v>59.57</v>
      </c>
      <c r="T201" t="n">
        <v>10408.81</v>
      </c>
      <c r="U201" t="n">
        <v>0.7</v>
      </c>
      <c r="V201" t="n">
        <v>0.89</v>
      </c>
      <c r="W201" t="n">
        <v>6.83</v>
      </c>
      <c r="X201" t="n">
        <v>0.63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2.4151</v>
      </c>
      <c r="E202" t="n">
        <v>41.41</v>
      </c>
      <c r="F202" t="n">
        <v>38.74</v>
      </c>
      <c r="G202" t="n">
        <v>110.68</v>
      </c>
      <c r="H202" t="n">
        <v>1.74</v>
      </c>
      <c r="I202" t="n">
        <v>21</v>
      </c>
      <c r="J202" t="n">
        <v>142.04</v>
      </c>
      <c r="K202" t="n">
        <v>45</v>
      </c>
      <c r="L202" t="n">
        <v>14</v>
      </c>
      <c r="M202" t="n">
        <v>19</v>
      </c>
      <c r="N202" t="n">
        <v>23.04</v>
      </c>
      <c r="O202" t="n">
        <v>17751.93</v>
      </c>
      <c r="P202" t="n">
        <v>389.54</v>
      </c>
      <c r="Q202" t="n">
        <v>419.25</v>
      </c>
      <c r="R202" t="n">
        <v>82.84</v>
      </c>
      <c r="S202" t="n">
        <v>59.57</v>
      </c>
      <c r="T202" t="n">
        <v>9451.77</v>
      </c>
      <c r="U202" t="n">
        <v>0.72</v>
      </c>
      <c r="V202" t="n">
        <v>0.89</v>
      </c>
      <c r="W202" t="n">
        <v>6.83</v>
      </c>
      <c r="X202" t="n">
        <v>0.57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2.4189</v>
      </c>
      <c r="E203" t="n">
        <v>41.34</v>
      </c>
      <c r="F203" t="n">
        <v>38.7</v>
      </c>
      <c r="G203" t="n">
        <v>116.09</v>
      </c>
      <c r="H203" t="n">
        <v>1.85</v>
      </c>
      <c r="I203" t="n">
        <v>20</v>
      </c>
      <c r="J203" t="n">
        <v>143.4</v>
      </c>
      <c r="K203" t="n">
        <v>45</v>
      </c>
      <c r="L203" t="n">
        <v>15</v>
      </c>
      <c r="M203" t="n">
        <v>18</v>
      </c>
      <c r="N203" t="n">
        <v>23.41</v>
      </c>
      <c r="O203" t="n">
        <v>17920.49</v>
      </c>
      <c r="P203" t="n">
        <v>388.4</v>
      </c>
      <c r="Q203" t="n">
        <v>419.26</v>
      </c>
      <c r="R203" t="n">
        <v>81.90000000000001</v>
      </c>
      <c r="S203" t="n">
        <v>59.57</v>
      </c>
      <c r="T203" t="n">
        <v>8983.719999999999</v>
      </c>
      <c r="U203" t="n">
        <v>0.73</v>
      </c>
      <c r="V203" t="n">
        <v>0.89</v>
      </c>
      <c r="W203" t="n">
        <v>6.82</v>
      </c>
      <c r="X203" t="n">
        <v>0.54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2.4214</v>
      </c>
      <c r="E204" t="n">
        <v>41.3</v>
      </c>
      <c r="F204" t="n">
        <v>38.68</v>
      </c>
      <c r="G204" t="n">
        <v>122.15</v>
      </c>
      <c r="H204" t="n">
        <v>1.96</v>
      </c>
      <c r="I204" t="n">
        <v>19</v>
      </c>
      <c r="J204" t="n">
        <v>144.77</v>
      </c>
      <c r="K204" t="n">
        <v>45</v>
      </c>
      <c r="L204" t="n">
        <v>16</v>
      </c>
      <c r="M204" t="n">
        <v>17</v>
      </c>
      <c r="N204" t="n">
        <v>23.78</v>
      </c>
      <c r="O204" t="n">
        <v>18089.56</v>
      </c>
      <c r="P204" t="n">
        <v>385.86</v>
      </c>
      <c r="Q204" t="n">
        <v>419.23</v>
      </c>
      <c r="R204" t="n">
        <v>81.12</v>
      </c>
      <c r="S204" t="n">
        <v>59.57</v>
      </c>
      <c r="T204" t="n">
        <v>8602.370000000001</v>
      </c>
      <c r="U204" t="n">
        <v>0.73</v>
      </c>
      <c r="V204" t="n">
        <v>0.89</v>
      </c>
      <c r="W204" t="n">
        <v>6.83</v>
      </c>
      <c r="X204" t="n">
        <v>0.52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2.4255</v>
      </c>
      <c r="E205" t="n">
        <v>41.23</v>
      </c>
      <c r="F205" t="n">
        <v>38.64</v>
      </c>
      <c r="G205" t="n">
        <v>128.79</v>
      </c>
      <c r="H205" t="n">
        <v>2.06</v>
      </c>
      <c r="I205" t="n">
        <v>18</v>
      </c>
      <c r="J205" t="n">
        <v>146.15</v>
      </c>
      <c r="K205" t="n">
        <v>45</v>
      </c>
      <c r="L205" t="n">
        <v>17</v>
      </c>
      <c r="M205" t="n">
        <v>16</v>
      </c>
      <c r="N205" t="n">
        <v>24.15</v>
      </c>
      <c r="O205" t="n">
        <v>18259.16</v>
      </c>
      <c r="P205" t="n">
        <v>383.8</v>
      </c>
      <c r="Q205" t="n">
        <v>419.24</v>
      </c>
      <c r="R205" t="n">
        <v>79.90000000000001</v>
      </c>
      <c r="S205" t="n">
        <v>59.57</v>
      </c>
      <c r="T205" t="n">
        <v>7995.7</v>
      </c>
      <c r="U205" t="n">
        <v>0.75</v>
      </c>
      <c r="V205" t="n">
        <v>0.89</v>
      </c>
      <c r="W205" t="n">
        <v>6.82</v>
      </c>
      <c r="X205" t="n">
        <v>0.47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2.4273</v>
      </c>
      <c r="E206" t="n">
        <v>41.2</v>
      </c>
      <c r="F206" t="n">
        <v>38.63</v>
      </c>
      <c r="G206" t="n">
        <v>136.34</v>
      </c>
      <c r="H206" t="n">
        <v>2.16</v>
      </c>
      <c r="I206" t="n">
        <v>17</v>
      </c>
      <c r="J206" t="n">
        <v>147.53</v>
      </c>
      <c r="K206" t="n">
        <v>45</v>
      </c>
      <c r="L206" t="n">
        <v>18</v>
      </c>
      <c r="M206" t="n">
        <v>15</v>
      </c>
      <c r="N206" t="n">
        <v>24.53</v>
      </c>
      <c r="O206" t="n">
        <v>18429.27</v>
      </c>
      <c r="P206" t="n">
        <v>383.32</v>
      </c>
      <c r="Q206" t="n">
        <v>419.23</v>
      </c>
      <c r="R206" t="n">
        <v>79.48</v>
      </c>
      <c r="S206" t="n">
        <v>59.57</v>
      </c>
      <c r="T206" t="n">
        <v>7791.77</v>
      </c>
      <c r="U206" t="n">
        <v>0.75</v>
      </c>
      <c r="V206" t="n">
        <v>0.9</v>
      </c>
      <c r="W206" t="n">
        <v>6.83</v>
      </c>
      <c r="X206" t="n">
        <v>0.47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2.4304</v>
      </c>
      <c r="E207" t="n">
        <v>41.15</v>
      </c>
      <c r="F207" t="n">
        <v>38.6</v>
      </c>
      <c r="G207" t="n">
        <v>144.77</v>
      </c>
      <c r="H207" t="n">
        <v>2.26</v>
      </c>
      <c r="I207" t="n">
        <v>16</v>
      </c>
      <c r="J207" t="n">
        <v>148.91</v>
      </c>
      <c r="K207" t="n">
        <v>45</v>
      </c>
      <c r="L207" t="n">
        <v>19</v>
      </c>
      <c r="M207" t="n">
        <v>14</v>
      </c>
      <c r="N207" t="n">
        <v>24.92</v>
      </c>
      <c r="O207" t="n">
        <v>18599.92</v>
      </c>
      <c r="P207" t="n">
        <v>381.89</v>
      </c>
      <c r="Q207" t="n">
        <v>419.24</v>
      </c>
      <c r="R207" t="n">
        <v>78.8</v>
      </c>
      <c r="S207" t="n">
        <v>59.57</v>
      </c>
      <c r="T207" t="n">
        <v>7457.22</v>
      </c>
      <c r="U207" t="n">
        <v>0.76</v>
      </c>
      <c r="V207" t="n">
        <v>0.9</v>
      </c>
      <c r="W207" t="n">
        <v>6.82</v>
      </c>
      <c r="X207" t="n">
        <v>0.44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2.4343</v>
      </c>
      <c r="E208" t="n">
        <v>41.08</v>
      </c>
      <c r="F208" t="n">
        <v>38.56</v>
      </c>
      <c r="G208" t="n">
        <v>154.26</v>
      </c>
      <c r="H208" t="n">
        <v>2.36</v>
      </c>
      <c r="I208" t="n">
        <v>15</v>
      </c>
      <c r="J208" t="n">
        <v>150.3</v>
      </c>
      <c r="K208" t="n">
        <v>45</v>
      </c>
      <c r="L208" t="n">
        <v>20</v>
      </c>
      <c r="M208" t="n">
        <v>13</v>
      </c>
      <c r="N208" t="n">
        <v>25.3</v>
      </c>
      <c r="O208" t="n">
        <v>18771.1</v>
      </c>
      <c r="P208" t="n">
        <v>379.14</v>
      </c>
      <c r="Q208" t="n">
        <v>419.23</v>
      </c>
      <c r="R208" t="n">
        <v>77.31</v>
      </c>
      <c r="S208" t="n">
        <v>59.57</v>
      </c>
      <c r="T208" t="n">
        <v>6714.58</v>
      </c>
      <c r="U208" t="n">
        <v>0.77</v>
      </c>
      <c r="V208" t="n">
        <v>0.9</v>
      </c>
      <c r="W208" t="n">
        <v>6.82</v>
      </c>
      <c r="X208" t="n">
        <v>0.4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2.4369</v>
      </c>
      <c r="E209" t="n">
        <v>41.04</v>
      </c>
      <c r="F209" t="n">
        <v>38.55</v>
      </c>
      <c r="G209" t="n">
        <v>165.19</v>
      </c>
      <c r="H209" t="n">
        <v>2.45</v>
      </c>
      <c r="I209" t="n">
        <v>14</v>
      </c>
      <c r="J209" t="n">
        <v>151.69</v>
      </c>
      <c r="K209" t="n">
        <v>45</v>
      </c>
      <c r="L209" t="n">
        <v>21</v>
      </c>
      <c r="M209" t="n">
        <v>12</v>
      </c>
      <c r="N209" t="n">
        <v>25.7</v>
      </c>
      <c r="O209" t="n">
        <v>18942.82</v>
      </c>
      <c r="P209" t="n">
        <v>378.62</v>
      </c>
      <c r="Q209" t="n">
        <v>419.24</v>
      </c>
      <c r="R209" t="n">
        <v>76.92</v>
      </c>
      <c r="S209" t="n">
        <v>59.57</v>
      </c>
      <c r="T209" t="n">
        <v>6525.88</v>
      </c>
      <c r="U209" t="n">
        <v>0.77</v>
      </c>
      <c r="V209" t="n">
        <v>0.9</v>
      </c>
      <c r="W209" t="n">
        <v>6.82</v>
      </c>
      <c r="X209" t="n">
        <v>0.38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2.4375</v>
      </c>
      <c r="E210" t="n">
        <v>41.03</v>
      </c>
      <c r="F210" t="n">
        <v>38.54</v>
      </c>
      <c r="G210" t="n">
        <v>165.15</v>
      </c>
      <c r="H210" t="n">
        <v>2.54</v>
      </c>
      <c r="I210" t="n">
        <v>14</v>
      </c>
      <c r="J210" t="n">
        <v>153.09</v>
      </c>
      <c r="K210" t="n">
        <v>45</v>
      </c>
      <c r="L210" t="n">
        <v>22</v>
      </c>
      <c r="M210" t="n">
        <v>12</v>
      </c>
      <c r="N210" t="n">
        <v>26.09</v>
      </c>
      <c r="O210" t="n">
        <v>19115.09</v>
      </c>
      <c r="P210" t="n">
        <v>375.1</v>
      </c>
      <c r="Q210" t="n">
        <v>419.23</v>
      </c>
      <c r="R210" t="n">
        <v>76.5</v>
      </c>
      <c r="S210" t="n">
        <v>59.57</v>
      </c>
      <c r="T210" t="n">
        <v>6313.65</v>
      </c>
      <c r="U210" t="n">
        <v>0.78</v>
      </c>
      <c r="V210" t="n">
        <v>0.9</v>
      </c>
      <c r="W210" t="n">
        <v>6.82</v>
      </c>
      <c r="X210" t="n">
        <v>0.37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2.441</v>
      </c>
      <c r="E211" t="n">
        <v>40.97</v>
      </c>
      <c r="F211" t="n">
        <v>38.5</v>
      </c>
      <c r="G211" t="n">
        <v>177.7</v>
      </c>
      <c r="H211" t="n">
        <v>2.64</v>
      </c>
      <c r="I211" t="n">
        <v>13</v>
      </c>
      <c r="J211" t="n">
        <v>154.49</v>
      </c>
      <c r="K211" t="n">
        <v>45</v>
      </c>
      <c r="L211" t="n">
        <v>23</v>
      </c>
      <c r="M211" t="n">
        <v>11</v>
      </c>
      <c r="N211" t="n">
        <v>26.49</v>
      </c>
      <c r="O211" t="n">
        <v>19287.9</v>
      </c>
      <c r="P211" t="n">
        <v>376.13</v>
      </c>
      <c r="Q211" t="n">
        <v>419.23</v>
      </c>
      <c r="R211" t="n">
        <v>75.55</v>
      </c>
      <c r="S211" t="n">
        <v>59.57</v>
      </c>
      <c r="T211" t="n">
        <v>5844.43</v>
      </c>
      <c r="U211" t="n">
        <v>0.79</v>
      </c>
      <c r="V211" t="n">
        <v>0.9</v>
      </c>
      <c r="W211" t="n">
        <v>6.81</v>
      </c>
      <c r="X211" t="n">
        <v>0.34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2.4403</v>
      </c>
      <c r="E212" t="n">
        <v>40.98</v>
      </c>
      <c r="F212" t="n">
        <v>38.51</v>
      </c>
      <c r="G212" t="n">
        <v>177.76</v>
      </c>
      <c r="H212" t="n">
        <v>2.73</v>
      </c>
      <c r="I212" t="n">
        <v>13</v>
      </c>
      <c r="J212" t="n">
        <v>155.9</v>
      </c>
      <c r="K212" t="n">
        <v>45</v>
      </c>
      <c r="L212" t="n">
        <v>24</v>
      </c>
      <c r="M212" t="n">
        <v>11</v>
      </c>
      <c r="N212" t="n">
        <v>26.9</v>
      </c>
      <c r="O212" t="n">
        <v>19461.27</v>
      </c>
      <c r="P212" t="n">
        <v>372.7</v>
      </c>
      <c r="Q212" t="n">
        <v>419.24</v>
      </c>
      <c r="R212" t="n">
        <v>75.61</v>
      </c>
      <c r="S212" t="n">
        <v>59.57</v>
      </c>
      <c r="T212" t="n">
        <v>5876.49</v>
      </c>
      <c r="U212" t="n">
        <v>0.79</v>
      </c>
      <c r="V212" t="n">
        <v>0.9</v>
      </c>
      <c r="W212" t="n">
        <v>6.82</v>
      </c>
      <c r="X212" t="n">
        <v>0.35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2.4454</v>
      </c>
      <c r="E213" t="n">
        <v>40.89</v>
      </c>
      <c r="F213" t="n">
        <v>38.45</v>
      </c>
      <c r="G213" t="n">
        <v>192.27</v>
      </c>
      <c r="H213" t="n">
        <v>2.81</v>
      </c>
      <c r="I213" t="n">
        <v>12</v>
      </c>
      <c r="J213" t="n">
        <v>157.31</v>
      </c>
      <c r="K213" t="n">
        <v>45</v>
      </c>
      <c r="L213" t="n">
        <v>25</v>
      </c>
      <c r="M213" t="n">
        <v>10</v>
      </c>
      <c r="N213" t="n">
        <v>27.31</v>
      </c>
      <c r="O213" t="n">
        <v>19635.2</v>
      </c>
      <c r="P213" t="n">
        <v>372.34</v>
      </c>
      <c r="Q213" t="n">
        <v>419.23</v>
      </c>
      <c r="R213" t="n">
        <v>73.79000000000001</v>
      </c>
      <c r="S213" t="n">
        <v>59.57</v>
      </c>
      <c r="T213" t="n">
        <v>4970.89</v>
      </c>
      <c r="U213" t="n">
        <v>0.8100000000000001</v>
      </c>
      <c r="V213" t="n">
        <v>0.9</v>
      </c>
      <c r="W213" t="n">
        <v>6.81</v>
      </c>
      <c r="X213" t="n">
        <v>0.29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2.444</v>
      </c>
      <c r="E214" t="n">
        <v>40.92</v>
      </c>
      <c r="F214" t="n">
        <v>38.48</v>
      </c>
      <c r="G214" t="n">
        <v>192.39</v>
      </c>
      <c r="H214" t="n">
        <v>2.9</v>
      </c>
      <c r="I214" t="n">
        <v>12</v>
      </c>
      <c r="J214" t="n">
        <v>158.72</v>
      </c>
      <c r="K214" t="n">
        <v>45</v>
      </c>
      <c r="L214" t="n">
        <v>26</v>
      </c>
      <c r="M214" t="n">
        <v>10</v>
      </c>
      <c r="N214" t="n">
        <v>27.72</v>
      </c>
      <c r="O214" t="n">
        <v>19809.69</v>
      </c>
      <c r="P214" t="n">
        <v>370.45</v>
      </c>
      <c r="Q214" t="n">
        <v>419.23</v>
      </c>
      <c r="R214" t="n">
        <v>74.65000000000001</v>
      </c>
      <c r="S214" t="n">
        <v>59.57</v>
      </c>
      <c r="T214" t="n">
        <v>5401.83</v>
      </c>
      <c r="U214" t="n">
        <v>0.8</v>
      </c>
      <c r="V214" t="n">
        <v>0.9</v>
      </c>
      <c r="W214" t="n">
        <v>6.81</v>
      </c>
      <c r="X214" t="n">
        <v>0.32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2.4472</v>
      </c>
      <c r="E215" t="n">
        <v>40.86</v>
      </c>
      <c r="F215" t="n">
        <v>38.45</v>
      </c>
      <c r="G215" t="n">
        <v>209.72</v>
      </c>
      <c r="H215" t="n">
        <v>2.99</v>
      </c>
      <c r="I215" t="n">
        <v>11</v>
      </c>
      <c r="J215" t="n">
        <v>160.14</v>
      </c>
      <c r="K215" t="n">
        <v>45</v>
      </c>
      <c r="L215" t="n">
        <v>27</v>
      </c>
      <c r="M215" t="n">
        <v>9</v>
      </c>
      <c r="N215" t="n">
        <v>28.14</v>
      </c>
      <c r="O215" t="n">
        <v>19984.89</v>
      </c>
      <c r="P215" t="n">
        <v>368.91</v>
      </c>
      <c r="Q215" t="n">
        <v>419.23</v>
      </c>
      <c r="R215" t="n">
        <v>73.52</v>
      </c>
      <c r="S215" t="n">
        <v>59.57</v>
      </c>
      <c r="T215" t="n">
        <v>4839.62</v>
      </c>
      <c r="U215" t="n">
        <v>0.8100000000000001</v>
      </c>
      <c r="V215" t="n">
        <v>0.9</v>
      </c>
      <c r="W215" t="n">
        <v>6.82</v>
      </c>
      <c r="X215" t="n">
        <v>0.29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2.4473</v>
      </c>
      <c r="E216" t="n">
        <v>40.86</v>
      </c>
      <c r="F216" t="n">
        <v>38.45</v>
      </c>
      <c r="G216" t="n">
        <v>209.72</v>
      </c>
      <c r="H216" t="n">
        <v>3.07</v>
      </c>
      <c r="I216" t="n">
        <v>11</v>
      </c>
      <c r="J216" t="n">
        <v>161.57</v>
      </c>
      <c r="K216" t="n">
        <v>45</v>
      </c>
      <c r="L216" t="n">
        <v>28</v>
      </c>
      <c r="M216" t="n">
        <v>9</v>
      </c>
      <c r="N216" t="n">
        <v>28.57</v>
      </c>
      <c r="O216" t="n">
        <v>20160.55</v>
      </c>
      <c r="P216" t="n">
        <v>368.14</v>
      </c>
      <c r="Q216" t="n">
        <v>419.23</v>
      </c>
      <c r="R216" t="n">
        <v>73.45</v>
      </c>
      <c r="S216" t="n">
        <v>59.57</v>
      </c>
      <c r="T216" t="n">
        <v>4805.88</v>
      </c>
      <c r="U216" t="n">
        <v>0.8100000000000001</v>
      </c>
      <c r="V216" t="n">
        <v>0.9</v>
      </c>
      <c r="W216" t="n">
        <v>6.82</v>
      </c>
      <c r="X216" t="n">
        <v>0.29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2.4504</v>
      </c>
      <c r="E217" t="n">
        <v>40.81</v>
      </c>
      <c r="F217" t="n">
        <v>38.42</v>
      </c>
      <c r="G217" t="n">
        <v>230.53</v>
      </c>
      <c r="H217" t="n">
        <v>3.15</v>
      </c>
      <c r="I217" t="n">
        <v>10</v>
      </c>
      <c r="J217" t="n">
        <v>163</v>
      </c>
      <c r="K217" t="n">
        <v>45</v>
      </c>
      <c r="L217" t="n">
        <v>29</v>
      </c>
      <c r="M217" t="n">
        <v>8</v>
      </c>
      <c r="N217" t="n">
        <v>29</v>
      </c>
      <c r="O217" t="n">
        <v>20336.78</v>
      </c>
      <c r="P217" t="n">
        <v>364</v>
      </c>
      <c r="Q217" t="n">
        <v>419.25</v>
      </c>
      <c r="R217" t="n">
        <v>72.73</v>
      </c>
      <c r="S217" t="n">
        <v>59.57</v>
      </c>
      <c r="T217" t="n">
        <v>4450.06</v>
      </c>
      <c r="U217" t="n">
        <v>0.82</v>
      </c>
      <c r="V217" t="n">
        <v>0.9</v>
      </c>
      <c r="W217" t="n">
        <v>6.81</v>
      </c>
      <c r="X217" t="n">
        <v>0.26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2.4505</v>
      </c>
      <c r="E218" t="n">
        <v>40.81</v>
      </c>
      <c r="F218" t="n">
        <v>38.42</v>
      </c>
      <c r="G218" t="n">
        <v>230.53</v>
      </c>
      <c r="H218" t="n">
        <v>3.23</v>
      </c>
      <c r="I218" t="n">
        <v>10</v>
      </c>
      <c r="J218" t="n">
        <v>164.43</v>
      </c>
      <c r="K218" t="n">
        <v>45</v>
      </c>
      <c r="L218" t="n">
        <v>30</v>
      </c>
      <c r="M218" t="n">
        <v>8</v>
      </c>
      <c r="N218" t="n">
        <v>29.43</v>
      </c>
      <c r="O218" t="n">
        <v>20513.61</v>
      </c>
      <c r="P218" t="n">
        <v>364.7</v>
      </c>
      <c r="Q218" t="n">
        <v>419.24</v>
      </c>
      <c r="R218" t="n">
        <v>72.73</v>
      </c>
      <c r="S218" t="n">
        <v>59.57</v>
      </c>
      <c r="T218" t="n">
        <v>4450.35</v>
      </c>
      <c r="U218" t="n">
        <v>0.82</v>
      </c>
      <c r="V218" t="n">
        <v>0.9</v>
      </c>
      <c r="W218" t="n">
        <v>6.81</v>
      </c>
      <c r="X218" t="n">
        <v>0.26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2.4501</v>
      </c>
      <c r="E219" t="n">
        <v>40.81</v>
      </c>
      <c r="F219" t="n">
        <v>38.43</v>
      </c>
      <c r="G219" t="n">
        <v>230.56</v>
      </c>
      <c r="H219" t="n">
        <v>3.31</v>
      </c>
      <c r="I219" t="n">
        <v>10</v>
      </c>
      <c r="J219" t="n">
        <v>165.87</v>
      </c>
      <c r="K219" t="n">
        <v>45</v>
      </c>
      <c r="L219" t="n">
        <v>31</v>
      </c>
      <c r="M219" t="n">
        <v>8</v>
      </c>
      <c r="N219" t="n">
        <v>29.87</v>
      </c>
      <c r="O219" t="n">
        <v>20691.03</v>
      </c>
      <c r="P219" t="n">
        <v>363.65</v>
      </c>
      <c r="Q219" t="n">
        <v>419.23</v>
      </c>
      <c r="R219" t="n">
        <v>72.87</v>
      </c>
      <c r="S219" t="n">
        <v>59.57</v>
      </c>
      <c r="T219" t="n">
        <v>4521.26</v>
      </c>
      <c r="U219" t="n">
        <v>0.82</v>
      </c>
      <c r="V219" t="n">
        <v>0.9</v>
      </c>
      <c r="W219" t="n">
        <v>6.81</v>
      </c>
      <c r="X219" t="n">
        <v>0.26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2.4538</v>
      </c>
      <c r="E220" t="n">
        <v>40.75</v>
      </c>
      <c r="F220" t="n">
        <v>38.39</v>
      </c>
      <c r="G220" t="n">
        <v>255.94</v>
      </c>
      <c r="H220" t="n">
        <v>3.39</v>
      </c>
      <c r="I220" t="n">
        <v>9</v>
      </c>
      <c r="J220" t="n">
        <v>167.31</v>
      </c>
      <c r="K220" t="n">
        <v>45</v>
      </c>
      <c r="L220" t="n">
        <v>32</v>
      </c>
      <c r="M220" t="n">
        <v>7</v>
      </c>
      <c r="N220" t="n">
        <v>30.31</v>
      </c>
      <c r="O220" t="n">
        <v>20869.05</v>
      </c>
      <c r="P220" t="n">
        <v>357.83</v>
      </c>
      <c r="Q220" t="n">
        <v>419.23</v>
      </c>
      <c r="R220" t="n">
        <v>71.68000000000001</v>
      </c>
      <c r="S220" t="n">
        <v>59.57</v>
      </c>
      <c r="T220" t="n">
        <v>3931.01</v>
      </c>
      <c r="U220" t="n">
        <v>0.83</v>
      </c>
      <c r="V220" t="n">
        <v>0.9</v>
      </c>
      <c r="W220" t="n">
        <v>6.81</v>
      </c>
      <c r="X220" t="n">
        <v>0.23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2.4539</v>
      </c>
      <c r="E221" t="n">
        <v>40.75</v>
      </c>
      <c r="F221" t="n">
        <v>38.39</v>
      </c>
      <c r="G221" t="n">
        <v>255.93</v>
      </c>
      <c r="H221" t="n">
        <v>3.47</v>
      </c>
      <c r="I221" t="n">
        <v>9</v>
      </c>
      <c r="J221" t="n">
        <v>168.76</v>
      </c>
      <c r="K221" t="n">
        <v>45</v>
      </c>
      <c r="L221" t="n">
        <v>33</v>
      </c>
      <c r="M221" t="n">
        <v>7</v>
      </c>
      <c r="N221" t="n">
        <v>30.76</v>
      </c>
      <c r="O221" t="n">
        <v>21047.68</v>
      </c>
      <c r="P221" t="n">
        <v>360.35</v>
      </c>
      <c r="Q221" t="n">
        <v>419.23</v>
      </c>
      <c r="R221" t="n">
        <v>71.7</v>
      </c>
      <c r="S221" t="n">
        <v>59.57</v>
      </c>
      <c r="T221" t="n">
        <v>3942.57</v>
      </c>
      <c r="U221" t="n">
        <v>0.83</v>
      </c>
      <c r="V221" t="n">
        <v>0.9</v>
      </c>
      <c r="W221" t="n">
        <v>6.81</v>
      </c>
      <c r="X221" t="n">
        <v>0.23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2.4534</v>
      </c>
      <c r="E222" t="n">
        <v>40.76</v>
      </c>
      <c r="F222" t="n">
        <v>38.4</v>
      </c>
      <c r="G222" t="n">
        <v>255.99</v>
      </c>
      <c r="H222" t="n">
        <v>3.54</v>
      </c>
      <c r="I222" t="n">
        <v>9</v>
      </c>
      <c r="J222" t="n">
        <v>170.21</v>
      </c>
      <c r="K222" t="n">
        <v>45</v>
      </c>
      <c r="L222" t="n">
        <v>34</v>
      </c>
      <c r="M222" t="n">
        <v>6</v>
      </c>
      <c r="N222" t="n">
        <v>31.22</v>
      </c>
      <c r="O222" t="n">
        <v>21226.92</v>
      </c>
      <c r="P222" t="n">
        <v>360.87</v>
      </c>
      <c r="Q222" t="n">
        <v>419.23</v>
      </c>
      <c r="R222" t="n">
        <v>71.95</v>
      </c>
      <c r="S222" t="n">
        <v>59.57</v>
      </c>
      <c r="T222" t="n">
        <v>4064.07</v>
      </c>
      <c r="U222" t="n">
        <v>0.83</v>
      </c>
      <c r="V222" t="n">
        <v>0.9</v>
      </c>
      <c r="W222" t="n">
        <v>6.81</v>
      </c>
      <c r="X222" t="n">
        <v>0.24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2.4535</v>
      </c>
      <c r="E223" t="n">
        <v>40.76</v>
      </c>
      <c r="F223" t="n">
        <v>38.4</v>
      </c>
      <c r="G223" t="n">
        <v>255.97</v>
      </c>
      <c r="H223" t="n">
        <v>3.61</v>
      </c>
      <c r="I223" t="n">
        <v>9</v>
      </c>
      <c r="J223" t="n">
        <v>171.67</v>
      </c>
      <c r="K223" t="n">
        <v>45</v>
      </c>
      <c r="L223" t="n">
        <v>35</v>
      </c>
      <c r="M223" t="n">
        <v>6</v>
      </c>
      <c r="N223" t="n">
        <v>31.67</v>
      </c>
      <c r="O223" t="n">
        <v>21406.78</v>
      </c>
      <c r="P223" t="n">
        <v>359.41</v>
      </c>
      <c r="Q223" t="n">
        <v>419.24</v>
      </c>
      <c r="R223" t="n">
        <v>71.91</v>
      </c>
      <c r="S223" t="n">
        <v>59.57</v>
      </c>
      <c r="T223" t="n">
        <v>4046</v>
      </c>
      <c r="U223" t="n">
        <v>0.83</v>
      </c>
      <c r="V223" t="n">
        <v>0.9</v>
      </c>
      <c r="W223" t="n">
        <v>6.81</v>
      </c>
      <c r="X223" t="n">
        <v>0.23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2.4535</v>
      </c>
      <c r="E224" t="n">
        <v>40.76</v>
      </c>
      <c r="F224" t="n">
        <v>38.4</v>
      </c>
      <c r="G224" t="n">
        <v>255.98</v>
      </c>
      <c r="H224" t="n">
        <v>3.69</v>
      </c>
      <c r="I224" t="n">
        <v>9</v>
      </c>
      <c r="J224" t="n">
        <v>173.13</v>
      </c>
      <c r="K224" t="n">
        <v>45</v>
      </c>
      <c r="L224" t="n">
        <v>36</v>
      </c>
      <c r="M224" t="n">
        <v>5</v>
      </c>
      <c r="N224" t="n">
        <v>32.14</v>
      </c>
      <c r="O224" t="n">
        <v>21587.26</v>
      </c>
      <c r="P224" t="n">
        <v>357.42</v>
      </c>
      <c r="Q224" t="n">
        <v>419.23</v>
      </c>
      <c r="R224" t="n">
        <v>71.94</v>
      </c>
      <c r="S224" t="n">
        <v>59.57</v>
      </c>
      <c r="T224" t="n">
        <v>4058.01</v>
      </c>
      <c r="U224" t="n">
        <v>0.83</v>
      </c>
      <c r="V224" t="n">
        <v>0.9</v>
      </c>
      <c r="W224" t="n">
        <v>6.81</v>
      </c>
      <c r="X224" t="n">
        <v>0.23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2.4531</v>
      </c>
      <c r="E225" t="n">
        <v>40.77</v>
      </c>
      <c r="F225" t="n">
        <v>38.4</v>
      </c>
      <c r="G225" t="n">
        <v>256.02</v>
      </c>
      <c r="H225" t="n">
        <v>3.76</v>
      </c>
      <c r="I225" t="n">
        <v>9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357.45</v>
      </c>
      <c r="Q225" t="n">
        <v>419.23</v>
      </c>
      <c r="R225" t="n">
        <v>71.84</v>
      </c>
      <c r="S225" t="n">
        <v>59.57</v>
      </c>
      <c r="T225" t="n">
        <v>4011.85</v>
      </c>
      <c r="U225" t="n">
        <v>0.83</v>
      </c>
      <c r="V225" t="n">
        <v>0.9</v>
      </c>
      <c r="W225" t="n">
        <v>6.82</v>
      </c>
      <c r="X225" t="n">
        <v>0.24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2.4564</v>
      </c>
      <c r="E226" t="n">
        <v>40.71</v>
      </c>
      <c r="F226" t="n">
        <v>38.37</v>
      </c>
      <c r="G226" t="n">
        <v>287.79</v>
      </c>
      <c r="H226" t="n">
        <v>3.83</v>
      </c>
      <c r="I226" t="n">
        <v>8</v>
      </c>
      <c r="J226" t="n">
        <v>176.08</v>
      </c>
      <c r="K226" t="n">
        <v>45</v>
      </c>
      <c r="L226" t="n">
        <v>38</v>
      </c>
      <c r="M226" t="n">
        <v>1</v>
      </c>
      <c r="N226" t="n">
        <v>33.08</v>
      </c>
      <c r="O226" t="n">
        <v>21950.14</v>
      </c>
      <c r="P226" t="n">
        <v>358.67</v>
      </c>
      <c r="Q226" t="n">
        <v>419.25</v>
      </c>
      <c r="R226" t="n">
        <v>70.81</v>
      </c>
      <c r="S226" t="n">
        <v>59.57</v>
      </c>
      <c r="T226" t="n">
        <v>3502.36</v>
      </c>
      <c r="U226" t="n">
        <v>0.84</v>
      </c>
      <c r="V226" t="n">
        <v>0.9</v>
      </c>
      <c r="W226" t="n">
        <v>6.82</v>
      </c>
      <c r="X226" t="n">
        <v>0.21</v>
      </c>
      <c r="Y226" t="n">
        <v>0.5</v>
      </c>
      <c r="Z226" t="n">
        <v>10</v>
      </c>
    </row>
    <row r="227">
      <c r="A227" t="n">
        <v>38</v>
      </c>
      <c r="B227" t="n">
        <v>60</v>
      </c>
      <c r="C227" t="inlineStr">
        <is>
          <t xml:space="preserve">CONCLUIDO	</t>
        </is>
      </c>
      <c r="D227" t="n">
        <v>2.4563</v>
      </c>
      <c r="E227" t="n">
        <v>40.71</v>
      </c>
      <c r="F227" t="n">
        <v>38.38</v>
      </c>
      <c r="G227" t="n">
        <v>287.81</v>
      </c>
      <c r="H227" t="n">
        <v>3.9</v>
      </c>
      <c r="I227" t="n">
        <v>8</v>
      </c>
      <c r="J227" t="n">
        <v>177.56</v>
      </c>
      <c r="K227" t="n">
        <v>45</v>
      </c>
      <c r="L227" t="n">
        <v>39</v>
      </c>
      <c r="M227" t="n">
        <v>0</v>
      </c>
      <c r="N227" t="n">
        <v>33.56</v>
      </c>
      <c r="O227" t="n">
        <v>22132.55</v>
      </c>
      <c r="P227" t="n">
        <v>361.42</v>
      </c>
      <c r="Q227" t="n">
        <v>419.23</v>
      </c>
      <c r="R227" t="n">
        <v>70.87</v>
      </c>
      <c r="S227" t="n">
        <v>59.57</v>
      </c>
      <c r="T227" t="n">
        <v>3529.89</v>
      </c>
      <c r="U227" t="n">
        <v>0.84</v>
      </c>
      <c r="V227" t="n">
        <v>0.9</v>
      </c>
      <c r="W227" t="n">
        <v>6.82</v>
      </c>
      <c r="X227" t="n">
        <v>0.21</v>
      </c>
      <c r="Y227" t="n">
        <v>0.5</v>
      </c>
      <c r="Z227" t="n">
        <v>10</v>
      </c>
    </row>
    <row r="228">
      <c r="A228" t="n">
        <v>0</v>
      </c>
      <c r="B228" t="n">
        <v>80</v>
      </c>
      <c r="C228" t="inlineStr">
        <is>
          <t xml:space="preserve">CONCLUIDO	</t>
        </is>
      </c>
      <c r="D228" t="n">
        <v>1.4451</v>
      </c>
      <c r="E228" t="n">
        <v>69.2</v>
      </c>
      <c r="F228" t="n">
        <v>51.92</v>
      </c>
      <c r="G228" t="n">
        <v>6.71</v>
      </c>
      <c r="H228" t="n">
        <v>0.11</v>
      </c>
      <c r="I228" t="n">
        <v>464</v>
      </c>
      <c r="J228" t="n">
        <v>159.12</v>
      </c>
      <c r="K228" t="n">
        <v>50.28</v>
      </c>
      <c r="L228" t="n">
        <v>1</v>
      </c>
      <c r="M228" t="n">
        <v>462</v>
      </c>
      <c r="N228" t="n">
        <v>27.84</v>
      </c>
      <c r="O228" t="n">
        <v>19859.16</v>
      </c>
      <c r="P228" t="n">
        <v>640.77</v>
      </c>
      <c r="Q228" t="n">
        <v>419.52</v>
      </c>
      <c r="R228" t="n">
        <v>513.97</v>
      </c>
      <c r="S228" t="n">
        <v>59.57</v>
      </c>
      <c r="T228" t="n">
        <v>222802.52</v>
      </c>
      <c r="U228" t="n">
        <v>0.12</v>
      </c>
      <c r="V228" t="n">
        <v>0.67</v>
      </c>
      <c r="W228" t="n">
        <v>7.54</v>
      </c>
      <c r="X228" t="n">
        <v>13.74</v>
      </c>
      <c r="Y228" t="n">
        <v>0.5</v>
      </c>
      <c r="Z228" t="n">
        <v>10</v>
      </c>
    </row>
    <row r="229">
      <c r="A229" t="n">
        <v>1</v>
      </c>
      <c r="B229" t="n">
        <v>80</v>
      </c>
      <c r="C229" t="inlineStr">
        <is>
          <t xml:space="preserve">CONCLUIDO	</t>
        </is>
      </c>
      <c r="D229" t="n">
        <v>1.9082</v>
      </c>
      <c r="E229" t="n">
        <v>52.4</v>
      </c>
      <c r="F229" t="n">
        <v>43.8</v>
      </c>
      <c r="G229" t="n">
        <v>13.48</v>
      </c>
      <c r="H229" t="n">
        <v>0.22</v>
      </c>
      <c r="I229" t="n">
        <v>195</v>
      </c>
      <c r="J229" t="n">
        <v>160.54</v>
      </c>
      <c r="K229" t="n">
        <v>50.28</v>
      </c>
      <c r="L229" t="n">
        <v>2</v>
      </c>
      <c r="M229" t="n">
        <v>193</v>
      </c>
      <c r="N229" t="n">
        <v>28.26</v>
      </c>
      <c r="O229" t="n">
        <v>20034.4</v>
      </c>
      <c r="P229" t="n">
        <v>539.79</v>
      </c>
      <c r="Q229" t="n">
        <v>419.33</v>
      </c>
      <c r="R229" t="n">
        <v>247.69</v>
      </c>
      <c r="S229" t="n">
        <v>59.57</v>
      </c>
      <c r="T229" t="n">
        <v>91004.95</v>
      </c>
      <c r="U229" t="n">
        <v>0.24</v>
      </c>
      <c r="V229" t="n">
        <v>0.79</v>
      </c>
      <c r="W229" t="n">
        <v>7.12</v>
      </c>
      <c r="X229" t="n">
        <v>5.63</v>
      </c>
      <c r="Y229" t="n">
        <v>0.5</v>
      </c>
      <c r="Z229" t="n">
        <v>10</v>
      </c>
    </row>
    <row r="230">
      <c r="A230" t="n">
        <v>2</v>
      </c>
      <c r="B230" t="n">
        <v>80</v>
      </c>
      <c r="C230" t="inlineStr">
        <is>
          <t xml:space="preserve">CONCLUIDO	</t>
        </is>
      </c>
      <c r="D230" t="n">
        <v>2.0808</v>
      </c>
      <c r="E230" t="n">
        <v>48.06</v>
      </c>
      <c r="F230" t="n">
        <v>41.74</v>
      </c>
      <c r="G230" t="n">
        <v>20.2</v>
      </c>
      <c r="H230" t="n">
        <v>0.33</v>
      </c>
      <c r="I230" t="n">
        <v>124</v>
      </c>
      <c r="J230" t="n">
        <v>161.97</v>
      </c>
      <c r="K230" t="n">
        <v>50.28</v>
      </c>
      <c r="L230" t="n">
        <v>3</v>
      </c>
      <c r="M230" t="n">
        <v>122</v>
      </c>
      <c r="N230" t="n">
        <v>28.69</v>
      </c>
      <c r="O230" t="n">
        <v>20210.21</v>
      </c>
      <c r="P230" t="n">
        <v>513.63</v>
      </c>
      <c r="Q230" t="n">
        <v>419.31</v>
      </c>
      <c r="R230" t="n">
        <v>180.27</v>
      </c>
      <c r="S230" t="n">
        <v>59.57</v>
      </c>
      <c r="T230" t="n">
        <v>57651.16</v>
      </c>
      <c r="U230" t="n">
        <v>0.33</v>
      </c>
      <c r="V230" t="n">
        <v>0.83</v>
      </c>
      <c r="W230" t="n">
        <v>7.01</v>
      </c>
      <c r="X230" t="n">
        <v>3.57</v>
      </c>
      <c r="Y230" t="n">
        <v>0.5</v>
      </c>
      <c r="Z230" t="n">
        <v>10</v>
      </c>
    </row>
    <row r="231">
      <c r="A231" t="n">
        <v>3</v>
      </c>
      <c r="B231" t="n">
        <v>80</v>
      </c>
      <c r="C231" t="inlineStr">
        <is>
          <t xml:space="preserve">CONCLUIDO	</t>
        </is>
      </c>
      <c r="D231" t="n">
        <v>2.1729</v>
      </c>
      <c r="E231" t="n">
        <v>46.02</v>
      </c>
      <c r="F231" t="n">
        <v>40.77</v>
      </c>
      <c r="G231" t="n">
        <v>26.88</v>
      </c>
      <c r="H231" t="n">
        <v>0.43</v>
      </c>
      <c r="I231" t="n">
        <v>91</v>
      </c>
      <c r="J231" t="n">
        <v>163.4</v>
      </c>
      <c r="K231" t="n">
        <v>50.28</v>
      </c>
      <c r="L231" t="n">
        <v>4</v>
      </c>
      <c r="M231" t="n">
        <v>89</v>
      </c>
      <c r="N231" t="n">
        <v>29.12</v>
      </c>
      <c r="O231" t="n">
        <v>20386.62</v>
      </c>
      <c r="P231" t="n">
        <v>500.72</v>
      </c>
      <c r="Q231" t="n">
        <v>419.29</v>
      </c>
      <c r="R231" t="n">
        <v>149.06</v>
      </c>
      <c r="S231" t="n">
        <v>59.57</v>
      </c>
      <c r="T231" t="n">
        <v>42211.96</v>
      </c>
      <c r="U231" t="n">
        <v>0.4</v>
      </c>
      <c r="V231" t="n">
        <v>0.85</v>
      </c>
      <c r="W231" t="n">
        <v>6.94</v>
      </c>
      <c r="X231" t="n">
        <v>2.6</v>
      </c>
      <c r="Y231" t="n">
        <v>0.5</v>
      </c>
      <c r="Z231" t="n">
        <v>10</v>
      </c>
    </row>
    <row r="232">
      <c r="A232" t="n">
        <v>4</v>
      </c>
      <c r="B232" t="n">
        <v>80</v>
      </c>
      <c r="C232" t="inlineStr">
        <is>
          <t xml:space="preserve">CONCLUIDO	</t>
        </is>
      </c>
      <c r="D232" t="n">
        <v>2.2288</v>
      </c>
      <c r="E232" t="n">
        <v>44.87</v>
      </c>
      <c r="F232" t="n">
        <v>40.22</v>
      </c>
      <c r="G232" t="n">
        <v>33.52</v>
      </c>
      <c r="H232" t="n">
        <v>0.54</v>
      </c>
      <c r="I232" t="n">
        <v>72</v>
      </c>
      <c r="J232" t="n">
        <v>164.83</v>
      </c>
      <c r="K232" t="n">
        <v>50.28</v>
      </c>
      <c r="L232" t="n">
        <v>5</v>
      </c>
      <c r="M232" t="n">
        <v>70</v>
      </c>
      <c r="N232" t="n">
        <v>29.55</v>
      </c>
      <c r="O232" t="n">
        <v>20563.61</v>
      </c>
      <c r="P232" t="n">
        <v>493.13</v>
      </c>
      <c r="Q232" t="n">
        <v>419.26</v>
      </c>
      <c r="R232" t="n">
        <v>131.24</v>
      </c>
      <c r="S232" t="n">
        <v>59.57</v>
      </c>
      <c r="T232" t="n">
        <v>33395.11</v>
      </c>
      <c r="U232" t="n">
        <v>0.45</v>
      </c>
      <c r="V232" t="n">
        <v>0.86</v>
      </c>
      <c r="W232" t="n">
        <v>6.92</v>
      </c>
      <c r="X232" t="n">
        <v>2.06</v>
      </c>
      <c r="Y232" t="n">
        <v>0.5</v>
      </c>
      <c r="Z232" t="n">
        <v>10</v>
      </c>
    </row>
    <row r="233">
      <c r="A233" t="n">
        <v>5</v>
      </c>
      <c r="B233" t="n">
        <v>80</v>
      </c>
      <c r="C233" t="inlineStr">
        <is>
          <t xml:space="preserve">CONCLUIDO	</t>
        </is>
      </c>
      <c r="D233" t="n">
        <v>2.267</v>
      </c>
      <c r="E233" t="n">
        <v>44.11</v>
      </c>
      <c r="F233" t="n">
        <v>39.85</v>
      </c>
      <c r="G233" t="n">
        <v>39.85</v>
      </c>
      <c r="H233" t="n">
        <v>0.64</v>
      </c>
      <c r="I233" t="n">
        <v>60</v>
      </c>
      <c r="J233" t="n">
        <v>166.27</v>
      </c>
      <c r="K233" t="n">
        <v>50.28</v>
      </c>
      <c r="L233" t="n">
        <v>6</v>
      </c>
      <c r="M233" t="n">
        <v>58</v>
      </c>
      <c r="N233" t="n">
        <v>29.99</v>
      </c>
      <c r="O233" t="n">
        <v>20741.2</v>
      </c>
      <c r="P233" t="n">
        <v>487.86</v>
      </c>
      <c r="Q233" t="n">
        <v>419.24</v>
      </c>
      <c r="R233" t="n">
        <v>119.3</v>
      </c>
      <c r="S233" t="n">
        <v>59.57</v>
      </c>
      <c r="T233" t="n">
        <v>27485.19</v>
      </c>
      <c r="U233" t="n">
        <v>0.5</v>
      </c>
      <c r="V233" t="n">
        <v>0.87</v>
      </c>
      <c r="W233" t="n">
        <v>6.89</v>
      </c>
      <c r="X233" t="n">
        <v>1.69</v>
      </c>
      <c r="Y233" t="n">
        <v>0.5</v>
      </c>
      <c r="Z233" t="n">
        <v>10</v>
      </c>
    </row>
    <row r="234">
      <c r="A234" t="n">
        <v>6</v>
      </c>
      <c r="B234" t="n">
        <v>80</v>
      </c>
      <c r="C234" t="inlineStr">
        <is>
          <t xml:space="preserve">CONCLUIDO	</t>
        </is>
      </c>
      <c r="D234" t="n">
        <v>2.2958</v>
      </c>
      <c r="E234" t="n">
        <v>43.56</v>
      </c>
      <c r="F234" t="n">
        <v>39.59</v>
      </c>
      <c r="G234" t="n">
        <v>46.58</v>
      </c>
      <c r="H234" t="n">
        <v>0.74</v>
      </c>
      <c r="I234" t="n">
        <v>51</v>
      </c>
      <c r="J234" t="n">
        <v>167.72</v>
      </c>
      <c r="K234" t="n">
        <v>50.28</v>
      </c>
      <c r="L234" t="n">
        <v>7</v>
      </c>
      <c r="M234" t="n">
        <v>49</v>
      </c>
      <c r="N234" t="n">
        <v>30.44</v>
      </c>
      <c r="O234" t="n">
        <v>20919.39</v>
      </c>
      <c r="P234" t="n">
        <v>483.94</v>
      </c>
      <c r="Q234" t="n">
        <v>419.27</v>
      </c>
      <c r="R234" t="n">
        <v>110.57</v>
      </c>
      <c r="S234" t="n">
        <v>59.57</v>
      </c>
      <c r="T234" t="n">
        <v>23166.1</v>
      </c>
      <c r="U234" t="n">
        <v>0.54</v>
      </c>
      <c r="V234" t="n">
        <v>0.87</v>
      </c>
      <c r="W234" t="n">
        <v>6.88</v>
      </c>
      <c r="X234" t="n">
        <v>1.42</v>
      </c>
      <c r="Y234" t="n">
        <v>0.5</v>
      </c>
      <c r="Z234" t="n">
        <v>10</v>
      </c>
    </row>
    <row r="235">
      <c r="A235" t="n">
        <v>7</v>
      </c>
      <c r="B235" t="n">
        <v>80</v>
      </c>
      <c r="C235" t="inlineStr">
        <is>
          <t xml:space="preserve">CONCLUIDO	</t>
        </is>
      </c>
      <c r="D235" t="n">
        <v>2.3185</v>
      </c>
      <c r="E235" t="n">
        <v>43.13</v>
      </c>
      <c r="F235" t="n">
        <v>39.39</v>
      </c>
      <c r="G235" t="n">
        <v>53.71</v>
      </c>
      <c r="H235" t="n">
        <v>0.84</v>
      </c>
      <c r="I235" t="n">
        <v>44</v>
      </c>
      <c r="J235" t="n">
        <v>169.17</v>
      </c>
      <c r="K235" t="n">
        <v>50.28</v>
      </c>
      <c r="L235" t="n">
        <v>8</v>
      </c>
      <c r="M235" t="n">
        <v>42</v>
      </c>
      <c r="N235" t="n">
        <v>30.89</v>
      </c>
      <c r="O235" t="n">
        <v>21098.19</v>
      </c>
      <c r="P235" t="n">
        <v>480.49</v>
      </c>
      <c r="Q235" t="n">
        <v>419.25</v>
      </c>
      <c r="R235" t="n">
        <v>104.13</v>
      </c>
      <c r="S235" t="n">
        <v>59.57</v>
      </c>
      <c r="T235" t="n">
        <v>19979.99</v>
      </c>
      <c r="U235" t="n">
        <v>0.57</v>
      </c>
      <c r="V235" t="n">
        <v>0.88</v>
      </c>
      <c r="W235" t="n">
        <v>6.87</v>
      </c>
      <c r="X235" t="n">
        <v>1.23</v>
      </c>
      <c r="Y235" t="n">
        <v>0.5</v>
      </c>
      <c r="Z235" t="n">
        <v>10</v>
      </c>
    </row>
    <row r="236">
      <c r="A236" t="n">
        <v>8</v>
      </c>
      <c r="B236" t="n">
        <v>80</v>
      </c>
      <c r="C236" t="inlineStr">
        <is>
          <t xml:space="preserve">CONCLUIDO	</t>
        </is>
      </c>
      <c r="D236" t="n">
        <v>2.3349</v>
      </c>
      <c r="E236" t="n">
        <v>42.83</v>
      </c>
      <c r="F236" t="n">
        <v>39.25</v>
      </c>
      <c r="G236" t="n">
        <v>60.38</v>
      </c>
      <c r="H236" t="n">
        <v>0.9399999999999999</v>
      </c>
      <c r="I236" t="n">
        <v>39</v>
      </c>
      <c r="J236" t="n">
        <v>170.62</v>
      </c>
      <c r="K236" t="n">
        <v>50.28</v>
      </c>
      <c r="L236" t="n">
        <v>9</v>
      </c>
      <c r="M236" t="n">
        <v>37</v>
      </c>
      <c r="N236" t="n">
        <v>31.34</v>
      </c>
      <c r="O236" t="n">
        <v>21277.6</v>
      </c>
      <c r="P236" t="n">
        <v>477.77</v>
      </c>
      <c r="Q236" t="n">
        <v>419.24</v>
      </c>
      <c r="R236" t="n">
        <v>99.44</v>
      </c>
      <c r="S236" t="n">
        <v>59.57</v>
      </c>
      <c r="T236" t="n">
        <v>17662.93</v>
      </c>
      <c r="U236" t="n">
        <v>0.6</v>
      </c>
      <c r="V236" t="n">
        <v>0.88</v>
      </c>
      <c r="W236" t="n">
        <v>6.86</v>
      </c>
      <c r="X236" t="n">
        <v>1.08</v>
      </c>
      <c r="Y236" t="n">
        <v>0.5</v>
      </c>
      <c r="Z236" t="n">
        <v>10</v>
      </c>
    </row>
    <row r="237">
      <c r="A237" t="n">
        <v>9</v>
      </c>
      <c r="B237" t="n">
        <v>80</v>
      </c>
      <c r="C237" t="inlineStr">
        <is>
          <t xml:space="preserve">CONCLUIDO	</t>
        </is>
      </c>
      <c r="D237" t="n">
        <v>2.3442</v>
      </c>
      <c r="E237" t="n">
        <v>42.66</v>
      </c>
      <c r="F237" t="n">
        <v>39.17</v>
      </c>
      <c r="G237" t="n">
        <v>65.29000000000001</v>
      </c>
      <c r="H237" t="n">
        <v>1.03</v>
      </c>
      <c r="I237" t="n">
        <v>36</v>
      </c>
      <c r="J237" t="n">
        <v>172.08</v>
      </c>
      <c r="K237" t="n">
        <v>50.28</v>
      </c>
      <c r="L237" t="n">
        <v>10</v>
      </c>
      <c r="M237" t="n">
        <v>34</v>
      </c>
      <c r="N237" t="n">
        <v>31.8</v>
      </c>
      <c r="O237" t="n">
        <v>21457.64</v>
      </c>
      <c r="P237" t="n">
        <v>476.67</v>
      </c>
      <c r="Q237" t="n">
        <v>419.25</v>
      </c>
      <c r="R237" t="n">
        <v>97.26000000000001</v>
      </c>
      <c r="S237" t="n">
        <v>59.57</v>
      </c>
      <c r="T237" t="n">
        <v>16585.06</v>
      </c>
      <c r="U237" t="n">
        <v>0.61</v>
      </c>
      <c r="V237" t="n">
        <v>0.88</v>
      </c>
      <c r="W237" t="n">
        <v>6.85</v>
      </c>
      <c r="X237" t="n">
        <v>1.01</v>
      </c>
      <c r="Y237" t="n">
        <v>0.5</v>
      </c>
      <c r="Z237" t="n">
        <v>10</v>
      </c>
    </row>
    <row r="238">
      <c r="A238" t="n">
        <v>10</v>
      </c>
      <c r="B238" t="n">
        <v>80</v>
      </c>
      <c r="C238" t="inlineStr">
        <is>
          <t xml:space="preserve">CONCLUIDO	</t>
        </is>
      </c>
      <c r="D238" t="n">
        <v>2.3587</v>
      </c>
      <c r="E238" t="n">
        <v>42.4</v>
      </c>
      <c r="F238" t="n">
        <v>39.04</v>
      </c>
      <c r="G238" t="n">
        <v>73.2</v>
      </c>
      <c r="H238" t="n">
        <v>1.12</v>
      </c>
      <c r="I238" t="n">
        <v>32</v>
      </c>
      <c r="J238" t="n">
        <v>173.55</v>
      </c>
      <c r="K238" t="n">
        <v>50.28</v>
      </c>
      <c r="L238" t="n">
        <v>11</v>
      </c>
      <c r="M238" t="n">
        <v>30</v>
      </c>
      <c r="N238" t="n">
        <v>32.27</v>
      </c>
      <c r="O238" t="n">
        <v>21638.31</v>
      </c>
      <c r="P238" t="n">
        <v>474.14</v>
      </c>
      <c r="Q238" t="n">
        <v>419.24</v>
      </c>
      <c r="R238" t="n">
        <v>92.78</v>
      </c>
      <c r="S238" t="n">
        <v>59.57</v>
      </c>
      <c r="T238" t="n">
        <v>14364.02</v>
      </c>
      <c r="U238" t="n">
        <v>0.64</v>
      </c>
      <c r="V238" t="n">
        <v>0.89</v>
      </c>
      <c r="W238" t="n">
        <v>6.85</v>
      </c>
      <c r="X238" t="n">
        <v>0.88</v>
      </c>
      <c r="Y238" t="n">
        <v>0.5</v>
      </c>
      <c r="Z238" t="n">
        <v>10</v>
      </c>
    </row>
    <row r="239">
      <c r="A239" t="n">
        <v>11</v>
      </c>
      <c r="B239" t="n">
        <v>80</v>
      </c>
      <c r="C239" t="inlineStr">
        <is>
          <t xml:space="preserve">CONCLUIDO	</t>
        </is>
      </c>
      <c r="D239" t="n">
        <v>2.3642</v>
      </c>
      <c r="E239" t="n">
        <v>42.3</v>
      </c>
      <c r="F239" t="n">
        <v>39.01</v>
      </c>
      <c r="G239" t="n">
        <v>78.01000000000001</v>
      </c>
      <c r="H239" t="n">
        <v>1.22</v>
      </c>
      <c r="I239" t="n">
        <v>30</v>
      </c>
      <c r="J239" t="n">
        <v>175.02</v>
      </c>
      <c r="K239" t="n">
        <v>50.28</v>
      </c>
      <c r="L239" t="n">
        <v>12</v>
      </c>
      <c r="M239" t="n">
        <v>28</v>
      </c>
      <c r="N239" t="n">
        <v>32.74</v>
      </c>
      <c r="O239" t="n">
        <v>21819.6</v>
      </c>
      <c r="P239" t="n">
        <v>473.13</v>
      </c>
      <c r="Q239" t="n">
        <v>419.24</v>
      </c>
      <c r="R239" t="n">
        <v>91.90000000000001</v>
      </c>
      <c r="S239" t="n">
        <v>59.57</v>
      </c>
      <c r="T239" t="n">
        <v>13937.39</v>
      </c>
      <c r="U239" t="n">
        <v>0.65</v>
      </c>
      <c r="V239" t="n">
        <v>0.89</v>
      </c>
      <c r="W239" t="n">
        <v>6.84</v>
      </c>
      <c r="X239" t="n">
        <v>0.84</v>
      </c>
      <c r="Y239" t="n">
        <v>0.5</v>
      </c>
      <c r="Z239" t="n">
        <v>10</v>
      </c>
    </row>
    <row r="240">
      <c r="A240" t="n">
        <v>12</v>
      </c>
      <c r="B240" t="n">
        <v>80</v>
      </c>
      <c r="C240" t="inlineStr">
        <is>
          <t xml:space="preserve">CONCLUIDO	</t>
        </is>
      </c>
      <c r="D240" t="n">
        <v>2.3749</v>
      </c>
      <c r="E240" t="n">
        <v>42.11</v>
      </c>
      <c r="F240" t="n">
        <v>38.91</v>
      </c>
      <c r="G240" t="n">
        <v>86.47</v>
      </c>
      <c r="H240" t="n">
        <v>1.31</v>
      </c>
      <c r="I240" t="n">
        <v>27</v>
      </c>
      <c r="J240" t="n">
        <v>176.49</v>
      </c>
      <c r="K240" t="n">
        <v>50.28</v>
      </c>
      <c r="L240" t="n">
        <v>13</v>
      </c>
      <c r="M240" t="n">
        <v>25</v>
      </c>
      <c r="N240" t="n">
        <v>33.21</v>
      </c>
      <c r="O240" t="n">
        <v>22001.54</v>
      </c>
      <c r="P240" t="n">
        <v>471.12</v>
      </c>
      <c r="Q240" t="n">
        <v>419.24</v>
      </c>
      <c r="R240" t="n">
        <v>88.65000000000001</v>
      </c>
      <c r="S240" t="n">
        <v>59.57</v>
      </c>
      <c r="T240" t="n">
        <v>12326.75</v>
      </c>
      <c r="U240" t="n">
        <v>0.67</v>
      </c>
      <c r="V240" t="n">
        <v>0.89</v>
      </c>
      <c r="W240" t="n">
        <v>6.84</v>
      </c>
      <c r="X240" t="n">
        <v>0.75</v>
      </c>
      <c r="Y240" t="n">
        <v>0.5</v>
      </c>
      <c r="Z240" t="n">
        <v>10</v>
      </c>
    </row>
    <row r="241">
      <c r="A241" t="n">
        <v>13</v>
      </c>
      <c r="B241" t="n">
        <v>80</v>
      </c>
      <c r="C241" t="inlineStr">
        <is>
          <t xml:space="preserve">CONCLUIDO	</t>
        </is>
      </c>
      <c r="D241" t="n">
        <v>2.3813</v>
      </c>
      <c r="E241" t="n">
        <v>41.99</v>
      </c>
      <c r="F241" t="n">
        <v>38.86</v>
      </c>
      <c r="G241" t="n">
        <v>93.27</v>
      </c>
      <c r="H241" t="n">
        <v>1.4</v>
      </c>
      <c r="I241" t="n">
        <v>25</v>
      </c>
      <c r="J241" t="n">
        <v>177.97</v>
      </c>
      <c r="K241" t="n">
        <v>50.28</v>
      </c>
      <c r="L241" t="n">
        <v>14</v>
      </c>
      <c r="M241" t="n">
        <v>23</v>
      </c>
      <c r="N241" t="n">
        <v>33.69</v>
      </c>
      <c r="O241" t="n">
        <v>22184.13</v>
      </c>
      <c r="P241" t="n">
        <v>469.32</v>
      </c>
      <c r="Q241" t="n">
        <v>419.24</v>
      </c>
      <c r="R241" t="n">
        <v>87.18000000000001</v>
      </c>
      <c r="S241" t="n">
        <v>59.57</v>
      </c>
      <c r="T241" t="n">
        <v>11600.48</v>
      </c>
      <c r="U241" t="n">
        <v>0.68</v>
      </c>
      <c r="V241" t="n">
        <v>0.89</v>
      </c>
      <c r="W241" t="n">
        <v>6.83</v>
      </c>
      <c r="X241" t="n">
        <v>0.7</v>
      </c>
      <c r="Y241" t="n">
        <v>0.5</v>
      </c>
      <c r="Z241" t="n">
        <v>10</v>
      </c>
    </row>
    <row r="242">
      <c r="A242" t="n">
        <v>14</v>
      </c>
      <c r="B242" t="n">
        <v>80</v>
      </c>
      <c r="C242" t="inlineStr">
        <is>
          <t xml:space="preserve">CONCLUIDO	</t>
        </is>
      </c>
      <c r="D242" t="n">
        <v>2.3843</v>
      </c>
      <c r="E242" t="n">
        <v>41.94</v>
      </c>
      <c r="F242" t="n">
        <v>38.84</v>
      </c>
      <c r="G242" t="n">
        <v>97.11</v>
      </c>
      <c r="H242" t="n">
        <v>1.48</v>
      </c>
      <c r="I242" t="n">
        <v>24</v>
      </c>
      <c r="J242" t="n">
        <v>179.46</v>
      </c>
      <c r="K242" t="n">
        <v>50.28</v>
      </c>
      <c r="L242" t="n">
        <v>15</v>
      </c>
      <c r="M242" t="n">
        <v>22</v>
      </c>
      <c r="N242" t="n">
        <v>34.18</v>
      </c>
      <c r="O242" t="n">
        <v>22367.38</v>
      </c>
      <c r="P242" t="n">
        <v>469.11</v>
      </c>
      <c r="Q242" t="n">
        <v>419.24</v>
      </c>
      <c r="R242" t="n">
        <v>86.29000000000001</v>
      </c>
      <c r="S242" t="n">
        <v>59.57</v>
      </c>
      <c r="T242" t="n">
        <v>11158.45</v>
      </c>
      <c r="U242" t="n">
        <v>0.6899999999999999</v>
      </c>
      <c r="V242" t="n">
        <v>0.89</v>
      </c>
      <c r="W242" t="n">
        <v>6.84</v>
      </c>
      <c r="X242" t="n">
        <v>0.68</v>
      </c>
      <c r="Y242" t="n">
        <v>0.5</v>
      </c>
      <c r="Z242" t="n">
        <v>10</v>
      </c>
    </row>
    <row r="243">
      <c r="A243" t="n">
        <v>15</v>
      </c>
      <c r="B243" t="n">
        <v>80</v>
      </c>
      <c r="C243" t="inlineStr">
        <is>
          <t xml:space="preserve">CONCLUIDO	</t>
        </is>
      </c>
      <c r="D243" t="n">
        <v>2.3929</v>
      </c>
      <c r="E243" t="n">
        <v>41.79</v>
      </c>
      <c r="F243" t="n">
        <v>38.76</v>
      </c>
      <c r="G243" t="n">
        <v>105.7</v>
      </c>
      <c r="H243" t="n">
        <v>1.57</v>
      </c>
      <c r="I243" t="n">
        <v>22</v>
      </c>
      <c r="J243" t="n">
        <v>180.95</v>
      </c>
      <c r="K243" t="n">
        <v>50.28</v>
      </c>
      <c r="L243" t="n">
        <v>16</v>
      </c>
      <c r="M243" t="n">
        <v>20</v>
      </c>
      <c r="N243" t="n">
        <v>34.67</v>
      </c>
      <c r="O243" t="n">
        <v>22551.28</v>
      </c>
      <c r="P243" t="n">
        <v>467.13</v>
      </c>
      <c r="Q243" t="n">
        <v>419.26</v>
      </c>
      <c r="R243" t="n">
        <v>83.72</v>
      </c>
      <c r="S243" t="n">
        <v>59.57</v>
      </c>
      <c r="T243" t="n">
        <v>9887.57</v>
      </c>
      <c r="U243" t="n">
        <v>0.71</v>
      </c>
      <c r="V243" t="n">
        <v>0.89</v>
      </c>
      <c r="W243" t="n">
        <v>6.83</v>
      </c>
      <c r="X243" t="n">
        <v>0.59</v>
      </c>
      <c r="Y243" t="n">
        <v>0.5</v>
      </c>
      <c r="Z243" t="n">
        <v>10</v>
      </c>
    </row>
    <row r="244">
      <c r="A244" t="n">
        <v>16</v>
      </c>
      <c r="B244" t="n">
        <v>80</v>
      </c>
      <c r="C244" t="inlineStr">
        <is>
          <t xml:space="preserve">CONCLUIDO	</t>
        </is>
      </c>
      <c r="D244" t="n">
        <v>2.3959</v>
      </c>
      <c r="E244" t="n">
        <v>41.74</v>
      </c>
      <c r="F244" t="n">
        <v>38.74</v>
      </c>
      <c r="G244" t="n">
        <v>110.68</v>
      </c>
      <c r="H244" t="n">
        <v>1.65</v>
      </c>
      <c r="I244" t="n">
        <v>21</v>
      </c>
      <c r="J244" t="n">
        <v>182.45</v>
      </c>
      <c r="K244" t="n">
        <v>50.28</v>
      </c>
      <c r="L244" t="n">
        <v>17</v>
      </c>
      <c r="M244" t="n">
        <v>19</v>
      </c>
      <c r="N244" t="n">
        <v>35.17</v>
      </c>
      <c r="O244" t="n">
        <v>22735.98</v>
      </c>
      <c r="P244" t="n">
        <v>466.39</v>
      </c>
      <c r="Q244" t="n">
        <v>419.25</v>
      </c>
      <c r="R244" t="n">
        <v>82.91</v>
      </c>
      <c r="S244" t="n">
        <v>59.57</v>
      </c>
      <c r="T244" t="n">
        <v>9484.610000000001</v>
      </c>
      <c r="U244" t="n">
        <v>0.72</v>
      </c>
      <c r="V244" t="n">
        <v>0.89</v>
      </c>
      <c r="W244" t="n">
        <v>6.83</v>
      </c>
      <c r="X244" t="n">
        <v>0.57</v>
      </c>
      <c r="Y244" t="n">
        <v>0.5</v>
      </c>
      <c r="Z244" t="n">
        <v>10</v>
      </c>
    </row>
    <row r="245">
      <c r="A245" t="n">
        <v>17</v>
      </c>
      <c r="B245" t="n">
        <v>80</v>
      </c>
      <c r="C245" t="inlineStr">
        <is>
          <t xml:space="preserve">CONCLUIDO	</t>
        </is>
      </c>
      <c r="D245" t="n">
        <v>2.4002</v>
      </c>
      <c r="E245" t="n">
        <v>41.66</v>
      </c>
      <c r="F245" t="n">
        <v>38.69</v>
      </c>
      <c r="G245" t="n">
        <v>116.08</v>
      </c>
      <c r="H245" t="n">
        <v>1.74</v>
      </c>
      <c r="I245" t="n">
        <v>20</v>
      </c>
      <c r="J245" t="n">
        <v>183.95</v>
      </c>
      <c r="K245" t="n">
        <v>50.28</v>
      </c>
      <c r="L245" t="n">
        <v>18</v>
      </c>
      <c r="M245" t="n">
        <v>18</v>
      </c>
      <c r="N245" t="n">
        <v>35.67</v>
      </c>
      <c r="O245" t="n">
        <v>22921.24</v>
      </c>
      <c r="P245" t="n">
        <v>465.73</v>
      </c>
      <c r="Q245" t="n">
        <v>419.26</v>
      </c>
      <c r="R245" t="n">
        <v>81.81999999999999</v>
      </c>
      <c r="S245" t="n">
        <v>59.57</v>
      </c>
      <c r="T245" t="n">
        <v>8947.08</v>
      </c>
      <c r="U245" t="n">
        <v>0.73</v>
      </c>
      <c r="V245" t="n">
        <v>0.89</v>
      </c>
      <c r="W245" t="n">
        <v>6.82</v>
      </c>
      <c r="X245" t="n">
        <v>0.53</v>
      </c>
      <c r="Y245" t="n">
        <v>0.5</v>
      </c>
      <c r="Z245" t="n">
        <v>10</v>
      </c>
    </row>
    <row r="246">
      <c r="A246" t="n">
        <v>18</v>
      </c>
      <c r="B246" t="n">
        <v>80</v>
      </c>
      <c r="C246" t="inlineStr">
        <is>
          <t xml:space="preserve">CONCLUIDO	</t>
        </is>
      </c>
      <c r="D246" t="n">
        <v>2.4033</v>
      </c>
      <c r="E246" t="n">
        <v>41.61</v>
      </c>
      <c r="F246" t="n">
        <v>38.67</v>
      </c>
      <c r="G246" t="n">
        <v>122.13</v>
      </c>
      <c r="H246" t="n">
        <v>1.82</v>
      </c>
      <c r="I246" t="n">
        <v>19</v>
      </c>
      <c r="J246" t="n">
        <v>185.46</v>
      </c>
      <c r="K246" t="n">
        <v>50.28</v>
      </c>
      <c r="L246" t="n">
        <v>19</v>
      </c>
      <c r="M246" t="n">
        <v>17</v>
      </c>
      <c r="N246" t="n">
        <v>36.18</v>
      </c>
      <c r="O246" t="n">
        <v>23107.19</v>
      </c>
      <c r="P246" t="n">
        <v>464.13</v>
      </c>
      <c r="Q246" t="n">
        <v>419.24</v>
      </c>
      <c r="R246" t="n">
        <v>80.98</v>
      </c>
      <c r="S246" t="n">
        <v>59.57</v>
      </c>
      <c r="T246" t="n">
        <v>8532.23</v>
      </c>
      <c r="U246" t="n">
        <v>0.74</v>
      </c>
      <c r="V246" t="n">
        <v>0.89</v>
      </c>
      <c r="W246" t="n">
        <v>6.83</v>
      </c>
      <c r="X246" t="n">
        <v>0.51</v>
      </c>
      <c r="Y246" t="n">
        <v>0.5</v>
      </c>
      <c r="Z246" t="n">
        <v>10</v>
      </c>
    </row>
    <row r="247">
      <c r="A247" t="n">
        <v>19</v>
      </c>
      <c r="B247" t="n">
        <v>80</v>
      </c>
      <c r="C247" t="inlineStr">
        <is>
          <t xml:space="preserve">CONCLUIDO	</t>
        </is>
      </c>
      <c r="D247" t="n">
        <v>2.4058</v>
      </c>
      <c r="E247" t="n">
        <v>41.57</v>
      </c>
      <c r="F247" t="n">
        <v>38.66</v>
      </c>
      <c r="G247" t="n">
        <v>128.87</v>
      </c>
      <c r="H247" t="n">
        <v>1.9</v>
      </c>
      <c r="I247" t="n">
        <v>18</v>
      </c>
      <c r="J247" t="n">
        <v>186.97</v>
      </c>
      <c r="K247" t="n">
        <v>50.28</v>
      </c>
      <c r="L247" t="n">
        <v>20</v>
      </c>
      <c r="M247" t="n">
        <v>16</v>
      </c>
      <c r="N247" t="n">
        <v>36.69</v>
      </c>
      <c r="O247" t="n">
        <v>23293.82</v>
      </c>
      <c r="P247" t="n">
        <v>463.93</v>
      </c>
      <c r="Q247" t="n">
        <v>419.26</v>
      </c>
      <c r="R247" t="n">
        <v>80.51000000000001</v>
      </c>
      <c r="S247" t="n">
        <v>59.57</v>
      </c>
      <c r="T247" t="n">
        <v>8300.24</v>
      </c>
      <c r="U247" t="n">
        <v>0.74</v>
      </c>
      <c r="V247" t="n">
        <v>0.89</v>
      </c>
      <c r="W247" t="n">
        <v>6.82</v>
      </c>
      <c r="X247" t="n">
        <v>0.5</v>
      </c>
      <c r="Y247" t="n">
        <v>0.5</v>
      </c>
      <c r="Z247" t="n">
        <v>10</v>
      </c>
    </row>
    <row r="248">
      <c r="A248" t="n">
        <v>20</v>
      </c>
      <c r="B248" t="n">
        <v>80</v>
      </c>
      <c r="C248" t="inlineStr">
        <is>
          <t xml:space="preserve">CONCLUIDO	</t>
        </is>
      </c>
      <c r="D248" t="n">
        <v>2.4106</v>
      </c>
      <c r="E248" t="n">
        <v>41.48</v>
      </c>
      <c r="F248" t="n">
        <v>38.61</v>
      </c>
      <c r="G248" t="n">
        <v>136.28</v>
      </c>
      <c r="H248" t="n">
        <v>1.98</v>
      </c>
      <c r="I248" t="n">
        <v>17</v>
      </c>
      <c r="J248" t="n">
        <v>188.49</v>
      </c>
      <c r="K248" t="n">
        <v>50.28</v>
      </c>
      <c r="L248" t="n">
        <v>21</v>
      </c>
      <c r="M248" t="n">
        <v>15</v>
      </c>
      <c r="N248" t="n">
        <v>37.21</v>
      </c>
      <c r="O248" t="n">
        <v>23481.16</v>
      </c>
      <c r="P248" t="n">
        <v>462.3</v>
      </c>
      <c r="Q248" t="n">
        <v>419.23</v>
      </c>
      <c r="R248" t="n">
        <v>78.76000000000001</v>
      </c>
      <c r="S248" t="n">
        <v>59.57</v>
      </c>
      <c r="T248" t="n">
        <v>7431.21</v>
      </c>
      <c r="U248" t="n">
        <v>0.76</v>
      </c>
      <c r="V248" t="n">
        <v>0.9</v>
      </c>
      <c r="W248" t="n">
        <v>6.83</v>
      </c>
      <c r="X248" t="n">
        <v>0.45</v>
      </c>
      <c r="Y248" t="n">
        <v>0.5</v>
      </c>
      <c r="Z248" t="n">
        <v>10</v>
      </c>
    </row>
    <row r="249">
      <c r="A249" t="n">
        <v>21</v>
      </c>
      <c r="B249" t="n">
        <v>80</v>
      </c>
      <c r="C249" t="inlineStr">
        <is>
          <t xml:space="preserve">CONCLUIDO	</t>
        </is>
      </c>
      <c r="D249" t="n">
        <v>2.4093</v>
      </c>
      <c r="E249" t="n">
        <v>41.51</v>
      </c>
      <c r="F249" t="n">
        <v>38.63</v>
      </c>
      <c r="G249" t="n">
        <v>136.35</v>
      </c>
      <c r="H249" t="n">
        <v>2.05</v>
      </c>
      <c r="I249" t="n">
        <v>17</v>
      </c>
      <c r="J249" t="n">
        <v>190.01</v>
      </c>
      <c r="K249" t="n">
        <v>50.28</v>
      </c>
      <c r="L249" t="n">
        <v>22</v>
      </c>
      <c r="M249" t="n">
        <v>15</v>
      </c>
      <c r="N249" t="n">
        <v>37.74</v>
      </c>
      <c r="O249" t="n">
        <v>23669.2</v>
      </c>
      <c r="P249" t="n">
        <v>462</v>
      </c>
      <c r="Q249" t="n">
        <v>419.23</v>
      </c>
      <c r="R249" t="n">
        <v>79.75</v>
      </c>
      <c r="S249" t="n">
        <v>59.57</v>
      </c>
      <c r="T249" t="n">
        <v>7923.06</v>
      </c>
      <c r="U249" t="n">
        <v>0.75</v>
      </c>
      <c r="V249" t="n">
        <v>0.89</v>
      </c>
      <c r="W249" t="n">
        <v>6.82</v>
      </c>
      <c r="X249" t="n">
        <v>0.47</v>
      </c>
      <c r="Y249" t="n">
        <v>0.5</v>
      </c>
      <c r="Z249" t="n">
        <v>10</v>
      </c>
    </row>
    <row r="250">
      <c r="A250" t="n">
        <v>22</v>
      </c>
      <c r="B250" t="n">
        <v>80</v>
      </c>
      <c r="C250" t="inlineStr">
        <is>
          <t xml:space="preserve">CONCLUIDO	</t>
        </is>
      </c>
      <c r="D250" t="n">
        <v>2.4131</v>
      </c>
      <c r="E250" t="n">
        <v>41.44</v>
      </c>
      <c r="F250" t="n">
        <v>38.6</v>
      </c>
      <c r="G250" t="n">
        <v>144.75</v>
      </c>
      <c r="H250" t="n">
        <v>2.13</v>
      </c>
      <c r="I250" t="n">
        <v>16</v>
      </c>
      <c r="J250" t="n">
        <v>191.55</v>
      </c>
      <c r="K250" t="n">
        <v>50.28</v>
      </c>
      <c r="L250" t="n">
        <v>23</v>
      </c>
      <c r="M250" t="n">
        <v>14</v>
      </c>
      <c r="N250" t="n">
        <v>38.27</v>
      </c>
      <c r="O250" t="n">
        <v>23857.96</v>
      </c>
      <c r="P250" t="n">
        <v>461.61</v>
      </c>
      <c r="Q250" t="n">
        <v>419.23</v>
      </c>
      <c r="R250" t="n">
        <v>78.7</v>
      </c>
      <c r="S250" t="n">
        <v>59.57</v>
      </c>
      <c r="T250" t="n">
        <v>7407.85</v>
      </c>
      <c r="U250" t="n">
        <v>0.76</v>
      </c>
      <c r="V250" t="n">
        <v>0.9</v>
      </c>
      <c r="W250" t="n">
        <v>6.82</v>
      </c>
      <c r="X250" t="n">
        <v>0.44</v>
      </c>
      <c r="Y250" t="n">
        <v>0.5</v>
      </c>
      <c r="Z250" t="n">
        <v>10</v>
      </c>
    </row>
    <row r="251">
      <c r="A251" t="n">
        <v>23</v>
      </c>
      <c r="B251" t="n">
        <v>80</v>
      </c>
      <c r="C251" t="inlineStr">
        <is>
          <t xml:space="preserve">CONCLUIDO	</t>
        </is>
      </c>
      <c r="D251" t="n">
        <v>2.4172</v>
      </c>
      <c r="E251" t="n">
        <v>41.37</v>
      </c>
      <c r="F251" t="n">
        <v>38.56</v>
      </c>
      <c r="G251" t="n">
        <v>154.25</v>
      </c>
      <c r="H251" t="n">
        <v>2.21</v>
      </c>
      <c r="I251" t="n">
        <v>15</v>
      </c>
      <c r="J251" t="n">
        <v>193.08</v>
      </c>
      <c r="K251" t="n">
        <v>50.28</v>
      </c>
      <c r="L251" t="n">
        <v>24</v>
      </c>
      <c r="M251" t="n">
        <v>13</v>
      </c>
      <c r="N251" t="n">
        <v>38.8</v>
      </c>
      <c r="O251" t="n">
        <v>24047.45</v>
      </c>
      <c r="P251" t="n">
        <v>460.01</v>
      </c>
      <c r="Q251" t="n">
        <v>419.25</v>
      </c>
      <c r="R251" t="n">
        <v>77.3</v>
      </c>
      <c r="S251" t="n">
        <v>59.57</v>
      </c>
      <c r="T251" t="n">
        <v>6710.99</v>
      </c>
      <c r="U251" t="n">
        <v>0.77</v>
      </c>
      <c r="V251" t="n">
        <v>0.9</v>
      </c>
      <c r="W251" t="n">
        <v>6.82</v>
      </c>
      <c r="X251" t="n">
        <v>0.4</v>
      </c>
      <c r="Y251" t="n">
        <v>0.5</v>
      </c>
      <c r="Z251" t="n">
        <v>10</v>
      </c>
    </row>
    <row r="252">
      <c r="A252" t="n">
        <v>24</v>
      </c>
      <c r="B252" t="n">
        <v>80</v>
      </c>
      <c r="C252" t="inlineStr">
        <is>
          <t xml:space="preserve">CONCLUIDO	</t>
        </is>
      </c>
      <c r="D252" t="n">
        <v>2.4178</v>
      </c>
      <c r="E252" t="n">
        <v>41.36</v>
      </c>
      <c r="F252" t="n">
        <v>38.55</v>
      </c>
      <c r="G252" t="n">
        <v>154.21</v>
      </c>
      <c r="H252" t="n">
        <v>2.28</v>
      </c>
      <c r="I252" t="n">
        <v>15</v>
      </c>
      <c r="J252" t="n">
        <v>194.62</v>
      </c>
      <c r="K252" t="n">
        <v>50.28</v>
      </c>
      <c r="L252" t="n">
        <v>25</v>
      </c>
      <c r="M252" t="n">
        <v>13</v>
      </c>
      <c r="N252" t="n">
        <v>39.34</v>
      </c>
      <c r="O252" t="n">
        <v>24237.67</v>
      </c>
      <c r="P252" t="n">
        <v>458.79</v>
      </c>
      <c r="Q252" t="n">
        <v>419.23</v>
      </c>
      <c r="R252" t="n">
        <v>76.94</v>
      </c>
      <c r="S252" t="n">
        <v>59.57</v>
      </c>
      <c r="T252" t="n">
        <v>6531.39</v>
      </c>
      <c r="U252" t="n">
        <v>0.77</v>
      </c>
      <c r="V252" t="n">
        <v>0.9</v>
      </c>
      <c r="W252" t="n">
        <v>6.82</v>
      </c>
      <c r="X252" t="n">
        <v>0.39</v>
      </c>
      <c r="Y252" t="n">
        <v>0.5</v>
      </c>
      <c r="Z252" t="n">
        <v>10</v>
      </c>
    </row>
    <row r="253">
      <c r="A253" t="n">
        <v>25</v>
      </c>
      <c r="B253" t="n">
        <v>80</v>
      </c>
      <c r="C253" t="inlineStr">
        <is>
          <t xml:space="preserve">CONCLUIDO	</t>
        </is>
      </c>
      <c r="D253" t="n">
        <v>2.4211</v>
      </c>
      <c r="E253" t="n">
        <v>41.3</v>
      </c>
      <c r="F253" t="n">
        <v>38.53</v>
      </c>
      <c r="G253" t="n">
        <v>165.12</v>
      </c>
      <c r="H253" t="n">
        <v>2.35</v>
      </c>
      <c r="I253" t="n">
        <v>14</v>
      </c>
      <c r="J253" t="n">
        <v>196.17</v>
      </c>
      <c r="K253" t="n">
        <v>50.28</v>
      </c>
      <c r="L253" t="n">
        <v>26</v>
      </c>
      <c r="M253" t="n">
        <v>12</v>
      </c>
      <c r="N253" t="n">
        <v>39.89</v>
      </c>
      <c r="O253" t="n">
        <v>24428.62</v>
      </c>
      <c r="P253" t="n">
        <v>459.51</v>
      </c>
      <c r="Q253" t="n">
        <v>419.23</v>
      </c>
      <c r="R253" t="n">
        <v>76.09999999999999</v>
      </c>
      <c r="S253" t="n">
        <v>59.57</v>
      </c>
      <c r="T253" t="n">
        <v>6117.08</v>
      </c>
      <c r="U253" t="n">
        <v>0.78</v>
      </c>
      <c r="V253" t="n">
        <v>0.9</v>
      </c>
      <c r="W253" t="n">
        <v>6.82</v>
      </c>
      <c r="X253" t="n">
        <v>0.37</v>
      </c>
      <c r="Y253" t="n">
        <v>0.5</v>
      </c>
      <c r="Z253" t="n">
        <v>10</v>
      </c>
    </row>
    <row r="254">
      <c r="A254" t="n">
        <v>26</v>
      </c>
      <c r="B254" t="n">
        <v>80</v>
      </c>
      <c r="C254" t="inlineStr">
        <is>
          <t xml:space="preserve">CONCLUIDO	</t>
        </is>
      </c>
      <c r="D254" t="n">
        <v>2.4208</v>
      </c>
      <c r="E254" t="n">
        <v>41.31</v>
      </c>
      <c r="F254" t="n">
        <v>38.53</v>
      </c>
      <c r="G254" t="n">
        <v>165.14</v>
      </c>
      <c r="H254" t="n">
        <v>2.42</v>
      </c>
      <c r="I254" t="n">
        <v>14</v>
      </c>
      <c r="J254" t="n">
        <v>197.73</v>
      </c>
      <c r="K254" t="n">
        <v>50.28</v>
      </c>
      <c r="L254" t="n">
        <v>27</v>
      </c>
      <c r="M254" t="n">
        <v>12</v>
      </c>
      <c r="N254" t="n">
        <v>40.45</v>
      </c>
      <c r="O254" t="n">
        <v>24620.33</v>
      </c>
      <c r="P254" t="n">
        <v>455.88</v>
      </c>
      <c r="Q254" t="n">
        <v>419.23</v>
      </c>
      <c r="R254" t="n">
        <v>76.41</v>
      </c>
      <c r="S254" t="n">
        <v>59.57</v>
      </c>
      <c r="T254" t="n">
        <v>6271.64</v>
      </c>
      <c r="U254" t="n">
        <v>0.78</v>
      </c>
      <c r="V254" t="n">
        <v>0.9</v>
      </c>
      <c r="W254" t="n">
        <v>6.82</v>
      </c>
      <c r="X254" t="n">
        <v>0.37</v>
      </c>
      <c r="Y254" t="n">
        <v>0.5</v>
      </c>
      <c r="Z254" t="n">
        <v>10</v>
      </c>
    </row>
    <row r="255">
      <c r="A255" t="n">
        <v>27</v>
      </c>
      <c r="B255" t="n">
        <v>80</v>
      </c>
      <c r="C255" t="inlineStr">
        <is>
          <t xml:space="preserve">CONCLUIDO	</t>
        </is>
      </c>
      <c r="D255" t="n">
        <v>2.424</v>
      </c>
      <c r="E255" t="n">
        <v>41.25</v>
      </c>
      <c r="F255" t="n">
        <v>38.51</v>
      </c>
      <c r="G255" t="n">
        <v>177.74</v>
      </c>
      <c r="H255" t="n">
        <v>2.49</v>
      </c>
      <c r="I255" t="n">
        <v>13</v>
      </c>
      <c r="J255" t="n">
        <v>199.29</v>
      </c>
      <c r="K255" t="n">
        <v>50.28</v>
      </c>
      <c r="L255" t="n">
        <v>28</v>
      </c>
      <c r="M255" t="n">
        <v>11</v>
      </c>
      <c r="N255" t="n">
        <v>41.01</v>
      </c>
      <c r="O255" t="n">
        <v>24812.8</v>
      </c>
      <c r="P255" t="n">
        <v>458.11</v>
      </c>
      <c r="Q255" t="n">
        <v>419.24</v>
      </c>
      <c r="R255" t="n">
        <v>75.68000000000001</v>
      </c>
      <c r="S255" t="n">
        <v>59.57</v>
      </c>
      <c r="T255" t="n">
        <v>5911.11</v>
      </c>
      <c r="U255" t="n">
        <v>0.79</v>
      </c>
      <c r="V255" t="n">
        <v>0.9</v>
      </c>
      <c r="W255" t="n">
        <v>6.82</v>
      </c>
      <c r="X255" t="n">
        <v>0.35</v>
      </c>
      <c r="Y255" t="n">
        <v>0.5</v>
      </c>
      <c r="Z255" t="n">
        <v>10</v>
      </c>
    </row>
    <row r="256">
      <c r="A256" t="n">
        <v>28</v>
      </c>
      <c r="B256" t="n">
        <v>80</v>
      </c>
      <c r="C256" t="inlineStr">
        <is>
          <t xml:space="preserve">CONCLUIDO	</t>
        </is>
      </c>
      <c r="D256" t="n">
        <v>2.425</v>
      </c>
      <c r="E256" t="n">
        <v>41.24</v>
      </c>
      <c r="F256" t="n">
        <v>38.49</v>
      </c>
      <c r="G256" t="n">
        <v>177.66</v>
      </c>
      <c r="H256" t="n">
        <v>2.56</v>
      </c>
      <c r="I256" t="n">
        <v>13</v>
      </c>
      <c r="J256" t="n">
        <v>200.85</v>
      </c>
      <c r="K256" t="n">
        <v>50.28</v>
      </c>
      <c r="L256" t="n">
        <v>29</v>
      </c>
      <c r="M256" t="n">
        <v>11</v>
      </c>
      <c r="N256" t="n">
        <v>41.57</v>
      </c>
      <c r="O256" t="n">
        <v>25006.03</v>
      </c>
      <c r="P256" t="n">
        <v>457.3</v>
      </c>
      <c r="Q256" t="n">
        <v>419.24</v>
      </c>
      <c r="R256" t="n">
        <v>75.11</v>
      </c>
      <c r="S256" t="n">
        <v>59.57</v>
      </c>
      <c r="T256" t="n">
        <v>5626.78</v>
      </c>
      <c r="U256" t="n">
        <v>0.79</v>
      </c>
      <c r="V256" t="n">
        <v>0.9</v>
      </c>
      <c r="W256" t="n">
        <v>6.81</v>
      </c>
      <c r="X256" t="n">
        <v>0.33</v>
      </c>
      <c r="Y256" t="n">
        <v>0.5</v>
      </c>
      <c r="Z256" t="n">
        <v>10</v>
      </c>
    </row>
    <row r="257">
      <c r="A257" t="n">
        <v>29</v>
      </c>
      <c r="B257" t="n">
        <v>80</v>
      </c>
      <c r="C257" t="inlineStr">
        <is>
          <t xml:space="preserve">CONCLUIDO	</t>
        </is>
      </c>
      <c r="D257" t="n">
        <v>2.4285</v>
      </c>
      <c r="E257" t="n">
        <v>41.18</v>
      </c>
      <c r="F257" t="n">
        <v>38.47</v>
      </c>
      <c r="G257" t="n">
        <v>192.33</v>
      </c>
      <c r="H257" t="n">
        <v>2.63</v>
      </c>
      <c r="I257" t="n">
        <v>12</v>
      </c>
      <c r="J257" t="n">
        <v>202.43</v>
      </c>
      <c r="K257" t="n">
        <v>50.28</v>
      </c>
      <c r="L257" t="n">
        <v>30</v>
      </c>
      <c r="M257" t="n">
        <v>10</v>
      </c>
      <c r="N257" t="n">
        <v>42.15</v>
      </c>
      <c r="O257" t="n">
        <v>25200.04</v>
      </c>
      <c r="P257" t="n">
        <v>455.03</v>
      </c>
      <c r="Q257" t="n">
        <v>419.23</v>
      </c>
      <c r="R257" t="n">
        <v>74.20999999999999</v>
      </c>
      <c r="S257" t="n">
        <v>59.57</v>
      </c>
      <c r="T257" t="n">
        <v>5179.03</v>
      </c>
      <c r="U257" t="n">
        <v>0.8</v>
      </c>
      <c r="V257" t="n">
        <v>0.9</v>
      </c>
      <c r="W257" t="n">
        <v>6.81</v>
      </c>
      <c r="X257" t="n">
        <v>0.3</v>
      </c>
      <c r="Y257" t="n">
        <v>0.5</v>
      </c>
      <c r="Z257" t="n">
        <v>10</v>
      </c>
    </row>
    <row r="258">
      <c r="A258" t="n">
        <v>30</v>
      </c>
      <c r="B258" t="n">
        <v>80</v>
      </c>
      <c r="C258" t="inlineStr">
        <is>
          <t xml:space="preserve">CONCLUIDO	</t>
        </is>
      </c>
      <c r="D258" t="n">
        <v>2.4282</v>
      </c>
      <c r="E258" t="n">
        <v>41.18</v>
      </c>
      <c r="F258" t="n">
        <v>38.47</v>
      </c>
      <c r="G258" t="n">
        <v>192.36</v>
      </c>
      <c r="H258" t="n">
        <v>2.7</v>
      </c>
      <c r="I258" t="n">
        <v>12</v>
      </c>
      <c r="J258" t="n">
        <v>204.01</v>
      </c>
      <c r="K258" t="n">
        <v>50.28</v>
      </c>
      <c r="L258" t="n">
        <v>31</v>
      </c>
      <c r="M258" t="n">
        <v>10</v>
      </c>
      <c r="N258" t="n">
        <v>42.73</v>
      </c>
      <c r="O258" t="n">
        <v>25394.96</v>
      </c>
      <c r="P258" t="n">
        <v>457.13</v>
      </c>
      <c r="Q258" t="n">
        <v>419.23</v>
      </c>
      <c r="R258" t="n">
        <v>74.52</v>
      </c>
      <c r="S258" t="n">
        <v>59.57</v>
      </c>
      <c r="T258" t="n">
        <v>5335.12</v>
      </c>
      <c r="U258" t="n">
        <v>0.8</v>
      </c>
      <c r="V258" t="n">
        <v>0.9</v>
      </c>
      <c r="W258" t="n">
        <v>6.81</v>
      </c>
      <c r="X258" t="n">
        <v>0.31</v>
      </c>
      <c r="Y258" t="n">
        <v>0.5</v>
      </c>
      <c r="Z258" t="n">
        <v>10</v>
      </c>
    </row>
    <row r="259">
      <c r="A259" t="n">
        <v>31</v>
      </c>
      <c r="B259" t="n">
        <v>80</v>
      </c>
      <c r="C259" t="inlineStr">
        <is>
          <t xml:space="preserve">CONCLUIDO	</t>
        </is>
      </c>
      <c r="D259" t="n">
        <v>2.428</v>
      </c>
      <c r="E259" t="n">
        <v>41.19</v>
      </c>
      <c r="F259" t="n">
        <v>38.48</v>
      </c>
      <c r="G259" t="n">
        <v>192.38</v>
      </c>
      <c r="H259" t="n">
        <v>2.76</v>
      </c>
      <c r="I259" t="n">
        <v>12</v>
      </c>
      <c r="J259" t="n">
        <v>205.59</v>
      </c>
      <c r="K259" t="n">
        <v>50.28</v>
      </c>
      <c r="L259" t="n">
        <v>32</v>
      </c>
      <c r="M259" t="n">
        <v>10</v>
      </c>
      <c r="N259" t="n">
        <v>43.31</v>
      </c>
      <c r="O259" t="n">
        <v>25590.57</v>
      </c>
      <c r="P259" t="n">
        <v>454.91</v>
      </c>
      <c r="Q259" t="n">
        <v>419.23</v>
      </c>
      <c r="R259" t="n">
        <v>74.52</v>
      </c>
      <c r="S259" t="n">
        <v>59.57</v>
      </c>
      <c r="T259" t="n">
        <v>5333.77</v>
      </c>
      <c r="U259" t="n">
        <v>0.8</v>
      </c>
      <c r="V259" t="n">
        <v>0.9</v>
      </c>
      <c r="W259" t="n">
        <v>6.81</v>
      </c>
      <c r="X259" t="n">
        <v>0.31</v>
      </c>
      <c r="Y259" t="n">
        <v>0.5</v>
      </c>
      <c r="Z259" t="n">
        <v>10</v>
      </c>
    </row>
    <row r="260">
      <c r="A260" t="n">
        <v>32</v>
      </c>
      <c r="B260" t="n">
        <v>80</v>
      </c>
      <c r="C260" t="inlineStr">
        <is>
          <t xml:space="preserve">CONCLUIDO	</t>
        </is>
      </c>
      <c r="D260" t="n">
        <v>2.432</v>
      </c>
      <c r="E260" t="n">
        <v>41.12</v>
      </c>
      <c r="F260" t="n">
        <v>38.44</v>
      </c>
      <c r="G260" t="n">
        <v>209.67</v>
      </c>
      <c r="H260" t="n">
        <v>2.83</v>
      </c>
      <c r="I260" t="n">
        <v>11</v>
      </c>
      <c r="J260" t="n">
        <v>207.19</v>
      </c>
      <c r="K260" t="n">
        <v>50.28</v>
      </c>
      <c r="L260" t="n">
        <v>33</v>
      </c>
      <c r="M260" t="n">
        <v>9</v>
      </c>
      <c r="N260" t="n">
        <v>43.91</v>
      </c>
      <c r="O260" t="n">
        <v>25786.97</v>
      </c>
      <c r="P260" t="n">
        <v>454.03</v>
      </c>
      <c r="Q260" t="n">
        <v>419.23</v>
      </c>
      <c r="R260" t="n">
        <v>73.25</v>
      </c>
      <c r="S260" t="n">
        <v>59.57</v>
      </c>
      <c r="T260" t="n">
        <v>4703.17</v>
      </c>
      <c r="U260" t="n">
        <v>0.8100000000000001</v>
      </c>
      <c r="V260" t="n">
        <v>0.9</v>
      </c>
      <c r="W260" t="n">
        <v>6.81</v>
      </c>
      <c r="X260" t="n">
        <v>0.28</v>
      </c>
      <c r="Y260" t="n">
        <v>0.5</v>
      </c>
      <c r="Z260" t="n">
        <v>10</v>
      </c>
    </row>
    <row r="261">
      <c r="A261" t="n">
        <v>33</v>
      </c>
      <c r="B261" t="n">
        <v>80</v>
      </c>
      <c r="C261" t="inlineStr">
        <is>
          <t xml:space="preserve">CONCLUIDO	</t>
        </is>
      </c>
      <c r="D261" t="n">
        <v>2.4318</v>
      </c>
      <c r="E261" t="n">
        <v>41.12</v>
      </c>
      <c r="F261" t="n">
        <v>38.44</v>
      </c>
      <c r="G261" t="n">
        <v>209.69</v>
      </c>
      <c r="H261" t="n">
        <v>2.89</v>
      </c>
      <c r="I261" t="n">
        <v>11</v>
      </c>
      <c r="J261" t="n">
        <v>208.78</v>
      </c>
      <c r="K261" t="n">
        <v>50.28</v>
      </c>
      <c r="L261" t="n">
        <v>34</v>
      </c>
      <c r="M261" t="n">
        <v>9</v>
      </c>
      <c r="N261" t="n">
        <v>44.5</v>
      </c>
      <c r="O261" t="n">
        <v>25984.2</v>
      </c>
      <c r="P261" t="n">
        <v>454.88</v>
      </c>
      <c r="Q261" t="n">
        <v>419.23</v>
      </c>
      <c r="R261" t="n">
        <v>73.58</v>
      </c>
      <c r="S261" t="n">
        <v>59.57</v>
      </c>
      <c r="T261" t="n">
        <v>4869.33</v>
      </c>
      <c r="U261" t="n">
        <v>0.8100000000000001</v>
      </c>
      <c r="V261" t="n">
        <v>0.9</v>
      </c>
      <c r="W261" t="n">
        <v>6.81</v>
      </c>
      <c r="X261" t="n">
        <v>0.28</v>
      </c>
      <c r="Y261" t="n">
        <v>0.5</v>
      </c>
      <c r="Z261" t="n">
        <v>10</v>
      </c>
    </row>
    <row r="262">
      <c r="A262" t="n">
        <v>34</v>
      </c>
      <c r="B262" t="n">
        <v>80</v>
      </c>
      <c r="C262" t="inlineStr">
        <is>
          <t xml:space="preserve">CONCLUIDO	</t>
        </is>
      </c>
      <c r="D262" t="n">
        <v>2.4323</v>
      </c>
      <c r="E262" t="n">
        <v>41.11</v>
      </c>
      <c r="F262" t="n">
        <v>38.44</v>
      </c>
      <c r="G262" t="n">
        <v>209.65</v>
      </c>
      <c r="H262" t="n">
        <v>2.96</v>
      </c>
      <c r="I262" t="n">
        <v>11</v>
      </c>
      <c r="J262" t="n">
        <v>210.39</v>
      </c>
      <c r="K262" t="n">
        <v>50.28</v>
      </c>
      <c r="L262" t="n">
        <v>35</v>
      </c>
      <c r="M262" t="n">
        <v>9</v>
      </c>
      <c r="N262" t="n">
        <v>45.11</v>
      </c>
      <c r="O262" t="n">
        <v>26182.25</v>
      </c>
      <c r="P262" t="n">
        <v>454.36</v>
      </c>
      <c r="Q262" t="n">
        <v>419.24</v>
      </c>
      <c r="R262" t="n">
        <v>73.23</v>
      </c>
      <c r="S262" t="n">
        <v>59.57</v>
      </c>
      <c r="T262" t="n">
        <v>4694.55</v>
      </c>
      <c r="U262" t="n">
        <v>0.8100000000000001</v>
      </c>
      <c r="V262" t="n">
        <v>0.9</v>
      </c>
      <c r="W262" t="n">
        <v>6.81</v>
      </c>
      <c r="X262" t="n">
        <v>0.27</v>
      </c>
      <c r="Y262" t="n">
        <v>0.5</v>
      </c>
      <c r="Z262" t="n">
        <v>10</v>
      </c>
    </row>
    <row r="263">
      <c r="A263" t="n">
        <v>35</v>
      </c>
      <c r="B263" t="n">
        <v>80</v>
      </c>
      <c r="C263" t="inlineStr">
        <is>
          <t xml:space="preserve">CONCLUIDO	</t>
        </is>
      </c>
      <c r="D263" t="n">
        <v>2.4347</v>
      </c>
      <c r="E263" t="n">
        <v>41.07</v>
      </c>
      <c r="F263" t="n">
        <v>38.43</v>
      </c>
      <c r="G263" t="n">
        <v>230.55</v>
      </c>
      <c r="H263" t="n">
        <v>3.02</v>
      </c>
      <c r="I263" t="n">
        <v>10</v>
      </c>
      <c r="J263" t="n">
        <v>212</v>
      </c>
      <c r="K263" t="n">
        <v>50.28</v>
      </c>
      <c r="L263" t="n">
        <v>36</v>
      </c>
      <c r="M263" t="n">
        <v>8</v>
      </c>
      <c r="N263" t="n">
        <v>45.72</v>
      </c>
      <c r="O263" t="n">
        <v>26381.14</v>
      </c>
      <c r="P263" t="n">
        <v>451.42</v>
      </c>
      <c r="Q263" t="n">
        <v>419.23</v>
      </c>
      <c r="R263" t="n">
        <v>72.79000000000001</v>
      </c>
      <c r="S263" t="n">
        <v>59.57</v>
      </c>
      <c r="T263" t="n">
        <v>4481.65</v>
      </c>
      <c r="U263" t="n">
        <v>0.82</v>
      </c>
      <c r="V263" t="n">
        <v>0.9</v>
      </c>
      <c r="W263" t="n">
        <v>6.81</v>
      </c>
      <c r="X263" t="n">
        <v>0.26</v>
      </c>
      <c r="Y263" t="n">
        <v>0.5</v>
      </c>
      <c r="Z263" t="n">
        <v>10</v>
      </c>
    </row>
    <row r="264">
      <c r="A264" t="n">
        <v>36</v>
      </c>
      <c r="B264" t="n">
        <v>80</v>
      </c>
      <c r="C264" t="inlineStr">
        <is>
          <t xml:space="preserve">CONCLUIDO	</t>
        </is>
      </c>
      <c r="D264" t="n">
        <v>2.4352</v>
      </c>
      <c r="E264" t="n">
        <v>41.06</v>
      </c>
      <c r="F264" t="n">
        <v>38.42</v>
      </c>
      <c r="G264" t="n">
        <v>230.51</v>
      </c>
      <c r="H264" t="n">
        <v>3.08</v>
      </c>
      <c r="I264" t="n">
        <v>10</v>
      </c>
      <c r="J264" t="n">
        <v>213.62</v>
      </c>
      <c r="K264" t="n">
        <v>50.28</v>
      </c>
      <c r="L264" t="n">
        <v>37</v>
      </c>
      <c r="M264" t="n">
        <v>8</v>
      </c>
      <c r="N264" t="n">
        <v>46.34</v>
      </c>
      <c r="O264" t="n">
        <v>26580.87</v>
      </c>
      <c r="P264" t="n">
        <v>452.74</v>
      </c>
      <c r="Q264" t="n">
        <v>419.24</v>
      </c>
      <c r="R264" t="n">
        <v>72.7</v>
      </c>
      <c r="S264" t="n">
        <v>59.57</v>
      </c>
      <c r="T264" t="n">
        <v>4435.67</v>
      </c>
      <c r="U264" t="n">
        <v>0.82</v>
      </c>
      <c r="V264" t="n">
        <v>0.9</v>
      </c>
      <c r="W264" t="n">
        <v>6.81</v>
      </c>
      <c r="X264" t="n">
        <v>0.26</v>
      </c>
      <c r="Y264" t="n">
        <v>0.5</v>
      </c>
      <c r="Z264" t="n">
        <v>10</v>
      </c>
    </row>
    <row r="265">
      <c r="A265" t="n">
        <v>37</v>
      </c>
      <c r="B265" t="n">
        <v>80</v>
      </c>
      <c r="C265" t="inlineStr">
        <is>
          <t xml:space="preserve">CONCLUIDO	</t>
        </is>
      </c>
      <c r="D265" t="n">
        <v>2.4356</v>
      </c>
      <c r="E265" t="n">
        <v>41.06</v>
      </c>
      <c r="F265" t="n">
        <v>38.41</v>
      </c>
      <c r="G265" t="n">
        <v>230.47</v>
      </c>
      <c r="H265" t="n">
        <v>3.14</v>
      </c>
      <c r="I265" t="n">
        <v>10</v>
      </c>
      <c r="J265" t="n">
        <v>215.25</v>
      </c>
      <c r="K265" t="n">
        <v>50.28</v>
      </c>
      <c r="L265" t="n">
        <v>38</v>
      </c>
      <c r="M265" t="n">
        <v>8</v>
      </c>
      <c r="N265" t="n">
        <v>46.97</v>
      </c>
      <c r="O265" t="n">
        <v>26781.46</v>
      </c>
      <c r="P265" t="n">
        <v>453.17</v>
      </c>
      <c r="Q265" t="n">
        <v>419.24</v>
      </c>
      <c r="R265" t="n">
        <v>72.43000000000001</v>
      </c>
      <c r="S265" t="n">
        <v>59.57</v>
      </c>
      <c r="T265" t="n">
        <v>4298.68</v>
      </c>
      <c r="U265" t="n">
        <v>0.82</v>
      </c>
      <c r="V265" t="n">
        <v>0.9</v>
      </c>
      <c r="W265" t="n">
        <v>6.81</v>
      </c>
      <c r="X265" t="n">
        <v>0.25</v>
      </c>
      <c r="Y265" t="n">
        <v>0.5</v>
      </c>
      <c r="Z265" t="n">
        <v>10</v>
      </c>
    </row>
    <row r="266">
      <c r="A266" t="n">
        <v>38</v>
      </c>
      <c r="B266" t="n">
        <v>80</v>
      </c>
      <c r="C266" t="inlineStr">
        <is>
          <t xml:space="preserve">CONCLUIDO	</t>
        </is>
      </c>
      <c r="D266" t="n">
        <v>2.4351</v>
      </c>
      <c r="E266" t="n">
        <v>41.07</v>
      </c>
      <c r="F266" t="n">
        <v>38.42</v>
      </c>
      <c r="G266" t="n">
        <v>230.51</v>
      </c>
      <c r="H266" t="n">
        <v>3.2</v>
      </c>
      <c r="I266" t="n">
        <v>10</v>
      </c>
      <c r="J266" t="n">
        <v>216.88</v>
      </c>
      <c r="K266" t="n">
        <v>50.28</v>
      </c>
      <c r="L266" t="n">
        <v>39</v>
      </c>
      <c r="M266" t="n">
        <v>8</v>
      </c>
      <c r="N266" t="n">
        <v>47.6</v>
      </c>
      <c r="O266" t="n">
        <v>26982.93</v>
      </c>
      <c r="P266" t="n">
        <v>451.77</v>
      </c>
      <c r="Q266" t="n">
        <v>419.23</v>
      </c>
      <c r="R266" t="n">
        <v>72.56999999999999</v>
      </c>
      <c r="S266" t="n">
        <v>59.57</v>
      </c>
      <c r="T266" t="n">
        <v>4370.46</v>
      </c>
      <c r="U266" t="n">
        <v>0.82</v>
      </c>
      <c r="V266" t="n">
        <v>0.9</v>
      </c>
      <c r="W266" t="n">
        <v>6.81</v>
      </c>
      <c r="X266" t="n">
        <v>0.26</v>
      </c>
      <c r="Y266" t="n">
        <v>0.5</v>
      </c>
      <c r="Z266" t="n">
        <v>10</v>
      </c>
    </row>
    <row r="267">
      <c r="A267" t="n">
        <v>39</v>
      </c>
      <c r="B267" t="n">
        <v>80</v>
      </c>
      <c r="C267" t="inlineStr">
        <is>
          <t xml:space="preserve">CONCLUIDO	</t>
        </is>
      </c>
      <c r="D267" t="n">
        <v>2.4349</v>
      </c>
      <c r="E267" t="n">
        <v>41.07</v>
      </c>
      <c r="F267" t="n">
        <v>38.42</v>
      </c>
      <c r="G267" t="n">
        <v>230.53</v>
      </c>
      <c r="H267" t="n">
        <v>3.25</v>
      </c>
      <c r="I267" t="n">
        <v>10</v>
      </c>
      <c r="J267" t="n">
        <v>218.52</v>
      </c>
      <c r="K267" t="n">
        <v>50.28</v>
      </c>
      <c r="L267" t="n">
        <v>40</v>
      </c>
      <c r="M267" t="n">
        <v>8</v>
      </c>
      <c r="N267" t="n">
        <v>48.24</v>
      </c>
      <c r="O267" t="n">
        <v>27185.27</v>
      </c>
      <c r="P267" t="n">
        <v>448.05</v>
      </c>
      <c r="Q267" t="n">
        <v>419.24</v>
      </c>
      <c r="R267" t="n">
        <v>72.69</v>
      </c>
      <c r="S267" t="n">
        <v>59.57</v>
      </c>
      <c r="T267" t="n">
        <v>4432.61</v>
      </c>
      <c r="U267" t="n">
        <v>0.82</v>
      </c>
      <c r="V267" t="n">
        <v>0.9</v>
      </c>
      <c r="W267" t="n">
        <v>6.81</v>
      </c>
      <c r="X267" t="n">
        <v>0.26</v>
      </c>
      <c r="Y267" t="n">
        <v>0.5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1.9187</v>
      </c>
      <c r="E268" t="n">
        <v>52.12</v>
      </c>
      <c r="F268" t="n">
        <v>45.75</v>
      </c>
      <c r="G268" t="n">
        <v>10.56</v>
      </c>
      <c r="H268" t="n">
        <v>0.22</v>
      </c>
      <c r="I268" t="n">
        <v>260</v>
      </c>
      <c r="J268" t="n">
        <v>80.84</v>
      </c>
      <c r="K268" t="n">
        <v>35.1</v>
      </c>
      <c r="L268" t="n">
        <v>1</v>
      </c>
      <c r="M268" t="n">
        <v>258</v>
      </c>
      <c r="N268" t="n">
        <v>9.74</v>
      </c>
      <c r="O268" t="n">
        <v>10204.21</v>
      </c>
      <c r="P268" t="n">
        <v>359.65</v>
      </c>
      <c r="Q268" t="n">
        <v>419.41</v>
      </c>
      <c r="R268" t="n">
        <v>311.38</v>
      </c>
      <c r="S268" t="n">
        <v>59.57</v>
      </c>
      <c r="T268" t="n">
        <v>122527.17</v>
      </c>
      <c r="U268" t="n">
        <v>0.19</v>
      </c>
      <c r="V268" t="n">
        <v>0.76</v>
      </c>
      <c r="W268" t="n">
        <v>7.22</v>
      </c>
      <c r="X268" t="n">
        <v>7.58</v>
      </c>
      <c r="Y268" t="n">
        <v>0.5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2.2021</v>
      </c>
      <c r="E269" t="n">
        <v>45.41</v>
      </c>
      <c r="F269" t="n">
        <v>41.5</v>
      </c>
      <c r="G269" t="n">
        <v>21.28</v>
      </c>
      <c r="H269" t="n">
        <v>0.43</v>
      </c>
      <c r="I269" t="n">
        <v>117</v>
      </c>
      <c r="J269" t="n">
        <v>82.04000000000001</v>
      </c>
      <c r="K269" t="n">
        <v>35.1</v>
      </c>
      <c r="L269" t="n">
        <v>2</v>
      </c>
      <c r="M269" t="n">
        <v>115</v>
      </c>
      <c r="N269" t="n">
        <v>9.94</v>
      </c>
      <c r="O269" t="n">
        <v>10352.53</v>
      </c>
      <c r="P269" t="n">
        <v>323.34</v>
      </c>
      <c r="Q269" t="n">
        <v>419.26</v>
      </c>
      <c r="R269" t="n">
        <v>173.42</v>
      </c>
      <c r="S269" t="n">
        <v>59.57</v>
      </c>
      <c r="T269" t="n">
        <v>54260.9</v>
      </c>
      <c r="U269" t="n">
        <v>0.34</v>
      </c>
      <c r="V269" t="n">
        <v>0.83</v>
      </c>
      <c r="W269" t="n">
        <v>6.97</v>
      </c>
      <c r="X269" t="n">
        <v>3.34</v>
      </c>
      <c r="Y269" t="n">
        <v>0.5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2.2988</v>
      </c>
      <c r="E270" t="n">
        <v>43.5</v>
      </c>
      <c r="F270" t="n">
        <v>40.3</v>
      </c>
      <c r="G270" t="n">
        <v>31.82</v>
      </c>
      <c r="H270" t="n">
        <v>0.63</v>
      </c>
      <c r="I270" t="n">
        <v>76</v>
      </c>
      <c r="J270" t="n">
        <v>83.25</v>
      </c>
      <c r="K270" t="n">
        <v>35.1</v>
      </c>
      <c r="L270" t="n">
        <v>3</v>
      </c>
      <c r="M270" t="n">
        <v>74</v>
      </c>
      <c r="N270" t="n">
        <v>10.15</v>
      </c>
      <c r="O270" t="n">
        <v>10501.19</v>
      </c>
      <c r="P270" t="n">
        <v>311.1</v>
      </c>
      <c r="Q270" t="n">
        <v>419.27</v>
      </c>
      <c r="R270" t="n">
        <v>133.76</v>
      </c>
      <c r="S270" t="n">
        <v>59.57</v>
      </c>
      <c r="T270" t="n">
        <v>34636.73</v>
      </c>
      <c r="U270" t="n">
        <v>0.45</v>
      </c>
      <c r="V270" t="n">
        <v>0.86</v>
      </c>
      <c r="W270" t="n">
        <v>6.92</v>
      </c>
      <c r="X270" t="n">
        <v>2.13</v>
      </c>
      <c r="Y270" t="n">
        <v>0.5</v>
      </c>
      <c r="Z270" t="n">
        <v>10</v>
      </c>
    </row>
    <row r="271">
      <c r="A271" t="n">
        <v>3</v>
      </c>
      <c r="B271" t="n">
        <v>35</v>
      </c>
      <c r="C271" t="inlineStr">
        <is>
          <t xml:space="preserve">CONCLUIDO	</t>
        </is>
      </c>
      <c r="D271" t="n">
        <v>2.3475</v>
      </c>
      <c r="E271" t="n">
        <v>42.6</v>
      </c>
      <c r="F271" t="n">
        <v>39.74</v>
      </c>
      <c r="G271" t="n">
        <v>42.58</v>
      </c>
      <c r="H271" t="n">
        <v>0.83</v>
      </c>
      <c r="I271" t="n">
        <v>56</v>
      </c>
      <c r="J271" t="n">
        <v>84.45999999999999</v>
      </c>
      <c r="K271" t="n">
        <v>35.1</v>
      </c>
      <c r="L271" t="n">
        <v>4</v>
      </c>
      <c r="M271" t="n">
        <v>54</v>
      </c>
      <c r="N271" t="n">
        <v>10.36</v>
      </c>
      <c r="O271" t="n">
        <v>10650.22</v>
      </c>
      <c r="P271" t="n">
        <v>303.81</v>
      </c>
      <c r="Q271" t="n">
        <v>419.24</v>
      </c>
      <c r="R271" t="n">
        <v>115.65</v>
      </c>
      <c r="S271" t="n">
        <v>59.57</v>
      </c>
      <c r="T271" t="n">
        <v>25678.53</v>
      </c>
      <c r="U271" t="n">
        <v>0.52</v>
      </c>
      <c r="V271" t="n">
        <v>0.87</v>
      </c>
      <c r="W271" t="n">
        <v>6.89</v>
      </c>
      <c r="X271" t="n">
        <v>1.58</v>
      </c>
      <c r="Y271" t="n">
        <v>0.5</v>
      </c>
      <c r="Z271" t="n">
        <v>10</v>
      </c>
    </row>
    <row r="272">
      <c r="A272" t="n">
        <v>4</v>
      </c>
      <c r="B272" t="n">
        <v>35</v>
      </c>
      <c r="C272" t="inlineStr">
        <is>
          <t xml:space="preserve">CONCLUIDO	</t>
        </is>
      </c>
      <c r="D272" t="n">
        <v>2.3787</v>
      </c>
      <c r="E272" t="n">
        <v>42.04</v>
      </c>
      <c r="F272" t="n">
        <v>39.39</v>
      </c>
      <c r="G272" t="n">
        <v>53.71</v>
      </c>
      <c r="H272" t="n">
        <v>1.02</v>
      </c>
      <c r="I272" t="n">
        <v>44</v>
      </c>
      <c r="J272" t="n">
        <v>85.67</v>
      </c>
      <c r="K272" t="n">
        <v>35.1</v>
      </c>
      <c r="L272" t="n">
        <v>5</v>
      </c>
      <c r="M272" t="n">
        <v>42</v>
      </c>
      <c r="N272" t="n">
        <v>10.57</v>
      </c>
      <c r="O272" t="n">
        <v>10799.59</v>
      </c>
      <c r="P272" t="n">
        <v>298.55</v>
      </c>
      <c r="Q272" t="n">
        <v>419.24</v>
      </c>
      <c r="R272" t="n">
        <v>103.95</v>
      </c>
      <c r="S272" t="n">
        <v>59.57</v>
      </c>
      <c r="T272" t="n">
        <v>19888.77</v>
      </c>
      <c r="U272" t="n">
        <v>0.57</v>
      </c>
      <c r="V272" t="n">
        <v>0.88</v>
      </c>
      <c r="W272" t="n">
        <v>6.87</v>
      </c>
      <c r="X272" t="n">
        <v>1.23</v>
      </c>
      <c r="Y272" t="n">
        <v>0.5</v>
      </c>
      <c r="Z272" t="n">
        <v>10</v>
      </c>
    </row>
    <row r="273">
      <c r="A273" t="n">
        <v>5</v>
      </c>
      <c r="B273" t="n">
        <v>35</v>
      </c>
      <c r="C273" t="inlineStr">
        <is>
          <t xml:space="preserve">CONCLUIDO	</t>
        </is>
      </c>
      <c r="D273" t="n">
        <v>2.3965</v>
      </c>
      <c r="E273" t="n">
        <v>41.73</v>
      </c>
      <c r="F273" t="n">
        <v>39.2</v>
      </c>
      <c r="G273" t="n">
        <v>63.56</v>
      </c>
      <c r="H273" t="n">
        <v>1.21</v>
      </c>
      <c r="I273" t="n">
        <v>37</v>
      </c>
      <c r="J273" t="n">
        <v>86.88</v>
      </c>
      <c r="K273" t="n">
        <v>35.1</v>
      </c>
      <c r="L273" t="n">
        <v>6</v>
      </c>
      <c r="M273" t="n">
        <v>35</v>
      </c>
      <c r="N273" t="n">
        <v>10.78</v>
      </c>
      <c r="O273" t="n">
        <v>10949.33</v>
      </c>
      <c r="P273" t="n">
        <v>294.2</v>
      </c>
      <c r="Q273" t="n">
        <v>419.29</v>
      </c>
      <c r="R273" t="n">
        <v>98.02</v>
      </c>
      <c r="S273" t="n">
        <v>59.57</v>
      </c>
      <c r="T273" t="n">
        <v>16959.67</v>
      </c>
      <c r="U273" t="n">
        <v>0.61</v>
      </c>
      <c r="V273" t="n">
        <v>0.88</v>
      </c>
      <c r="W273" t="n">
        <v>6.85</v>
      </c>
      <c r="X273" t="n">
        <v>1.03</v>
      </c>
      <c r="Y273" t="n">
        <v>0.5</v>
      </c>
      <c r="Z273" t="n">
        <v>10</v>
      </c>
    </row>
    <row r="274">
      <c r="A274" t="n">
        <v>6</v>
      </c>
      <c r="B274" t="n">
        <v>35</v>
      </c>
      <c r="C274" t="inlineStr">
        <is>
          <t xml:space="preserve">CONCLUIDO	</t>
        </is>
      </c>
      <c r="D274" t="n">
        <v>2.4129</v>
      </c>
      <c r="E274" t="n">
        <v>41.44</v>
      </c>
      <c r="F274" t="n">
        <v>39.02</v>
      </c>
      <c r="G274" t="n">
        <v>75.52</v>
      </c>
      <c r="H274" t="n">
        <v>1.39</v>
      </c>
      <c r="I274" t="n">
        <v>31</v>
      </c>
      <c r="J274" t="n">
        <v>88.09999999999999</v>
      </c>
      <c r="K274" t="n">
        <v>35.1</v>
      </c>
      <c r="L274" t="n">
        <v>7</v>
      </c>
      <c r="M274" t="n">
        <v>29</v>
      </c>
      <c r="N274" t="n">
        <v>11</v>
      </c>
      <c r="O274" t="n">
        <v>11099.43</v>
      </c>
      <c r="P274" t="n">
        <v>289.41</v>
      </c>
      <c r="Q274" t="n">
        <v>419.23</v>
      </c>
      <c r="R274" t="n">
        <v>92.25</v>
      </c>
      <c r="S274" t="n">
        <v>59.57</v>
      </c>
      <c r="T274" t="n">
        <v>14107.52</v>
      </c>
      <c r="U274" t="n">
        <v>0.65</v>
      </c>
      <c r="V274" t="n">
        <v>0.89</v>
      </c>
      <c r="W274" t="n">
        <v>6.84</v>
      </c>
      <c r="X274" t="n">
        <v>0.85</v>
      </c>
      <c r="Y274" t="n">
        <v>0.5</v>
      </c>
      <c r="Z274" t="n">
        <v>10</v>
      </c>
    </row>
    <row r="275">
      <c r="A275" t="n">
        <v>7</v>
      </c>
      <c r="B275" t="n">
        <v>35</v>
      </c>
      <c r="C275" t="inlineStr">
        <is>
          <t xml:space="preserve">CONCLUIDO	</t>
        </is>
      </c>
      <c r="D275" t="n">
        <v>2.4245</v>
      </c>
      <c r="E275" t="n">
        <v>41.25</v>
      </c>
      <c r="F275" t="n">
        <v>38.89</v>
      </c>
      <c r="G275" t="n">
        <v>86.42</v>
      </c>
      <c r="H275" t="n">
        <v>1.57</v>
      </c>
      <c r="I275" t="n">
        <v>27</v>
      </c>
      <c r="J275" t="n">
        <v>89.31999999999999</v>
      </c>
      <c r="K275" t="n">
        <v>35.1</v>
      </c>
      <c r="L275" t="n">
        <v>8</v>
      </c>
      <c r="M275" t="n">
        <v>25</v>
      </c>
      <c r="N275" t="n">
        <v>11.22</v>
      </c>
      <c r="O275" t="n">
        <v>11249.89</v>
      </c>
      <c r="P275" t="n">
        <v>285.05</v>
      </c>
      <c r="Q275" t="n">
        <v>419.25</v>
      </c>
      <c r="R275" t="n">
        <v>88.06</v>
      </c>
      <c r="S275" t="n">
        <v>59.57</v>
      </c>
      <c r="T275" t="n">
        <v>12028.24</v>
      </c>
      <c r="U275" t="n">
        <v>0.68</v>
      </c>
      <c r="V275" t="n">
        <v>0.89</v>
      </c>
      <c r="W275" t="n">
        <v>6.84</v>
      </c>
      <c r="X275" t="n">
        <v>0.73</v>
      </c>
      <c r="Y275" t="n">
        <v>0.5</v>
      </c>
      <c r="Z275" t="n">
        <v>10</v>
      </c>
    </row>
    <row r="276">
      <c r="A276" t="n">
        <v>8</v>
      </c>
      <c r="B276" t="n">
        <v>35</v>
      </c>
      <c r="C276" t="inlineStr">
        <is>
          <t xml:space="preserve">CONCLUIDO	</t>
        </is>
      </c>
      <c r="D276" t="n">
        <v>2.4306</v>
      </c>
      <c r="E276" t="n">
        <v>41.14</v>
      </c>
      <c r="F276" t="n">
        <v>38.84</v>
      </c>
      <c r="G276" t="n">
        <v>97.09</v>
      </c>
      <c r="H276" t="n">
        <v>1.75</v>
      </c>
      <c r="I276" t="n">
        <v>24</v>
      </c>
      <c r="J276" t="n">
        <v>90.54000000000001</v>
      </c>
      <c r="K276" t="n">
        <v>35.1</v>
      </c>
      <c r="L276" t="n">
        <v>9</v>
      </c>
      <c r="M276" t="n">
        <v>22</v>
      </c>
      <c r="N276" t="n">
        <v>11.44</v>
      </c>
      <c r="O276" t="n">
        <v>11400.71</v>
      </c>
      <c r="P276" t="n">
        <v>281.9</v>
      </c>
      <c r="Q276" t="n">
        <v>419.27</v>
      </c>
      <c r="R276" t="n">
        <v>86.34</v>
      </c>
      <c r="S276" t="n">
        <v>59.57</v>
      </c>
      <c r="T276" t="n">
        <v>11187.43</v>
      </c>
      <c r="U276" t="n">
        <v>0.6899999999999999</v>
      </c>
      <c r="V276" t="n">
        <v>0.89</v>
      </c>
      <c r="W276" t="n">
        <v>6.83</v>
      </c>
      <c r="X276" t="n">
        <v>0.67</v>
      </c>
      <c r="Y276" t="n">
        <v>0.5</v>
      </c>
      <c r="Z276" t="n">
        <v>10</v>
      </c>
    </row>
    <row r="277">
      <c r="A277" t="n">
        <v>9</v>
      </c>
      <c r="B277" t="n">
        <v>35</v>
      </c>
      <c r="C277" t="inlineStr">
        <is>
          <t xml:space="preserve">CONCLUIDO	</t>
        </is>
      </c>
      <c r="D277" t="n">
        <v>2.4407</v>
      </c>
      <c r="E277" t="n">
        <v>40.97</v>
      </c>
      <c r="F277" t="n">
        <v>38.72</v>
      </c>
      <c r="G277" t="n">
        <v>110.62</v>
      </c>
      <c r="H277" t="n">
        <v>1.91</v>
      </c>
      <c r="I277" t="n">
        <v>21</v>
      </c>
      <c r="J277" t="n">
        <v>91.77</v>
      </c>
      <c r="K277" t="n">
        <v>35.1</v>
      </c>
      <c r="L277" t="n">
        <v>10</v>
      </c>
      <c r="M277" t="n">
        <v>19</v>
      </c>
      <c r="N277" t="n">
        <v>11.67</v>
      </c>
      <c r="O277" t="n">
        <v>11551.91</v>
      </c>
      <c r="P277" t="n">
        <v>277.76</v>
      </c>
      <c r="Q277" t="n">
        <v>419.25</v>
      </c>
      <c r="R277" t="n">
        <v>82.33</v>
      </c>
      <c r="S277" t="n">
        <v>59.57</v>
      </c>
      <c r="T277" t="n">
        <v>9197.08</v>
      </c>
      <c r="U277" t="n">
        <v>0.72</v>
      </c>
      <c r="V277" t="n">
        <v>0.89</v>
      </c>
      <c r="W277" t="n">
        <v>6.83</v>
      </c>
      <c r="X277" t="n">
        <v>0.55</v>
      </c>
      <c r="Y277" t="n">
        <v>0.5</v>
      </c>
      <c r="Z277" t="n">
        <v>10</v>
      </c>
    </row>
    <row r="278">
      <c r="A278" t="n">
        <v>10</v>
      </c>
      <c r="B278" t="n">
        <v>35</v>
      </c>
      <c r="C278" t="inlineStr">
        <is>
          <t xml:space="preserve">CONCLUIDO	</t>
        </is>
      </c>
      <c r="D278" t="n">
        <v>2.4442</v>
      </c>
      <c r="E278" t="n">
        <v>40.91</v>
      </c>
      <c r="F278" t="n">
        <v>38.69</v>
      </c>
      <c r="G278" t="n">
        <v>122.19</v>
      </c>
      <c r="H278" t="n">
        <v>2.08</v>
      </c>
      <c r="I278" t="n">
        <v>19</v>
      </c>
      <c r="J278" t="n">
        <v>93</v>
      </c>
      <c r="K278" t="n">
        <v>35.1</v>
      </c>
      <c r="L278" t="n">
        <v>11</v>
      </c>
      <c r="M278" t="n">
        <v>17</v>
      </c>
      <c r="N278" t="n">
        <v>11.9</v>
      </c>
      <c r="O278" t="n">
        <v>11703.47</v>
      </c>
      <c r="P278" t="n">
        <v>273.37</v>
      </c>
      <c r="Q278" t="n">
        <v>419.24</v>
      </c>
      <c r="R278" t="n">
        <v>81.56999999999999</v>
      </c>
      <c r="S278" t="n">
        <v>59.57</v>
      </c>
      <c r="T278" t="n">
        <v>8825.389999999999</v>
      </c>
      <c r="U278" t="n">
        <v>0.73</v>
      </c>
      <c r="V278" t="n">
        <v>0.89</v>
      </c>
      <c r="W278" t="n">
        <v>6.83</v>
      </c>
      <c r="X278" t="n">
        <v>0.53</v>
      </c>
      <c r="Y278" t="n">
        <v>0.5</v>
      </c>
      <c r="Z278" t="n">
        <v>10</v>
      </c>
    </row>
    <row r="279">
      <c r="A279" t="n">
        <v>11</v>
      </c>
      <c r="B279" t="n">
        <v>35</v>
      </c>
      <c r="C279" t="inlineStr">
        <is>
          <t xml:space="preserve">CONCLUIDO	</t>
        </is>
      </c>
      <c r="D279" t="n">
        <v>2.4486</v>
      </c>
      <c r="E279" t="n">
        <v>40.84</v>
      </c>
      <c r="F279" t="n">
        <v>38.64</v>
      </c>
      <c r="G279" t="n">
        <v>128.79</v>
      </c>
      <c r="H279" t="n">
        <v>2.24</v>
      </c>
      <c r="I279" t="n">
        <v>18</v>
      </c>
      <c r="J279" t="n">
        <v>94.23</v>
      </c>
      <c r="K279" t="n">
        <v>35.1</v>
      </c>
      <c r="L279" t="n">
        <v>12</v>
      </c>
      <c r="M279" t="n">
        <v>16</v>
      </c>
      <c r="N279" t="n">
        <v>12.13</v>
      </c>
      <c r="O279" t="n">
        <v>11855.41</v>
      </c>
      <c r="P279" t="n">
        <v>269.05</v>
      </c>
      <c r="Q279" t="n">
        <v>419.25</v>
      </c>
      <c r="R279" t="n">
        <v>79.79000000000001</v>
      </c>
      <c r="S279" t="n">
        <v>59.57</v>
      </c>
      <c r="T279" t="n">
        <v>7940.74</v>
      </c>
      <c r="U279" t="n">
        <v>0.75</v>
      </c>
      <c r="V279" t="n">
        <v>0.89</v>
      </c>
      <c r="W279" t="n">
        <v>6.82</v>
      </c>
      <c r="X279" t="n">
        <v>0.47</v>
      </c>
      <c r="Y279" t="n">
        <v>0.5</v>
      </c>
      <c r="Z279" t="n">
        <v>10</v>
      </c>
    </row>
    <row r="280">
      <c r="A280" t="n">
        <v>12</v>
      </c>
      <c r="B280" t="n">
        <v>35</v>
      </c>
      <c r="C280" t="inlineStr">
        <is>
          <t xml:space="preserve">CONCLUIDO	</t>
        </is>
      </c>
      <c r="D280" t="n">
        <v>2.4537</v>
      </c>
      <c r="E280" t="n">
        <v>40.75</v>
      </c>
      <c r="F280" t="n">
        <v>38.59</v>
      </c>
      <c r="G280" t="n">
        <v>144.7</v>
      </c>
      <c r="H280" t="n">
        <v>2.39</v>
      </c>
      <c r="I280" t="n">
        <v>16</v>
      </c>
      <c r="J280" t="n">
        <v>95.45999999999999</v>
      </c>
      <c r="K280" t="n">
        <v>35.1</v>
      </c>
      <c r="L280" t="n">
        <v>13</v>
      </c>
      <c r="M280" t="n">
        <v>14</v>
      </c>
      <c r="N280" t="n">
        <v>12.36</v>
      </c>
      <c r="O280" t="n">
        <v>12007.73</v>
      </c>
      <c r="P280" t="n">
        <v>266.76</v>
      </c>
      <c r="Q280" t="n">
        <v>419.23</v>
      </c>
      <c r="R280" t="n">
        <v>78.14</v>
      </c>
      <c r="S280" t="n">
        <v>59.57</v>
      </c>
      <c r="T280" t="n">
        <v>7125.78</v>
      </c>
      <c r="U280" t="n">
        <v>0.76</v>
      </c>
      <c r="V280" t="n">
        <v>0.9</v>
      </c>
      <c r="W280" t="n">
        <v>6.82</v>
      </c>
      <c r="X280" t="n">
        <v>0.42</v>
      </c>
      <c r="Y280" t="n">
        <v>0.5</v>
      </c>
      <c r="Z280" t="n">
        <v>10</v>
      </c>
    </row>
    <row r="281">
      <c r="A281" t="n">
        <v>13</v>
      </c>
      <c r="B281" t="n">
        <v>35</v>
      </c>
      <c r="C281" t="inlineStr">
        <is>
          <t xml:space="preserve">CONCLUIDO	</t>
        </is>
      </c>
      <c r="D281" t="n">
        <v>2.4561</v>
      </c>
      <c r="E281" t="n">
        <v>40.71</v>
      </c>
      <c r="F281" t="n">
        <v>38.56</v>
      </c>
      <c r="G281" t="n">
        <v>154.26</v>
      </c>
      <c r="H281" t="n">
        <v>2.55</v>
      </c>
      <c r="I281" t="n">
        <v>15</v>
      </c>
      <c r="J281" t="n">
        <v>96.7</v>
      </c>
      <c r="K281" t="n">
        <v>35.1</v>
      </c>
      <c r="L281" t="n">
        <v>14</v>
      </c>
      <c r="M281" t="n">
        <v>13</v>
      </c>
      <c r="N281" t="n">
        <v>12.6</v>
      </c>
      <c r="O281" t="n">
        <v>12160.43</v>
      </c>
      <c r="P281" t="n">
        <v>262.16</v>
      </c>
      <c r="Q281" t="n">
        <v>419.23</v>
      </c>
      <c r="R281" t="n">
        <v>77.45</v>
      </c>
      <c r="S281" t="n">
        <v>59.57</v>
      </c>
      <c r="T281" t="n">
        <v>6785.42</v>
      </c>
      <c r="U281" t="n">
        <v>0.77</v>
      </c>
      <c r="V281" t="n">
        <v>0.9</v>
      </c>
      <c r="W281" t="n">
        <v>6.82</v>
      </c>
      <c r="X281" t="n">
        <v>0.4</v>
      </c>
      <c r="Y281" t="n">
        <v>0.5</v>
      </c>
      <c r="Z281" t="n">
        <v>10</v>
      </c>
    </row>
    <row r="282">
      <c r="A282" t="n">
        <v>14</v>
      </c>
      <c r="B282" t="n">
        <v>35</v>
      </c>
      <c r="C282" t="inlineStr">
        <is>
          <t xml:space="preserve">CONCLUIDO	</t>
        </is>
      </c>
      <c r="D282" t="n">
        <v>2.4585</v>
      </c>
      <c r="E282" t="n">
        <v>40.68</v>
      </c>
      <c r="F282" t="n">
        <v>38.54</v>
      </c>
      <c r="G282" t="n">
        <v>165.18</v>
      </c>
      <c r="H282" t="n">
        <v>2.69</v>
      </c>
      <c r="I282" t="n">
        <v>14</v>
      </c>
      <c r="J282" t="n">
        <v>97.94</v>
      </c>
      <c r="K282" t="n">
        <v>35.1</v>
      </c>
      <c r="L282" t="n">
        <v>15</v>
      </c>
      <c r="M282" t="n">
        <v>8</v>
      </c>
      <c r="N282" t="n">
        <v>12.84</v>
      </c>
      <c r="O282" t="n">
        <v>12313.51</v>
      </c>
      <c r="P282" t="n">
        <v>259.83</v>
      </c>
      <c r="Q282" t="n">
        <v>419.23</v>
      </c>
      <c r="R282" t="n">
        <v>76.55</v>
      </c>
      <c r="S282" t="n">
        <v>59.57</v>
      </c>
      <c r="T282" t="n">
        <v>6338.49</v>
      </c>
      <c r="U282" t="n">
        <v>0.78</v>
      </c>
      <c r="V282" t="n">
        <v>0.9</v>
      </c>
      <c r="W282" t="n">
        <v>6.82</v>
      </c>
      <c r="X282" t="n">
        <v>0.38</v>
      </c>
      <c r="Y282" t="n">
        <v>0.5</v>
      </c>
      <c r="Z282" t="n">
        <v>10</v>
      </c>
    </row>
    <row r="283">
      <c r="A283" t="n">
        <v>15</v>
      </c>
      <c r="B283" t="n">
        <v>35</v>
      </c>
      <c r="C283" t="inlineStr">
        <is>
          <t xml:space="preserve">CONCLUIDO	</t>
        </is>
      </c>
      <c r="D283" t="n">
        <v>2.4593</v>
      </c>
      <c r="E283" t="n">
        <v>40.66</v>
      </c>
      <c r="F283" t="n">
        <v>38.53</v>
      </c>
      <c r="G283" t="n">
        <v>165.13</v>
      </c>
      <c r="H283" t="n">
        <v>2.84</v>
      </c>
      <c r="I283" t="n">
        <v>14</v>
      </c>
      <c r="J283" t="n">
        <v>99.19</v>
      </c>
      <c r="K283" t="n">
        <v>35.1</v>
      </c>
      <c r="L283" t="n">
        <v>16</v>
      </c>
      <c r="M283" t="n">
        <v>2</v>
      </c>
      <c r="N283" t="n">
        <v>13.09</v>
      </c>
      <c r="O283" t="n">
        <v>12466.97</v>
      </c>
      <c r="P283" t="n">
        <v>259.72</v>
      </c>
      <c r="Q283" t="n">
        <v>419.26</v>
      </c>
      <c r="R283" t="n">
        <v>75.77</v>
      </c>
      <c r="S283" t="n">
        <v>59.57</v>
      </c>
      <c r="T283" t="n">
        <v>5952.04</v>
      </c>
      <c r="U283" t="n">
        <v>0.79</v>
      </c>
      <c r="V283" t="n">
        <v>0.9</v>
      </c>
      <c r="W283" t="n">
        <v>6.83</v>
      </c>
      <c r="X283" t="n">
        <v>0.37</v>
      </c>
      <c r="Y283" t="n">
        <v>0.5</v>
      </c>
      <c r="Z283" t="n">
        <v>10</v>
      </c>
    </row>
    <row r="284">
      <c r="A284" t="n">
        <v>16</v>
      </c>
      <c r="B284" t="n">
        <v>35</v>
      </c>
      <c r="C284" t="inlineStr">
        <is>
          <t xml:space="preserve">CONCLUIDO	</t>
        </is>
      </c>
      <c r="D284" t="n">
        <v>2.4582</v>
      </c>
      <c r="E284" t="n">
        <v>40.68</v>
      </c>
      <c r="F284" t="n">
        <v>38.55</v>
      </c>
      <c r="G284" t="n">
        <v>165.2</v>
      </c>
      <c r="H284" t="n">
        <v>2.98</v>
      </c>
      <c r="I284" t="n">
        <v>14</v>
      </c>
      <c r="J284" t="n">
        <v>100.43</v>
      </c>
      <c r="K284" t="n">
        <v>35.1</v>
      </c>
      <c r="L284" t="n">
        <v>17</v>
      </c>
      <c r="M284" t="n">
        <v>1</v>
      </c>
      <c r="N284" t="n">
        <v>13.33</v>
      </c>
      <c r="O284" t="n">
        <v>12620.82</v>
      </c>
      <c r="P284" t="n">
        <v>261.12</v>
      </c>
      <c r="Q284" t="n">
        <v>419.26</v>
      </c>
      <c r="R284" t="n">
        <v>76.28</v>
      </c>
      <c r="S284" t="n">
        <v>59.57</v>
      </c>
      <c r="T284" t="n">
        <v>6206.56</v>
      </c>
      <c r="U284" t="n">
        <v>0.78</v>
      </c>
      <c r="V284" t="n">
        <v>0.9</v>
      </c>
      <c r="W284" t="n">
        <v>6.84</v>
      </c>
      <c r="X284" t="n">
        <v>0.38</v>
      </c>
      <c r="Y284" t="n">
        <v>0.5</v>
      </c>
      <c r="Z284" t="n">
        <v>10</v>
      </c>
    </row>
    <row r="285">
      <c r="A285" t="n">
        <v>17</v>
      </c>
      <c r="B285" t="n">
        <v>35</v>
      </c>
      <c r="C285" t="inlineStr">
        <is>
          <t xml:space="preserve">CONCLUIDO	</t>
        </is>
      </c>
      <c r="D285" t="n">
        <v>2.4612</v>
      </c>
      <c r="E285" t="n">
        <v>40.63</v>
      </c>
      <c r="F285" t="n">
        <v>38.51</v>
      </c>
      <c r="G285" t="n">
        <v>177.76</v>
      </c>
      <c r="H285" t="n">
        <v>3.11</v>
      </c>
      <c r="I285" t="n">
        <v>13</v>
      </c>
      <c r="J285" t="n">
        <v>101.68</v>
      </c>
      <c r="K285" t="n">
        <v>35.1</v>
      </c>
      <c r="L285" t="n">
        <v>18</v>
      </c>
      <c r="M285" t="n">
        <v>0</v>
      </c>
      <c r="N285" t="n">
        <v>13.58</v>
      </c>
      <c r="O285" t="n">
        <v>12775.06</v>
      </c>
      <c r="P285" t="n">
        <v>263.74</v>
      </c>
      <c r="Q285" t="n">
        <v>419.3</v>
      </c>
      <c r="R285" t="n">
        <v>75.18000000000001</v>
      </c>
      <c r="S285" t="n">
        <v>59.57</v>
      </c>
      <c r="T285" t="n">
        <v>5660.8</v>
      </c>
      <c r="U285" t="n">
        <v>0.79</v>
      </c>
      <c r="V285" t="n">
        <v>0.9</v>
      </c>
      <c r="W285" t="n">
        <v>6.83</v>
      </c>
      <c r="X285" t="n">
        <v>0.35</v>
      </c>
      <c r="Y285" t="n">
        <v>0.5</v>
      </c>
      <c r="Z285" t="n">
        <v>10</v>
      </c>
    </row>
    <row r="286">
      <c r="A286" t="n">
        <v>0</v>
      </c>
      <c r="B286" t="n">
        <v>50</v>
      </c>
      <c r="C286" t="inlineStr">
        <is>
          <t xml:space="preserve">CONCLUIDO	</t>
        </is>
      </c>
      <c r="D286" t="n">
        <v>1.7466</v>
      </c>
      <c r="E286" t="n">
        <v>57.26</v>
      </c>
      <c r="F286" t="n">
        <v>47.89</v>
      </c>
      <c r="G286" t="n">
        <v>8.710000000000001</v>
      </c>
      <c r="H286" t="n">
        <v>0.16</v>
      </c>
      <c r="I286" t="n">
        <v>330</v>
      </c>
      <c r="J286" t="n">
        <v>107.41</v>
      </c>
      <c r="K286" t="n">
        <v>41.65</v>
      </c>
      <c r="L286" t="n">
        <v>1</v>
      </c>
      <c r="M286" t="n">
        <v>328</v>
      </c>
      <c r="N286" t="n">
        <v>14.77</v>
      </c>
      <c r="O286" t="n">
        <v>13481.73</v>
      </c>
      <c r="P286" t="n">
        <v>456.82</v>
      </c>
      <c r="Q286" t="n">
        <v>419.52</v>
      </c>
      <c r="R286" t="n">
        <v>379.98</v>
      </c>
      <c r="S286" t="n">
        <v>59.57</v>
      </c>
      <c r="T286" t="n">
        <v>156477.55</v>
      </c>
      <c r="U286" t="n">
        <v>0.16</v>
      </c>
      <c r="V286" t="n">
        <v>0.72</v>
      </c>
      <c r="W286" t="n">
        <v>7.38</v>
      </c>
      <c r="X286" t="n">
        <v>9.710000000000001</v>
      </c>
      <c r="Y286" t="n">
        <v>0.5</v>
      </c>
      <c r="Z286" t="n">
        <v>10</v>
      </c>
    </row>
    <row r="287">
      <c r="A287" t="n">
        <v>1</v>
      </c>
      <c r="B287" t="n">
        <v>50</v>
      </c>
      <c r="C287" t="inlineStr">
        <is>
          <t xml:space="preserve">CONCLUIDO	</t>
        </is>
      </c>
      <c r="D287" t="n">
        <v>2.0985</v>
      </c>
      <c r="E287" t="n">
        <v>47.65</v>
      </c>
      <c r="F287" t="n">
        <v>42.37</v>
      </c>
      <c r="G287" t="n">
        <v>17.41</v>
      </c>
      <c r="H287" t="n">
        <v>0.32</v>
      </c>
      <c r="I287" t="n">
        <v>146</v>
      </c>
      <c r="J287" t="n">
        <v>108.68</v>
      </c>
      <c r="K287" t="n">
        <v>41.65</v>
      </c>
      <c r="L287" t="n">
        <v>2</v>
      </c>
      <c r="M287" t="n">
        <v>144</v>
      </c>
      <c r="N287" t="n">
        <v>15.03</v>
      </c>
      <c r="O287" t="n">
        <v>13638.32</v>
      </c>
      <c r="P287" t="n">
        <v>402.4</v>
      </c>
      <c r="Q287" t="n">
        <v>419.33</v>
      </c>
      <c r="R287" t="n">
        <v>201.42</v>
      </c>
      <c r="S287" t="n">
        <v>59.57</v>
      </c>
      <c r="T287" t="n">
        <v>68115.41</v>
      </c>
      <c r="U287" t="n">
        <v>0.3</v>
      </c>
      <c r="V287" t="n">
        <v>0.82</v>
      </c>
      <c r="W287" t="n">
        <v>7.03</v>
      </c>
      <c r="X287" t="n">
        <v>4.21</v>
      </c>
      <c r="Y287" t="n">
        <v>0.5</v>
      </c>
      <c r="Z287" t="n">
        <v>10</v>
      </c>
    </row>
    <row r="288">
      <c r="A288" t="n">
        <v>2</v>
      </c>
      <c r="B288" t="n">
        <v>50</v>
      </c>
      <c r="C288" t="inlineStr">
        <is>
          <t xml:space="preserve">CONCLUIDO	</t>
        </is>
      </c>
      <c r="D288" t="n">
        <v>2.2246</v>
      </c>
      <c r="E288" t="n">
        <v>44.95</v>
      </c>
      <c r="F288" t="n">
        <v>40.83</v>
      </c>
      <c r="G288" t="n">
        <v>26.06</v>
      </c>
      <c r="H288" t="n">
        <v>0.48</v>
      </c>
      <c r="I288" t="n">
        <v>94</v>
      </c>
      <c r="J288" t="n">
        <v>109.96</v>
      </c>
      <c r="K288" t="n">
        <v>41.65</v>
      </c>
      <c r="L288" t="n">
        <v>3</v>
      </c>
      <c r="M288" t="n">
        <v>92</v>
      </c>
      <c r="N288" t="n">
        <v>15.31</v>
      </c>
      <c r="O288" t="n">
        <v>13795.21</v>
      </c>
      <c r="P288" t="n">
        <v>385.74</v>
      </c>
      <c r="Q288" t="n">
        <v>419.29</v>
      </c>
      <c r="R288" t="n">
        <v>151.11</v>
      </c>
      <c r="S288" t="n">
        <v>59.57</v>
      </c>
      <c r="T288" t="n">
        <v>43222.86</v>
      </c>
      <c r="U288" t="n">
        <v>0.39</v>
      </c>
      <c r="V288" t="n">
        <v>0.85</v>
      </c>
      <c r="W288" t="n">
        <v>6.95</v>
      </c>
      <c r="X288" t="n">
        <v>2.66</v>
      </c>
      <c r="Y288" t="n">
        <v>0.5</v>
      </c>
      <c r="Z288" t="n">
        <v>10</v>
      </c>
    </row>
    <row r="289">
      <c r="A289" t="n">
        <v>3</v>
      </c>
      <c r="B289" t="n">
        <v>50</v>
      </c>
      <c r="C289" t="inlineStr">
        <is>
          <t xml:space="preserve">CONCLUIDO	</t>
        </is>
      </c>
      <c r="D289" t="n">
        <v>2.2885</v>
      </c>
      <c r="E289" t="n">
        <v>43.7</v>
      </c>
      <c r="F289" t="n">
        <v>40.13</v>
      </c>
      <c r="G289" t="n">
        <v>34.89</v>
      </c>
      <c r="H289" t="n">
        <v>0.63</v>
      </c>
      <c r="I289" t="n">
        <v>69</v>
      </c>
      <c r="J289" t="n">
        <v>111.23</v>
      </c>
      <c r="K289" t="n">
        <v>41.65</v>
      </c>
      <c r="L289" t="n">
        <v>4</v>
      </c>
      <c r="M289" t="n">
        <v>67</v>
      </c>
      <c r="N289" t="n">
        <v>15.58</v>
      </c>
      <c r="O289" t="n">
        <v>13952.52</v>
      </c>
      <c r="P289" t="n">
        <v>377.15</v>
      </c>
      <c r="Q289" t="n">
        <v>419.25</v>
      </c>
      <c r="R289" t="n">
        <v>128.01</v>
      </c>
      <c r="S289" t="n">
        <v>59.57</v>
      </c>
      <c r="T289" t="n">
        <v>31797.71</v>
      </c>
      <c r="U289" t="n">
        <v>0.47</v>
      </c>
      <c r="V289" t="n">
        <v>0.86</v>
      </c>
      <c r="W289" t="n">
        <v>6.91</v>
      </c>
      <c r="X289" t="n">
        <v>1.96</v>
      </c>
      <c r="Y289" t="n">
        <v>0.5</v>
      </c>
      <c r="Z289" t="n">
        <v>10</v>
      </c>
    </row>
    <row r="290">
      <c r="A290" t="n">
        <v>4</v>
      </c>
      <c r="B290" t="n">
        <v>50</v>
      </c>
      <c r="C290" t="inlineStr">
        <is>
          <t xml:space="preserve">CONCLUIDO	</t>
        </is>
      </c>
      <c r="D290" t="n">
        <v>2.3275</v>
      </c>
      <c r="E290" t="n">
        <v>42.96</v>
      </c>
      <c r="F290" t="n">
        <v>39.71</v>
      </c>
      <c r="G290" t="n">
        <v>43.32</v>
      </c>
      <c r="H290" t="n">
        <v>0.78</v>
      </c>
      <c r="I290" t="n">
        <v>55</v>
      </c>
      <c r="J290" t="n">
        <v>112.51</v>
      </c>
      <c r="K290" t="n">
        <v>41.65</v>
      </c>
      <c r="L290" t="n">
        <v>5</v>
      </c>
      <c r="M290" t="n">
        <v>53</v>
      </c>
      <c r="N290" t="n">
        <v>15.86</v>
      </c>
      <c r="O290" t="n">
        <v>14110.24</v>
      </c>
      <c r="P290" t="n">
        <v>371.49</v>
      </c>
      <c r="Q290" t="n">
        <v>419.24</v>
      </c>
      <c r="R290" t="n">
        <v>114.19</v>
      </c>
      <c r="S290" t="n">
        <v>59.57</v>
      </c>
      <c r="T290" t="n">
        <v>24956.77</v>
      </c>
      <c r="U290" t="n">
        <v>0.52</v>
      </c>
      <c r="V290" t="n">
        <v>0.87</v>
      </c>
      <c r="W290" t="n">
        <v>6.9</v>
      </c>
      <c r="X290" t="n">
        <v>1.54</v>
      </c>
      <c r="Y290" t="n">
        <v>0.5</v>
      </c>
      <c r="Z290" t="n">
        <v>10</v>
      </c>
    </row>
    <row r="291">
      <c r="A291" t="n">
        <v>5</v>
      </c>
      <c r="B291" t="n">
        <v>50</v>
      </c>
      <c r="C291" t="inlineStr">
        <is>
          <t xml:space="preserve">CONCLUIDO	</t>
        </is>
      </c>
      <c r="D291" t="n">
        <v>2.3553</v>
      </c>
      <c r="E291" t="n">
        <v>42.46</v>
      </c>
      <c r="F291" t="n">
        <v>39.42</v>
      </c>
      <c r="G291" t="n">
        <v>52.56</v>
      </c>
      <c r="H291" t="n">
        <v>0.93</v>
      </c>
      <c r="I291" t="n">
        <v>45</v>
      </c>
      <c r="J291" t="n">
        <v>113.79</v>
      </c>
      <c r="K291" t="n">
        <v>41.65</v>
      </c>
      <c r="L291" t="n">
        <v>6</v>
      </c>
      <c r="M291" t="n">
        <v>43</v>
      </c>
      <c r="N291" t="n">
        <v>16.14</v>
      </c>
      <c r="O291" t="n">
        <v>14268.39</v>
      </c>
      <c r="P291" t="n">
        <v>366.78</v>
      </c>
      <c r="Q291" t="n">
        <v>419.25</v>
      </c>
      <c r="R291" t="n">
        <v>105.45</v>
      </c>
      <c r="S291" t="n">
        <v>59.57</v>
      </c>
      <c r="T291" t="n">
        <v>20636.25</v>
      </c>
      <c r="U291" t="n">
        <v>0.5600000000000001</v>
      </c>
      <c r="V291" t="n">
        <v>0.88</v>
      </c>
      <c r="W291" t="n">
        <v>6.86</v>
      </c>
      <c r="X291" t="n">
        <v>1.26</v>
      </c>
      <c r="Y291" t="n">
        <v>0.5</v>
      </c>
      <c r="Z291" t="n">
        <v>10</v>
      </c>
    </row>
    <row r="292">
      <c r="A292" t="n">
        <v>6</v>
      </c>
      <c r="B292" t="n">
        <v>50</v>
      </c>
      <c r="C292" t="inlineStr">
        <is>
          <t xml:space="preserve">CONCLUIDO	</t>
        </is>
      </c>
      <c r="D292" t="n">
        <v>2.3737</v>
      </c>
      <c r="E292" t="n">
        <v>42.13</v>
      </c>
      <c r="F292" t="n">
        <v>39.23</v>
      </c>
      <c r="G292" t="n">
        <v>60.35</v>
      </c>
      <c r="H292" t="n">
        <v>1.07</v>
      </c>
      <c r="I292" t="n">
        <v>39</v>
      </c>
      <c r="J292" t="n">
        <v>115.08</v>
      </c>
      <c r="K292" t="n">
        <v>41.65</v>
      </c>
      <c r="L292" t="n">
        <v>7</v>
      </c>
      <c r="M292" t="n">
        <v>37</v>
      </c>
      <c r="N292" t="n">
        <v>16.43</v>
      </c>
      <c r="O292" t="n">
        <v>14426.96</v>
      </c>
      <c r="P292" t="n">
        <v>362.88</v>
      </c>
      <c r="Q292" t="n">
        <v>419.25</v>
      </c>
      <c r="R292" t="n">
        <v>99.02</v>
      </c>
      <c r="S292" t="n">
        <v>59.57</v>
      </c>
      <c r="T292" t="n">
        <v>17448.44</v>
      </c>
      <c r="U292" t="n">
        <v>0.6</v>
      </c>
      <c r="V292" t="n">
        <v>0.88</v>
      </c>
      <c r="W292" t="n">
        <v>6.85</v>
      </c>
      <c r="X292" t="n">
        <v>1.06</v>
      </c>
      <c r="Y292" t="n">
        <v>0.5</v>
      </c>
      <c r="Z292" t="n">
        <v>10</v>
      </c>
    </row>
    <row r="293">
      <c r="A293" t="n">
        <v>7</v>
      </c>
      <c r="B293" t="n">
        <v>50</v>
      </c>
      <c r="C293" t="inlineStr">
        <is>
          <t xml:space="preserve">CONCLUIDO	</t>
        </is>
      </c>
      <c r="D293" t="n">
        <v>2.3875</v>
      </c>
      <c r="E293" t="n">
        <v>41.88</v>
      </c>
      <c r="F293" t="n">
        <v>39.09</v>
      </c>
      <c r="G293" t="n">
        <v>68.98999999999999</v>
      </c>
      <c r="H293" t="n">
        <v>1.21</v>
      </c>
      <c r="I293" t="n">
        <v>34</v>
      </c>
      <c r="J293" t="n">
        <v>116.37</v>
      </c>
      <c r="K293" t="n">
        <v>41.65</v>
      </c>
      <c r="L293" t="n">
        <v>8</v>
      </c>
      <c r="M293" t="n">
        <v>32</v>
      </c>
      <c r="N293" t="n">
        <v>16.72</v>
      </c>
      <c r="O293" t="n">
        <v>14585.96</v>
      </c>
      <c r="P293" t="n">
        <v>359.49</v>
      </c>
      <c r="Q293" t="n">
        <v>419.29</v>
      </c>
      <c r="R293" t="n">
        <v>94.42</v>
      </c>
      <c r="S293" t="n">
        <v>59.57</v>
      </c>
      <c r="T293" t="n">
        <v>15176.79</v>
      </c>
      <c r="U293" t="n">
        <v>0.63</v>
      </c>
      <c r="V293" t="n">
        <v>0.88</v>
      </c>
      <c r="W293" t="n">
        <v>6.85</v>
      </c>
      <c r="X293" t="n">
        <v>0.93</v>
      </c>
      <c r="Y293" t="n">
        <v>0.5</v>
      </c>
      <c r="Z293" t="n">
        <v>10</v>
      </c>
    </row>
    <row r="294">
      <c r="A294" t="n">
        <v>8</v>
      </c>
      <c r="B294" t="n">
        <v>50</v>
      </c>
      <c r="C294" t="inlineStr">
        <is>
          <t xml:space="preserve">CONCLUIDO	</t>
        </is>
      </c>
      <c r="D294" t="n">
        <v>2.3981</v>
      </c>
      <c r="E294" t="n">
        <v>41.7</v>
      </c>
      <c r="F294" t="n">
        <v>39</v>
      </c>
      <c r="G294" t="n">
        <v>77.98999999999999</v>
      </c>
      <c r="H294" t="n">
        <v>1.35</v>
      </c>
      <c r="I294" t="n">
        <v>30</v>
      </c>
      <c r="J294" t="n">
        <v>117.66</v>
      </c>
      <c r="K294" t="n">
        <v>41.65</v>
      </c>
      <c r="L294" t="n">
        <v>9</v>
      </c>
      <c r="M294" t="n">
        <v>28</v>
      </c>
      <c r="N294" t="n">
        <v>17.01</v>
      </c>
      <c r="O294" t="n">
        <v>14745.39</v>
      </c>
      <c r="P294" t="n">
        <v>357.62</v>
      </c>
      <c r="Q294" t="n">
        <v>419.27</v>
      </c>
      <c r="R294" t="n">
        <v>91.76000000000001</v>
      </c>
      <c r="S294" t="n">
        <v>59.57</v>
      </c>
      <c r="T294" t="n">
        <v>13863.96</v>
      </c>
      <c r="U294" t="n">
        <v>0.65</v>
      </c>
      <c r="V294" t="n">
        <v>0.89</v>
      </c>
      <c r="W294" t="n">
        <v>6.84</v>
      </c>
      <c r="X294" t="n">
        <v>0.83</v>
      </c>
      <c r="Y294" t="n">
        <v>0.5</v>
      </c>
      <c r="Z294" t="n">
        <v>10</v>
      </c>
    </row>
    <row r="295">
      <c r="A295" t="n">
        <v>9</v>
      </c>
      <c r="B295" t="n">
        <v>50</v>
      </c>
      <c r="C295" t="inlineStr">
        <is>
          <t xml:space="preserve">CONCLUIDO	</t>
        </is>
      </c>
      <c r="D295" t="n">
        <v>2.4068</v>
      </c>
      <c r="E295" t="n">
        <v>41.55</v>
      </c>
      <c r="F295" t="n">
        <v>38.91</v>
      </c>
      <c r="G295" t="n">
        <v>86.47</v>
      </c>
      <c r="H295" t="n">
        <v>1.48</v>
      </c>
      <c r="I295" t="n">
        <v>27</v>
      </c>
      <c r="J295" t="n">
        <v>118.96</v>
      </c>
      <c r="K295" t="n">
        <v>41.65</v>
      </c>
      <c r="L295" t="n">
        <v>10</v>
      </c>
      <c r="M295" t="n">
        <v>25</v>
      </c>
      <c r="N295" t="n">
        <v>17.31</v>
      </c>
      <c r="O295" t="n">
        <v>14905.25</v>
      </c>
      <c r="P295" t="n">
        <v>354.54</v>
      </c>
      <c r="Q295" t="n">
        <v>419.27</v>
      </c>
      <c r="R295" t="n">
        <v>88.54000000000001</v>
      </c>
      <c r="S295" t="n">
        <v>59.57</v>
      </c>
      <c r="T295" t="n">
        <v>12270.04</v>
      </c>
      <c r="U295" t="n">
        <v>0.67</v>
      </c>
      <c r="V295" t="n">
        <v>0.89</v>
      </c>
      <c r="W295" t="n">
        <v>6.84</v>
      </c>
      <c r="X295" t="n">
        <v>0.75</v>
      </c>
      <c r="Y295" t="n">
        <v>0.5</v>
      </c>
      <c r="Z295" t="n">
        <v>10</v>
      </c>
    </row>
    <row r="296">
      <c r="A296" t="n">
        <v>10</v>
      </c>
      <c r="B296" t="n">
        <v>50</v>
      </c>
      <c r="C296" t="inlineStr">
        <is>
          <t xml:space="preserve">CONCLUIDO	</t>
        </is>
      </c>
      <c r="D296" t="n">
        <v>2.4165</v>
      </c>
      <c r="E296" t="n">
        <v>41.38</v>
      </c>
      <c r="F296" t="n">
        <v>38.81</v>
      </c>
      <c r="G296" t="n">
        <v>97.03</v>
      </c>
      <c r="H296" t="n">
        <v>1.61</v>
      </c>
      <c r="I296" t="n">
        <v>24</v>
      </c>
      <c r="J296" t="n">
        <v>120.26</v>
      </c>
      <c r="K296" t="n">
        <v>41.65</v>
      </c>
      <c r="L296" t="n">
        <v>11</v>
      </c>
      <c r="M296" t="n">
        <v>22</v>
      </c>
      <c r="N296" t="n">
        <v>17.61</v>
      </c>
      <c r="O296" t="n">
        <v>15065.56</v>
      </c>
      <c r="P296" t="n">
        <v>351.91</v>
      </c>
      <c r="Q296" t="n">
        <v>419.25</v>
      </c>
      <c r="R296" t="n">
        <v>85.58</v>
      </c>
      <c r="S296" t="n">
        <v>59.57</v>
      </c>
      <c r="T296" t="n">
        <v>10804.94</v>
      </c>
      <c r="U296" t="n">
        <v>0.7</v>
      </c>
      <c r="V296" t="n">
        <v>0.89</v>
      </c>
      <c r="W296" t="n">
        <v>6.83</v>
      </c>
      <c r="X296" t="n">
        <v>0.65</v>
      </c>
      <c r="Y296" t="n">
        <v>0.5</v>
      </c>
      <c r="Z296" t="n">
        <v>10</v>
      </c>
    </row>
    <row r="297">
      <c r="A297" t="n">
        <v>11</v>
      </c>
      <c r="B297" t="n">
        <v>50</v>
      </c>
      <c r="C297" t="inlineStr">
        <is>
          <t xml:space="preserve">CONCLUIDO	</t>
        </is>
      </c>
      <c r="D297" t="n">
        <v>2.4222</v>
      </c>
      <c r="E297" t="n">
        <v>41.29</v>
      </c>
      <c r="F297" t="n">
        <v>38.76</v>
      </c>
      <c r="G297" t="n">
        <v>105.71</v>
      </c>
      <c r="H297" t="n">
        <v>1.74</v>
      </c>
      <c r="I297" t="n">
        <v>22</v>
      </c>
      <c r="J297" t="n">
        <v>121.56</v>
      </c>
      <c r="K297" t="n">
        <v>41.65</v>
      </c>
      <c r="L297" t="n">
        <v>12</v>
      </c>
      <c r="M297" t="n">
        <v>20</v>
      </c>
      <c r="N297" t="n">
        <v>17.91</v>
      </c>
      <c r="O297" t="n">
        <v>15226.31</v>
      </c>
      <c r="P297" t="n">
        <v>349.3</v>
      </c>
      <c r="Q297" t="n">
        <v>419.23</v>
      </c>
      <c r="R297" t="n">
        <v>83.79000000000001</v>
      </c>
      <c r="S297" t="n">
        <v>59.57</v>
      </c>
      <c r="T297" t="n">
        <v>9918.360000000001</v>
      </c>
      <c r="U297" t="n">
        <v>0.71</v>
      </c>
      <c r="V297" t="n">
        <v>0.89</v>
      </c>
      <c r="W297" t="n">
        <v>6.83</v>
      </c>
      <c r="X297" t="n">
        <v>0.6</v>
      </c>
      <c r="Y297" t="n">
        <v>0.5</v>
      </c>
      <c r="Z297" t="n">
        <v>10</v>
      </c>
    </row>
    <row r="298">
      <c r="A298" t="n">
        <v>12</v>
      </c>
      <c r="B298" t="n">
        <v>50</v>
      </c>
      <c r="C298" t="inlineStr">
        <is>
          <t xml:space="preserve">CONCLUIDO	</t>
        </is>
      </c>
      <c r="D298" t="n">
        <v>2.4252</v>
      </c>
      <c r="E298" t="n">
        <v>41.23</v>
      </c>
      <c r="F298" t="n">
        <v>38.73</v>
      </c>
      <c r="G298" t="n">
        <v>110.66</v>
      </c>
      <c r="H298" t="n">
        <v>1.87</v>
      </c>
      <c r="I298" t="n">
        <v>21</v>
      </c>
      <c r="J298" t="n">
        <v>122.87</v>
      </c>
      <c r="K298" t="n">
        <v>41.65</v>
      </c>
      <c r="L298" t="n">
        <v>13</v>
      </c>
      <c r="M298" t="n">
        <v>19</v>
      </c>
      <c r="N298" t="n">
        <v>18.22</v>
      </c>
      <c r="O298" t="n">
        <v>15387.5</v>
      </c>
      <c r="P298" t="n">
        <v>346.09</v>
      </c>
      <c r="Q298" t="n">
        <v>419.24</v>
      </c>
      <c r="R298" t="n">
        <v>82.95</v>
      </c>
      <c r="S298" t="n">
        <v>59.57</v>
      </c>
      <c r="T298" t="n">
        <v>9506.02</v>
      </c>
      <c r="U298" t="n">
        <v>0.72</v>
      </c>
      <c r="V298" t="n">
        <v>0.89</v>
      </c>
      <c r="W298" t="n">
        <v>6.82</v>
      </c>
      <c r="X298" t="n">
        <v>0.57</v>
      </c>
      <c r="Y298" t="n">
        <v>0.5</v>
      </c>
      <c r="Z298" t="n">
        <v>10</v>
      </c>
    </row>
    <row r="299">
      <c r="A299" t="n">
        <v>13</v>
      </c>
      <c r="B299" t="n">
        <v>50</v>
      </c>
      <c r="C299" t="inlineStr">
        <is>
          <t xml:space="preserve">CONCLUIDO	</t>
        </is>
      </c>
      <c r="D299" t="n">
        <v>2.4312</v>
      </c>
      <c r="E299" t="n">
        <v>41.13</v>
      </c>
      <c r="F299" t="n">
        <v>38.67</v>
      </c>
      <c r="G299" t="n">
        <v>122.13</v>
      </c>
      <c r="H299" t="n">
        <v>1.99</v>
      </c>
      <c r="I299" t="n">
        <v>19</v>
      </c>
      <c r="J299" t="n">
        <v>124.18</v>
      </c>
      <c r="K299" t="n">
        <v>41.65</v>
      </c>
      <c r="L299" t="n">
        <v>14</v>
      </c>
      <c r="M299" t="n">
        <v>17</v>
      </c>
      <c r="N299" t="n">
        <v>18.53</v>
      </c>
      <c r="O299" t="n">
        <v>15549.15</v>
      </c>
      <c r="P299" t="n">
        <v>344.38</v>
      </c>
      <c r="Q299" t="n">
        <v>419.24</v>
      </c>
      <c r="R299" t="n">
        <v>81.12</v>
      </c>
      <c r="S299" t="n">
        <v>59.57</v>
      </c>
      <c r="T299" t="n">
        <v>8599.790000000001</v>
      </c>
      <c r="U299" t="n">
        <v>0.73</v>
      </c>
      <c r="V299" t="n">
        <v>0.89</v>
      </c>
      <c r="W299" t="n">
        <v>6.82</v>
      </c>
      <c r="X299" t="n">
        <v>0.51</v>
      </c>
      <c r="Y299" t="n">
        <v>0.5</v>
      </c>
      <c r="Z299" t="n">
        <v>10</v>
      </c>
    </row>
    <row r="300">
      <c r="A300" t="n">
        <v>14</v>
      </c>
      <c r="B300" t="n">
        <v>50</v>
      </c>
      <c r="C300" t="inlineStr">
        <is>
          <t xml:space="preserve">CONCLUIDO	</t>
        </is>
      </c>
      <c r="D300" t="n">
        <v>2.4343</v>
      </c>
      <c r="E300" t="n">
        <v>41.08</v>
      </c>
      <c r="F300" t="n">
        <v>38.64</v>
      </c>
      <c r="G300" t="n">
        <v>128.81</v>
      </c>
      <c r="H300" t="n">
        <v>2.11</v>
      </c>
      <c r="I300" t="n">
        <v>18</v>
      </c>
      <c r="J300" t="n">
        <v>125.49</v>
      </c>
      <c r="K300" t="n">
        <v>41.65</v>
      </c>
      <c r="L300" t="n">
        <v>15</v>
      </c>
      <c r="M300" t="n">
        <v>16</v>
      </c>
      <c r="N300" t="n">
        <v>18.84</v>
      </c>
      <c r="O300" t="n">
        <v>15711.24</v>
      </c>
      <c r="P300" t="n">
        <v>342.44</v>
      </c>
      <c r="Q300" t="n">
        <v>419.25</v>
      </c>
      <c r="R300" t="n">
        <v>79.92</v>
      </c>
      <c r="S300" t="n">
        <v>59.57</v>
      </c>
      <c r="T300" t="n">
        <v>8007.91</v>
      </c>
      <c r="U300" t="n">
        <v>0.75</v>
      </c>
      <c r="V300" t="n">
        <v>0.89</v>
      </c>
      <c r="W300" t="n">
        <v>6.83</v>
      </c>
      <c r="X300" t="n">
        <v>0.48</v>
      </c>
      <c r="Y300" t="n">
        <v>0.5</v>
      </c>
      <c r="Z300" t="n">
        <v>10</v>
      </c>
    </row>
    <row r="301">
      <c r="A301" t="n">
        <v>15</v>
      </c>
      <c r="B301" t="n">
        <v>50</v>
      </c>
      <c r="C301" t="inlineStr">
        <is>
          <t xml:space="preserve">CONCLUIDO	</t>
        </is>
      </c>
      <c r="D301" t="n">
        <v>2.4364</v>
      </c>
      <c r="E301" t="n">
        <v>41.04</v>
      </c>
      <c r="F301" t="n">
        <v>38.63</v>
      </c>
      <c r="G301" t="n">
        <v>136.35</v>
      </c>
      <c r="H301" t="n">
        <v>2.23</v>
      </c>
      <c r="I301" t="n">
        <v>17</v>
      </c>
      <c r="J301" t="n">
        <v>126.81</v>
      </c>
      <c r="K301" t="n">
        <v>41.65</v>
      </c>
      <c r="L301" t="n">
        <v>16</v>
      </c>
      <c r="M301" t="n">
        <v>15</v>
      </c>
      <c r="N301" t="n">
        <v>19.16</v>
      </c>
      <c r="O301" t="n">
        <v>15873.8</v>
      </c>
      <c r="P301" t="n">
        <v>340.62</v>
      </c>
      <c r="Q301" t="n">
        <v>419.24</v>
      </c>
      <c r="R301" t="n">
        <v>79.48</v>
      </c>
      <c r="S301" t="n">
        <v>59.57</v>
      </c>
      <c r="T301" t="n">
        <v>7791.6</v>
      </c>
      <c r="U301" t="n">
        <v>0.75</v>
      </c>
      <c r="V301" t="n">
        <v>0.9</v>
      </c>
      <c r="W301" t="n">
        <v>6.82</v>
      </c>
      <c r="X301" t="n">
        <v>0.47</v>
      </c>
      <c r="Y301" t="n">
        <v>0.5</v>
      </c>
      <c r="Z301" t="n">
        <v>10</v>
      </c>
    </row>
    <row r="302">
      <c r="A302" t="n">
        <v>16</v>
      </c>
      <c r="B302" t="n">
        <v>50</v>
      </c>
      <c r="C302" t="inlineStr">
        <is>
          <t xml:space="preserve">CONCLUIDO	</t>
        </is>
      </c>
      <c r="D302" t="n">
        <v>2.4396</v>
      </c>
      <c r="E302" t="n">
        <v>40.99</v>
      </c>
      <c r="F302" t="n">
        <v>38.6</v>
      </c>
      <c r="G302" t="n">
        <v>144.74</v>
      </c>
      <c r="H302" t="n">
        <v>2.34</v>
      </c>
      <c r="I302" t="n">
        <v>16</v>
      </c>
      <c r="J302" t="n">
        <v>128.13</v>
      </c>
      <c r="K302" t="n">
        <v>41.65</v>
      </c>
      <c r="L302" t="n">
        <v>17</v>
      </c>
      <c r="M302" t="n">
        <v>14</v>
      </c>
      <c r="N302" t="n">
        <v>19.48</v>
      </c>
      <c r="O302" t="n">
        <v>16036.82</v>
      </c>
      <c r="P302" t="n">
        <v>338.93</v>
      </c>
      <c r="Q302" t="n">
        <v>419.23</v>
      </c>
      <c r="R302" t="n">
        <v>78.39</v>
      </c>
      <c r="S302" t="n">
        <v>59.57</v>
      </c>
      <c r="T302" t="n">
        <v>7251.13</v>
      </c>
      <c r="U302" t="n">
        <v>0.76</v>
      </c>
      <c r="V302" t="n">
        <v>0.9</v>
      </c>
      <c r="W302" t="n">
        <v>6.83</v>
      </c>
      <c r="X302" t="n">
        <v>0.44</v>
      </c>
      <c r="Y302" t="n">
        <v>0.5</v>
      </c>
      <c r="Z302" t="n">
        <v>10</v>
      </c>
    </row>
    <row r="303">
      <c r="A303" t="n">
        <v>17</v>
      </c>
      <c r="B303" t="n">
        <v>50</v>
      </c>
      <c r="C303" t="inlineStr">
        <is>
          <t xml:space="preserve">CONCLUIDO	</t>
        </is>
      </c>
      <c r="D303" t="n">
        <v>2.4434</v>
      </c>
      <c r="E303" t="n">
        <v>40.93</v>
      </c>
      <c r="F303" t="n">
        <v>38.56</v>
      </c>
      <c r="G303" t="n">
        <v>154.23</v>
      </c>
      <c r="H303" t="n">
        <v>2.46</v>
      </c>
      <c r="I303" t="n">
        <v>15</v>
      </c>
      <c r="J303" t="n">
        <v>129.46</v>
      </c>
      <c r="K303" t="n">
        <v>41.65</v>
      </c>
      <c r="L303" t="n">
        <v>18</v>
      </c>
      <c r="M303" t="n">
        <v>13</v>
      </c>
      <c r="N303" t="n">
        <v>19.81</v>
      </c>
      <c r="O303" t="n">
        <v>16200.3</v>
      </c>
      <c r="P303" t="n">
        <v>335.28</v>
      </c>
      <c r="Q303" t="n">
        <v>419.24</v>
      </c>
      <c r="R303" t="n">
        <v>77.09</v>
      </c>
      <c r="S303" t="n">
        <v>59.57</v>
      </c>
      <c r="T303" t="n">
        <v>6605.11</v>
      </c>
      <c r="U303" t="n">
        <v>0.77</v>
      </c>
      <c r="V303" t="n">
        <v>0.9</v>
      </c>
      <c r="W303" t="n">
        <v>6.82</v>
      </c>
      <c r="X303" t="n">
        <v>0.39</v>
      </c>
      <c r="Y303" t="n">
        <v>0.5</v>
      </c>
      <c r="Z303" t="n">
        <v>10</v>
      </c>
    </row>
    <row r="304">
      <c r="A304" t="n">
        <v>18</v>
      </c>
      <c r="B304" t="n">
        <v>50</v>
      </c>
      <c r="C304" t="inlineStr">
        <is>
          <t xml:space="preserve">CONCLUIDO	</t>
        </is>
      </c>
      <c r="D304" t="n">
        <v>2.4463</v>
      </c>
      <c r="E304" t="n">
        <v>40.88</v>
      </c>
      <c r="F304" t="n">
        <v>38.53</v>
      </c>
      <c r="G304" t="n">
        <v>165.13</v>
      </c>
      <c r="H304" t="n">
        <v>2.57</v>
      </c>
      <c r="I304" t="n">
        <v>14</v>
      </c>
      <c r="J304" t="n">
        <v>130.79</v>
      </c>
      <c r="K304" t="n">
        <v>41.65</v>
      </c>
      <c r="L304" t="n">
        <v>19</v>
      </c>
      <c r="M304" t="n">
        <v>12</v>
      </c>
      <c r="N304" t="n">
        <v>20.14</v>
      </c>
      <c r="O304" t="n">
        <v>16364.25</v>
      </c>
      <c r="P304" t="n">
        <v>333.93</v>
      </c>
      <c r="Q304" t="n">
        <v>419.24</v>
      </c>
      <c r="R304" t="n">
        <v>76.39</v>
      </c>
      <c r="S304" t="n">
        <v>59.57</v>
      </c>
      <c r="T304" t="n">
        <v>6261.38</v>
      </c>
      <c r="U304" t="n">
        <v>0.78</v>
      </c>
      <c r="V304" t="n">
        <v>0.9</v>
      </c>
      <c r="W304" t="n">
        <v>6.82</v>
      </c>
      <c r="X304" t="n">
        <v>0.37</v>
      </c>
      <c r="Y304" t="n">
        <v>0.5</v>
      </c>
      <c r="Z304" t="n">
        <v>10</v>
      </c>
    </row>
    <row r="305">
      <c r="A305" t="n">
        <v>19</v>
      </c>
      <c r="B305" t="n">
        <v>50</v>
      </c>
      <c r="C305" t="inlineStr">
        <is>
          <t xml:space="preserve">CONCLUIDO	</t>
        </is>
      </c>
      <c r="D305" t="n">
        <v>2.4482</v>
      </c>
      <c r="E305" t="n">
        <v>40.85</v>
      </c>
      <c r="F305" t="n">
        <v>38.52</v>
      </c>
      <c r="G305" t="n">
        <v>177.79</v>
      </c>
      <c r="H305" t="n">
        <v>2.67</v>
      </c>
      <c r="I305" t="n">
        <v>13</v>
      </c>
      <c r="J305" t="n">
        <v>132.12</v>
      </c>
      <c r="K305" t="n">
        <v>41.65</v>
      </c>
      <c r="L305" t="n">
        <v>20</v>
      </c>
      <c r="M305" t="n">
        <v>11</v>
      </c>
      <c r="N305" t="n">
        <v>20.47</v>
      </c>
      <c r="O305" t="n">
        <v>16528.68</v>
      </c>
      <c r="P305" t="n">
        <v>331.14</v>
      </c>
      <c r="Q305" t="n">
        <v>419.23</v>
      </c>
      <c r="R305" t="n">
        <v>75.81999999999999</v>
      </c>
      <c r="S305" t="n">
        <v>59.57</v>
      </c>
      <c r="T305" t="n">
        <v>5979.19</v>
      </c>
      <c r="U305" t="n">
        <v>0.79</v>
      </c>
      <c r="V305" t="n">
        <v>0.9</v>
      </c>
      <c r="W305" t="n">
        <v>6.82</v>
      </c>
      <c r="X305" t="n">
        <v>0.36</v>
      </c>
      <c r="Y305" t="n">
        <v>0.5</v>
      </c>
      <c r="Z305" t="n">
        <v>10</v>
      </c>
    </row>
    <row r="306">
      <c r="A306" t="n">
        <v>20</v>
      </c>
      <c r="B306" t="n">
        <v>50</v>
      </c>
      <c r="C306" t="inlineStr">
        <is>
          <t xml:space="preserve">CONCLUIDO	</t>
        </is>
      </c>
      <c r="D306" t="n">
        <v>2.449</v>
      </c>
      <c r="E306" t="n">
        <v>40.83</v>
      </c>
      <c r="F306" t="n">
        <v>38.51</v>
      </c>
      <c r="G306" t="n">
        <v>177.73</v>
      </c>
      <c r="H306" t="n">
        <v>2.78</v>
      </c>
      <c r="I306" t="n">
        <v>13</v>
      </c>
      <c r="J306" t="n">
        <v>133.46</v>
      </c>
      <c r="K306" t="n">
        <v>41.65</v>
      </c>
      <c r="L306" t="n">
        <v>21</v>
      </c>
      <c r="M306" t="n">
        <v>11</v>
      </c>
      <c r="N306" t="n">
        <v>20.81</v>
      </c>
      <c r="O306" t="n">
        <v>16693.59</v>
      </c>
      <c r="P306" t="n">
        <v>329.12</v>
      </c>
      <c r="Q306" t="n">
        <v>419.25</v>
      </c>
      <c r="R306" t="n">
        <v>75.73</v>
      </c>
      <c r="S306" t="n">
        <v>59.57</v>
      </c>
      <c r="T306" t="n">
        <v>5933.06</v>
      </c>
      <c r="U306" t="n">
        <v>0.79</v>
      </c>
      <c r="V306" t="n">
        <v>0.9</v>
      </c>
      <c r="W306" t="n">
        <v>6.81</v>
      </c>
      <c r="X306" t="n">
        <v>0.35</v>
      </c>
      <c r="Y306" t="n">
        <v>0.5</v>
      </c>
      <c r="Z306" t="n">
        <v>10</v>
      </c>
    </row>
    <row r="307">
      <c r="A307" t="n">
        <v>21</v>
      </c>
      <c r="B307" t="n">
        <v>50</v>
      </c>
      <c r="C307" t="inlineStr">
        <is>
          <t xml:space="preserve">CONCLUIDO	</t>
        </is>
      </c>
      <c r="D307" t="n">
        <v>2.4532</v>
      </c>
      <c r="E307" t="n">
        <v>40.76</v>
      </c>
      <c r="F307" t="n">
        <v>38.46</v>
      </c>
      <c r="G307" t="n">
        <v>192.3</v>
      </c>
      <c r="H307" t="n">
        <v>2.88</v>
      </c>
      <c r="I307" t="n">
        <v>12</v>
      </c>
      <c r="J307" t="n">
        <v>134.8</v>
      </c>
      <c r="K307" t="n">
        <v>41.65</v>
      </c>
      <c r="L307" t="n">
        <v>22</v>
      </c>
      <c r="M307" t="n">
        <v>10</v>
      </c>
      <c r="N307" t="n">
        <v>21.15</v>
      </c>
      <c r="O307" t="n">
        <v>16859.1</v>
      </c>
      <c r="P307" t="n">
        <v>327.69</v>
      </c>
      <c r="Q307" t="n">
        <v>419.25</v>
      </c>
      <c r="R307" t="n">
        <v>73.97</v>
      </c>
      <c r="S307" t="n">
        <v>59.57</v>
      </c>
      <c r="T307" t="n">
        <v>5061.34</v>
      </c>
      <c r="U307" t="n">
        <v>0.8100000000000001</v>
      </c>
      <c r="V307" t="n">
        <v>0.9</v>
      </c>
      <c r="W307" t="n">
        <v>6.81</v>
      </c>
      <c r="X307" t="n">
        <v>0.3</v>
      </c>
      <c r="Y307" t="n">
        <v>0.5</v>
      </c>
      <c r="Z307" t="n">
        <v>10</v>
      </c>
    </row>
    <row r="308">
      <c r="A308" t="n">
        <v>22</v>
      </c>
      <c r="B308" t="n">
        <v>50</v>
      </c>
      <c r="C308" t="inlineStr">
        <is>
          <t xml:space="preserve">CONCLUIDO	</t>
        </is>
      </c>
      <c r="D308" t="n">
        <v>2.452</v>
      </c>
      <c r="E308" t="n">
        <v>40.78</v>
      </c>
      <c r="F308" t="n">
        <v>38.48</v>
      </c>
      <c r="G308" t="n">
        <v>192.4</v>
      </c>
      <c r="H308" t="n">
        <v>2.99</v>
      </c>
      <c r="I308" t="n">
        <v>12</v>
      </c>
      <c r="J308" t="n">
        <v>136.14</v>
      </c>
      <c r="K308" t="n">
        <v>41.65</v>
      </c>
      <c r="L308" t="n">
        <v>23</v>
      </c>
      <c r="M308" t="n">
        <v>10</v>
      </c>
      <c r="N308" t="n">
        <v>21.49</v>
      </c>
      <c r="O308" t="n">
        <v>17024.98</v>
      </c>
      <c r="P308" t="n">
        <v>323.38</v>
      </c>
      <c r="Q308" t="n">
        <v>419.23</v>
      </c>
      <c r="R308" t="n">
        <v>74.69</v>
      </c>
      <c r="S308" t="n">
        <v>59.57</v>
      </c>
      <c r="T308" t="n">
        <v>5418.8</v>
      </c>
      <c r="U308" t="n">
        <v>0.8</v>
      </c>
      <c r="V308" t="n">
        <v>0.9</v>
      </c>
      <c r="W308" t="n">
        <v>6.81</v>
      </c>
      <c r="X308" t="n">
        <v>0.32</v>
      </c>
      <c r="Y308" t="n">
        <v>0.5</v>
      </c>
      <c r="Z308" t="n">
        <v>10</v>
      </c>
    </row>
    <row r="309">
      <c r="A309" t="n">
        <v>23</v>
      </c>
      <c r="B309" t="n">
        <v>50</v>
      </c>
      <c r="C309" t="inlineStr">
        <is>
          <t xml:space="preserve">CONCLUIDO	</t>
        </is>
      </c>
      <c r="D309" t="n">
        <v>2.4552</v>
      </c>
      <c r="E309" t="n">
        <v>40.73</v>
      </c>
      <c r="F309" t="n">
        <v>38.45</v>
      </c>
      <c r="G309" t="n">
        <v>209.72</v>
      </c>
      <c r="H309" t="n">
        <v>3.09</v>
      </c>
      <c r="I309" t="n">
        <v>11</v>
      </c>
      <c r="J309" t="n">
        <v>137.49</v>
      </c>
      <c r="K309" t="n">
        <v>41.65</v>
      </c>
      <c r="L309" t="n">
        <v>24</v>
      </c>
      <c r="M309" t="n">
        <v>9</v>
      </c>
      <c r="N309" t="n">
        <v>21.84</v>
      </c>
      <c r="O309" t="n">
        <v>17191.35</v>
      </c>
      <c r="P309" t="n">
        <v>323.59</v>
      </c>
      <c r="Q309" t="n">
        <v>419.25</v>
      </c>
      <c r="R309" t="n">
        <v>73.79000000000001</v>
      </c>
      <c r="S309" t="n">
        <v>59.57</v>
      </c>
      <c r="T309" t="n">
        <v>4976.9</v>
      </c>
      <c r="U309" t="n">
        <v>0.8100000000000001</v>
      </c>
      <c r="V309" t="n">
        <v>0.9</v>
      </c>
      <c r="W309" t="n">
        <v>6.81</v>
      </c>
      <c r="X309" t="n">
        <v>0.29</v>
      </c>
      <c r="Y309" t="n">
        <v>0.5</v>
      </c>
      <c r="Z309" t="n">
        <v>10</v>
      </c>
    </row>
    <row r="310">
      <c r="A310" t="n">
        <v>24</v>
      </c>
      <c r="B310" t="n">
        <v>50</v>
      </c>
      <c r="C310" t="inlineStr">
        <is>
          <t xml:space="preserve">CONCLUIDO	</t>
        </is>
      </c>
      <c r="D310" t="n">
        <v>2.4556</v>
      </c>
      <c r="E310" t="n">
        <v>40.72</v>
      </c>
      <c r="F310" t="n">
        <v>38.44</v>
      </c>
      <c r="G310" t="n">
        <v>209.68</v>
      </c>
      <c r="H310" t="n">
        <v>3.18</v>
      </c>
      <c r="I310" t="n">
        <v>11</v>
      </c>
      <c r="J310" t="n">
        <v>138.85</v>
      </c>
      <c r="K310" t="n">
        <v>41.65</v>
      </c>
      <c r="L310" t="n">
        <v>25</v>
      </c>
      <c r="M310" t="n">
        <v>9</v>
      </c>
      <c r="N310" t="n">
        <v>22.2</v>
      </c>
      <c r="O310" t="n">
        <v>17358.22</v>
      </c>
      <c r="P310" t="n">
        <v>319.34</v>
      </c>
      <c r="Q310" t="n">
        <v>419.26</v>
      </c>
      <c r="R310" t="n">
        <v>73.43000000000001</v>
      </c>
      <c r="S310" t="n">
        <v>59.57</v>
      </c>
      <c r="T310" t="n">
        <v>4797.76</v>
      </c>
      <c r="U310" t="n">
        <v>0.8100000000000001</v>
      </c>
      <c r="V310" t="n">
        <v>0.9</v>
      </c>
      <c r="W310" t="n">
        <v>6.81</v>
      </c>
      <c r="X310" t="n">
        <v>0.28</v>
      </c>
      <c r="Y310" t="n">
        <v>0.5</v>
      </c>
      <c r="Z310" t="n">
        <v>10</v>
      </c>
    </row>
    <row r="311">
      <c r="A311" t="n">
        <v>25</v>
      </c>
      <c r="B311" t="n">
        <v>50</v>
      </c>
      <c r="C311" t="inlineStr">
        <is>
          <t xml:space="preserve">CONCLUIDO	</t>
        </is>
      </c>
      <c r="D311" t="n">
        <v>2.4589</v>
      </c>
      <c r="E311" t="n">
        <v>40.67</v>
      </c>
      <c r="F311" t="n">
        <v>38.41</v>
      </c>
      <c r="G311" t="n">
        <v>230.46</v>
      </c>
      <c r="H311" t="n">
        <v>3.28</v>
      </c>
      <c r="I311" t="n">
        <v>10</v>
      </c>
      <c r="J311" t="n">
        <v>140.2</v>
      </c>
      <c r="K311" t="n">
        <v>41.65</v>
      </c>
      <c r="L311" t="n">
        <v>26</v>
      </c>
      <c r="M311" t="n">
        <v>6</v>
      </c>
      <c r="N311" t="n">
        <v>22.55</v>
      </c>
      <c r="O311" t="n">
        <v>17525.59</v>
      </c>
      <c r="P311" t="n">
        <v>318.82</v>
      </c>
      <c r="Q311" t="n">
        <v>419.25</v>
      </c>
      <c r="R311" t="n">
        <v>72.20999999999999</v>
      </c>
      <c r="S311" t="n">
        <v>59.57</v>
      </c>
      <c r="T311" t="n">
        <v>4189.11</v>
      </c>
      <c r="U311" t="n">
        <v>0.83</v>
      </c>
      <c r="V311" t="n">
        <v>0.9</v>
      </c>
      <c r="W311" t="n">
        <v>6.81</v>
      </c>
      <c r="X311" t="n">
        <v>0.25</v>
      </c>
      <c r="Y311" t="n">
        <v>0.5</v>
      </c>
      <c r="Z311" t="n">
        <v>10</v>
      </c>
    </row>
    <row r="312">
      <c r="A312" t="n">
        <v>26</v>
      </c>
      <c r="B312" t="n">
        <v>50</v>
      </c>
      <c r="C312" t="inlineStr">
        <is>
          <t xml:space="preserve">CONCLUIDO	</t>
        </is>
      </c>
      <c r="D312" t="n">
        <v>2.4582</v>
      </c>
      <c r="E312" t="n">
        <v>40.68</v>
      </c>
      <c r="F312" t="n">
        <v>38.42</v>
      </c>
      <c r="G312" t="n">
        <v>230.53</v>
      </c>
      <c r="H312" t="n">
        <v>3.37</v>
      </c>
      <c r="I312" t="n">
        <v>10</v>
      </c>
      <c r="J312" t="n">
        <v>141.56</v>
      </c>
      <c r="K312" t="n">
        <v>41.65</v>
      </c>
      <c r="L312" t="n">
        <v>27</v>
      </c>
      <c r="M312" t="n">
        <v>3</v>
      </c>
      <c r="N312" t="n">
        <v>22.91</v>
      </c>
      <c r="O312" t="n">
        <v>17693.46</v>
      </c>
      <c r="P312" t="n">
        <v>319.64</v>
      </c>
      <c r="Q312" t="n">
        <v>419.24</v>
      </c>
      <c r="R312" t="n">
        <v>72.48999999999999</v>
      </c>
      <c r="S312" t="n">
        <v>59.57</v>
      </c>
      <c r="T312" t="n">
        <v>4331.44</v>
      </c>
      <c r="U312" t="n">
        <v>0.82</v>
      </c>
      <c r="V312" t="n">
        <v>0.9</v>
      </c>
      <c r="W312" t="n">
        <v>6.82</v>
      </c>
      <c r="X312" t="n">
        <v>0.26</v>
      </c>
      <c r="Y312" t="n">
        <v>0.5</v>
      </c>
      <c r="Z312" t="n">
        <v>10</v>
      </c>
    </row>
    <row r="313">
      <c r="A313" t="n">
        <v>27</v>
      </c>
      <c r="B313" t="n">
        <v>50</v>
      </c>
      <c r="C313" t="inlineStr">
        <is>
          <t xml:space="preserve">CONCLUIDO	</t>
        </is>
      </c>
      <c r="D313" t="n">
        <v>2.4582</v>
      </c>
      <c r="E313" t="n">
        <v>40.68</v>
      </c>
      <c r="F313" t="n">
        <v>38.42</v>
      </c>
      <c r="G313" t="n">
        <v>230.53</v>
      </c>
      <c r="H313" t="n">
        <v>3.47</v>
      </c>
      <c r="I313" t="n">
        <v>10</v>
      </c>
      <c r="J313" t="n">
        <v>142.93</v>
      </c>
      <c r="K313" t="n">
        <v>41.65</v>
      </c>
      <c r="L313" t="n">
        <v>28</v>
      </c>
      <c r="M313" t="n">
        <v>1</v>
      </c>
      <c r="N313" t="n">
        <v>23.28</v>
      </c>
      <c r="O313" t="n">
        <v>17861.84</v>
      </c>
      <c r="P313" t="n">
        <v>321</v>
      </c>
      <c r="Q313" t="n">
        <v>419.25</v>
      </c>
      <c r="R313" t="n">
        <v>72.48</v>
      </c>
      <c r="S313" t="n">
        <v>59.57</v>
      </c>
      <c r="T313" t="n">
        <v>4325.08</v>
      </c>
      <c r="U313" t="n">
        <v>0.82</v>
      </c>
      <c r="V313" t="n">
        <v>0.9</v>
      </c>
      <c r="W313" t="n">
        <v>6.82</v>
      </c>
      <c r="X313" t="n">
        <v>0.26</v>
      </c>
      <c r="Y313" t="n">
        <v>0.5</v>
      </c>
      <c r="Z313" t="n">
        <v>10</v>
      </c>
    </row>
    <row r="314">
      <c r="A314" t="n">
        <v>28</v>
      </c>
      <c r="B314" t="n">
        <v>50</v>
      </c>
      <c r="C314" t="inlineStr">
        <is>
          <t xml:space="preserve">CONCLUIDO	</t>
        </is>
      </c>
      <c r="D314" t="n">
        <v>2.4579</v>
      </c>
      <c r="E314" t="n">
        <v>40.68</v>
      </c>
      <c r="F314" t="n">
        <v>38.43</v>
      </c>
      <c r="G314" t="n">
        <v>230.56</v>
      </c>
      <c r="H314" t="n">
        <v>3.56</v>
      </c>
      <c r="I314" t="n">
        <v>10</v>
      </c>
      <c r="J314" t="n">
        <v>144.3</v>
      </c>
      <c r="K314" t="n">
        <v>41.65</v>
      </c>
      <c r="L314" t="n">
        <v>29</v>
      </c>
      <c r="M314" t="n">
        <v>0</v>
      </c>
      <c r="N314" t="n">
        <v>23.65</v>
      </c>
      <c r="O314" t="n">
        <v>18030.73</v>
      </c>
      <c r="P314" t="n">
        <v>323.68</v>
      </c>
      <c r="Q314" t="n">
        <v>419.24</v>
      </c>
      <c r="R314" t="n">
        <v>72.54000000000001</v>
      </c>
      <c r="S314" t="n">
        <v>59.57</v>
      </c>
      <c r="T314" t="n">
        <v>4353.12</v>
      </c>
      <c r="U314" t="n">
        <v>0.82</v>
      </c>
      <c r="V314" t="n">
        <v>0.9</v>
      </c>
      <c r="W314" t="n">
        <v>6.82</v>
      </c>
      <c r="X314" t="n">
        <v>0.26</v>
      </c>
      <c r="Y314" t="n">
        <v>0.5</v>
      </c>
      <c r="Z314" t="n">
        <v>10</v>
      </c>
    </row>
    <row r="315">
      <c r="A315" t="n">
        <v>0</v>
      </c>
      <c r="B315" t="n">
        <v>25</v>
      </c>
      <c r="C315" t="inlineStr">
        <is>
          <t xml:space="preserve">CONCLUIDO	</t>
        </is>
      </c>
      <c r="D315" t="n">
        <v>2.0454</v>
      </c>
      <c r="E315" t="n">
        <v>48.89</v>
      </c>
      <c r="F315" t="n">
        <v>44.21</v>
      </c>
      <c r="G315" t="n">
        <v>12.75</v>
      </c>
      <c r="H315" t="n">
        <v>0.28</v>
      </c>
      <c r="I315" t="n">
        <v>208</v>
      </c>
      <c r="J315" t="n">
        <v>61.76</v>
      </c>
      <c r="K315" t="n">
        <v>28.92</v>
      </c>
      <c r="L315" t="n">
        <v>1</v>
      </c>
      <c r="M315" t="n">
        <v>206</v>
      </c>
      <c r="N315" t="n">
        <v>6.84</v>
      </c>
      <c r="O315" t="n">
        <v>7851.41</v>
      </c>
      <c r="P315" t="n">
        <v>287.07</v>
      </c>
      <c r="Q315" t="n">
        <v>419.36</v>
      </c>
      <c r="R315" t="n">
        <v>261.07</v>
      </c>
      <c r="S315" t="n">
        <v>59.57</v>
      </c>
      <c r="T315" t="n">
        <v>97628.39</v>
      </c>
      <c r="U315" t="n">
        <v>0.23</v>
      </c>
      <c r="V315" t="n">
        <v>0.78</v>
      </c>
      <c r="W315" t="n">
        <v>7.14</v>
      </c>
      <c r="X315" t="n">
        <v>6.04</v>
      </c>
      <c r="Y315" t="n">
        <v>0.5</v>
      </c>
      <c r="Z315" t="n">
        <v>10</v>
      </c>
    </row>
    <row r="316">
      <c r="A316" t="n">
        <v>1</v>
      </c>
      <c r="B316" t="n">
        <v>25</v>
      </c>
      <c r="C316" t="inlineStr">
        <is>
          <t xml:space="preserve">CONCLUIDO	</t>
        </is>
      </c>
      <c r="D316" t="n">
        <v>2.2732</v>
      </c>
      <c r="E316" t="n">
        <v>43.99</v>
      </c>
      <c r="F316" t="n">
        <v>40.87</v>
      </c>
      <c r="G316" t="n">
        <v>25.82</v>
      </c>
      <c r="H316" t="n">
        <v>0.55</v>
      </c>
      <c r="I316" t="n">
        <v>95</v>
      </c>
      <c r="J316" t="n">
        <v>62.92</v>
      </c>
      <c r="K316" t="n">
        <v>28.92</v>
      </c>
      <c r="L316" t="n">
        <v>2</v>
      </c>
      <c r="M316" t="n">
        <v>93</v>
      </c>
      <c r="N316" t="n">
        <v>7</v>
      </c>
      <c r="O316" t="n">
        <v>7994.37</v>
      </c>
      <c r="P316" t="n">
        <v>261.5</v>
      </c>
      <c r="Q316" t="n">
        <v>419.36</v>
      </c>
      <c r="R316" t="n">
        <v>152.31</v>
      </c>
      <c r="S316" t="n">
        <v>59.57</v>
      </c>
      <c r="T316" t="n">
        <v>43814.64</v>
      </c>
      <c r="U316" t="n">
        <v>0.39</v>
      </c>
      <c r="V316" t="n">
        <v>0.85</v>
      </c>
      <c r="W316" t="n">
        <v>6.95</v>
      </c>
      <c r="X316" t="n">
        <v>2.71</v>
      </c>
      <c r="Y316" t="n">
        <v>0.5</v>
      </c>
      <c r="Z316" t="n">
        <v>10</v>
      </c>
    </row>
    <row r="317">
      <c r="A317" t="n">
        <v>2</v>
      </c>
      <c r="B317" t="n">
        <v>25</v>
      </c>
      <c r="C317" t="inlineStr">
        <is>
          <t xml:space="preserve">CONCLUIDO	</t>
        </is>
      </c>
      <c r="D317" t="n">
        <v>2.3509</v>
      </c>
      <c r="E317" t="n">
        <v>42.54</v>
      </c>
      <c r="F317" t="n">
        <v>39.89</v>
      </c>
      <c r="G317" t="n">
        <v>39.24</v>
      </c>
      <c r="H317" t="n">
        <v>0.8100000000000001</v>
      </c>
      <c r="I317" t="n">
        <v>61</v>
      </c>
      <c r="J317" t="n">
        <v>64.08</v>
      </c>
      <c r="K317" t="n">
        <v>28.92</v>
      </c>
      <c r="L317" t="n">
        <v>3</v>
      </c>
      <c r="M317" t="n">
        <v>59</v>
      </c>
      <c r="N317" t="n">
        <v>7.16</v>
      </c>
      <c r="O317" t="n">
        <v>8137.65</v>
      </c>
      <c r="P317" t="n">
        <v>251</v>
      </c>
      <c r="Q317" t="n">
        <v>419.24</v>
      </c>
      <c r="R317" t="n">
        <v>120.21</v>
      </c>
      <c r="S317" t="n">
        <v>59.57</v>
      </c>
      <c r="T317" t="n">
        <v>27935.7</v>
      </c>
      <c r="U317" t="n">
        <v>0.5</v>
      </c>
      <c r="V317" t="n">
        <v>0.87</v>
      </c>
      <c r="W317" t="n">
        <v>6.91</v>
      </c>
      <c r="X317" t="n">
        <v>1.73</v>
      </c>
      <c r="Y317" t="n">
        <v>0.5</v>
      </c>
      <c r="Z317" t="n">
        <v>10</v>
      </c>
    </row>
    <row r="318">
      <c r="A318" t="n">
        <v>3</v>
      </c>
      <c r="B318" t="n">
        <v>25</v>
      </c>
      <c r="C318" t="inlineStr">
        <is>
          <t xml:space="preserve">CONCLUIDO	</t>
        </is>
      </c>
      <c r="D318" t="n">
        <v>2.389</v>
      </c>
      <c r="E318" t="n">
        <v>41.86</v>
      </c>
      <c r="F318" t="n">
        <v>39.44</v>
      </c>
      <c r="G318" t="n">
        <v>52.58</v>
      </c>
      <c r="H318" t="n">
        <v>1.07</v>
      </c>
      <c r="I318" t="n">
        <v>45</v>
      </c>
      <c r="J318" t="n">
        <v>65.25</v>
      </c>
      <c r="K318" t="n">
        <v>28.92</v>
      </c>
      <c r="L318" t="n">
        <v>4</v>
      </c>
      <c r="M318" t="n">
        <v>43</v>
      </c>
      <c r="N318" t="n">
        <v>7.33</v>
      </c>
      <c r="O318" t="n">
        <v>8281.25</v>
      </c>
      <c r="P318" t="n">
        <v>243.72</v>
      </c>
      <c r="Q318" t="n">
        <v>419.25</v>
      </c>
      <c r="R318" t="n">
        <v>105.83</v>
      </c>
      <c r="S318" t="n">
        <v>59.57</v>
      </c>
      <c r="T318" t="n">
        <v>20824.09</v>
      </c>
      <c r="U318" t="n">
        <v>0.5600000000000001</v>
      </c>
      <c r="V318" t="n">
        <v>0.88</v>
      </c>
      <c r="W318" t="n">
        <v>6.87</v>
      </c>
      <c r="X318" t="n">
        <v>1.27</v>
      </c>
      <c r="Y318" t="n">
        <v>0.5</v>
      </c>
      <c r="Z318" t="n">
        <v>10</v>
      </c>
    </row>
    <row r="319">
      <c r="A319" t="n">
        <v>4</v>
      </c>
      <c r="B319" t="n">
        <v>25</v>
      </c>
      <c r="C319" t="inlineStr">
        <is>
          <t xml:space="preserve">CONCLUIDO	</t>
        </is>
      </c>
      <c r="D319" t="n">
        <v>2.4138</v>
      </c>
      <c r="E319" t="n">
        <v>41.43</v>
      </c>
      <c r="F319" t="n">
        <v>39.15</v>
      </c>
      <c r="G319" t="n">
        <v>67.11</v>
      </c>
      <c r="H319" t="n">
        <v>1.31</v>
      </c>
      <c r="I319" t="n">
        <v>35</v>
      </c>
      <c r="J319" t="n">
        <v>66.42</v>
      </c>
      <c r="K319" t="n">
        <v>28.92</v>
      </c>
      <c r="L319" t="n">
        <v>5</v>
      </c>
      <c r="M319" t="n">
        <v>33</v>
      </c>
      <c r="N319" t="n">
        <v>7.49</v>
      </c>
      <c r="O319" t="n">
        <v>8425.16</v>
      </c>
      <c r="P319" t="n">
        <v>237.51</v>
      </c>
      <c r="Q319" t="n">
        <v>419.26</v>
      </c>
      <c r="R319" t="n">
        <v>96.33</v>
      </c>
      <c r="S319" t="n">
        <v>59.57</v>
      </c>
      <c r="T319" t="n">
        <v>16124.71</v>
      </c>
      <c r="U319" t="n">
        <v>0.62</v>
      </c>
      <c r="V319" t="n">
        <v>0.88</v>
      </c>
      <c r="W319" t="n">
        <v>6.86</v>
      </c>
      <c r="X319" t="n">
        <v>0.98</v>
      </c>
      <c r="Y319" t="n">
        <v>0.5</v>
      </c>
      <c r="Z319" t="n">
        <v>10</v>
      </c>
    </row>
    <row r="320">
      <c r="A320" t="n">
        <v>5</v>
      </c>
      <c r="B320" t="n">
        <v>25</v>
      </c>
      <c r="C320" t="inlineStr">
        <is>
          <t xml:space="preserve">CONCLUIDO	</t>
        </is>
      </c>
      <c r="D320" t="n">
        <v>2.4284</v>
      </c>
      <c r="E320" t="n">
        <v>41.18</v>
      </c>
      <c r="F320" t="n">
        <v>38.98</v>
      </c>
      <c r="G320" t="n">
        <v>80.65000000000001</v>
      </c>
      <c r="H320" t="n">
        <v>1.55</v>
      </c>
      <c r="I320" t="n">
        <v>29</v>
      </c>
      <c r="J320" t="n">
        <v>67.59</v>
      </c>
      <c r="K320" t="n">
        <v>28.92</v>
      </c>
      <c r="L320" t="n">
        <v>6</v>
      </c>
      <c r="M320" t="n">
        <v>27</v>
      </c>
      <c r="N320" t="n">
        <v>7.66</v>
      </c>
      <c r="O320" t="n">
        <v>8569.4</v>
      </c>
      <c r="P320" t="n">
        <v>231.86</v>
      </c>
      <c r="Q320" t="n">
        <v>419.26</v>
      </c>
      <c r="R320" t="n">
        <v>90.87</v>
      </c>
      <c r="S320" t="n">
        <v>59.57</v>
      </c>
      <c r="T320" t="n">
        <v>13424.8</v>
      </c>
      <c r="U320" t="n">
        <v>0.66</v>
      </c>
      <c r="V320" t="n">
        <v>0.89</v>
      </c>
      <c r="W320" t="n">
        <v>6.84</v>
      </c>
      <c r="X320" t="n">
        <v>0.82</v>
      </c>
      <c r="Y320" t="n">
        <v>0.5</v>
      </c>
      <c r="Z320" t="n">
        <v>10</v>
      </c>
    </row>
    <row r="321">
      <c r="A321" t="n">
        <v>6</v>
      </c>
      <c r="B321" t="n">
        <v>25</v>
      </c>
      <c r="C321" t="inlineStr">
        <is>
          <t xml:space="preserve">CONCLUIDO	</t>
        </is>
      </c>
      <c r="D321" t="n">
        <v>2.4407</v>
      </c>
      <c r="E321" t="n">
        <v>40.97</v>
      </c>
      <c r="F321" t="n">
        <v>38.83</v>
      </c>
      <c r="G321" t="n">
        <v>93.19</v>
      </c>
      <c r="H321" t="n">
        <v>1.78</v>
      </c>
      <c r="I321" t="n">
        <v>25</v>
      </c>
      <c r="J321" t="n">
        <v>68.76000000000001</v>
      </c>
      <c r="K321" t="n">
        <v>28.92</v>
      </c>
      <c r="L321" t="n">
        <v>7</v>
      </c>
      <c r="M321" t="n">
        <v>23</v>
      </c>
      <c r="N321" t="n">
        <v>7.83</v>
      </c>
      <c r="O321" t="n">
        <v>8713.950000000001</v>
      </c>
      <c r="P321" t="n">
        <v>226.26</v>
      </c>
      <c r="Q321" t="n">
        <v>419.23</v>
      </c>
      <c r="R321" t="n">
        <v>85.84</v>
      </c>
      <c r="S321" t="n">
        <v>59.57</v>
      </c>
      <c r="T321" t="n">
        <v>10932.78</v>
      </c>
      <c r="U321" t="n">
        <v>0.6899999999999999</v>
      </c>
      <c r="V321" t="n">
        <v>0.89</v>
      </c>
      <c r="W321" t="n">
        <v>6.84</v>
      </c>
      <c r="X321" t="n">
        <v>0.67</v>
      </c>
      <c r="Y321" t="n">
        <v>0.5</v>
      </c>
      <c r="Z321" t="n">
        <v>10</v>
      </c>
    </row>
    <row r="322">
      <c r="A322" t="n">
        <v>7</v>
      </c>
      <c r="B322" t="n">
        <v>25</v>
      </c>
      <c r="C322" t="inlineStr">
        <is>
          <t xml:space="preserve">CONCLUIDO	</t>
        </is>
      </c>
      <c r="D322" t="n">
        <v>2.4501</v>
      </c>
      <c r="E322" t="n">
        <v>40.81</v>
      </c>
      <c r="F322" t="n">
        <v>38.73</v>
      </c>
      <c r="G322" t="n">
        <v>110.65</v>
      </c>
      <c r="H322" t="n">
        <v>2</v>
      </c>
      <c r="I322" t="n">
        <v>21</v>
      </c>
      <c r="J322" t="n">
        <v>69.93000000000001</v>
      </c>
      <c r="K322" t="n">
        <v>28.92</v>
      </c>
      <c r="L322" t="n">
        <v>8</v>
      </c>
      <c r="M322" t="n">
        <v>18</v>
      </c>
      <c r="N322" t="n">
        <v>8.01</v>
      </c>
      <c r="O322" t="n">
        <v>8858.84</v>
      </c>
      <c r="P322" t="n">
        <v>220.78</v>
      </c>
      <c r="Q322" t="n">
        <v>419.23</v>
      </c>
      <c r="R322" t="n">
        <v>82.62</v>
      </c>
      <c r="S322" t="n">
        <v>59.57</v>
      </c>
      <c r="T322" t="n">
        <v>9339.629999999999</v>
      </c>
      <c r="U322" t="n">
        <v>0.72</v>
      </c>
      <c r="V322" t="n">
        <v>0.89</v>
      </c>
      <c r="W322" t="n">
        <v>6.83</v>
      </c>
      <c r="X322" t="n">
        <v>0.5600000000000001</v>
      </c>
      <c r="Y322" t="n">
        <v>0.5</v>
      </c>
      <c r="Z322" t="n">
        <v>10</v>
      </c>
    </row>
    <row r="323">
      <c r="A323" t="n">
        <v>8</v>
      </c>
      <c r="B323" t="n">
        <v>25</v>
      </c>
      <c r="C323" t="inlineStr">
        <is>
          <t xml:space="preserve">CONCLUIDO	</t>
        </is>
      </c>
      <c r="D323" t="n">
        <v>2.4543</v>
      </c>
      <c r="E323" t="n">
        <v>40.74</v>
      </c>
      <c r="F323" t="n">
        <v>38.69</v>
      </c>
      <c r="G323" t="n">
        <v>122.16</v>
      </c>
      <c r="H323" t="n">
        <v>2.21</v>
      </c>
      <c r="I323" t="n">
        <v>19</v>
      </c>
      <c r="J323" t="n">
        <v>71.11</v>
      </c>
      <c r="K323" t="n">
        <v>28.92</v>
      </c>
      <c r="L323" t="n">
        <v>9</v>
      </c>
      <c r="M323" t="n">
        <v>8</v>
      </c>
      <c r="N323" t="n">
        <v>8.19</v>
      </c>
      <c r="O323" t="n">
        <v>9004.040000000001</v>
      </c>
      <c r="P323" t="n">
        <v>216.42</v>
      </c>
      <c r="Q323" t="n">
        <v>419.27</v>
      </c>
      <c r="R323" t="n">
        <v>80.81999999999999</v>
      </c>
      <c r="S323" t="n">
        <v>59.57</v>
      </c>
      <c r="T323" t="n">
        <v>8449.540000000001</v>
      </c>
      <c r="U323" t="n">
        <v>0.74</v>
      </c>
      <c r="V323" t="n">
        <v>0.89</v>
      </c>
      <c r="W323" t="n">
        <v>6.84</v>
      </c>
      <c r="X323" t="n">
        <v>0.52</v>
      </c>
      <c r="Y323" t="n">
        <v>0.5</v>
      </c>
      <c r="Z323" t="n">
        <v>10</v>
      </c>
    </row>
    <row r="324">
      <c r="A324" t="n">
        <v>9</v>
      </c>
      <c r="B324" t="n">
        <v>25</v>
      </c>
      <c r="C324" t="inlineStr">
        <is>
          <t xml:space="preserve">CONCLUIDO	</t>
        </is>
      </c>
      <c r="D324" t="n">
        <v>2.4564</v>
      </c>
      <c r="E324" t="n">
        <v>40.71</v>
      </c>
      <c r="F324" t="n">
        <v>38.66</v>
      </c>
      <c r="G324" t="n">
        <v>128.88</v>
      </c>
      <c r="H324" t="n">
        <v>2.42</v>
      </c>
      <c r="I324" t="n">
        <v>18</v>
      </c>
      <c r="J324" t="n">
        <v>72.29000000000001</v>
      </c>
      <c r="K324" t="n">
        <v>28.92</v>
      </c>
      <c r="L324" t="n">
        <v>10</v>
      </c>
      <c r="M324" t="n">
        <v>0</v>
      </c>
      <c r="N324" t="n">
        <v>8.369999999999999</v>
      </c>
      <c r="O324" t="n">
        <v>9149.58</v>
      </c>
      <c r="P324" t="n">
        <v>216.7</v>
      </c>
      <c r="Q324" t="n">
        <v>419.28</v>
      </c>
      <c r="R324" t="n">
        <v>79.77</v>
      </c>
      <c r="S324" t="n">
        <v>59.57</v>
      </c>
      <c r="T324" t="n">
        <v>7932.34</v>
      </c>
      <c r="U324" t="n">
        <v>0.75</v>
      </c>
      <c r="V324" t="n">
        <v>0.89</v>
      </c>
      <c r="W324" t="n">
        <v>6.85</v>
      </c>
      <c r="X324" t="n">
        <v>0.5</v>
      </c>
      <c r="Y324" t="n">
        <v>0.5</v>
      </c>
      <c r="Z324" t="n">
        <v>10</v>
      </c>
    </row>
    <row r="325">
      <c r="A325" t="n">
        <v>0</v>
      </c>
      <c r="B325" t="n">
        <v>85</v>
      </c>
      <c r="C325" t="inlineStr">
        <is>
          <t xml:space="preserve">CONCLUIDO	</t>
        </is>
      </c>
      <c r="D325" t="n">
        <v>1.3981</v>
      </c>
      <c r="E325" t="n">
        <v>71.53</v>
      </c>
      <c r="F325" t="n">
        <v>52.65</v>
      </c>
      <c r="G325" t="n">
        <v>6.49</v>
      </c>
      <c r="H325" t="n">
        <v>0.11</v>
      </c>
      <c r="I325" t="n">
        <v>487</v>
      </c>
      <c r="J325" t="n">
        <v>167.88</v>
      </c>
      <c r="K325" t="n">
        <v>51.39</v>
      </c>
      <c r="L325" t="n">
        <v>1</v>
      </c>
      <c r="M325" t="n">
        <v>485</v>
      </c>
      <c r="N325" t="n">
        <v>30.49</v>
      </c>
      <c r="O325" t="n">
        <v>20939.59</v>
      </c>
      <c r="P325" t="n">
        <v>672.54</v>
      </c>
      <c r="Q325" t="n">
        <v>419.53</v>
      </c>
      <c r="R325" t="n">
        <v>537.01</v>
      </c>
      <c r="S325" t="n">
        <v>59.57</v>
      </c>
      <c r="T325" t="n">
        <v>234207.1</v>
      </c>
      <c r="U325" t="n">
        <v>0.11</v>
      </c>
      <c r="V325" t="n">
        <v>0.66</v>
      </c>
      <c r="W325" t="n">
        <v>7.6</v>
      </c>
      <c r="X325" t="n">
        <v>14.47</v>
      </c>
      <c r="Y325" t="n">
        <v>0.5</v>
      </c>
      <c r="Z325" t="n">
        <v>10</v>
      </c>
    </row>
    <row r="326">
      <c r="A326" t="n">
        <v>1</v>
      </c>
      <c r="B326" t="n">
        <v>85</v>
      </c>
      <c r="C326" t="inlineStr">
        <is>
          <t xml:space="preserve">CONCLUIDO	</t>
        </is>
      </c>
      <c r="D326" t="n">
        <v>1.8754</v>
      </c>
      <c r="E326" t="n">
        <v>53.32</v>
      </c>
      <c r="F326" t="n">
        <v>44.07</v>
      </c>
      <c r="G326" t="n">
        <v>13.03</v>
      </c>
      <c r="H326" t="n">
        <v>0.21</v>
      </c>
      <c r="I326" t="n">
        <v>203</v>
      </c>
      <c r="J326" t="n">
        <v>169.33</v>
      </c>
      <c r="K326" t="n">
        <v>51.39</v>
      </c>
      <c r="L326" t="n">
        <v>2</v>
      </c>
      <c r="M326" t="n">
        <v>201</v>
      </c>
      <c r="N326" t="n">
        <v>30.94</v>
      </c>
      <c r="O326" t="n">
        <v>21118.46</v>
      </c>
      <c r="P326" t="n">
        <v>562.42</v>
      </c>
      <c r="Q326" t="n">
        <v>419.38</v>
      </c>
      <c r="R326" t="n">
        <v>256.05</v>
      </c>
      <c r="S326" t="n">
        <v>59.57</v>
      </c>
      <c r="T326" t="n">
        <v>95144.24000000001</v>
      </c>
      <c r="U326" t="n">
        <v>0.23</v>
      </c>
      <c r="V326" t="n">
        <v>0.78</v>
      </c>
      <c r="W326" t="n">
        <v>7.15</v>
      </c>
      <c r="X326" t="n">
        <v>5.9</v>
      </c>
      <c r="Y326" t="n">
        <v>0.5</v>
      </c>
      <c r="Z326" t="n">
        <v>10</v>
      </c>
    </row>
    <row r="327">
      <c r="A327" t="n">
        <v>2</v>
      </c>
      <c r="B327" t="n">
        <v>85</v>
      </c>
      <c r="C327" t="inlineStr">
        <is>
          <t xml:space="preserve">CONCLUIDO	</t>
        </is>
      </c>
      <c r="D327" t="n">
        <v>2.0568</v>
      </c>
      <c r="E327" t="n">
        <v>48.62</v>
      </c>
      <c r="F327" t="n">
        <v>41.88</v>
      </c>
      <c r="G327" t="n">
        <v>19.48</v>
      </c>
      <c r="H327" t="n">
        <v>0.31</v>
      </c>
      <c r="I327" t="n">
        <v>129</v>
      </c>
      <c r="J327" t="n">
        <v>170.79</v>
      </c>
      <c r="K327" t="n">
        <v>51.39</v>
      </c>
      <c r="L327" t="n">
        <v>3</v>
      </c>
      <c r="M327" t="n">
        <v>127</v>
      </c>
      <c r="N327" t="n">
        <v>31.4</v>
      </c>
      <c r="O327" t="n">
        <v>21297.94</v>
      </c>
      <c r="P327" t="n">
        <v>533.6799999999999</v>
      </c>
      <c r="Q327" t="n">
        <v>419.29</v>
      </c>
      <c r="R327" t="n">
        <v>185.16</v>
      </c>
      <c r="S327" t="n">
        <v>59.57</v>
      </c>
      <c r="T327" t="n">
        <v>60071.63</v>
      </c>
      <c r="U327" t="n">
        <v>0.32</v>
      </c>
      <c r="V327" t="n">
        <v>0.83</v>
      </c>
      <c r="W327" t="n">
        <v>7.01</v>
      </c>
      <c r="X327" t="n">
        <v>3.71</v>
      </c>
      <c r="Y327" t="n">
        <v>0.5</v>
      </c>
      <c r="Z327" t="n">
        <v>10</v>
      </c>
    </row>
    <row r="328">
      <c r="A328" t="n">
        <v>3</v>
      </c>
      <c r="B328" t="n">
        <v>85</v>
      </c>
      <c r="C328" t="inlineStr">
        <is>
          <t xml:space="preserve">CONCLUIDO	</t>
        </is>
      </c>
      <c r="D328" t="n">
        <v>2.1523</v>
      </c>
      <c r="E328" t="n">
        <v>46.46</v>
      </c>
      <c r="F328" t="n">
        <v>40.87</v>
      </c>
      <c r="G328" t="n">
        <v>25.81</v>
      </c>
      <c r="H328" t="n">
        <v>0.41</v>
      </c>
      <c r="I328" t="n">
        <v>95</v>
      </c>
      <c r="J328" t="n">
        <v>172.25</v>
      </c>
      <c r="K328" t="n">
        <v>51.39</v>
      </c>
      <c r="L328" t="n">
        <v>4</v>
      </c>
      <c r="M328" t="n">
        <v>93</v>
      </c>
      <c r="N328" t="n">
        <v>31.86</v>
      </c>
      <c r="O328" t="n">
        <v>21478.05</v>
      </c>
      <c r="P328" t="n">
        <v>520.03</v>
      </c>
      <c r="Q328" t="n">
        <v>419.3</v>
      </c>
      <c r="R328" t="n">
        <v>152.25</v>
      </c>
      <c r="S328" t="n">
        <v>59.57</v>
      </c>
      <c r="T328" t="n">
        <v>43785.1</v>
      </c>
      <c r="U328" t="n">
        <v>0.39</v>
      </c>
      <c r="V328" t="n">
        <v>0.85</v>
      </c>
      <c r="W328" t="n">
        <v>6.95</v>
      </c>
      <c r="X328" t="n">
        <v>2.7</v>
      </c>
      <c r="Y328" t="n">
        <v>0.5</v>
      </c>
      <c r="Z328" t="n">
        <v>10</v>
      </c>
    </row>
    <row r="329">
      <c r="A329" t="n">
        <v>4</v>
      </c>
      <c r="B329" t="n">
        <v>85</v>
      </c>
      <c r="C329" t="inlineStr">
        <is>
          <t xml:space="preserve">CONCLUIDO	</t>
        </is>
      </c>
      <c r="D329" t="n">
        <v>2.2126</v>
      </c>
      <c r="E329" t="n">
        <v>45.2</v>
      </c>
      <c r="F329" t="n">
        <v>40.28</v>
      </c>
      <c r="G329" t="n">
        <v>32.23</v>
      </c>
      <c r="H329" t="n">
        <v>0.51</v>
      </c>
      <c r="I329" t="n">
        <v>75</v>
      </c>
      <c r="J329" t="n">
        <v>173.71</v>
      </c>
      <c r="K329" t="n">
        <v>51.39</v>
      </c>
      <c r="L329" t="n">
        <v>5</v>
      </c>
      <c r="M329" t="n">
        <v>73</v>
      </c>
      <c r="N329" t="n">
        <v>32.32</v>
      </c>
      <c r="O329" t="n">
        <v>21658.78</v>
      </c>
      <c r="P329" t="n">
        <v>511.72</v>
      </c>
      <c r="Q329" t="n">
        <v>419.3</v>
      </c>
      <c r="R329" t="n">
        <v>133.29</v>
      </c>
      <c r="S329" t="n">
        <v>59.57</v>
      </c>
      <c r="T329" t="n">
        <v>34406.92</v>
      </c>
      <c r="U329" t="n">
        <v>0.45</v>
      </c>
      <c r="V329" t="n">
        <v>0.86</v>
      </c>
      <c r="W329" t="n">
        <v>6.91</v>
      </c>
      <c r="X329" t="n">
        <v>2.12</v>
      </c>
      <c r="Y329" t="n">
        <v>0.5</v>
      </c>
      <c r="Z329" t="n">
        <v>10</v>
      </c>
    </row>
    <row r="330">
      <c r="A330" t="n">
        <v>5</v>
      </c>
      <c r="B330" t="n">
        <v>85</v>
      </c>
      <c r="C330" t="inlineStr">
        <is>
          <t xml:space="preserve">CONCLUIDO	</t>
        </is>
      </c>
      <c r="D330" t="n">
        <v>2.2527</v>
      </c>
      <c r="E330" t="n">
        <v>44.39</v>
      </c>
      <c r="F330" t="n">
        <v>39.92</v>
      </c>
      <c r="G330" t="n">
        <v>38.63</v>
      </c>
      <c r="H330" t="n">
        <v>0.61</v>
      </c>
      <c r="I330" t="n">
        <v>62</v>
      </c>
      <c r="J330" t="n">
        <v>175.18</v>
      </c>
      <c r="K330" t="n">
        <v>51.39</v>
      </c>
      <c r="L330" t="n">
        <v>6</v>
      </c>
      <c r="M330" t="n">
        <v>60</v>
      </c>
      <c r="N330" t="n">
        <v>32.79</v>
      </c>
      <c r="O330" t="n">
        <v>21840.16</v>
      </c>
      <c r="P330" t="n">
        <v>506.58</v>
      </c>
      <c r="Q330" t="n">
        <v>419.29</v>
      </c>
      <c r="R330" t="n">
        <v>121.68</v>
      </c>
      <c r="S330" t="n">
        <v>59.57</v>
      </c>
      <c r="T330" t="n">
        <v>28663.69</v>
      </c>
      <c r="U330" t="n">
        <v>0.49</v>
      </c>
      <c r="V330" t="n">
        <v>0.87</v>
      </c>
      <c r="W330" t="n">
        <v>6.89</v>
      </c>
      <c r="X330" t="n">
        <v>1.75</v>
      </c>
      <c r="Y330" t="n">
        <v>0.5</v>
      </c>
      <c r="Z330" t="n">
        <v>10</v>
      </c>
    </row>
    <row r="331">
      <c r="A331" t="n">
        <v>6</v>
      </c>
      <c r="B331" t="n">
        <v>85</v>
      </c>
      <c r="C331" t="inlineStr">
        <is>
          <t xml:space="preserve">CONCLUIDO	</t>
        </is>
      </c>
      <c r="D331" t="n">
        <v>2.2804</v>
      </c>
      <c r="E331" t="n">
        <v>43.85</v>
      </c>
      <c r="F331" t="n">
        <v>39.68</v>
      </c>
      <c r="G331" t="n">
        <v>44.92</v>
      </c>
      <c r="H331" t="n">
        <v>0.7</v>
      </c>
      <c r="I331" t="n">
        <v>53</v>
      </c>
      <c r="J331" t="n">
        <v>176.66</v>
      </c>
      <c r="K331" t="n">
        <v>51.39</v>
      </c>
      <c r="L331" t="n">
        <v>7</v>
      </c>
      <c r="M331" t="n">
        <v>51</v>
      </c>
      <c r="N331" t="n">
        <v>33.27</v>
      </c>
      <c r="O331" t="n">
        <v>22022.17</v>
      </c>
      <c r="P331" t="n">
        <v>503.11</v>
      </c>
      <c r="Q331" t="n">
        <v>419.27</v>
      </c>
      <c r="R331" t="n">
        <v>113.64</v>
      </c>
      <c r="S331" t="n">
        <v>59.57</v>
      </c>
      <c r="T331" t="n">
        <v>24692.18</v>
      </c>
      <c r="U331" t="n">
        <v>0.52</v>
      </c>
      <c r="V331" t="n">
        <v>0.87</v>
      </c>
      <c r="W331" t="n">
        <v>6.89</v>
      </c>
      <c r="X331" t="n">
        <v>1.52</v>
      </c>
      <c r="Y331" t="n">
        <v>0.5</v>
      </c>
      <c r="Z331" t="n">
        <v>10</v>
      </c>
    </row>
    <row r="332">
      <c r="A332" t="n">
        <v>7</v>
      </c>
      <c r="B332" t="n">
        <v>85</v>
      </c>
      <c r="C332" t="inlineStr">
        <is>
          <t xml:space="preserve">CONCLUIDO	</t>
        </is>
      </c>
      <c r="D332" t="n">
        <v>2.3047</v>
      </c>
      <c r="E332" t="n">
        <v>43.39</v>
      </c>
      <c r="F332" t="n">
        <v>39.46</v>
      </c>
      <c r="G332" t="n">
        <v>51.47</v>
      </c>
      <c r="H332" t="n">
        <v>0.8</v>
      </c>
      <c r="I332" t="n">
        <v>46</v>
      </c>
      <c r="J332" t="n">
        <v>178.14</v>
      </c>
      <c r="K332" t="n">
        <v>51.39</v>
      </c>
      <c r="L332" t="n">
        <v>8</v>
      </c>
      <c r="M332" t="n">
        <v>44</v>
      </c>
      <c r="N332" t="n">
        <v>33.75</v>
      </c>
      <c r="O332" t="n">
        <v>22204.83</v>
      </c>
      <c r="P332" t="n">
        <v>499.54</v>
      </c>
      <c r="Q332" t="n">
        <v>419.26</v>
      </c>
      <c r="R332" t="n">
        <v>106.52</v>
      </c>
      <c r="S332" t="n">
        <v>59.57</v>
      </c>
      <c r="T332" t="n">
        <v>21165.68</v>
      </c>
      <c r="U332" t="n">
        <v>0.5600000000000001</v>
      </c>
      <c r="V332" t="n">
        <v>0.88</v>
      </c>
      <c r="W332" t="n">
        <v>6.87</v>
      </c>
      <c r="X332" t="n">
        <v>1.29</v>
      </c>
      <c r="Y332" t="n">
        <v>0.5</v>
      </c>
      <c r="Z332" t="n">
        <v>10</v>
      </c>
    </row>
    <row r="333">
      <c r="A333" t="n">
        <v>8</v>
      </c>
      <c r="B333" t="n">
        <v>85</v>
      </c>
      <c r="C333" t="inlineStr">
        <is>
          <t xml:space="preserve">CONCLUIDO	</t>
        </is>
      </c>
      <c r="D333" t="n">
        <v>2.3219</v>
      </c>
      <c r="E333" t="n">
        <v>43.07</v>
      </c>
      <c r="F333" t="n">
        <v>39.31</v>
      </c>
      <c r="G333" t="n">
        <v>57.52</v>
      </c>
      <c r="H333" t="n">
        <v>0.89</v>
      </c>
      <c r="I333" t="n">
        <v>41</v>
      </c>
      <c r="J333" t="n">
        <v>179.63</v>
      </c>
      <c r="K333" t="n">
        <v>51.39</v>
      </c>
      <c r="L333" t="n">
        <v>9</v>
      </c>
      <c r="M333" t="n">
        <v>39</v>
      </c>
      <c r="N333" t="n">
        <v>34.24</v>
      </c>
      <c r="O333" t="n">
        <v>22388.15</v>
      </c>
      <c r="P333" t="n">
        <v>497.07</v>
      </c>
      <c r="Q333" t="n">
        <v>419.24</v>
      </c>
      <c r="R333" t="n">
        <v>101.21</v>
      </c>
      <c r="S333" t="n">
        <v>59.57</v>
      </c>
      <c r="T333" t="n">
        <v>18533.75</v>
      </c>
      <c r="U333" t="n">
        <v>0.59</v>
      </c>
      <c r="V333" t="n">
        <v>0.88</v>
      </c>
      <c r="W333" t="n">
        <v>6.87</v>
      </c>
      <c r="X333" t="n">
        <v>1.14</v>
      </c>
      <c r="Y333" t="n">
        <v>0.5</v>
      </c>
      <c r="Z333" t="n">
        <v>10</v>
      </c>
    </row>
    <row r="334">
      <c r="A334" t="n">
        <v>9</v>
      </c>
      <c r="B334" t="n">
        <v>85</v>
      </c>
      <c r="C334" t="inlineStr">
        <is>
          <t xml:space="preserve">CONCLUIDO	</t>
        </is>
      </c>
      <c r="D334" t="n">
        <v>2.3346</v>
      </c>
      <c r="E334" t="n">
        <v>42.83</v>
      </c>
      <c r="F334" t="n">
        <v>39.21</v>
      </c>
      <c r="G334" t="n">
        <v>63.58</v>
      </c>
      <c r="H334" t="n">
        <v>0.98</v>
      </c>
      <c r="I334" t="n">
        <v>37</v>
      </c>
      <c r="J334" t="n">
        <v>181.12</v>
      </c>
      <c r="K334" t="n">
        <v>51.39</v>
      </c>
      <c r="L334" t="n">
        <v>10</v>
      </c>
      <c r="M334" t="n">
        <v>35</v>
      </c>
      <c r="N334" t="n">
        <v>34.73</v>
      </c>
      <c r="O334" t="n">
        <v>22572.13</v>
      </c>
      <c r="P334" t="n">
        <v>495.12</v>
      </c>
      <c r="Q334" t="n">
        <v>419.25</v>
      </c>
      <c r="R334" t="n">
        <v>98.52</v>
      </c>
      <c r="S334" t="n">
        <v>59.57</v>
      </c>
      <c r="T334" t="n">
        <v>17212.69</v>
      </c>
      <c r="U334" t="n">
        <v>0.6</v>
      </c>
      <c r="V334" t="n">
        <v>0.88</v>
      </c>
      <c r="W334" t="n">
        <v>6.85</v>
      </c>
      <c r="X334" t="n">
        <v>1.04</v>
      </c>
      <c r="Y334" t="n">
        <v>0.5</v>
      </c>
      <c r="Z334" t="n">
        <v>10</v>
      </c>
    </row>
    <row r="335">
      <c r="A335" t="n">
        <v>10</v>
      </c>
      <c r="B335" t="n">
        <v>85</v>
      </c>
      <c r="C335" t="inlineStr">
        <is>
          <t xml:space="preserve">CONCLUIDO	</t>
        </is>
      </c>
      <c r="D335" t="n">
        <v>2.3463</v>
      </c>
      <c r="E335" t="n">
        <v>42.62</v>
      </c>
      <c r="F335" t="n">
        <v>39.1</v>
      </c>
      <c r="G335" t="n">
        <v>68.98999999999999</v>
      </c>
      <c r="H335" t="n">
        <v>1.07</v>
      </c>
      <c r="I335" t="n">
        <v>34</v>
      </c>
      <c r="J335" t="n">
        <v>182.62</v>
      </c>
      <c r="K335" t="n">
        <v>51.39</v>
      </c>
      <c r="L335" t="n">
        <v>11</v>
      </c>
      <c r="M335" t="n">
        <v>32</v>
      </c>
      <c r="N335" t="n">
        <v>35.22</v>
      </c>
      <c r="O335" t="n">
        <v>22756.91</v>
      </c>
      <c r="P335" t="n">
        <v>492.76</v>
      </c>
      <c r="Q335" t="n">
        <v>419.27</v>
      </c>
      <c r="R335" t="n">
        <v>94.51000000000001</v>
      </c>
      <c r="S335" t="n">
        <v>59.57</v>
      </c>
      <c r="T335" t="n">
        <v>15219.6</v>
      </c>
      <c r="U335" t="n">
        <v>0.63</v>
      </c>
      <c r="V335" t="n">
        <v>0.88</v>
      </c>
      <c r="W335" t="n">
        <v>6.85</v>
      </c>
      <c r="X335" t="n">
        <v>0.93</v>
      </c>
      <c r="Y335" t="n">
        <v>0.5</v>
      </c>
      <c r="Z335" t="n">
        <v>10</v>
      </c>
    </row>
    <row r="336">
      <c r="A336" t="n">
        <v>11</v>
      </c>
      <c r="B336" t="n">
        <v>85</v>
      </c>
      <c r="C336" t="inlineStr">
        <is>
          <t xml:space="preserve">CONCLUIDO	</t>
        </is>
      </c>
      <c r="D336" t="n">
        <v>2.3567</v>
      </c>
      <c r="E336" t="n">
        <v>42.43</v>
      </c>
      <c r="F336" t="n">
        <v>39.01</v>
      </c>
      <c r="G336" t="n">
        <v>75.5</v>
      </c>
      <c r="H336" t="n">
        <v>1.16</v>
      </c>
      <c r="I336" t="n">
        <v>31</v>
      </c>
      <c r="J336" t="n">
        <v>184.12</v>
      </c>
      <c r="K336" t="n">
        <v>51.39</v>
      </c>
      <c r="L336" t="n">
        <v>12</v>
      </c>
      <c r="M336" t="n">
        <v>29</v>
      </c>
      <c r="N336" t="n">
        <v>35.73</v>
      </c>
      <c r="O336" t="n">
        <v>22942.24</v>
      </c>
      <c r="P336" t="n">
        <v>491.48</v>
      </c>
      <c r="Q336" t="n">
        <v>419.26</v>
      </c>
      <c r="R336" t="n">
        <v>91.95999999999999</v>
      </c>
      <c r="S336" t="n">
        <v>59.57</v>
      </c>
      <c r="T336" t="n">
        <v>13958.53</v>
      </c>
      <c r="U336" t="n">
        <v>0.65</v>
      </c>
      <c r="V336" t="n">
        <v>0.89</v>
      </c>
      <c r="W336" t="n">
        <v>6.84</v>
      </c>
      <c r="X336" t="n">
        <v>0.85</v>
      </c>
      <c r="Y336" t="n">
        <v>0.5</v>
      </c>
      <c r="Z336" t="n">
        <v>10</v>
      </c>
    </row>
    <row r="337">
      <c r="A337" t="n">
        <v>12</v>
      </c>
      <c r="B337" t="n">
        <v>85</v>
      </c>
      <c r="C337" t="inlineStr">
        <is>
          <t xml:space="preserve">CONCLUIDO	</t>
        </is>
      </c>
      <c r="D337" t="n">
        <v>2.3667</v>
      </c>
      <c r="E337" t="n">
        <v>42.25</v>
      </c>
      <c r="F337" t="n">
        <v>38.93</v>
      </c>
      <c r="G337" t="n">
        <v>83.43000000000001</v>
      </c>
      <c r="H337" t="n">
        <v>1.24</v>
      </c>
      <c r="I337" t="n">
        <v>28</v>
      </c>
      <c r="J337" t="n">
        <v>185.63</v>
      </c>
      <c r="K337" t="n">
        <v>51.39</v>
      </c>
      <c r="L337" t="n">
        <v>13</v>
      </c>
      <c r="M337" t="n">
        <v>26</v>
      </c>
      <c r="N337" t="n">
        <v>36.24</v>
      </c>
      <c r="O337" t="n">
        <v>23128.27</v>
      </c>
      <c r="P337" t="n">
        <v>489.85</v>
      </c>
      <c r="Q337" t="n">
        <v>419.26</v>
      </c>
      <c r="R337" t="n">
        <v>89.29000000000001</v>
      </c>
      <c r="S337" t="n">
        <v>59.57</v>
      </c>
      <c r="T337" t="n">
        <v>12642.15</v>
      </c>
      <c r="U337" t="n">
        <v>0.67</v>
      </c>
      <c r="V337" t="n">
        <v>0.89</v>
      </c>
      <c r="W337" t="n">
        <v>6.84</v>
      </c>
      <c r="X337" t="n">
        <v>0.77</v>
      </c>
      <c r="Y337" t="n">
        <v>0.5</v>
      </c>
      <c r="Z337" t="n">
        <v>10</v>
      </c>
    </row>
    <row r="338">
      <c r="A338" t="n">
        <v>13</v>
      </c>
      <c r="B338" t="n">
        <v>85</v>
      </c>
      <c r="C338" t="inlineStr">
        <is>
          <t xml:space="preserve">CONCLUIDO	</t>
        </is>
      </c>
      <c r="D338" t="n">
        <v>2.373</v>
      </c>
      <c r="E338" t="n">
        <v>42.14</v>
      </c>
      <c r="F338" t="n">
        <v>38.89</v>
      </c>
      <c r="G338" t="n">
        <v>89.73999999999999</v>
      </c>
      <c r="H338" t="n">
        <v>1.33</v>
      </c>
      <c r="I338" t="n">
        <v>26</v>
      </c>
      <c r="J338" t="n">
        <v>187.14</v>
      </c>
      <c r="K338" t="n">
        <v>51.39</v>
      </c>
      <c r="L338" t="n">
        <v>14</v>
      </c>
      <c r="M338" t="n">
        <v>24</v>
      </c>
      <c r="N338" t="n">
        <v>36.75</v>
      </c>
      <c r="O338" t="n">
        <v>23314.98</v>
      </c>
      <c r="P338" t="n">
        <v>488.29</v>
      </c>
      <c r="Q338" t="n">
        <v>419.26</v>
      </c>
      <c r="R338" t="n">
        <v>87.92</v>
      </c>
      <c r="S338" t="n">
        <v>59.57</v>
      </c>
      <c r="T338" t="n">
        <v>11966.34</v>
      </c>
      <c r="U338" t="n">
        <v>0.68</v>
      </c>
      <c r="V338" t="n">
        <v>0.89</v>
      </c>
      <c r="W338" t="n">
        <v>6.83</v>
      </c>
      <c r="X338" t="n">
        <v>0.72</v>
      </c>
      <c r="Y338" t="n">
        <v>0.5</v>
      </c>
      <c r="Z338" t="n">
        <v>10</v>
      </c>
    </row>
    <row r="339">
      <c r="A339" t="n">
        <v>14</v>
      </c>
      <c r="B339" t="n">
        <v>85</v>
      </c>
      <c r="C339" t="inlineStr">
        <is>
          <t xml:space="preserve">CONCLUIDO	</t>
        </is>
      </c>
      <c r="D339" t="n">
        <v>2.3774</v>
      </c>
      <c r="E339" t="n">
        <v>42.06</v>
      </c>
      <c r="F339" t="n">
        <v>38.84</v>
      </c>
      <c r="G339" t="n">
        <v>93.22</v>
      </c>
      <c r="H339" t="n">
        <v>1.41</v>
      </c>
      <c r="I339" t="n">
        <v>25</v>
      </c>
      <c r="J339" t="n">
        <v>188.66</v>
      </c>
      <c r="K339" t="n">
        <v>51.39</v>
      </c>
      <c r="L339" t="n">
        <v>15</v>
      </c>
      <c r="M339" t="n">
        <v>23</v>
      </c>
      <c r="N339" t="n">
        <v>37.27</v>
      </c>
      <c r="O339" t="n">
        <v>23502.4</v>
      </c>
      <c r="P339" t="n">
        <v>487.35</v>
      </c>
      <c r="Q339" t="n">
        <v>419.23</v>
      </c>
      <c r="R339" t="n">
        <v>86.36</v>
      </c>
      <c r="S339" t="n">
        <v>59.57</v>
      </c>
      <c r="T339" t="n">
        <v>11192</v>
      </c>
      <c r="U339" t="n">
        <v>0.6899999999999999</v>
      </c>
      <c r="V339" t="n">
        <v>0.89</v>
      </c>
      <c r="W339" t="n">
        <v>6.84</v>
      </c>
      <c r="X339" t="n">
        <v>0.68</v>
      </c>
      <c r="Y339" t="n">
        <v>0.5</v>
      </c>
      <c r="Z339" t="n">
        <v>10</v>
      </c>
    </row>
    <row r="340">
      <c r="A340" t="n">
        <v>15</v>
      </c>
      <c r="B340" t="n">
        <v>85</v>
      </c>
      <c r="C340" t="inlineStr">
        <is>
          <t xml:space="preserve">CONCLUIDO	</t>
        </is>
      </c>
      <c r="D340" t="n">
        <v>2.3845</v>
      </c>
      <c r="E340" t="n">
        <v>41.94</v>
      </c>
      <c r="F340" t="n">
        <v>38.79</v>
      </c>
      <c r="G340" t="n">
        <v>101.18</v>
      </c>
      <c r="H340" t="n">
        <v>1.49</v>
      </c>
      <c r="I340" t="n">
        <v>23</v>
      </c>
      <c r="J340" t="n">
        <v>190.19</v>
      </c>
      <c r="K340" t="n">
        <v>51.39</v>
      </c>
      <c r="L340" t="n">
        <v>16</v>
      </c>
      <c r="M340" t="n">
        <v>21</v>
      </c>
      <c r="N340" t="n">
        <v>37.79</v>
      </c>
      <c r="O340" t="n">
        <v>23690.52</v>
      </c>
      <c r="P340" t="n">
        <v>486.25</v>
      </c>
      <c r="Q340" t="n">
        <v>419.23</v>
      </c>
      <c r="R340" t="n">
        <v>84.51000000000001</v>
      </c>
      <c r="S340" t="n">
        <v>59.57</v>
      </c>
      <c r="T340" t="n">
        <v>10275.46</v>
      </c>
      <c r="U340" t="n">
        <v>0.7</v>
      </c>
      <c r="V340" t="n">
        <v>0.89</v>
      </c>
      <c r="W340" t="n">
        <v>6.83</v>
      </c>
      <c r="X340" t="n">
        <v>0.62</v>
      </c>
      <c r="Y340" t="n">
        <v>0.5</v>
      </c>
      <c r="Z340" t="n">
        <v>10</v>
      </c>
    </row>
    <row r="341">
      <c r="A341" t="n">
        <v>16</v>
      </c>
      <c r="B341" t="n">
        <v>85</v>
      </c>
      <c r="C341" t="inlineStr">
        <is>
          <t xml:space="preserve">CONCLUIDO	</t>
        </is>
      </c>
      <c r="D341" t="n">
        <v>2.3877</v>
      </c>
      <c r="E341" t="n">
        <v>41.88</v>
      </c>
      <c r="F341" t="n">
        <v>38.76</v>
      </c>
      <c r="G341" t="n">
        <v>105.72</v>
      </c>
      <c r="H341" t="n">
        <v>1.57</v>
      </c>
      <c r="I341" t="n">
        <v>22</v>
      </c>
      <c r="J341" t="n">
        <v>191.72</v>
      </c>
      <c r="K341" t="n">
        <v>51.39</v>
      </c>
      <c r="L341" t="n">
        <v>17</v>
      </c>
      <c r="M341" t="n">
        <v>20</v>
      </c>
      <c r="N341" t="n">
        <v>38.33</v>
      </c>
      <c r="O341" t="n">
        <v>23879.37</v>
      </c>
      <c r="P341" t="n">
        <v>485.52</v>
      </c>
      <c r="Q341" t="n">
        <v>419.25</v>
      </c>
      <c r="R341" t="n">
        <v>83.98999999999999</v>
      </c>
      <c r="S341" t="n">
        <v>59.57</v>
      </c>
      <c r="T341" t="n">
        <v>10021.51</v>
      </c>
      <c r="U341" t="n">
        <v>0.71</v>
      </c>
      <c r="V341" t="n">
        <v>0.89</v>
      </c>
      <c r="W341" t="n">
        <v>6.83</v>
      </c>
      <c r="X341" t="n">
        <v>0.6</v>
      </c>
      <c r="Y341" t="n">
        <v>0.5</v>
      </c>
      <c r="Z341" t="n">
        <v>10</v>
      </c>
    </row>
    <row r="342">
      <c r="A342" t="n">
        <v>17</v>
      </c>
      <c r="B342" t="n">
        <v>85</v>
      </c>
      <c r="C342" t="inlineStr">
        <is>
          <t xml:space="preserve">CONCLUIDO	</t>
        </is>
      </c>
      <c r="D342" t="n">
        <v>2.3912</v>
      </c>
      <c r="E342" t="n">
        <v>41.82</v>
      </c>
      <c r="F342" t="n">
        <v>38.74</v>
      </c>
      <c r="G342" t="n">
        <v>110.67</v>
      </c>
      <c r="H342" t="n">
        <v>1.65</v>
      </c>
      <c r="I342" t="n">
        <v>21</v>
      </c>
      <c r="J342" t="n">
        <v>193.26</v>
      </c>
      <c r="K342" t="n">
        <v>51.39</v>
      </c>
      <c r="L342" t="n">
        <v>18</v>
      </c>
      <c r="M342" t="n">
        <v>19</v>
      </c>
      <c r="N342" t="n">
        <v>38.86</v>
      </c>
      <c r="O342" t="n">
        <v>24068.93</v>
      </c>
      <c r="P342" t="n">
        <v>484.86</v>
      </c>
      <c r="Q342" t="n">
        <v>419.26</v>
      </c>
      <c r="R342" t="n">
        <v>82.93000000000001</v>
      </c>
      <c r="S342" t="n">
        <v>59.57</v>
      </c>
      <c r="T342" t="n">
        <v>9495.9</v>
      </c>
      <c r="U342" t="n">
        <v>0.72</v>
      </c>
      <c r="V342" t="n">
        <v>0.89</v>
      </c>
      <c r="W342" t="n">
        <v>6.83</v>
      </c>
      <c r="X342" t="n">
        <v>0.57</v>
      </c>
      <c r="Y342" t="n">
        <v>0.5</v>
      </c>
      <c r="Z342" t="n">
        <v>10</v>
      </c>
    </row>
    <row r="343">
      <c r="A343" t="n">
        <v>18</v>
      </c>
      <c r="B343" t="n">
        <v>85</v>
      </c>
      <c r="C343" t="inlineStr">
        <is>
          <t xml:space="preserve">CONCLUIDO	</t>
        </is>
      </c>
      <c r="D343" t="n">
        <v>2.3961</v>
      </c>
      <c r="E343" t="n">
        <v>41.74</v>
      </c>
      <c r="F343" t="n">
        <v>38.69</v>
      </c>
      <c r="G343" t="n">
        <v>116.06</v>
      </c>
      <c r="H343" t="n">
        <v>1.73</v>
      </c>
      <c r="I343" t="n">
        <v>20</v>
      </c>
      <c r="J343" t="n">
        <v>194.8</v>
      </c>
      <c r="K343" t="n">
        <v>51.39</v>
      </c>
      <c r="L343" t="n">
        <v>19</v>
      </c>
      <c r="M343" t="n">
        <v>18</v>
      </c>
      <c r="N343" t="n">
        <v>39.41</v>
      </c>
      <c r="O343" t="n">
        <v>24259.23</v>
      </c>
      <c r="P343" t="n">
        <v>482.74</v>
      </c>
      <c r="Q343" t="n">
        <v>419.23</v>
      </c>
      <c r="R343" t="n">
        <v>81.31</v>
      </c>
      <c r="S343" t="n">
        <v>59.57</v>
      </c>
      <c r="T343" t="n">
        <v>8688.5</v>
      </c>
      <c r="U343" t="n">
        <v>0.73</v>
      </c>
      <c r="V343" t="n">
        <v>0.89</v>
      </c>
      <c r="W343" t="n">
        <v>6.82</v>
      </c>
      <c r="X343" t="n">
        <v>0.52</v>
      </c>
      <c r="Y343" t="n">
        <v>0.5</v>
      </c>
      <c r="Z343" t="n">
        <v>10</v>
      </c>
    </row>
    <row r="344">
      <c r="A344" t="n">
        <v>19</v>
      </c>
      <c r="B344" t="n">
        <v>85</v>
      </c>
      <c r="C344" t="inlineStr">
        <is>
          <t xml:space="preserve">CONCLUIDO	</t>
        </is>
      </c>
      <c r="D344" t="n">
        <v>2.3984</v>
      </c>
      <c r="E344" t="n">
        <v>41.69</v>
      </c>
      <c r="F344" t="n">
        <v>38.68</v>
      </c>
      <c r="G344" t="n">
        <v>122.14</v>
      </c>
      <c r="H344" t="n">
        <v>1.81</v>
      </c>
      <c r="I344" t="n">
        <v>19</v>
      </c>
      <c r="J344" t="n">
        <v>196.35</v>
      </c>
      <c r="K344" t="n">
        <v>51.39</v>
      </c>
      <c r="L344" t="n">
        <v>20</v>
      </c>
      <c r="M344" t="n">
        <v>17</v>
      </c>
      <c r="N344" t="n">
        <v>39.96</v>
      </c>
      <c r="O344" t="n">
        <v>24450.27</v>
      </c>
      <c r="P344" t="n">
        <v>482.83</v>
      </c>
      <c r="Q344" t="n">
        <v>419.24</v>
      </c>
      <c r="R344" t="n">
        <v>81.22</v>
      </c>
      <c r="S344" t="n">
        <v>59.57</v>
      </c>
      <c r="T344" t="n">
        <v>8650.82</v>
      </c>
      <c r="U344" t="n">
        <v>0.73</v>
      </c>
      <c r="V344" t="n">
        <v>0.89</v>
      </c>
      <c r="W344" t="n">
        <v>6.82</v>
      </c>
      <c r="X344" t="n">
        <v>0.51</v>
      </c>
      <c r="Y344" t="n">
        <v>0.5</v>
      </c>
      <c r="Z344" t="n">
        <v>10</v>
      </c>
    </row>
    <row r="345">
      <c r="A345" t="n">
        <v>20</v>
      </c>
      <c r="B345" t="n">
        <v>85</v>
      </c>
      <c r="C345" t="inlineStr">
        <is>
          <t xml:space="preserve">CONCLUIDO	</t>
        </is>
      </c>
      <c r="D345" t="n">
        <v>2.4025</v>
      </c>
      <c r="E345" t="n">
        <v>41.62</v>
      </c>
      <c r="F345" t="n">
        <v>38.64</v>
      </c>
      <c r="G345" t="n">
        <v>128.8</v>
      </c>
      <c r="H345" t="n">
        <v>1.88</v>
      </c>
      <c r="I345" t="n">
        <v>18</v>
      </c>
      <c r="J345" t="n">
        <v>197.9</v>
      </c>
      <c r="K345" t="n">
        <v>51.39</v>
      </c>
      <c r="L345" t="n">
        <v>21</v>
      </c>
      <c r="M345" t="n">
        <v>16</v>
      </c>
      <c r="N345" t="n">
        <v>40.51</v>
      </c>
      <c r="O345" t="n">
        <v>24642.07</v>
      </c>
      <c r="P345" t="n">
        <v>482.7</v>
      </c>
      <c r="Q345" t="n">
        <v>419.23</v>
      </c>
      <c r="R345" t="n">
        <v>79.76000000000001</v>
      </c>
      <c r="S345" t="n">
        <v>59.57</v>
      </c>
      <c r="T345" t="n">
        <v>7926.31</v>
      </c>
      <c r="U345" t="n">
        <v>0.75</v>
      </c>
      <c r="V345" t="n">
        <v>0.89</v>
      </c>
      <c r="W345" t="n">
        <v>6.83</v>
      </c>
      <c r="X345" t="n">
        <v>0.48</v>
      </c>
      <c r="Y345" t="n">
        <v>0.5</v>
      </c>
      <c r="Z345" t="n">
        <v>10</v>
      </c>
    </row>
    <row r="346">
      <c r="A346" t="n">
        <v>21</v>
      </c>
      <c r="B346" t="n">
        <v>85</v>
      </c>
      <c r="C346" t="inlineStr">
        <is>
          <t xml:space="preserve">CONCLUIDO	</t>
        </is>
      </c>
      <c r="D346" t="n">
        <v>2.4058</v>
      </c>
      <c r="E346" t="n">
        <v>41.57</v>
      </c>
      <c r="F346" t="n">
        <v>38.62</v>
      </c>
      <c r="G346" t="n">
        <v>136.3</v>
      </c>
      <c r="H346" t="n">
        <v>1.96</v>
      </c>
      <c r="I346" t="n">
        <v>17</v>
      </c>
      <c r="J346" t="n">
        <v>199.46</v>
      </c>
      <c r="K346" t="n">
        <v>51.39</v>
      </c>
      <c r="L346" t="n">
        <v>22</v>
      </c>
      <c r="M346" t="n">
        <v>15</v>
      </c>
      <c r="N346" t="n">
        <v>41.07</v>
      </c>
      <c r="O346" t="n">
        <v>24834.62</v>
      </c>
      <c r="P346" t="n">
        <v>481.47</v>
      </c>
      <c r="Q346" t="n">
        <v>419.23</v>
      </c>
      <c r="R346" t="n">
        <v>79.12</v>
      </c>
      <c r="S346" t="n">
        <v>59.57</v>
      </c>
      <c r="T346" t="n">
        <v>7609</v>
      </c>
      <c r="U346" t="n">
        <v>0.75</v>
      </c>
      <c r="V346" t="n">
        <v>0.9</v>
      </c>
      <c r="W346" t="n">
        <v>6.82</v>
      </c>
      <c r="X346" t="n">
        <v>0.45</v>
      </c>
      <c r="Y346" t="n">
        <v>0.5</v>
      </c>
      <c r="Z346" t="n">
        <v>10</v>
      </c>
    </row>
    <row r="347">
      <c r="A347" t="n">
        <v>22</v>
      </c>
      <c r="B347" t="n">
        <v>85</v>
      </c>
      <c r="C347" t="inlineStr">
        <is>
          <t xml:space="preserve">CONCLUIDO	</t>
        </is>
      </c>
      <c r="D347" t="n">
        <v>2.4086</v>
      </c>
      <c r="E347" t="n">
        <v>41.52</v>
      </c>
      <c r="F347" t="n">
        <v>38.6</v>
      </c>
      <c r="G347" t="n">
        <v>144.76</v>
      </c>
      <c r="H347" t="n">
        <v>2.03</v>
      </c>
      <c r="I347" t="n">
        <v>16</v>
      </c>
      <c r="J347" t="n">
        <v>201.03</v>
      </c>
      <c r="K347" t="n">
        <v>51.39</v>
      </c>
      <c r="L347" t="n">
        <v>23</v>
      </c>
      <c r="M347" t="n">
        <v>14</v>
      </c>
      <c r="N347" t="n">
        <v>41.64</v>
      </c>
      <c r="O347" t="n">
        <v>25027.94</v>
      </c>
      <c r="P347" t="n">
        <v>480.75</v>
      </c>
      <c r="Q347" t="n">
        <v>419.23</v>
      </c>
      <c r="R347" t="n">
        <v>78.76000000000001</v>
      </c>
      <c r="S347" t="n">
        <v>59.57</v>
      </c>
      <c r="T347" t="n">
        <v>7435.08</v>
      </c>
      <c r="U347" t="n">
        <v>0.76</v>
      </c>
      <c r="V347" t="n">
        <v>0.9</v>
      </c>
      <c r="W347" t="n">
        <v>6.82</v>
      </c>
      <c r="X347" t="n">
        <v>0.44</v>
      </c>
      <c r="Y347" t="n">
        <v>0.5</v>
      </c>
      <c r="Z347" t="n">
        <v>10</v>
      </c>
    </row>
    <row r="348">
      <c r="A348" t="n">
        <v>23</v>
      </c>
      <c r="B348" t="n">
        <v>85</v>
      </c>
      <c r="C348" t="inlineStr">
        <is>
          <t xml:space="preserve">CONCLUIDO	</t>
        </is>
      </c>
      <c r="D348" t="n">
        <v>2.4088</v>
      </c>
      <c r="E348" t="n">
        <v>41.52</v>
      </c>
      <c r="F348" t="n">
        <v>38.6</v>
      </c>
      <c r="G348" t="n">
        <v>144.75</v>
      </c>
      <c r="H348" t="n">
        <v>2.1</v>
      </c>
      <c r="I348" t="n">
        <v>16</v>
      </c>
      <c r="J348" t="n">
        <v>202.61</v>
      </c>
      <c r="K348" t="n">
        <v>51.39</v>
      </c>
      <c r="L348" t="n">
        <v>24</v>
      </c>
      <c r="M348" t="n">
        <v>14</v>
      </c>
      <c r="N348" t="n">
        <v>42.21</v>
      </c>
      <c r="O348" t="n">
        <v>25222.04</v>
      </c>
      <c r="P348" t="n">
        <v>480.89</v>
      </c>
      <c r="Q348" t="n">
        <v>419.24</v>
      </c>
      <c r="R348" t="n">
        <v>78.73</v>
      </c>
      <c r="S348" t="n">
        <v>59.57</v>
      </c>
      <c r="T348" t="n">
        <v>7418.81</v>
      </c>
      <c r="U348" t="n">
        <v>0.76</v>
      </c>
      <c r="V348" t="n">
        <v>0.9</v>
      </c>
      <c r="W348" t="n">
        <v>6.82</v>
      </c>
      <c r="X348" t="n">
        <v>0.44</v>
      </c>
      <c r="Y348" t="n">
        <v>0.5</v>
      </c>
      <c r="Z348" t="n">
        <v>10</v>
      </c>
    </row>
    <row r="349">
      <c r="A349" t="n">
        <v>24</v>
      </c>
      <c r="B349" t="n">
        <v>85</v>
      </c>
      <c r="C349" t="inlineStr">
        <is>
          <t xml:space="preserve">CONCLUIDO	</t>
        </is>
      </c>
      <c r="D349" t="n">
        <v>2.4129</v>
      </c>
      <c r="E349" t="n">
        <v>41.44</v>
      </c>
      <c r="F349" t="n">
        <v>38.56</v>
      </c>
      <c r="G349" t="n">
        <v>154.25</v>
      </c>
      <c r="H349" t="n">
        <v>2.17</v>
      </c>
      <c r="I349" t="n">
        <v>15</v>
      </c>
      <c r="J349" t="n">
        <v>204.19</v>
      </c>
      <c r="K349" t="n">
        <v>51.39</v>
      </c>
      <c r="L349" t="n">
        <v>25</v>
      </c>
      <c r="M349" t="n">
        <v>13</v>
      </c>
      <c r="N349" t="n">
        <v>42.79</v>
      </c>
      <c r="O349" t="n">
        <v>25417.05</v>
      </c>
      <c r="P349" t="n">
        <v>479.34</v>
      </c>
      <c r="Q349" t="n">
        <v>419.23</v>
      </c>
      <c r="R349" t="n">
        <v>77.26000000000001</v>
      </c>
      <c r="S349" t="n">
        <v>59.57</v>
      </c>
      <c r="T349" t="n">
        <v>6688.5</v>
      </c>
      <c r="U349" t="n">
        <v>0.77</v>
      </c>
      <c r="V349" t="n">
        <v>0.9</v>
      </c>
      <c r="W349" t="n">
        <v>6.82</v>
      </c>
      <c r="X349" t="n">
        <v>0.4</v>
      </c>
      <c r="Y349" t="n">
        <v>0.5</v>
      </c>
      <c r="Z349" t="n">
        <v>10</v>
      </c>
    </row>
    <row r="350">
      <c r="A350" t="n">
        <v>25</v>
      </c>
      <c r="B350" t="n">
        <v>85</v>
      </c>
      <c r="C350" t="inlineStr">
        <is>
          <t xml:space="preserve">CONCLUIDO	</t>
        </is>
      </c>
      <c r="D350" t="n">
        <v>2.4135</v>
      </c>
      <c r="E350" t="n">
        <v>41.43</v>
      </c>
      <c r="F350" t="n">
        <v>38.55</v>
      </c>
      <c r="G350" t="n">
        <v>154.21</v>
      </c>
      <c r="H350" t="n">
        <v>2.24</v>
      </c>
      <c r="I350" t="n">
        <v>15</v>
      </c>
      <c r="J350" t="n">
        <v>205.77</v>
      </c>
      <c r="K350" t="n">
        <v>51.39</v>
      </c>
      <c r="L350" t="n">
        <v>26</v>
      </c>
      <c r="M350" t="n">
        <v>13</v>
      </c>
      <c r="N350" t="n">
        <v>43.38</v>
      </c>
      <c r="O350" t="n">
        <v>25612.75</v>
      </c>
      <c r="P350" t="n">
        <v>478.62</v>
      </c>
      <c r="Q350" t="n">
        <v>419.24</v>
      </c>
      <c r="R350" t="n">
        <v>77.18000000000001</v>
      </c>
      <c r="S350" t="n">
        <v>59.57</v>
      </c>
      <c r="T350" t="n">
        <v>6652.28</v>
      </c>
      <c r="U350" t="n">
        <v>0.77</v>
      </c>
      <c r="V350" t="n">
        <v>0.9</v>
      </c>
      <c r="W350" t="n">
        <v>6.81</v>
      </c>
      <c r="X350" t="n">
        <v>0.39</v>
      </c>
      <c r="Y350" t="n">
        <v>0.5</v>
      </c>
      <c r="Z350" t="n">
        <v>10</v>
      </c>
    </row>
    <row r="351">
      <c r="A351" t="n">
        <v>26</v>
      </c>
      <c r="B351" t="n">
        <v>85</v>
      </c>
      <c r="C351" t="inlineStr">
        <is>
          <t xml:space="preserve">CONCLUIDO	</t>
        </is>
      </c>
      <c r="D351" t="n">
        <v>2.4164</v>
      </c>
      <c r="E351" t="n">
        <v>41.38</v>
      </c>
      <c r="F351" t="n">
        <v>38.54</v>
      </c>
      <c r="G351" t="n">
        <v>165.16</v>
      </c>
      <c r="H351" t="n">
        <v>2.31</v>
      </c>
      <c r="I351" t="n">
        <v>14</v>
      </c>
      <c r="J351" t="n">
        <v>207.37</v>
      </c>
      <c r="K351" t="n">
        <v>51.39</v>
      </c>
      <c r="L351" t="n">
        <v>27</v>
      </c>
      <c r="M351" t="n">
        <v>12</v>
      </c>
      <c r="N351" t="n">
        <v>43.97</v>
      </c>
      <c r="O351" t="n">
        <v>25809.25</v>
      </c>
      <c r="P351" t="n">
        <v>479.3</v>
      </c>
      <c r="Q351" t="n">
        <v>419.24</v>
      </c>
      <c r="R351" t="n">
        <v>76.34</v>
      </c>
      <c r="S351" t="n">
        <v>59.57</v>
      </c>
      <c r="T351" t="n">
        <v>6237.56</v>
      </c>
      <c r="U351" t="n">
        <v>0.78</v>
      </c>
      <c r="V351" t="n">
        <v>0.9</v>
      </c>
      <c r="W351" t="n">
        <v>6.82</v>
      </c>
      <c r="X351" t="n">
        <v>0.37</v>
      </c>
      <c r="Y351" t="n">
        <v>0.5</v>
      </c>
      <c r="Z351" t="n">
        <v>10</v>
      </c>
    </row>
    <row r="352">
      <c r="A352" t="n">
        <v>27</v>
      </c>
      <c r="B352" t="n">
        <v>85</v>
      </c>
      <c r="C352" t="inlineStr">
        <is>
          <t xml:space="preserve">CONCLUIDO	</t>
        </is>
      </c>
      <c r="D352" t="n">
        <v>2.4163</v>
      </c>
      <c r="E352" t="n">
        <v>41.39</v>
      </c>
      <c r="F352" t="n">
        <v>38.54</v>
      </c>
      <c r="G352" t="n">
        <v>165.17</v>
      </c>
      <c r="H352" t="n">
        <v>2.38</v>
      </c>
      <c r="I352" t="n">
        <v>14</v>
      </c>
      <c r="J352" t="n">
        <v>208.97</v>
      </c>
      <c r="K352" t="n">
        <v>51.39</v>
      </c>
      <c r="L352" t="n">
        <v>28</v>
      </c>
      <c r="M352" t="n">
        <v>12</v>
      </c>
      <c r="N352" t="n">
        <v>44.57</v>
      </c>
      <c r="O352" t="n">
        <v>26006.56</v>
      </c>
      <c r="P352" t="n">
        <v>476.89</v>
      </c>
      <c r="Q352" t="n">
        <v>419.24</v>
      </c>
      <c r="R352" t="n">
        <v>76.48999999999999</v>
      </c>
      <c r="S352" t="n">
        <v>59.57</v>
      </c>
      <c r="T352" t="n">
        <v>6311.92</v>
      </c>
      <c r="U352" t="n">
        <v>0.78</v>
      </c>
      <c r="V352" t="n">
        <v>0.9</v>
      </c>
      <c r="W352" t="n">
        <v>6.82</v>
      </c>
      <c r="X352" t="n">
        <v>0.37</v>
      </c>
      <c r="Y352" t="n">
        <v>0.5</v>
      </c>
      <c r="Z352" t="n">
        <v>10</v>
      </c>
    </row>
    <row r="353">
      <c r="A353" t="n">
        <v>28</v>
      </c>
      <c r="B353" t="n">
        <v>85</v>
      </c>
      <c r="C353" t="inlineStr">
        <is>
          <t xml:space="preserve">CONCLUIDO	</t>
        </is>
      </c>
      <c r="D353" t="n">
        <v>2.4194</v>
      </c>
      <c r="E353" t="n">
        <v>41.33</v>
      </c>
      <c r="F353" t="n">
        <v>38.52</v>
      </c>
      <c r="G353" t="n">
        <v>177.78</v>
      </c>
      <c r="H353" t="n">
        <v>2.45</v>
      </c>
      <c r="I353" t="n">
        <v>13</v>
      </c>
      <c r="J353" t="n">
        <v>210.57</v>
      </c>
      <c r="K353" t="n">
        <v>51.39</v>
      </c>
      <c r="L353" t="n">
        <v>29</v>
      </c>
      <c r="M353" t="n">
        <v>11</v>
      </c>
      <c r="N353" t="n">
        <v>45.18</v>
      </c>
      <c r="O353" t="n">
        <v>26204.71</v>
      </c>
      <c r="P353" t="n">
        <v>477.71</v>
      </c>
      <c r="Q353" t="n">
        <v>419.23</v>
      </c>
      <c r="R353" t="n">
        <v>75.84</v>
      </c>
      <c r="S353" t="n">
        <v>59.57</v>
      </c>
      <c r="T353" t="n">
        <v>5988.18</v>
      </c>
      <c r="U353" t="n">
        <v>0.79</v>
      </c>
      <c r="V353" t="n">
        <v>0.9</v>
      </c>
      <c r="W353" t="n">
        <v>6.82</v>
      </c>
      <c r="X353" t="n">
        <v>0.36</v>
      </c>
      <c r="Y353" t="n">
        <v>0.5</v>
      </c>
      <c r="Z353" t="n">
        <v>10</v>
      </c>
    </row>
    <row r="354">
      <c r="A354" t="n">
        <v>29</v>
      </c>
      <c r="B354" t="n">
        <v>85</v>
      </c>
      <c r="C354" t="inlineStr">
        <is>
          <t xml:space="preserve">CONCLUIDO	</t>
        </is>
      </c>
      <c r="D354" t="n">
        <v>2.42</v>
      </c>
      <c r="E354" t="n">
        <v>41.32</v>
      </c>
      <c r="F354" t="n">
        <v>38.51</v>
      </c>
      <c r="G354" t="n">
        <v>177.73</v>
      </c>
      <c r="H354" t="n">
        <v>2.51</v>
      </c>
      <c r="I354" t="n">
        <v>13</v>
      </c>
      <c r="J354" t="n">
        <v>212.19</v>
      </c>
      <c r="K354" t="n">
        <v>51.39</v>
      </c>
      <c r="L354" t="n">
        <v>30</v>
      </c>
      <c r="M354" t="n">
        <v>11</v>
      </c>
      <c r="N354" t="n">
        <v>45.79</v>
      </c>
      <c r="O354" t="n">
        <v>26403.69</v>
      </c>
      <c r="P354" t="n">
        <v>478.6</v>
      </c>
      <c r="Q354" t="n">
        <v>419.24</v>
      </c>
      <c r="R354" t="n">
        <v>75.67</v>
      </c>
      <c r="S354" t="n">
        <v>59.57</v>
      </c>
      <c r="T354" t="n">
        <v>5903.31</v>
      </c>
      <c r="U354" t="n">
        <v>0.79</v>
      </c>
      <c r="V354" t="n">
        <v>0.9</v>
      </c>
      <c r="W354" t="n">
        <v>6.81</v>
      </c>
      <c r="X354" t="n">
        <v>0.35</v>
      </c>
      <c r="Y354" t="n">
        <v>0.5</v>
      </c>
      <c r="Z354" t="n">
        <v>10</v>
      </c>
    </row>
    <row r="355">
      <c r="A355" t="n">
        <v>30</v>
      </c>
      <c r="B355" t="n">
        <v>85</v>
      </c>
      <c r="C355" t="inlineStr">
        <is>
          <t xml:space="preserve">CONCLUIDO	</t>
        </is>
      </c>
      <c r="D355" t="n">
        <v>2.4246</v>
      </c>
      <c r="E355" t="n">
        <v>41.24</v>
      </c>
      <c r="F355" t="n">
        <v>38.46</v>
      </c>
      <c r="G355" t="n">
        <v>192.32</v>
      </c>
      <c r="H355" t="n">
        <v>2.58</v>
      </c>
      <c r="I355" t="n">
        <v>12</v>
      </c>
      <c r="J355" t="n">
        <v>213.81</v>
      </c>
      <c r="K355" t="n">
        <v>51.39</v>
      </c>
      <c r="L355" t="n">
        <v>31</v>
      </c>
      <c r="M355" t="n">
        <v>10</v>
      </c>
      <c r="N355" t="n">
        <v>46.41</v>
      </c>
      <c r="O355" t="n">
        <v>26603.52</v>
      </c>
      <c r="P355" t="n">
        <v>474.89</v>
      </c>
      <c r="Q355" t="n">
        <v>419.25</v>
      </c>
      <c r="R355" t="n">
        <v>74.09999999999999</v>
      </c>
      <c r="S355" t="n">
        <v>59.57</v>
      </c>
      <c r="T355" t="n">
        <v>5125.77</v>
      </c>
      <c r="U355" t="n">
        <v>0.8</v>
      </c>
      <c r="V355" t="n">
        <v>0.9</v>
      </c>
      <c r="W355" t="n">
        <v>6.81</v>
      </c>
      <c r="X355" t="n">
        <v>0.3</v>
      </c>
      <c r="Y355" t="n">
        <v>0.5</v>
      </c>
      <c r="Z355" t="n">
        <v>10</v>
      </c>
    </row>
    <row r="356">
      <c r="A356" t="n">
        <v>31</v>
      </c>
      <c r="B356" t="n">
        <v>85</v>
      </c>
      <c r="C356" t="inlineStr">
        <is>
          <t xml:space="preserve">CONCLUIDO	</t>
        </is>
      </c>
      <c r="D356" t="n">
        <v>2.4251</v>
      </c>
      <c r="E356" t="n">
        <v>41.24</v>
      </c>
      <c r="F356" t="n">
        <v>38.46</v>
      </c>
      <c r="G356" t="n">
        <v>192.28</v>
      </c>
      <c r="H356" t="n">
        <v>2.64</v>
      </c>
      <c r="I356" t="n">
        <v>12</v>
      </c>
      <c r="J356" t="n">
        <v>215.43</v>
      </c>
      <c r="K356" t="n">
        <v>51.39</v>
      </c>
      <c r="L356" t="n">
        <v>32</v>
      </c>
      <c r="M356" t="n">
        <v>10</v>
      </c>
      <c r="N356" t="n">
        <v>47.04</v>
      </c>
      <c r="O356" t="n">
        <v>26804.21</v>
      </c>
      <c r="P356" t="n">
        <v>476.78</v>
      </c>
      <c r="Q356" t="n">
        <v>419.23</v>
      </c>
      <c r="R356" t="n">
        <v>73.91</v>
      </c>
      <c r="S356" t="n">
        <v>59.57</v>
      </c>
      <c r="T356" t="n">
        <v>5032.24</v>
      </c>
      <c r="U356" t="n">
        <v>0.8100000000000001</v>
      </c>
      <c r="V356" t="n">
        <v>0.9</v>
      </c>
      <c r="W356" t="n">
        <v>6.81</v>
      </c>
      <c r="X356" t="n">
        <v>0.29</v>
      </c>
      <c r="Y356" t="n">
        <v>0.5</v>
      </c>
      <c r="Z356" t="n">
        <v>10</v>
      </c>
    </row>
    <row r="357">
      <c r="A357" t="n">
        <v>32</v>
      </c>
      <c r="B357" t="n">
        <v>85</v>
      </c>
      <c r="C357" t="inlineStr">
        <is>
          <t xml:space="preserve">CONCLUIDO	</t>
        </is>
      </c>
      <c r="D357" t="n">
        <v>2.424</v>
      </c>
      <c r="E357" t="n">
        <v>41.25</v>
      </c>
      <c r="F357" t="n">
        <v>38.47</v>
      </c>
      <c r="G357" t="n">
        <v>192.37</v>
      </c>
      <c r="H357" t="n">
        <v>2.7</v>
      </c>
      <c r="I357" t="n">
        <v>12</v>
      </c>
      <c r="J357" t="n">
        <v>217.07</v>
      </c>
      <c r="K357" t="n">
        <v>51.39</v>
      </c>
      <c r="L357" t="n">
        <v>33</v>
      </c>
      <c r="M357" t="n">
        <v>10</v>
      </c>
      <c r="N357" t="n">
        <v>47.68</v>
      </c>
      <c r="O357" t="n">
        <v>27005.77</v>
      </c>
      <c r="P357" t="n">
        <v>476.66</v>
      </c>
      <c r="Q357" t="n">
        <v>419.23</v>
      </c>
      <c r="R357" t="n">
        <v>74.44</v>
      </c>
      <c r="S357" t="n">
        <v>59.57</v>
      </c>
      <c r="T357" t="n">
        <v>5293.37</v>
      </c>
      <c r="U357" t="n">
        <v>0.8</v>
      </c>
      <c r="V357" t="n">
        <v>0.9</v>
      </c>
      <c r="W357" t="n">
        <v>6.82</v>
      </c>
      <c r="X357" t="n">
        <v>0.31</v>
      </c>
      <c r="Y357" t="n">
        <v>0.5</v>
      </c>
      <c r="Z357" t="n">
        <v>10</v>
      </c>
    </row>
    <row r="358">
      <c r="A358" t="n">
        <v>33</v>
      </c>
      <c r="B358" t="n">
        <v>85</v>
      </c>
      <c r="C358" t="inlineStr">
        <is>
          <t xml:space="preserve">CONCLUIDO	</t>
        </is>
      </c>
      <c r="D358" t="n">
        <v>2.4278</v>
      </c>
      <c r="E358" t="n">
        <v>41.19</v>
      </c>
      <c r="F358" t="n">
        <v>38.44</v>
      </c>
      <c r="G358" t="n">
        <v>209.7</v>
      </c>
      <c r="H358" t="n">
        <v>2.76</v>
      </c>
      <c r="I358" t="n">
        <v>11</v>
      </c>
      <c r="J358" t="n">
        <v>218.71</v>
      </c>
      <c r="K358" t="n">
        <v>51.39</v>
      </c>
      <c r="L358" t="n">
        <v>34</v>
      </c>
      <c r="M358" t="n">
        <v>9</v>
      </c>
      <c r="N358" t="n">
        <v>48.32</v>
      </c>
      <c r="O358" t="n">
        <v>27208.22</v>
      </c>
      <c r="P358" t="n">
        <v>474.06</v>
      </c>
      <c r="Q358" t="n">
        <v>419.23</v>
      </c>
      <c r="R358" t="n">
        <v>73.5</v>
      </c>
      <c r="S358" t="n">
        <v>59.57</v>
      </c>
      <c r="T358" t="n">
        <v>4832.31</v>
      </c>
      <c r="U358" t="n">
        <v>0.8100000000000001</v>
      </c>
      <c r="V358" t="n">
        <v>0.9</v>
      </c>
      <c r="W358" t="n">
        <v>6.81</v>
      </c>
      <c r="X358" t="n">
        <v>0.28</v>
      </c>
      <c r="Y358" t="n">
        <v>0.5</v>
      </c>
      <c r="Z358" t="n">
        <v>10</v>
      </c>
    </row>
    <row r="359">
      <c r="A359" t="n">
        <v>34</v>
      </c>
      <c r="B359" t="n">
        <v>85</v>
      </c>
      <c r="C359" t="inlineStr">
        <is>
          <t xml:space="preserve">CONCLUIDO	</t>
        </is>
      </c>
      <c r="D359" t="n">
        <v>2.4275</v>
      </c>
      <c r="E359" t="n">
        <v>41.2</v>
      </c>
      <c r="F359" t="n">
        <v>38.45</v>
      </c>
      <c r="G359" t="n">
        <v>209.73</v>
      </c>
      <c r="H359" t="n">
        <v>2.82</v>
      </c>
      <c r="I359" t="n">
        <v>11</v>
      </c>
      <c r="J359" t="n">
        <v>220.36</v>
      </c>
      <c r="K359" t="n">
        <v>51.39</v>
      </c>
      <c r="L359" t="n">
        <v>35</v>
      </c>
      <c r="M359" t="n">
        <v>9</v>
      </c>
      <c r="N359" t="n">
        <v>48.97</v>
      </c>
      <c r="O359" t="n">
        <v>27411.55</v>
      </c>
      <c r="P359" t="n">
        <v>475.5</v>
      </c>
      <c r="Q359" t="n">
        <v>419.23</v>
      </c>
      <c r="R359" t="n">
        <v>73.63</v>
      </c>
      <c r="S359" t="n">
        <v>59.57</v>
      </c>
      <c r="T359" t="n">
        <v>4895.55</v>
      </c>
      <c r="U359" t="n">
        <v>0.8100000000000001</v>
      </c>
      <c r="V359" t="n">
        <v>0.9</v>
      </c>
      <c r="W359" t="n">
        <v>6.81</v>
      </c>
      <c r="X359" t="n">
        <v>0.29</v>
      </c>
      <c r="Y359" t="n">
        <v>0.5</v>
      </c>
      <c r="Z359" t="n">
        <v>10</v>
      </c>
    </row>
    <row r="360">
      <c r="A360" t="n">
        <v>35</v>
      </c>
      <c r="B360" t="n">
        <v>85</v>
      </c>
      <c r="C360" t="inlineStr">
        <is>
          <t xml:space="preserve">CONCLUIDO	</t>
        </is>
      </c>
      <c r="D360" t="n">
        <v>2.4275</v>
      </c>
      <c r="E360" t="n">
        <v>41.19</v>
      </c>
      <c r="F360" t="n">
        <v>38.45</v>
      </c>
      <c r="G360" t="n">
        <v>209.72</v>
      </c>
      <c r="H360" t="n">
        <v>2.88</v>
      </c>
      <c r="I360" t="n">
        <v>11</v>
      </c>
      <c r="J360" t="n">
        <v>222.01</v>
      </c>
      <c r="K360" t="n">
        <v>51.39</v>
      </c>
      <c r="L360" t="n">
        <v>36</v>
      </c>
      <c r="M360" t="n">
        <v>9</v>
      </c>
      <c r="N360" t="n">
        <v>49.62</v>
      </c>
      <c r="O360" t="n">
        <v>27615.8</v>
      </c>
      <c r="P360" t="n">
        <v>476.05</v>
      </c>
      <c r="Q360" t="n">
        <v>419.23</v>
      </c>
      <c r="R360" t="n">
        <v>73.70999999999999</v>
      </c>
      <c r="S360" t="n">
        <v>59.57</v>
      </c>
      <c r="T360" t="n">
        <v>4934.62</v>
      </c>
      <c r="U360" t="n">
        <v>0.8100000000000001</v>
      </c>
      <c r="V360" t="n">
        <v>0.9</v>
      </c>
      <c r="W360" t="n">
        <v>6.81</v>
      </c>
      <c r="X360" t="n">
        <v>0.29</v>
      </c>
      <c r="Y360" t="n">
        <v>0.5</v>
      </c>
      <c r="Z360" t="n">
        <v>10</v>
      </c>
    </row>
    <row r="361">
      <c r="A361" t="n">
        <v>36</v>
      </c>
      <c r="B361" t="n">
        <v>85</v>
      </c>
      <c r="C361" t="inlineStr">
        <is>
          <t xml:space="preserve">CONCLUIDO	</t>
        </is>
      </c>
      <c r="D361" t="n">
        <v>2.4277</v>
      </c>
      <c r="E361" t="n">
        <v>41.19</v>
      </c>
      <c r="F361" t="n">
        <v>38.45</v>
      </c>
      <c r="G361" t="n">
        <v>209.71</v>
      </c>
      <c r="H361" t="n">
        <v>2.94</v>
      </c>
      <c r="I361" t="n">
        <v>11</v>
      </c>
      <c r="J361" t="n">
        <v>223.68</v>
      </c>
      <c r="K361" t="n">
        <v>51.39</v>
      </c>
      <c r="L361" t="n">
        <v>37</v>
      </c>
      <c r="M361" t="n">
        <v>9</v>
      </c>
      <c r="N361" t="n">
        <v>50.29</v>
      </c>
      <c r="O361" t="n">
        <v>27821.09</v>
      </c>
      <c r="P361" t="n">
        <v>474.92</v>
      </c>
      <c r="Q361" t="n">
        <v>419.23</v>
      </c>
      <c r="R361" t="n">
        <v>73.58</v>
      </c>
      <c r="S361" t="n">
        <v>59.57</v>
      </c>
      <c r="T361" t="n">
        <v>4872.02</v>
      </c>
      <c r="U361" t="n">
        <v>0.8100000000000001</v>
      </c>
      <c r="V361" t="n">
        <v>0.9</v>
      </c>
      <c r="W361" t="n">
        <v>6.81</v>
      </c>
      <c r="X361" t="n">
        <v>0.28</v>
      </c>
      <c r="Y361" t="n">
        <v>0.5</v>
      </c>
      <c r="Z361" t="n">
        <v>10</v>
      </c>
    </row>
    <row r="362">
      <c r="A362" t="n">
        <v>37</v>
      </c>
      <c r="B362" t="n">
        <v>85</v>
      </c>
      <c r="C362" t="inlineStr">
        <is>
          <t xml:space="preserve">CONCLUIDO	</t>
        </is>
      </c>
      <c r="D362" t="n">
        <v>2.431</v>
      </c>
      <c r="E362" t="n">
        <v>41.14</v>
      </c>
      <c r="F362" t="n">
        <v>38.42</v>
      </c>
      <c r="G362" t="n">
        <v>230.55</v>
      </c>
      <c r="H362" t="n">
        <v>3</v>
      </c>
      <c r="I362" t="n">
        <v>10</v>
      </c>
      <c r="J362" t="n">
        <v>225.35</v>
      </c>
      <c r="K362" t="n">
        <v>51.39</v>
      </c>
      <c r="L362" t="n">
        <v>38</v>
      </c>
      <c r="M362" t="n">
        <v>8</v>
      </c>
      <c r="N362" t="n">
        <v>50.96</v>
      </c>
      <c r="O362" t="n">
        <v>28027.19</v>
      </c>
      <c r="P362" t="n">
        <v>473.46</v>
      </c>
      <c r="Q362" t="n">
        <v>419.25</v>
      </c>
      <c r="R362" t="n">
        <v>72.95</v>
      </c>
      <c r="S362" t="n">
        <v>59.57</v>
      </c>
      <c r="T362" t="n">
        <v>4558.08</v>
      </c>
      <c r="U362" t="n">
        <v>0.82</v>
      </c>
      <c r="V362" t="n">
        <v>0.9</v>
      </c>
      <c r="W362" t="n">
        <v>6.81</v>
      </c>
      <c r="X362" t="n">
        <v>0.26</v>
      </c>
      <c r="Y362" t="n">
        <v>0.5</v>
      </c>
      <c r="Z362" t="n">
        <v>10</v>
      </c>
    </row>
    <row r="363">
      <c r="A363" t="n">
        <v>38</v>
      </c>
      <c r="B363" t="n">
        <v>85</v>
      </c>
      <c r="C363" t="inlineStr">
        <is>
          <t xml:space="preserve">CONCLUIDO	</t>
        </is>
      </c>
      <c r="D363" t="n">
        <v>2.431</v>
      </c>
      <c r="E363" t="n">
        <v>41.13</v>
      </c>
      <c r="F363" t="n">
        <v>38.42</v>
      </c>
      <c r="G363" t="n">
        <v>230.54</v>
      </c>
      <c r="H363" t="n">
        <v>3.05</v>
      </c>
      <c r="I363" t="n">
        <v>10</v>
      </c>
      <c r="J363" t="n">
        <v>227.03</v>
      </c>
      <c r="K363" t="n">
        <v>51.39</v>
      </c>
      <c r="L363" t="n">
        <v>39</v>
      </c>
      <c r="M363" t="n">
        <v>8</v>
      </c>
      <c r="N363" t="n">
        <v>51.64</v>
      </c>
      <c r="O363" t="n">
        <v>28234.24</v>
      </c>
      <c r="P363" t="n">
        <v>474.37</v>
      </c>
      <c r="Q363" t="n">
        <v>419.23</v>
      </c>
      <c r="R363" t="n">
        <v>72.81999999999999</v>
      </c>
      <c r="S363" t="n">
        <v>59.57</v>
      </c>
      <c r="T363" t="n">
        <v>4495.83</v>
      </c>
      <c r="U363" t="n">
        <v>0.82</v>
      </c>
      <c r="V363" t="n">
        <v>0.9</v>
      </c>
      <c r="W363" t="n">
        <v>6.81</v>
      </c>
      <c r="X363" t="n">
        <v>0.26</v>
      </c>
      <c r="Y363" t="n">
        <v>0.5</v>
      </c>
      <c r="Z363" t="n">
        <v>10</v>
      </c>
    </row>
    <row r="364">
      <c r="A364" t="n">
        <v>39</v>
      </c>
      <c r="B364" t="n">
        <v>85</v>
      </c>
      <c r="C364" t="inlineStr">
        <is>
          <t xml:space="preserve">CONCLUIDO	</t>
        </is>
      </c>
      <c r="D364" t="n">
        <v>2.4316</v>
      </c>
      <c r="E364" t="n">
        <v>41.12</v>
      </c>
      <c r="F364" t="n">
        <v>38.41</v>
      </c>
      <c r="G364" t="n">
        <v>230.48</v>
      </c>
      <c r="H364" t="n">
        <v>3.11</v>
      </c>
      <c r="I364" t="n">
        <v>10</v>
      </c>
      <c r="J364" t="n">
        <v>228.71</v>
      </c>
      <c r="K364" t="n">
        <v>51.39</v>
      </c>
      <c r="L364" t="n">
        <v>40</v>
      </c>
      <c r="M364" t="n">
        <v>8</v>
      </c>
      <c r="N364" t="n">
        <v>52.32</v>
      </c>
      <c r="O364" t="n">
        <v>28442.24</v>
      </c>
      <c r="P364" t="n">
        <v>475.2</v>
      </c>
      <c r="Q364" t="n">
        <v>419.23</v>
      </c>
      <c r="R364" t="n">
        <v>72.56</v>
      </c>
      <c r="S364" t="n">
        <v>59.57</v>
      </c>
      <c r="T364" t="n">
        <v>4363.78</v>
      </c>
      <c r="U364" t="n">
        <v>0.82</v>
      </c>
      <c r="V364" t="n">
        <v>0.9</v>
      </c>
      <c r="W364" t="n">
        <v>6.81</v>
      </c>
      <c r="X364" t="n">
        <v>0.25</v>
      </c>
      <c r="Y364" t="n">
        <v>0.5</v>
      </c>
      <c r="Z364" t="n">
        <v>10</v>
      </c>
    </row>
    <row r="365">
      <c r="A365" t="n">
        <v>0</v>
      </c>
      <c r="B365" t="n">
        <v>20</v>
      </c>
      <c r="C365" t="inlineStr">
        <is>
          <t xml:space="preserve">CONCLUIDO	</t>
        </is>
      </c>
      <c r="D365" t="n">
        <v>2.1193</v>
      </c>
      <c r="E365" t="n">
        <v>47.19</v>
      </c>
      <c r="F365" t="n">
        <v>43.27</v>
      </c>
      <c r="G365" t="n">
        <v>14.67</v>
      </c>
      <c r="H365" t="n">
        <v>0.34</v>
      </c>
      <c r="I365" t="n">
        <v>177</v>
      </c>
      <c r="J365" t="n">
        <v>51.33</v>
      </c>
      <c r="K365" t="n">
        <v>24.83</v>
      </c>
      <c r="L365" t="n">
        <v>1</v>
      </c>
      <c r="M365" t="n">
        <v>175</v>
      </c>
      <c r="N365" t="n">
        <v>5.51</v>
      </c>
      <c r="O365" t="n">
        <v>6564.78</v>
      </c>
      <c r="P365" t="n">
        <v>245.05</v>
      </c>
      <c r="Q365" t="n">
        <v>419.43</v>
      </c>
      <c r="R365" t="n">
        <v>230.4</v>
      </c>
      <c r="S365" t="n">
        <v>59.57</v>
      </c>
      <c r="T365" t="n">
        <v>82449.42</v>
      </c>
      <c r="U365" t="n">
        <v>0.26</v>
      </c>
      <c r="V365" t="n">
        <v>0.8</v>
      </c>
      <c r="W365" t="n">
        <v>7.09</v>
      </c>
      <c r="X365" t="n">
        <v>5.1</v>
      </c>
      <c r="Y365" t="n">
        <v>0.5</v>
      </c>
      <c r="Z365" t="n">
        <v>10</v>
      </c>
    </row>
    <row r="366">
      <c r="A366" t="n">
        <v>1</v>
      </c>
      <c r="B366" t="n">
        <v>20</v>
      </c>
      <c r="C366" t="inlineStr">
        <is>
          <t xml:space="preserve">CONCLUIDO	</t>
        </is>
      </c>
      <c r="D366" t="n">
        <v>2.313</v>
      </c>
      <c r="E366" t="n">
        <v>43.23</v>
      </c>
      <c r="F366" t="n">
        <v>40.48</v>
      </c>
      <c r="G366" t="n">
        <v>29.62</v>
      </c>
      <c r="H366" t="n">
        <v>0.66</v>
      </c>
      <c r="I366" t="n">
        <v>82</v>
      </c>
      <c r="J366" t="n">
        <v>52.47</v>
      </c>
      <c r="K366" t="n">
        <v>24.83</v>
      </c>
      <c r="L366" t="n">
        <v>2</v>
      </c>
      <c r="M366" t="n">
        <v>80</v>
      </c>
      <c r="N366" t="n">
        <v>5.64</v>
      </c>
      <c r="O366" t="n">
        <v>6705.1</v>
      </c>
      <c r="P366" t="n">
        <v>223.99</v>
      </c>
      <c r="Q366" t="n">
        <v>419.26</v>
      </c>
      <c r="R366" t="n">
        <v>139.89</v>
      </c>
      <c r="S366" t="n">
        <v>59.57</v>
      </c>
      <c r="T366" t="n">
        <v>37672.16</v>
      </c>
      <c r="U366" t="n">
        <v>0.43</v>
      </c>
      <c r="V366" t="n">
        <v>0.85</v>
      </c>
      <c r="W366" t="n">
        <v>6.93</v>
      </c>
      <c r="X366" t="n">
        <v>2.32</v>
      </c>
      <c r="Y366" t="n">
        <v>0.5</v>
      </c>
      <c r="Z366" t="n">
        <v>10</v>
      </c>
    </row>
    <row r="367">
      <c r="A367" t="n">
        <v>2</v>
      </c>
      <c r="B367" t="n">
        <v>20</v>
      </c>
      <c r="C367" t="inlineStr">
        <is>
          <t xml:space="preserve">CONCLUIDO	</t>
        </is>
      </c>
      <c r="D367" t="n">
        <v>2.3803</v>
      </c>
      <c r="E367" t="n">
        <v>42.01</v>
      </c>
      <c r="F367" t="n">
        <v>39.63</v>
      </c>
      <c r="G367" t="n">
        <v>45.72</v>
      </c>
      <c r="H367" t="n">
        <v>0.97</v>
      </c>
      <c r="I367" t="n">
        <v>52</v>
      </c>
      <c r="J367" t="n">
        <v>53.61</v>
      </c>
      <c r="K367" t="n">
        <v>24.83</v>
      </c>
      <c r="L367" t="n">
        <v>3</v>
      </c>
      <c r="M367" t="n">
        <v>50</v>
      </c>
      <c r="N367" t="n">
        <v>5.78</v>
      </c>
      <c r="O367" t="n">
        <v>6845.59</v>
      </c>
      <c r="P367" t="n">
        <v>213.72</v>
      </c>
      <c r="Q367" t="n">
        <v>419.27</v>
      </c>
      <c r="R367" t="n">
        <v>111.97</v>
      </c>
      <c r="S367" t="n">
        <v>59.57</v>
      </c>
      <c r="T367" t="n">
        <v>23860.02</v>
      </c>
      <c r="U367" t="n">
        <v>0.53</v>
      </c>
      <c r="V367" t="n">
        <v>0.87</v>
      </c>
      <c r="W367" t="n">
        <v>6.88</v>
      </c>
      <c r="X367" t="n">
        <v>1.46</v>
      </c>
      <c r="Y367" t="n">
        <v>0.5</v>
      </c>
      <c r="Z367" t="n">
        <v>10</v>
      </c>
    </row>
    <row r="368">
      <c r="A368" t="n">
        <v>3</v>
      </c>
      <c r="B368" t="n">
        <v>20</v>
      </c>
      <c r="C368" t="inlineStr">
        <is>
          <t xml:space="preserve">CONCLUIDO	</t>
        </is>
      </c>
      <c r="D368" t="n">
        <v>2.4128</v>
      </c>
      <c r="E368" t="n">
        <v>41.45</v>
      </c>
      <c r="F368" t="n">
        <v>39.23</v>
      </c>
      <c r="G368" t="n">
        <v>61.95</v>
      </c>
      <c r="H368" t="n">
        <v>1.27</v>
      </c>
      <c r="I368" t="n">
        <v>38</v>
      </c>
      <c r="J368" t="n">
        <v>54.75</v>
      </c>
      <c r="K368" t="n">
        <v>24.83</v>
      </c>
      <c r="L368" t="n">
        <v>4</v>
      </c>
      <c r="M368" t="n">
        <v>36</v>
      </c>
      <c r="N368" t="n">
        <v>5.92</v>
      </c>
      <c r="O368" t="n">
        <v>6986.39</v>
      </c>
      <c r="P368" t="n">
        <v>206.2</v>
      </c>
      <c r="Q368" t="n">
        <v>419.25</v>
      </c>
      <c r="R368" t="n">
        <v>99.09999999999999</v>
      </c>
      <c r="S368" t="n">
        <v>59.57</v>
      </c>
      <c r="T368" t="n">
        <v>17496.46</v>
      </c>
      <c r="U368" t="n">
        <v>0.6</v>
      </c>
      <c r="V368" t="n">
        <v>0.88</v>
      </c>
      <c r="W368" t="n">
        <v>6.86</v>
      </c>
      <c r="X368" t="n">
        <v>1.07</v>
      </c>
      <c r="Y368" t="n">
        <v>0.5</v>
      </c>
      <c r="Z368" t="n">
        <v>10</v>
      </c>
    </row>
    <row r="369">
      <c r="A369" t="n">
        <v>4</v>
      </c>
      <c r="B369" t="n">
        <v>20</v>
      </c>
      <c r="C369" t="inlineStr">
        <is>
          <t xml:space="preserve">CONCLUIDO	</t>
        </is>
      </c>
      <c r="D369" t="n">
        <v>2.4321</v>
      </c>
      <c r="E369" t="n">
        <v>41.12</v>
      </c>
      <c r="F369" t="n">
        <v>39</v>
      </c>
      <c r="G369" t="n">
        <v>78.01000000000001</v>
      </c>
      <c r="H369" t="n">
        <v>1.55</v>
      </c>
      <c r="I369" t="n">
        <v>30</v>
      </c>
      <c r="J369" t="n">
        <v>55.89</v>
      </c>
      <c r="K369" t="n">
        <v>24.83</v>
      </c>
      <c r="L369" t="n">
        <v>5</v>
      </c>
      <c r="M369" t="n">
        <v>28</v>
      </c>
      <c r="N369" t="n">
        <v>6.07</v>
      </c>
      <c r="O369" t="n">
        <v>7127.49</v>
      </c>
      <c r="P369" t="n">
        <v>199.53</v>
      </c>
      <c r="Q369" t="n">
        <v>419.25</v>
      </c>
      <c r="R369" t="n">
        <v>91.84</v>
      </c>
      <c r="S369" t="n">
        <v>59.57</v>
      </c>
      <c r="T369" t="n">
        <v>13904.57</v>
      </c>
      <c r="U369" t="n">
        <v>0.65</v>
      </c>
      <c r="V369" t="n">
        <v>0.89</v>
      </c>
      <c r="W369" t="n">
        <v>6.84</v>
      </c>
      <c r="X369" t="n">
        <v>0.84</v>
      </c>
      <c r="Y369" t="n">
        <v>0.5</v>
      </c>
      <c r="Z369" t="n">
        <v>10</v>
      </c>
    </row>
    <row r="370">
      <c r="A370" t="n">
        <v>5</v>
      </c>
      <c r="B370" t="n">
        <v>20</v>
      </c>
      <c r="C370" t="inlineStr">
        <is>
          <t xml:space="preserve">CONCLUIDO	</t>
        </is>
      </c>
      <c r="D370" t="n">
        <v>2.4456</v>
      </c>
      <c r="E370" t="n">
        <v>40.89</v>
      </c>
      <c r="F370" t="n">
        <v>38.84</v>
      </c>
      <c r="G370" t="n">
        <v>93.20999999999999</v>
      </c>
      <c r="H370" t="n">
        <v>1.82</v>
      </c>
      <c r="I370" t="n">
        <v>25</v>
      </c>
      <c r="J370" t="n">
        <v>57.04</v>
      </c>
      <c r="K370" t="n">
        <v>24.83</v>
      </c>
      <c r="L370" t="n">
        <v>6</v>
      </c>
      <c r="M370" t="n">
        <v>17</v>
      </c>
      <c r="N370" t="n">
        <v>6.21</v>
      </c>
      <c r="O370" t="n">
        <v>7268.89</v>
      </c>
      <c r="P370" t="n">
        <v>192.29</v>
      </c>
      <c r="Q370" t="n">
        <v>419.25</v>
      </c>
      <c r="R370" t="n">
        <v>86.11</v>
      </c>
      <c r="S370" t="n">
        <v>59.57</v>
      </c>
      <c r="T370" t="n">
        <v>11064.41</v>
      </c>
      <c r="U370" t="n">
        <v>0.6899999999999999</v>
      </c>
      <c r="V370" t="n">
        <v>0.89</v>
      </c>
      <c r="W370" t="n">
        <v>6.84</v>
      </c>
      <c r="X370" t="n">
        <v>0.67</v>
      </c>
      <c r="Y370" t="n">
        <v>0.5</v>
      </c>
      <c r="Z370" t="n">
        <v>10</v>
      </c>
    </row>
    <row r="371">
      <c r="A371" t="n">
        <v>6</v>
      </c>
      <c r="B371" t="n">
        <v>20</v>
      </c>
      <c r="C371" t="inlineStr">
        <is>
          <t xml:space="preserve">CONCLUIDO	</t>
        </is>
      </c>
      <c r="D371" t="n">
        <v>2.4479</v>
      </c>
      <c r="E371" t="n">
        <v>40.85</v>
      </c>
      <c r="F371" t="n">
        <v>38.82</v>
      </c>
      <c r="G371" t="n">
        <v>101.28</v>
      </c>
      <c r="H371" t="n">
        <v>2.09</v>
      </c>
      <c r="I371" t="n">
        <v>23</v>
      </c>
      <c r="J371" t="n">
        <v>58.19</v>
      </c>
      <c r="K371" t="n">
        <v>24.83</v>
      </c>
      <c r="L371" t="n">
        <v>7</v>
      </c>
      <c r="M371" t="n">
        <v>1</v>
      </c>
      <c r="N371" t="n">
        <v>6.36</v>
      </c>
      <c r="O371" t="n">
        <v>7410.59</v>
      </c>
      <c r="P371" t="n">
        <v>190.34</v>
      </c>
      <c r="Q371" t="n">
        <v>419.3</v>
      </c>
      <c r="R371" t="n">
        <v>84.84999999999999</v>
      </c>
      <c r="S371" t="n">
        <v>59.57</v>
      </c>
      <c r="T371" t="n">
        <v>10447.6</v>
      </c>
      <c r="U371" t="n">
        <v>0.7</v>
      </c>
      <c r="V371" t="n">
        <v>0.89</v>
      </c>
      <c r="W371" t="n">
        <v>6.86</v>
      </c>
      <c r="X371" t="n">
        <v>0.66</v>
      </c>
      <c r="Y371" t="n">
        <v>0.5</v>
      </c>
      <c r="Z371" t="n">
        <v>10</v>
      </c>
    </row>
    <row r="372">
      <c r="A372" t="n">
        <v>7</v>
      </c>
      <c r="B372" t="n">
        <v>20</v>
      </c>
      <c r="C372" t="inlineStr">
        <is>
          <t xml:space="preserve">CONCLUIDO	</t>
        </is>
      </c>
      <c r="D372" t="n">
        <v>2.4503</v>
      </c>
      <c r="E372" t="n">
        <v>40.81</v>
      </c>
      <c r="F372" t="n">
        <v>38.79</v>
      </c>
      <c r="G372" t="n">
        <v>105.8</v>
      </c>
      <c r="H372" t="n">
        <v>2.34</v>
      </c>
      <c r="I372" t="n">
        <v>22</v>
      </c>
      <c r="J372" t="n">
        <v>59.34</v>
      </c>
      <c r="K372" t="n">
        <v>24.83</v>
      </c>
      <c r="L372" t="n">
        <v>8</v>
      </c>
      <c r="M372" t="n">
        <v>0</v>
      </c>
      <c r="N372" t="n">
        <v>6.52</v>
      </c>
      <c r="O372" t="n">
        <v>7552.59</v>
      </c>
      <c r="P372" t="n">
        <v>193.81</v>
      </c>
      <c r="Q372" t="n">
        <v>419.28</v>
      </c>
      <c r="R372" t="n">
        <v>83.87</v>
      </c>
      <c r="S372" t="n">
        <v>59.57</v>
      </c>
      <c r="T372" t="n">
        <v>9960.809999999999</v>
      </c>
      <c r="U372" t="n">
        <v>0.71</v>
      </c>
      <c r="V372" t="n">
        <v>0.89</v>
      </c>
      <c r="W372" t="n">
        <v>6.86</v>
      </c>
      <c r="X372" t="n">
        <v>0.63</v>
      </c>
      <c r="Y372" t="n">
        <v>0.5</v>
      </c>
      <c r="Z372" t="n">
        <v>10</v>
      </c>
    </row>
    <row r="373">
      <c r="A373" t="n">
        <v>0</v>
      </c>
      <c r="B373" t="n">
        <v>65</v>
      </c>
      <c r="C373" t="inlineStr">
        <is>
          <t xml:space="preserve">CONCLUIDO	</t>
        </is>
      </c>
      <c r="D373" t="n">
        <v>1.5891</v>
      </c>
      <c r="E373" t="n">
        <v>62.93</v>
      </c>
      <c r="F373" t="n">
        <v>49.94</v>
      </c>
      <c r="G373" t="n">
        <v>7.55</v>
      </c>
      <c r="H373" t="n">
        <v>0.13</v>
      </c>
      <c r="I373" t="n">
        <v>397</v>
      </c>
      <c r="J373" t="n">
        <v>133.21</v>
      </c>
      <c r="K373" t="n">
        <v>46.47</v>
      </c>
      <c r="L373" t="n">
        <v>1</v>
      </c>
      <c r="M373" t="n">
        <v>395</v>
      </c>
      <c r="N373" t="n">
        <v>20.75</v>
      </c>
      <c r="O373" t="n">
        <v>16663.42</v>
      </c>
      <c r="P373" t="n">
        <v>549.25</v>
      </c>
      <c r="Q373" t="n">
        <v>419.52</v>
      </c>
      <c r="R373" t="n">
        <v>446.87</v>
      </c>
      <c r="S373" t="n">
        <v>59.57</v>
      </c>
      <c r="T373" t="n">
        <v>189584.15</v>
      </c>
      <c r="U373" t="n">
        <v>0.13</v>
      </c>
      <c r="V373" t="n">
        <v>0.6899999999999999</v>
      </c>
      <c r="W373" t="n">
        <v>7.49</v>
      </c>
      <c r="X373" t="n">
        <v>11.76</v>
      </c>
      <c r="Y373" t="n">
        <v>0.5</v>
      </c>
      <c r="Z373" t="n">
        <v>10</v>
      </c>
    </row>
    <row r="374">
      <c r="A374" t="n">
        <v>1</v>
      </c>
      <c r="B374" t="n">
        <v>65</v>
      </c>
      <c r="C374" t="inlineStr">
        <is>
          <t xml:space="preserve">CONCLUIDO	</t>
        </is>
      </c>
      <c r="D374" t="n">
        <v>2.0026</v>
      </c>
      <c r="E374" t="n">
        <v>49.93</v>
      </c>
      <c r="F374" t="n">
        <v>43.1</v>
      </c>
      <c r="G374" t="n">
        <v>15.12</v>
      </c>
      <c r="H374" t="n">
        <v>0.26</v>
      </c>
      <c r="I374" t="n">
        <v>171</v>
      </c>
      <c r="J374" t="n">
        <v>134.55</v>
      </c>
      <c r="K374" t="n">
        <v>46.47</v>
      </c>
      <c r="L374" t="n">
        <v>2</v>
      </c>
      <c r="M374" t="n">
        <v>169</v>
      </c>
      <c r="N374" t="n">
        <v>21.09</v>
      </c>
      <c r="O374" t="n">
        <v>16828.84</v>
      </c>
      <c r="P374" t="n">
        <v>472.87</v>
      </c>
      <c r="Q374" t="n">
        <v>419.3</v>
      </c>
      <c r="R374" t="n">
        <v>225.27</v>
      </c>
      <c r="S374" t="n">
        <v>59.57</v>
      </c>
      <c r="T374" t="n">
        <v>79915.39</v>
      </c>
      <c r="U374" t="n">
        <v>0.26</v>
      </c>
      <c r="V374" t="n">
        <v>0.8</v>
      </c>
      <c r="W374" t="n">
        <v>7.07</v>
      </c>
      <c r="X374" t="n">
        <v>4.93</v>
      </c>
      <c r="Y374" t="n">
        <v>0.5</v>
      </c>
      <c r="Z374" t="n">
        <v>10</v>
      </c>
    </row>
    <row r="375">
      <c r="A375" t="n">
        <v>2</v>
      </c>
      <c r="B375" t="n">
        <v>65</v>
      </c>
      <c r="C375" t="inlineStr">
        <is>
          <t xml:space="preserve">CONCLUIDO	</t>
        </is>
      </c>
      <c r="D375" t="n">
        <v>2.1542</v>
      </c>
      <c r="E375" t="n">
        <v>46.42</v>
      </c>
      <c r="F375" t="n">
        <v>41.27</v>
      </c>
      <c r="G375" t="n">
        <v>22.72</v>
      </c>
      <c r="H375" t="n">
        <v>0.39</v>
      </c>
      <c r="I375" t="n">
        <v>109</v>
      </c>
      <c r="J375" t="n">
        <v>135.9</v>
      </c>
      <c r="K375" t="n">
        <v>46.47</v>
      </c>
      <c r="L375" t="n">
        <v>3</v>
      </c>
      <c r="M375" t="n">
        <v>107</v>
      </c>
      <c r="N375" t="n">
        <v>21.43</v>
      </c>
      <c r="O375" t="n">
        <v>16994.64</v>
      </c>
      <c r="P375" t="n">
        <v>451.26</v>
      </c>
      <c r="Q375" t="n">
        <v>419.3</v>
      </c>
      <c r="R375" t="n">
        <v>165.65</v>
      </c>
      <c r="S375" t="n">
        <v>59.57</v>
      </c>
      <c r="T375" t="n">
        <v>50417.17</v>
      </c>
      <c r="U375" t="n">
        <v>0.36</v>
      </c>
      <c r="V375" t="n">
        <v>0.84</v>
      </c>
      <c r="W375" t="n">
        <v>6.97</v>
      </c>
      <c r="X375" t="n">
        <v>3.11</v>
      </c>
      <c r="Y375" t="n">
        <v>0.5</v>
      </c>
      <c r="Z375" t="n">
        <v>10</v>
      </c>
    </row>
    <row r="376">
      <c r="A376" t="n">
        <v>3</v>
      </c>
      <c r="B376" t="n">
        <v>65</v>
      </c>
      <c r="C376" t="inlineStr">
        <is>
          <t xml:space="preserve">CONCLUIDO	</t>
        </is>
      </c>
      <c r="D376" t="n">
        <v>2.2331</v>
      </c>
      <c r="E376" t="n">
        <v>44.78</v>
      </c>
      <c r="F376" t="n">
        <v>40.42</v>
      </c>
      <c r="G376" t="n">
        <v>30.32</v>
      </c>
      <c r="H376" t="n">
        <v>0.52</v>
      </c>
      <c r="I376" t="n">
        <v>80</v>
      </c>
      <c r="J376" t="n">
        <v>137.25</v>
      </c>
      <c r="K376" t="n">
        <v>46.47</v>
      </c>
      <c r="L376" t="n">
        <v>4</v>
      </c>
      <c r="M376" t="n">
        <v>78</v>
      </c>
      <c r="N376" t="n">
        <v>21.78</v>
      </c>
      <c r="O376" t="n">
        <v>17160.92</v>
      </c>
      <c r="P376" t="n">
        <v>440.86</v>
      </c>
      <c r="Q376" t="n">
        <v>419.27</v>
      </c>
      <c r="R376" t="n">
        <v>137.71</v>
      </c>
      <c r="S376" t="n">
        <v>59.57</v>
      </c>
      <c r="T376" t="n">
        <v>36588.86</v>
      </c>
      <c r="U376" t="n">
        <v>0.43</v>
      </c>
      <c r="V376" t="n">
        <v>0.86</v>
      </c>
      <c r="W376" t="n">
        <v>6.93</v>
      </c>
      <c r="X376" t="n">
        <v>2.26</v>
      </c>
      <c r="Y376" t="n">
        <v>0.5</v>
      </c>
      <c r="Z376" t="n">
        <v>10</v>
      </c>
    </row>
    <row r="377">
      <c r="A377" t="n">
        <v>4</v>
      </c>
      <c r="B377" t="n">
        <v>65</v>
      </c>
      <c r="C377" t="inlineStr">
        <is>
          <t xml:space="preserve">CONCLUIDO	</t>
        </is>
      </c>
      <c r="D377" t="n">
        <v>2.2776</v>
      </c>
      <c r="E377" t="n">
        <v>43.91</v>
      </c>
      <c r="F377" t="n">
        <v>39.98</v>
      </c>
      <c r="G377" t="n">
        <v>37.48</v>
      </c>
      <c r="H377" t="n">
        <v>0.64</v>
      </c>
      <c r="I377" t="n">
        <v>64</v>
      </c>
      <c r="J377" t="n">
        <v>138.6</v>
      </c>
      <c r="K377" t="n">
        <v>46.47</v>
      </c>
      <c r="L377" t="n">
        <v>5</v>
      </c>
      <c r="M377" t="n">
        <v>62</v>
      </c>
      <c r="N377" t="n">
        <v>22.13</v>
      </c>
      <c r="O377" t="n">
        <v>17327.69</v>
      </c>
      <c r="P377" t="n">
        <v>434.83</v>
      </c>
      <c r="Q377" t="n">
        <v>419.27</v>
      </c>
      <c r="R377" t="n">
        <v>123.57</v>
      </c>
      <c r="S377" t="n">
        <v>59.57</v>
      </c>
      <c r="T377" t="n">
        <v>29599.64</v>
      </c>
      <c r="U377" t="n">
        <v>0.48</v>
      </c>
      <c r="V377" t="n">
        <v>0.86</v>
      </c>
      <c r="W377" t="n">
        <v>6.9</v>
      </c>
      <c r="X377" t="n">
        <v>1.82</v>
      </c>
      <c r="Y377" t="n">
        <v>0.5</v>
      </c>
      <c r="Z377" t="n">
        <v>10</v>
      </c>
    </row>
    <row r="378">
      <c r="A378" t="n">
        <v>5</v>
      </c>
      <c r="B378" t="n">
        <v>65</v>
      </c>
      <c r="C378" t="inlineStr">
        <is>
          <t xml:space="preserve">CONCLUIDO	</t>
        </is>
      </c>
      <c r="D378" t="n">
        <v>2.3111</v>
      </c>
      <c r="E378" t="n">
        <v>43.27</v>
      </c>
      <c r="F378" t="n">
        <v>39.65</v>
      </c>
      <c r="G378" t="n">
        <v>44.88</v>
      </c>
      <c r="H378" t="n">
        <v>0.76</v>
      </c>
      <c r="I378" t="n">
        <v>53</v>
      </c>
      <c r="J378" t="n">
        <v>139.95</v>
      </c>
      <c r="K378" t="n">
        <v>46.47</v>
      </c>
      <c r="L378" t="n">
        <v>6</v>
      </c>
      <c r="M378" t="n">
        <v>51</v>
      </c>
      <c r="N378" t="n">
        <v>22.49</v>
      </c>
      <c r="O378" t="n">
        <v>17494.97</v>
      </c>
      <c r="P378" t="n">
        <v>429.95</v>
      </c>
      <c r="Q378" t="n">
        <v>419.27</v>
      </c>
      <c r="R378" t="n">
        <v>112.85</v>
      </c>
      <c r="S378" t="n">
        <v>59.57</v>
      </c>
      <c r="T378" t="n">
        <v>24297.24</v>
      </c>
      <c r="U378" t="n">
        <v>0.53</v>
      </c>
      <c r="V378" t="n">
        <v>0.87</v>
      </c>
      <c r="W378" t="n">
        <v>6.87</v>
      </c>
      <c r="X378" t="n">
        <v>1.48</v>
      </c>
      <c r="Y378" t="n">
        <v>0.5</v>
      </c>
      <c r="Z378" t="n">
        <v>10</v>
      </c>
    </row>
    <row r="379">
      <c r="A379" t="n">
        <v>6</v>
      </c>
      <c r="B379" t="n">
        <v>65</v>
      </c>
      <c r="C379" t="inlineStr">
        <is>
          <t xml:space="preserve">CONCLUIDO	</t>
        </is>
      </c>
      <c r="D379" t="n">
        <v>2.3338</v>
      </c>
      <c r="E379" t="n">
        <v>42.85</v>
      </c>
      <c r="F379" t="n">
        <v>39.44</v>
      </c>
      <c r="G379" t="n">
        <v>52.59</v>
      </c>
      <c r="H379" t="n">
        <v>0.88</v>
      </c>
      <c r="I379" t="n">
        <v>45</v>
      </c>
      <c r="J379" t="n">
        <v>141.31</v>
      </c>
      <c r="K379" t="n">
        <v>46.47</v>
      </c>
      <c r="L379" t="n">
        <v>7</v>
      </c>
      <c r="M379" t="n">
        <v>43</v>
      </c>
      <c r="N379" t="n">
        <v>22.85</v>
      </c>
      <c r="O379" t="n">
        <v>17662.75</v>
      </c>
      <c r="P379" t="n">
        <v>426.4</v>
      </c>
      <c r="Q379" t="n">
        <v>419.24</v>
      </c>
      <c r="R379" t="n">
        <v>105.79</v>
      </c>
      <c r="S379" t="n">
        <v>59.57</v>
      </c>
      <c r="T379" t="n">
        <v>20807.09</v>
      </c>
      <c r="U379" t="n">
        <v>0.5600000000000001</v>
      </c>
      <c r="V379" t="n">
        <v>0.88</v>
      </c>
      <c r="W379" t="n">
        <v>6.88</v>
      </c>
      <c r="X379" t="n">
        <v>1.28</v>
      </c>
      <c r="Y379" t="n">
        <v>0.5</v>
      </c>
      <c r="Z379" t="n">
        <v>10</v>
      </c>
    </row>
    <row r="380">
      <c r="A380" t="n">
        <v>7</v>
      </c>
      <c r="B380" t="n">
        <v>65</v>
      </c>
      <c r="C380" t="inlineStr">
        <is>
          <t xml:space="preserve">CONCLUIDO	</t>
        </is>
      </c>
      <c r="D380" t="n">
        <v>2.3541</v>
      </c>
      <c r="E380" t="n">
        <v>42.48</v>
      </c>
      <c r="F380" t="n">
        <v>39.24</v>
      </c>
      <c r="G380" t="n">
        <v>60.36</v>
      </c>
      <c r="H380" t="n">
        <v>0.99</v>
      </c>
      <c r="I380" t="n">
        <v>39</v>
      </c>
      <c r="J380" t="n">
        <v>142.68</v>
      </c>
      <c r="K380" t="n">
        <v>46.47</v>
      </c>
      <c r="L380" t="n">
        <v>8</v>
      </c>
      <c r="M380" t="n">
        <v>37</v>
      </c>
      <c r="N380" t="n">
        <v>23.21</v>
      </c>
      <c r="O380" t="n">
        <v>17831.04</v>
      </c>
      <c r="P380" t="n">
        <v>422.66</v>
      </c>
      <c r="Q380" t="n">
        <v>419.27</v>
      </c>
      <c r="R380" t="n">
        <v>99.31999999999999</v>
      </c>
      <c r="S380" t="n">
        <v>59.57</v>
      </c>
      <c r="T380" t="n">
        <v>17601.83</v>
      </c>
      <c r="U380" t="n">
        <v>0.6</v>
      </c>
      <c r="V380" t="n">
        <v>0.88</v>
      </c>
      <c r="W380" t="n">
        <v>6.86</v>
      </c>
      <c r="X380" t="n">
        <v>1.07</v>
      </c>
      <c r="Y380" t="n">
        <v>0.5</v>
      </c>
      <c r="Z380" t="n">
        <v>10</v>
      </c>
    </row>
    <row r="381">
      <c r="A381" t="n">
        <v>8</v>
      </c>
      <c r="B381" t="n">
        <v>65</v>
      </c>
      <c r="C381" t="inlineStr">
        <is>
          <t xml:space="preserve">CONCLUIDO	</t>
        </is>
      </c>
      <c r="D381" t="n">
        <v>2.3646</v>
      </c>
      <c r="E381" t="n">
        <v>42.29</v>
      </c>
      <c r="F381" t="n">
        <v>39.16</v>
      </c>
      <c r="G381" t="n">
        <v>67.13</v>
      </c>
      <c r="H381" t="n">
        <v>1.11</v>
      </c>
      <c r="I381" t="n">
        <v>35</v>
      </c>
      <c r="J381" t="n">
        <v>144.05</v>
      </c>
      <c r="K381" t="n">
        <v>46.47</v>
      </c>
      <c r="L381" t="n">
        <v>9</v>
      </c>
      <c r="M381" t="n">
        <v>33</v>
      </c>
      <c r="N381" t="n">
        <v>23.58</v>
      </c>
      <c r="O381" t="n">
        <v>17999.83</v>
      </c>
      <c r="P381" t="n">
        <v>421.16</v>
      </c>
      <c r="Q381" t="n">
        <v>419.25</v>
      </c>
      <c r="R381" t="n">
        <v>96.97</v>
      </c>
      <c r="S381" t="n">
        <v>59.57</v>
      </c>
      <c r="T381" t="n">
        <v>16447.38</v>
      </c>
      <c r="U381" t="n">
        <v>0.61</v>
      </c>
      <c r="V381" t="n">
        <v>0.88</v>
      </c>
      <c r="W381" t="n">
        <v>6.85</v>
      </c>
      <c r="X381" t="n">
        <v>0.99</v>
      </c>
      <c r="Y381" t="n">
        <v>0.5</v>
      </c>
      <c r="Z381" t="n">
        <v>10</v>
      </c>
    </row>
    <row r="382">
      <c r="A382" t="n">
        <v>9</v>
      </c>
      <c r="B382" t="n">
        <v>65</v>
      </c>
      <c r="C382" t="inlineStr">
        <is>
          <t xml:space="preserve">CONCLUIDO	</t>
        </is>
      </c>
      <c r="D382" t="n">
        <v>2.3779</v>
      </c>
      <c r="E382" t="n">
        <v>42.05</v>
      </c>
      <c r="F382" t="n">
        <v>39.03</v>
      </c>
      <c r="G382" t="n">
        <v>75.54000000000001</v>
      </c>
      <c r="H382" t="n">
        <v>1.22</v>
      </c>
      <c r="I382" t="n">
        <v>31</v>
      </c>
      <c r="J382" t="n">
        <v>145.42</v>
      </c>
      <c r="K382" t="n">
        <v>46.47</v>
      </c>
      <c r="L382" t="n">
        <v>10</v>
      </c>
      <c r="M382" t="n">
        <v>29</v>
      </c>
      <c r="N382" t="n">
        <v>23.95</v>
      </c>
      <c r="O382" t="n">
        <v>18169.15</v>
      </c>
      <c r="P382" t="n">
        <v>418.24</v>
      </c>
      <c r="Q382" t="n">
        <v>419.26</v>
      </c>
      <c r="R382" t="n">
        <v>92.67</v>
      </c>
      <c r="S382" t="n">
        <v>59.57</v>
      </c>
      <c r="T382" t="n">
        <v>14313.37</v>
      </c>
      <c r="U382" t="n">
        <v>0.64</v>
      </c>
      <c r="V382" t="n">
        <v>0.89</v>
      </c>
      <c r="W382" t="n">
        <v>6.84</v>
      </c>
      <c r="X382" t="n">
        <v>0.87</v>
      </c>
      <c r="Y382" t="n">
        <v>0.5</v>
      </c>
      <c r="Z382" t="n">
        <v>10</v>
      </c>
    </row>
    <row r="383">
      <c r="A383" t="n">
        <v>10</v>
      </c>
      <c r="B383" t="n">
        <v>65</v>
      </c>
      <c r="C383" t="inlineStr">
        <is>
          <t xml:space="preserve">CONCLUIDO	</t>
        </is>
      </c>
      <c r="D383" t="n">
        <v>2.3852</v>
      </c>
      <c r="E383" t="n">
        <v>41.93</v>
      </c>
      <c r="F383" t="n">
        <v>38.96</v>
      </c>
      <c r="G383" t="n">
        <v>80.59999999999999</v>
      </c>
      <c r="H383" t="n">
        <v>1.33</v>
      </c>
      <c r="I383" t="n">
        <v>29</v>
      </c>
      <c r="J383" t="n">
        <v>146.8</v>
      </c>
      <c r="K383" t="n">
        <v>46.47</v>
      </c>
      <c r="L383" t="n">
        <v>11</v>
      </c>
      <c r="M383" t="n">
        <v>27</v>
      </c>
      <c r="N383" t="n">
        <v>24.33</v>
      </c>
      <c r="O383" t="n">
        <v>18338.99</v>
      </c>
      <c r="P383" t="n">
        <v>416.17</v>
      </c>
      <c r="Q383" t="n">
        <v>419.26</v>
      </c>
      <c r="R383" t="n">
        <v>90.23</v>
      </c>
      <c r="S383" t="n">
        <v>59.57</v>
      </c>
      <c r="T383" t="n">
        <v>13107.21</v>
      </c>
      <c r="U383" t="n">
        <v>0.66</v>
      </c>
      <c r="V383" t="n">
        <v>0.89</v>
      </c>
      <c r="W383" t="n">
        <v>6.84</v>
      </c>
      <c r="X383" t="n">
        <v>0.79</v>
      </c>
      <c r="Y383" t="n">
        <v>0.5</v>
      </c>
      <c r="Z383" t="n">
        <v>10</v>
      </c>
    </row>
    <row r="384">
      <c r="A384" t="n">
        <v>11</v>
      </c>
      <c r="B384" t="n">
        <v>65</v>
      </c>
      <c r="C384" t="inlineStr">
        <is>
          <t xml:space="preserve">CONCLUIDO	</t>
        </is>
      </c>
      <c r="D384" t="n">
        <v>2.395</v>
      </c>
      <c r="E384" t="n">
        <v>41.75</v>
      </c>
      <c r="F384" t="n">
        <v>38.87</v>
      </c>
      <c r="G384" t="n">
        <v>89.69</v>
      </c>
      <c r="H384" t="n">
        <v>1.43</v>
      </c>
      <c r="I384" t="n">
        <v>26</v>
      </c>
      <c r="J384" t="n">
        <v>148.18</v>
      </c>
      <c r="K384" t="n">
        <v>46.47</v>
      </c>
      <c r="L384" t="n">
        <v>12</v>
      </c>
      <c r="M384" t="n">
        <v>24</v>
      </c>
      <c r="N384" t="n">
        <v>24.71</v>
      </c>
      <c r="O384" t="n">
        <v>18509.36</v>
      </c>
      <c r="P384" t="n">
        <v>413.92</v>
      </c>
      <c r="Q384" t="n">
        <v>419.26</v>
      </c>
      <c r="R384" t="n">
        <v>87.16</v>
      </c>
      <c r="S384" t="n">
        <v>59.57</v>
      </c>
      <c r="T384" t="n">
        <v>11587.29</v>
      </c>
      <c r="U384" t="n">
        <v>0.68</v>
      </c>
      <c r="V384" t="n">
        <v>0.89</v>
      </c>
      <c r="W384" t="n">
        <v>6.84</v>
      </c>
      <c r="X384" t="n">
        <v>0.7</v>
      </c>
      <c r="Y384" t="n">
        <v>0.5</v>
      </c>
      <c r="Z384" t="n">
        <v>10</v>
      </c>
    </row>
    <row r="385">
      <c r="A385" t="n">
        <v>12</v>
      </c>
      <c r="B385" t="n">
        <v>65</v>
      </c>
      <c r="C385" t="inlineStr">
        <is>
          <t xml:space="preserve">CONCLUIDO	</t>
        </is>
      </c>
      <c r="D385" t="n">
        <v>2.401</v>
      </c>
      <c r="E385" t="n">
        <v>41.65</v>
      </c>
      <c r="F385" t="n">
        <v>38.82</v>
      </c>
      <c r="G385" t="n">
        <v>97.04000000000001</v>
      </c>
      <c r="H385" t="n">
        <v>1.54</v>
      </c>
      <c r="I385" t="n">
        <v>24</v>
      </c>
      <c r="J385" t="n">
        <v>149.56</v>
      </c>
      <c r="K385" t="n">
        <v>46.47</v>
      </c>
      <c r="L385" t="n">
        <v>13</v>
      </c>
      <c r="M385" t="n">
        <v>22</v>
      </c>
      <c r="N385" t="n">
        <v>25.1</v>
      </c>
      <c r="O385" t="n">
        <v>18680.25</v>
      </c>
      <c r="P385" t="n">
        <v>412.73</v>
      </c>
      <c r="Q385" t="n">
        <v>419.25</v>
      </c>
      <c r="R385" t="n">
        <v>85.63</v>
      </c>
      <c r="S385" t="n">
        <v>59.57</v>
      </c>
      <c r="T385" t="n">
        <v>10831.69</v>
      </c>
      <c r="U385" t="n">
        <v>0.7</v>
      </c>
      <c r="V385" t="n">
        <v>0.89</v>
      </c>
      <c r="W385" t="n">
        <v>6.83</v>
      </c>
      <c r="X385" t="n">
        <v>0.65</v>
      </c>
      <c r="Y385" t="n">
        <v>0.5</v>
      </c>
      <c r="Z385" t="n">
        <v>10</v>
      </c>
    </row>
    <row r="386">
      <c r="A386" t="n">
        <v>13</v>
      </c>
      <c r="B386" t="n">
        <v>65</v>
      </c>
      <c r="C386" t="inlineStr">
        <is>
          <t xml:space="preserve">CONCLUIDO	</t>
        </is>
      </c>
      <c r="D386" t="n">
        <v>2.4068</v>
      </c>
      <c r="E386" t="n">
        <v>41.55</v>
      </c>
      <c r="F386" t="n">
        <v>38.77</v>
      </c>
      <c r="G386" t="n">
        <v>105.74</v>
      </c>
      <c r="H386" t="n">
        <v>1.64</v>
      </c>
      <c r="I386" t="n">
        <v>22</v>
      </c>
      <c r="J386" t="n">
        <v>150.95</v>
      </c>
      <c r="K386" t="n">
        <v>46.47</v>
      </c>
      <c r="L386" t="n">
        <v>14</v>
      </c>
      <c r="M386" t="n">
        <v>20</v>
      </c>
      <c r="N386" t="n">
        <v>25.49</v>
      </c>
      <c r="O386" t="n">
        <v>18851.69</v>
      </c>
      <c r="P386" t="n">
        <v>410.49</v>
      </c>
      <c r="Q386" t="n">
        <v>419.28</v>
      </c>
      <c r="R386" t="n">
        <v>84.16</v>
      </c>
      <c r="S386" t="n">
        <v>59.57</v>
      </c>
      <c r="T386" t="n">
        <v>10104.58</v>
      </c>
      <c r="U386" t="n">
        <v>0.71</v>
      </c>
      <c r="V386" t="n">
        <v>0.89</v>
      </c>
      <c r="W386" t="n">
        <v>6.83</v>
      </c>
      <c r="X386" t="n">
        <v>0.61</v>
      </c>
      <c r="Y386" t="n">
        <v>0.5</v>
      </c>
      <c r="Z386" t="n">
        <v>10</v>
      </c>
    </row>
    <row r="387">
      <c r="A387" t="n">
        <v>14</v>
      </c>
      <c r="B387" t="n">
        <v>65</v>
      </c>
      <c r="C387" t="inlineStr">
        <is>
          <t xml:space="preserve">CONCLUIDO	</t>
        </is>
      </c>
      <c r="D387" t="n">
        <v>2.4107</v>
      </c>
      <c r="E387" t="n">
        <v>41.48</v>
      </c>
      <c r="F387" t="n">
        <v>38.73</v>
      </c>
      <c r="G387" t="n">
        <v>110.66</v>
      </c>
      <c r="H387" t="n">
        <v>1.74</v>
      </c>
      <c r="I387" t="n">
        <v>21</v>
      </c>
      <c r="J387" t="n">
        <v>152.35</v>
      </c>
      <c r="K387" t="n">
        <v>46.47</v>
      </c>
      <c r="L387" t="n">
        <v>15</v>
      </c>
      <c r="M387" t="n">
        <v>19</v>
      </c>
      <c r="N387" t="n">
        <v>25.88</v>
      </c>
      <c r="O387" t="n">
        <v>19023.66</v>
      </c>
      <c r="P387" t="n">
        <v>409.22</v>
      </c>
      <c r="Q387" t="n">
        <v>419.23</v>
      </c>
      <c r="R387" t="n">
        <v>82.73999999999999</v>
      </c>
      <c r="S387" t="n">
        <v>59.57</v>
      </c>
      <c r="T387" t="n">
        <v>9402.5</v>
      </c>
      <c r="U387" t="n">
        <v>0.72</v>
      </c>
      <c r="V387" t="n">
        <v>0.89</v>
      </c>
      <c r="W387" t="n">
        <v>6.83</v>
      </c>
      <c r="X387" t="n">
        <v>0.57</v>
      </c>
      <c r="Y387" t="n">
        <v>0.5</v>
      </c>
      <c r="Z387" t="n">
        <v>10</v>
      </c>
    </row>
    <row r="388">
      <c r="A388" t="n">
        <v>15</v>
      </c>
      <c r="B388" t="n">
        <v>65</v>
      </c>
      <c r="C388" t="inlineStr">
        <is>
          <t xml:space="preserve">CONCLUIDO	</t>
        </is>
      </c>
      <c r="D388" t="n">
        <v>2.4142</v>
      </c>
      <c r="E388" t="n">
        <v>41.42</v>
      </c>
      <c r="F388" t="n">
        <v>38.7</v>
      </c>
      <c r="G388" t="n">
        <v>116.09</v>
      </c>
      <c r="H388" t="n">
        <v>1.84</v>
      </c>
      <c r="I388" t="n">
        <v>20</v>
      </c>
      <c r="J388" t="n">
        <v>153.75</v>
      </c>
      <c r="K388" t="n">
        <v>46.47</v>
      </c>
      <c r="L388" t="n">
        <v>16</v>
      </c>
      <c r="M388" t="n">
        <v>18</v>
      </c>
      <c r="N388" t="n">
        <v>26.28</v>
      </c>
      <c r="O388" t="n">
        <v>19196.18</v>
      </c>
      <c r="P388" t="n">
        <v>406.42</v>
      </c>
      <c r="Q388" t="n">
        <v>419.25</v>
      </c>
      <c r="R388" t="n">
        <v>81.56</v>
      </c>
      <c r="S388" t="n">
        <v>59.57</v>
      </c>
      <c r="T388" t="n">
        <v>8814.969999999999</v>
      </c>
      <c r="U388" t="n">
        <v>0.73</v>
      </c>
      <c r="V388" t="n">
        <v>0.89</v>
      </c>
      <c r="W388" t="n">
        <v>6.83</v>
      </c>
      <c r="X388" t="n">
        <v>0.53</v>
      </c>
      <c r="Y388" t="n">
        <v>0.5</v>
      </c>
      <c r="Z388" t="n">
        <v>10</v>
      </c>
    </row>
    <row r="389">
      <c r="A389" t="n">
        <v>16</v>
      </c>
      <c r="B389" t="n">
        <v>65</v>
      </c>
      <c r="C389" t="inlineStr">
        <is>
          <t xml:space="preserve">CONCLUIDO	</t>
        </is>
      </c>
      <c r="D389" t="n">
        <v>2.4166</v>
      </c>
      <c r="E389" t="n">
        <v>41.38</v>
      </c>
      <c r="F389" t="n">
        <v>38.68</v>
      </c>
      <c r="G389" t="n">
        <v>122.15</v>
      </c>
      <c r="H389" t="n">
        <v>1.94</v>
      </c>
      <c r="I389" t="n">
        <v>19</v>
      </c>
      <c r="J389" t="n">
        <v>155.15</v>
      </c>
      <c r="K389" t="n">
        <v>46.47</v>
      </c>
      <c r="L389" t="n">
        <v>17</v>
      </c>
      <c r="M389" t="n">
        <v>17</v>
      </c>
      <c r="N389" t="n">
        <v>26.68</v>
      </c>
      <c r="O389" t="n">
        <v>19369.26</v>
      </c>
      <c r="P389" t="n">
        <v>405.64</v>
      </c>
      <c r="Q389" t="n">
        <v>419.26</v>
      </c>
      <c r="R389" t="n">
        <v>81.18000000000001</v>
      </c>
      <c r="S389" t="n">
        <v>59.57</v>
      </c>
      <c r="T389" t="n">
        <v>8629.190000000001</v>
      </c>
      <c r="U389" t="n">
        <v>0.73</v>
      </c>
      <c r="V389" t="n">
        <v>0.89</v>
      </c>
      <c r="W389" t="n">
        <v>6.83</v>
      </c>
      <c r="X389" t="n">
        <v>0.52</v>
      </c>
      <c r="Y389" t="n">
        <v>0.5</v>
      </c>
      <c r="Z389" t="n">
        <v>10</v>
      </c>
    </row>
    <row r="390">
      <c r="A390" t="n">
        <v>17</v>
      </c>
      <c r="B390" t="n">
        <v>65</v>
      </c>
      <c r="C390" t="inlineStr">
        <is>
          <t xml:space="preserve">CONCLUIDO	</t>
        </is>
      </c>
      <c r="D390" t="n">
        <v>2.4208</v>
      </c>
      <c r="E390" t="n">
        <v>41.31</v>
      </c>
      <c r="F390" t="n">
        <v>38.64</v>
      </c>
      <c r="G390" t="n">
        <v>128.8</v>
      </c>
      <c r="H390" t="n">
        <v>2.04</v>
      </c>
      <c r="I390" t="n">
        <v>18</v>
      </c>
      <c r="J390" t="n">
        <v>156.56</v>
      </c>
      <c r="K390" t="n">
        <v>46.47</v>
      </c>
      <c r="L390" t="n">
        <v>18</v>
      </c>
      <c r="M390" t="n">
        <v>16</v>
      </c>
      <c r="N390" t="n">
        <v>27.09</v>
      </c>
      <c r="O390" t="n">
        <v>19542.89</v>
      </c>
      <c r="P390" t="n">
        <v>403.26</v>
      </c>
      <c r="Q390" t="n">
        <v>419.26</v>
      </c>
      <c r="R390" t="n">
        <v>79.88</v>
      </c>
      <c r="S390" t="n">
        <v>59.57</v>
      </c>
      <c r="T390" t="n">
        <v>7986.16</v>
      </c>
      <c r="U390" t="n">
        <v>0.75</v>
      </c>
      <c r="V390" t="n">
        <v>0.89</v>
      </c>
      <c r="W390" t="n">
        <v>6.82</v>
      </c>
      <c r="X390" t="n">
        <v>0.48</v>
      </c>
      <c r="Y390" t="n">
        <v>0.5</v>
      </c>
      <c r="Z390" t="n">
        <v>10</v>
      </c>
    </row>
    <row r="391">
      <c r="A391" t="n">
        <v>18</v>
      </c>
      <c r="B391" t="n">
        <v>65</v>
      </c>
      <c r="C391" t="inlineStr">
        <is>
          <t xml:space="preserve">CONCLUIDO	</t>
        </is>
      </c>
      <c r="D391" t="n">
        <v>2.4228</v>
      </c>
      <c r="E391" t="n">
        <v>41.27</v>
      </c>
      <c r="F391" t="n">
        <v>38.63</v>
      </c>
      <c r="G391" t="n">
        <v>136.34</v>
      </c>
      <c r="H391" t="n">
        <v>2.13</v>
      </c>
      <c r="I391" t="n">
        <v>17</v>
      </c>
      <c r="J391" t="n">
        <v>157.97</v>
      </c>
      <c r="K391" t="n">
        <v>46.47</v>
      </c>
      <c r="L391" t="n">
        <v>19</v>
      </c>
      <c r="M391" t="n">
        <v>15</v>
      </c>
      <c r="N391" t="n">
        <v>27.5</v>
      </c>
      <c r="O391" t="n">
        <v>19717.08</v>
      </c>
      <c r="P391" t="n">
        <v>403.47</v>
      </c>
      <c r="Q391" t="n">
        <v>419.25</v>
      </c>
      <c r="R391" t="n">
        <v>79.61</v>
      </c>
      <c r="S391" t="n">
        <v>59.57</v>
      </c>
      <c r="T391" t="n">
        <v>7854.79</v>
      </c>
      <c r="U391" t="n">
        <v>0.75</v>
      </c>
      <c r="V391" t="n">
        <v>0.9</v>
      </c>
      <c r="W391" t="n">
        <v>6.82</v>
      </c>
      <c r="X391" t="n">
        <v>0.47</v>
      </c>
      <c r="Y391" t="n">
        <v>0.5</v>
      </c>
      <c r="Z391" t="n">
        <v>10</v>
      </c>
    </row>
    <row r="392">
      <c r="A392" t="n">
        <v>19</v>
      </c>
      <c r="B392" t="n">
        <v>65</v>
      </c>
      <c r="C392" t="inlineStr">
        <is>
          <t xml:space="preserve">CONCLUIDO	</t>
        </is>
      </c>
      <c r="D392" t="n">
        <v>2.4263</v>
      </c>
      <c r="E392" t="n">
        <v>41.22</v>
      </c>
      <c r="F392" t="n">
        <v>38.6</v>
      </c>
      <c r="G392" t="n">
        <v>144.75</v>
      </c>
      <c r="H392" t="n">
        <v>2.22</v>
      </c>
      <c r="I392" t="n">
        <v>16</v>
      </c>
      <c r="J392" t="n">
        <v>159.39</v>
      </c>
      <c r="K392" t="n">
        <v>46.47</v>
      </c>
      <c r="L392" t="n">
        <v>20</v>
      </c>
      <c r="M392" t="n">
        <v>14</v>
      </c>
      <c r="N392" t="n">
        <v>27.92</v>
      </c>
      <c r="O392" t="n">
        <v>19891.97</v>
      </c>
      <c r="P392" t="n">
        <v>402.24</v>
      </c>
      <c r="Q392" t="n">
        <v>419.26</v>
      </c>
      <c r="R392" t="n">
        <v>78.69</v>
      </c>
      <c r="S392" t="n">
        <v>59.57</v>
      </c>
      <c r="T392" t="n">
        <v>7398.23</v>
      </c>
      <c r="U392" t="n">
        <v>0.76</v>
      </c>
      <c r="V392" t="n">
        <v>0.9</v>
      </c>
      <c r="W392" t="n">
        <v>6.82</v>
      </c>
      <c r="X392" t="n">
        <v>0.44</v>
      </c>
      <c r="Y392" t="n">
        <v>0.5</v>
      </c>
      <c r="Z392" t="n">
        <v>10</v>
      </c>
    </row>
    <row r="393">
      <c r="A393" t="n">
        <v>20</v>
      </c>
      <c r="B393" t="n">
        <v>65</v>
      </c>
      <c r="C393" t="inlineStr">
        <is>
          <t xml:space="preserve">CONCLUIDO	</t>
        </is>
      </c>
      <c r="D393" t="n">
        <v>2.4296</v>
      </c>
      <c r="E393" t="n">
        <v>41.16</v>
      </c>
      <c r="F393" t="n">
        <v>38.57</v>
      </c>
      <c r="G393" t="n">
        <v>154.28</v>
      </c>
      <c r="H393" t="n">
        <v>2.31</v>
      </c>
      <c r="I393" t="n">
        <v>15</v>
      </c>
      <c r="J393" t="n">
        <v>160.81</v>
      </c>
      <c r="K393" t="n">
        <v>46.47</v>
      </c>
      <c r="L393" t="n">
        <v>21</v>
      </c>
      <c r="M393" t="n">
        <v>13</v>
      </c>
      <c r="N393" t="n">
        <v>28.34</v>
      </c>
      <c r="O393" t="n">
        <v>20067.32</v>
      </c>
      <c r="P393" t="n">
        <v>400.12</v>
      </c>
      <c r="Q393" t="n">
        <v>419.25</v>
      </c>
      <c r="R393" t="n">
        <v>77.55</v>
      </c>
      <c r="S393" t="n">
        <v>59.57</v>
      </c>
      <c r="T393" t="n">
        <v>6835.45</v>
      </c>
      <c r="U393" t="n">
        <v>0.77</v>
      </c>
      <c r="V393" t="n">
        <v>0.9</v>
      </c>
      <c r="W393" t="n">
        <v>6.82</v>
      </c>
      <c r="X393" t="n">
        <v>0.41</v>
      </c>
      <c r="Y393" t="n">
        <v>0.5</v>
      </c>
      <c r="Z393" t="n">
        <v>10</v>
      </c>
    </row>
    <row r="394">
      <c r="A394" t="n">
        <v>21</v>
      </c>
      <c r="B394" t="n">
        <v>65</v>
      </c>
      <c r="C394" t="inlineStr">
        <is>
          <t xml:space="preserve">CONCLUIDO	</t>
        </is>
      </c>
      <c r="D394" t="n">
        <v>2.4332</v>
      </c>
      <c r="E394" t="n">
        <v>41.1</v>
      </c>
      <c r="F394" t="n">
        <v>38.54</v>
      </c>
      <c r="G394" t="n">
        <v>165.16</v>
      </c>
      <c r="H394" t="n">
        <v>2.4</v>
      </c>
      <c r="I394" t="n">
        <v>14</v>
      </c>
      <c r="J394" t="n">
        <v>162.24</v>
      </c>
      <c r="K394" t="n">
        <v>46.47</v>
      </c>
      <c r="L394" t="n">
        <v>22</v>
      </c>
      <c r="M394" t="n">
        <v>12</v>
      </c>
      <c r="N394" t="n">
        <v>28.77</v>
      </c>
      <c r="O394" t="n">
        <v>20243.25</v>
      </c>
      <c r="P394" t="n">
        <v>398.41</v>
      </c>
      <c r="Q394" t="n">
        <v>419.25</v>
      </c>
      <c r="R394" t="n">
        <v>76.59999999999999</v>
      </c>
      <c r="S394" t="n">
        <v>59.57</v>
      </c>
      <c r="T394" t="n">
        <v>6363.91</v>
      </c>
      <c r="U394" t="n">
        <v>0.78</v>
      </c>
      <c r="V394" t="n">
        <v>0.9</v>
      </c>
      <c r="W394" t="n">
        <v>6.82</v>
      </c>
      <c r="X394" t="n">
        <v>0.37</v>
      </c>
      <c r="Y394" t="n">
        <v>0.5</v>
      </c>
      <c r="Z394" t="n">
        <v>10</v>
      </c>
    </row>
    <row r="395">
      <c r="A395" t="n">
        <v>22</v>
      </c>
      <c r="B395" t="n">
        <v>65</v>
      </c>
      <c r="C395" t="inlineStr">
        <is>
          <t xml:space="preserve">CONCLUIDO	</t>
        </is>
      </c>
      <c r="D395" t="n">
        <v>2.4335</v>
      </c>
      <c r="E395" t="n">
        <v>41.09</v>
      </c>
      <c r="F395" t="n">
        <v>38.53</v>
      </c>
      <c r="G395" t="n">
        <v>165.14</v>
      </c>
      <c r="H395" t="n">
        <v>2.49</v>
      </c>
      <c r="I395" t="n">
        <v>14</v>
      </c>
      <c r="J395" t="n">
        <v>163.67</v>
      </c>
      <c r="K395" t="n">
        <v>46.47</v>
      </c>
      <c r="L395" t="n">
        <v>23</v>
      </c>
      <c r="M395" t="n">
        <v>12</v>
      </c>
      <c r="N395" t="n">
        <v>29.2</v>
      </c>
      <c r="O395" t="n">
        <v>20419.76</v>
      </c>
      <c r="P395" t="n">
        <v>397.65</v>
      </c>
      <c r="Q395" t="n">
        <v>419.23</v>
      </c>
      <c r="R395" t="n">
        <v>76.20999999999999</v>
      </c>
      <c r="S395" t="n">
        <v>59.57</v>
      </c>
      <c r="T395" t="n">
        <v>6172.32</v>
      </c>
      <c r="U395" t="n">
        <v>0.78</v>
      </c>
      <c r="V395" t="n">
        <v>0.9</v>
      </c>
      <c r="W395" t="n">
        <v>6.82</v>
      </c>
      <c r="X395" t="n">
        <v>0.37</v>
      </c>
      <c r="Y395" t="n">
        <v>0.5</v>
      </c>
      <c r="Z395" t="n">
        <v>10</v>
      </c>
    </row>
    <row r="396">
      <c r="A396" t="n">
        <v>23</v>
      </c>
      <c r="B396" t="n">
        <v>65</v>
      </c>
      <c r="C396" t="inlineStr">
        <is>
          <t xml:space="preserve">CONCLUIDO	</t>
        </is>
      </c>
      <c r="D396" t="n">
        <v>2.4361</v>
      </c>
      <c r="E396" t="n">
        <v>41.05</v>
      </c>
      <c r="F396" t="n">
        <v>38.51</v>
      </c>
      <c r="G396" t="n">
        <v>177.76</v>
      </c>
      <c r="H396" t="n">
        <v>2.58</v>
      </c>
      <c r="I396" t="n">
        <v>13</v>
      </c>
      <c r="J396" t="n">
        <v>165.1</v>
      </c>
      <c r="K396" t="n">
        <v>46.47</v>
      </c>
      <c r="L396" t="n">
        <v>24</v>
      </c>
      <c r="M396" t="n">
        <v>11</v>
      </c>
      <c r="N396" t="n">
        <v>29.64</v>
      </c>
      <c r="O396" t="n">
        <v>20596.86</v>
      </c>
      <c r="P396" t="n">
        <v>396.31</v>
      </c>
      <c r="Q396" t="n">
        <v>419.23</v>
      </c>
      <c r="R396" t="n">
        <v>75.83</v>
      </c>
      <c r="S396" t="n">
        <v>59.57</v>
      </c>
      <c r="T396" t="n">
        <v>5985.83</v>
      </c>
      <c r="U396" t="n">
        <v>0.79</v>
      </c>
      <c r="V396" t="n">
        <v>0.9</v>
      </c>
      <c r="W396" t="n">
        <v>6.82</v>
      </c>
      <c r="X396" t="n">
        <v>0.35</v>
      </c>
      <c r="Y396" t="n">
        <v>0.5</v>
      </c>
      <c r="Z396" t="n">
        <v>10</v>
      </c>
    </row>
    <row r="397">
      <c r="A397" t="n">
        <v>24</v>
      </c>
      <c r="B397" t="n">
        <v>65</v>
      </c>
      <c r="C397" t="inlineStr">
        <is>
          <t xml:space="preserve">CONCLUIDO	</t>
        </is>
      </c>
      <c r="D397" t="n">
        <v>2.4369</v>
      </c>
      <c r="E397" t="n">
        <v>41.04</v>
      </c>
      <c r="F397" t="n">
        <v>38.5</v>
      </c>
      <c r="G397" t="n">
        <v>177.7</v>
      </c>
      <c r="H397" t="n">
        <v>2.66</v>
      </c>
      <c r="I397" t="n">
        <v>13</v>
      </c>
      <c r="J397" t="n">
        <v>166.54</v>
      </c>
      <c r="K397" t="n">
        <v>46.47</v>
      </c>
      <c r="L397" t="n">
        <v>25</v>
      </c>
      <c r="M397" t="n">
        <v>11</v>
      </c>
      <c r="N397" t="n">
        <v>30.08</v>
      </c>
      <c r="O397" t="n">
        <v>20774.56</v>
      </c>
      <c r="P397" t="n">
        <v>396.23</v>
      </c>
      <c r="Q397" t="n">
        <v>419.23</v>
      </c>
      <c r="R397" t="n">
        <v>75.37</v>
      </c>
      <c r="S397" t="n">
        <v>59.57</v>
      </c>
      <c r="T397" t="n">
        <v>5754.37</v>
      </c>
      <c r="U397" t="n">
        <v>0.79</v>
      </c>
      <c r="V397" t="n">
        <v>0.9</v>
      </c>
      <c r="W397" t="n">
        <v>6.81</v>
      </c>
      <c r="X397" t="n">
        <v>0.34</v>
      </c>
      <c r="Y397" t="n">
        <v>0.5</v>
      </c>
      <c r="Z397" t="n">
        <v>10</v>
      </c>
    </row>
    <row r="398">
      <c r="A398" t="n">
        <v>25</v>
      </c>
      <c r="B398" t="n">
        <v>65</v>
      </c>
      <c r="C398" t="inlineStr">
        <is>
          <t xml:space="preserve">CONCLUIDO	</t>
        </is>
      </c>
      <c r="D398" t="n">
        <v>2.4405</v>
      </c>
      <c r="E398" t="n">
        <v>40.97</v>
      </c>
      <c r="F398" t="n">
        <v>38.47</v>
      </c>
      <c r="G398" t="n">
        <v>192.34</v>
      </c>
      <c r="H398" t="n">
        <v>2.74</v>
      </c>
      <c r="I398" t="n">
        <v>12</v>
      </c>
      <c r="J398" t="n">
        <v>167.99</v>
      </c>
      <c r="K398" t="n">
        <v>46.47</v>
      </c>
      <c r="L398" t="n">
        <v>26</v>
      </c>
      <c r="M398" t="n">
        <v>10</v>
      </c>
      <c r="N398" t="n">
        <v>30.52</v>
      </c>
      <c r="O398" t="n">
        <v>20952.87</v>
      </c>
      <c r="P398" t="n">
        <v>393.08</v>
      </c>
      <c r="Q398" t="n">
        <v>419.23</v>
      </c>
      <c r="R398" t="n">
        <v>74.18000000000001</v>
      </c>
      <c r="S398" t="n">
        <v>59.57</v>
      </c>
      <c r="T398" t="n">
        <v>5163.88</v>
      </c>
      <c r="U398" t="n">
        <v>0.8</v>
      </c>
      <c r="V398" t="n">
        <v>0.9</v>
      </c>
      <c r="W398" t="n">
        <v>6.82</v>
      </c>
      <c r="X398" t="n">
        <v>0.3</v>
      </c>
      <c r="Y398" t="n">
        <v>0.5</v>
      </c>
      <c r="Z398" t="n">
        <v>10</v>
      </c>
    </row>
    <row r="399">
      <c r="A399" t="n">
        <v>26</v>
      </c>
      <c r="B399" t="n">
        <v>65</v>
      </c>
      <c r="C399" t="inlineStr">
        <is>
          <t xml:space="preserve">CONCLUIDO	</t>
        </is>
      </c>
      <c r="D399" t="n">
        <v>2.4399</v>
      </c>
      <c r="E399" t="n">
        <v>40.98</v>
      </c>
      <c r="F399" t="n">
        <v>38.48</v>
      </c>
      <c r="G399" t="n">
        <v>192.39</v>
      </c>
      <c r="H399" t="n">
        <v>2.82</v>
      </c>
      <c r="I399" t="n">
        <v>12</v>
      </c>
      <c r="J399" t="n">
        <v>169.44</v>
      </c>
      <c r="K399" t="n">
        <v>46.47</v>
      </c>
      <c r="L399" t="n">
        <v>27</v>
      </c>
      <c r="M399" t="n">
        <v>10</v>
      </c>
      <c r="N399" t="n">
        <v>30.97</v>
      </c>
      <c r="O399" t="n">
        <v>21131.78</v>
      </c>
      <c r="P399" t="n">
        <v>394.09</v>
      </c>
      <c r="Q399" t="n">
        <v>419.24</v>
      </c>
      <c r="R399" t="n">
        <v>74.5</v>
      </c>
      <c r="S399" t="n">
        <v>59.57</v>
      </c>
      <c r="T399" t="n">
        <v>5327.48</v>
      </c>
      <c r="U399" t="n">
        <v>0.8</v>
      </c>
      <c r="V399" t="n">
        <v>0.9</v>
      </c>
      <c r="W399" t="n">
        <v>6.82</v>
      </c>
      <c r="X399" t="n">
        <v>0.31</v>
      </c>
      <c r="Y399" t="n">
        <v>0.5</v>
      </c>
      <c r="Z399" t="n">
        <v>10</v>
      </c>
    </row>
    <row r="400">
      <c r="A400" t="n">
        <v>27</v>
      </c>
      <c r="B400" t="n">
        <v>65</v>
      </c>
      <c r="C400" t="inlineStr">
        <is>
          <t xml:space="preserve">CONCLUIDO	</t>
        </is>
      </c>
      <c r="D400" t="n">
        <v>2.4432</v>
      </c>
      <c r="E400" t="n">
        <v>40.93</v>
      </c>
      <c r="F400" t="n">
        <v>38.45</v>
      </c>
      <c r="G400" t="n">
        <v>209.73</v>
      </c>
      <c r="H400" t="n">
        <v>2.9</v>
      </c>
      <c r="I400" t="n">
        <v>11</v>
      </c>
      <c r="J400" t="n">
        <v>170.9</v>
      </c>
      <c r="K400" t="n">
        <v>46.47</v>
      </c>
      <c r="L400" t="n">
        <v>28</v>
      </c>
      <c r="M400" t="n">
        <v>9</v>
      </c>
      <c r="N400" t="n">
        <v>31.43</v>
      </c>
      <c r="O400" t="n">
        <v>21311.32</v>
      </c>
      <c r="P400" t="n">
        <v>389.94</v>
      </c>
      <c r="Q400" t="n">
        <v>419.24</v>
      </c>
      <c r="R400" t="n">
        <v>73.61</v>
      </c>
      <c r="S400" t="n">
        <v>59.57</v>
      </c>
      <c r="T400" t="n">
        <v>4887.92</v>
      </c>
      <c r="U400" t="n">
        <v>0.8100000000000001</v>
      </c>
      <c r="V400" t="n">
        <v>0.9</v>
      </c>
      <c r="W400" t="n">
        <v>6.81</v>
      </c>
      <c r="X400" t="n">
        <v>0.29</v>
      </c>
      <c r="Y400" t="n">
        <v>0.5</v>
      </c>
      <c r="Z400" t="n">
        <v>10</v>
      </c>
    </row>
    <row r="401">
      <c r="A401" t="n">
        <v>28</v>
      </c>
      <c r="B401" t="n">
        <v>65</v>
      </c>
      <c r="C401" t="inlineStr">
        <is>
          <t xml:space="preserve">CONCLUIDO	</t>
        </is>
      </c>
      <c r="D401" t="n">
        <v>2.443</v>
      </c>
      <c r="E401" t="n">
        <v>40.93</v>
      </c>
      <c r="F401" t="n">
        <v>38.45</v>
      </c>
      <c r="G401" t="n">
        <v>209.75</v>
      </c>
      <c r="H401" t="n">
        <v>2.98</v>
      </c>
      <c r="I401" t="n">
        <v>11</v>
      </c>
      <c r="J401" t="n">
        <v>172.36</v>
      </c>
      <c r="K401" t="n">
        <v>46.47</v>
      </c>
      <c r="L401" t="n">
        <v>29</v>
      </c>
      <c r="M401" t="n">
        <v>9</v>
      </c>
      <c r="N401" t="n">
        <v>31.89</v>
      </c>
      <c r="O401" t="n">
        <v>21491.47</v>
      </c>
      <c r="P401" t="n">
        <v>391.12</v>
      </c>
      <c r="Q401" t="n">
        <v>419.23</v>
      </c>
      <c r="R401" t="n">
        <v>73.70999999999999</v>
      </c>
      <c r="S401" t="n">
        <v>59.57</v>
      </c>
      <c r="T401" t="n">
        <v>4934.44</v>
      </c>
      <c r="U401" t="n">
        <v>0.8100000000000001</v>
      </c>
      <c r="V401" t="n">
        <v>0.9</v>
      </c>
      <c r="W401" t="n">
        <v>6.82</v>
      </c>
      <c r="X401" t="n">
        <v>0.29</v>
      </c>
      <c r="Y401" t="n">
        <v>0.5</v>
      </c>
      <c r="Z401" t="n">
        <v>10</v>
      </c>
    </row>
    <row r="402">
      <c r="A402" t="n">
        <v>29</v>
      </c>
      <c r="B402" t="n">
        <v>65</v>
      </c>
      <c r="C402" t="inlineStr">
        <is>
          <t xml:space="preserve">CONCLUIDO	</t>
        </is>
      </c>
      <c r="D402" t="n">
        <v>2.4441</v>
      </c>
      <c r="E402" t="n">
        <v>40.92</v>
      </c>
      <c r="F402" t="n">
        <v>38.44</v>
      </c>
      <c r="G402" t="n">
        <v>209.65</v>
      </c>
      <c r="H402" t="n">
        <v>3.06</v>
      </c>
      <c r="I402" t="n">
        <v>11</v>
      </c>
      <c r="J402" t="n">
        <v>173.82</v>
      </c>
      <c r="K402" t="n">
        <v>46.47</v>
      </c>
      <c r="L402" t="n">
        <v>30</v>
      </c>
      <c r="M402" t="n">
        <v>9</v>
      </c>
      <c r="N402" t="n">
        <v>32.36</v>
      </c>
      <c r="O402" t="n">
        <v>21672.25</v>
      </c>
      <c r="P402" t="n">
        <v>389.95</v>
      </c>
      <c r="Q402" t="n">
        <v>419.23</v>
      </c>
      <c r="R402" t="n">
        <v>73.34999999999999</v>
      </c>
      <c r="S402" t="n">
        <v>59.57</v>
      </c>
      <c r="T402" t="n">
        <v>4756.07</v>
      </c>
      <c r="U402" t="n">
        <v>0.8100000000000001</v>
      </c>
      <c r="V402" t="n">
        <v>0.9</v>
      </c>
      <c r="W402" t="n">
        <v>6.81</v>
      </c>
      <c r="X402" t="n">
        <v>0.27</v>
      </c>
      <c r="Y402" t="n">
        <v>0.5</v>
      </c>
      <c r="Z402" t="n">
        <v>10</v>
      </c>
    </row>
    <row r="403">
      <c r="A403" t="n">
        <v>30</v>
      </c>
      <c r="B403" t="n">
        <v>65</v>
      </c>
      <c r="C403" t="inlineStr">
        <is>
          <t xml:space="preserve">CONCLUIDO	</t>
        </is>
      </c>
      <c r="D403" t="n">
        <v>2.4465</v>
      </c>
      <c r="E403" t="n">
        <v>40.87</v>
      </c>
      <c r="F403" t="n">
        <v>38.42</v>
      </c>
      <c r="G403" t="n">
        <v>230.53</v>
      </c>
      <c r="H403" t="n">
        <v>3.14</v>
      </c>
      <c r="I403" t="n">
        <v>10</v>
      </c>
      <c r="J403" t="n">
        <v>175.29</v>
      </c>
      <c r="K403" t="n">
        <v>46.47</v>
      </c>
      <c r="L403" t="n">
        <v>31</v>
      </c>
      <c r="M403" t="n">
        <v>8</v>
      </c>
      <c r="N403" t="n">
        <v>32.83</v>
      </c>
      <c r="O403" t="n">
        <v>21853.67</v>
      </c>
      <c r="P403" t="n">
        <v>386.61</v>
      </c>
      <c r="Q403" t="n">
        <v>419.23</v>
      </c>
      <c r="R403" t="n">
        <v>72.87</v>
      </c>
      <c r="S403" t="n">
        <v>59.57</v>
      </c>
      <c r="T403" t="n">
        <v>4521.74</v>
      </c>
      <c r="U403" t="n">
        <v>0.82</v>
      </c>
      <c r="V403" t="n">
        <v>0.9</v>
      </c>
      <c r="W403" t="n">
        <v>6.81</v>
      </c>
      <c r="X403" t="n">
        <v>0.26</v>
      </c>
      <c r="Y403" t="n">
        <v>0.5</v>
      </c>
      <c r="Z403" t="n">
        <v>10</v>
      </c>
    </row>
    <row r="404">
      <c r="A404" t="n">
        <v>31</v>
      </c>
      <c r="B404" t="n">
        <v>65</v>
      </c>
      <c r="C404" t="inlineStr">
        <is>
          <t xml:space="preserve">CONCLUIDO	</t>
        </is>
      </c>
      <c r="D404" t="n">
        <v>2.4466</v>
      </c>
      <c r="E404" t="n">
        <v>40.87</v>
      </c>
      <c r="F404" t="n">
        <v>38.42</v>
      </c>
      <c r="G404" t="n">
        <v>230.52</v>
      </c>
      <c r="H404" t="n">
        <v>3.21</v>
      </c>
      <c r="I404" t="n">
        <v>10</v>
      </c>
      <c r="J404" t="n">
        <v>176.77</v>
      </c>
      <c r="K404" t="n">
        <v>46.47</v>
      </c>
      <c r="L404" t="n">
        <v>32</v>
      </c>
      <c r="M404" t="n">
        <v>8</v>
      </c>
      <c r="N404" t="n">
        <v>33.3</v>
      </c>
      <c r="O404" t="n">
        <v>22035.73</v>
      </c>
      <c r="P404" t="n">
        <v>387.66</v>
      </c>
      <c r="Q404" t="n">
        <v>419.25</v>
      </c>
      <c r="R404" t="n">
        <v>72.79000000000001</v>
      </c>
      <c r="S404" t="n">
        <v>59.57</v>
      </c>
      <c r="T404" t="n">
        <v>4478.28</v>
      </c>
      <c r="U404" t="n">
        <v>0.82</v>
      </c>
      <c r="V404" t="n">
        <v>0.9</v>
      </c>
      <c r="W404" t="n">
        <v>6.81</v>
      </c>
      <c r="X404" t="n">
        <v>0.26</v>
      </c>
      <c r="Y404" t="n">
        <v>0.5</v>
      </c>
      <c r="Z404" t="n">
        <v>10</v>
      </c>
    </row>
    <row r="405">
      <c r="A405" t="n">
        <v>32</v>
      </c>
      <c r="B405" t="n">
        <v>65</v>
      </c>
      <c r="C405" t="inlineStr">
        <is>
          <t xml:space="preserve">CONCLUIDO	</t>
        </is>
      </c>
      <c r="D405" t="n">
        <v>2.4465</v>
      </c>
      <c r="E405" t="n">
        <v>40.87</v>
      </c>
      <c r="F405" t="n">
        <v>38.42</v>
      </c>
      <c r="G405" t="n">
        <v>230.53</v>
      </c>
      <c r="H405" t="n">
        <v>3.28</v>
      </c>
      <c r="I405" t="n">
        <v>10</v>
      </c>
      <c r="J405" t="n">
        <v>178.25</v>
      </c>
      <c r="K405" t="n">
        <v>46.47</v>
      </c>
      <c r="L405" t="n">
        <v>33</v>
      </c>
      <c r="M405" t="n">
        <v>8</v>
      </c>
      <c r="N405" t="n">
        <v>33.79</v>
      </c>
      <c r="O405" t="n">
        <v>22218.44</v>
      </c>
      <c r="P405" t="n">
        <v>386.1</v>
      </c>
      <c r="Q405" t="n">
        <v>419.24</v>
      </c>
      <c r="R405" t="n">
        <v>72.86</v>
      </c>
      <c r="S405" t="n">
        <v>59.57</v>
      </c>
      <c r="T405" t="n">
        <v>4513.8</v>
      </c>
      <c r="U405" t="n">
        <v>0.82</v>
      </c>
      <c r="V405" t="n">
        <v>0.9</v>
      </c>
      <c r="W405" t="n">
        <v>6.81</v>
      </c>
      <c r="X405" t="n">
        <v>0.26</v>
      </c>
      <c r="Y405" t="n">
        <v>0.5</v>
      </c>
      <c r="Z405" t="n">
        <v>10</v>
      </c>
    </row>
    <row r="406">
      <c r="A406" t="n">
        <v>33</v>
      </c>
      <c r="B406" t="n">
        <v>65</v>
      </c>
      <c r="C406" t="inlineStr">
        <is>
          <t xml:space="preserve">CONCLUIDO	</t>
        </is>
      </c>
      <c r="D406" t="n">
        <v>2.4466</v>
      </c>
      <c r="E406" t="n">
        <v>40.87</v>
      </c>
      <c r="F406" t="n">
        <v>38.42</v>
      </c>
      <c r="G406" t="n">
        <v>230.52</v>
      </c>
      <c r="H406" t="n">
        <v>3.36</v>
      </c>
      <c r="I406" t="n">
        <v>10</v>
      </c>
      <c r="J406" t="n">
        <v>179.74</v>
      </c>
      <c r="K406" t="n">
        <v>46.47</v>
      </c>
      <c r="L406" t="n">
        <v>34</v>
      </c>
      <c r="M406" t="n">
        <v>8</v>
      </c>
      <c r="N406" t="n">
        <v>34.27</v>
      </c>
      <c r="O406" t="n">
        <v>22401.81</v>
      </c>
      <c r="P406" t="n">
        <v>380.99</v>
      </c>
      <c r="Q406" t="n">
        <v>419.23</v>
      </c>
      <c r="R406" t="n">
        <v>72.77</v>
      </c>
      <c r="S406" t="n">
        <v>59.57</v>
      </c>
      <c r="T406" t="n">
        <v>4472.1</v>
      </c>
      <c r="U406" t="n">
        <v>0.82</v>
      </c>
      <c r="V406" t="n">
        <v>0.9</v>
      </c>
      <c r="W406" t="n">
        <v>6.81</v>
      </c>
      <c r="X406" t="n">
        <v>0.26</v>
      </c>
      <c r="Y406" t="n">
        <v>0.5</v>
      </c>
      <c r="Z406" t="n">
        <v>10</v>
      </c>
    </row>
    <row r="407">
      <c r="A407" t="n">
        <v>34</v>
      </c>
      <c r="B407" t="n">
        <v>65</v>
      </c>
      <c r="C407" t="inlineStr">
        <is>
          <t xml:space="preserve">CONCLUIDO	</t>
        </is>
      </c>
      <c r="D407" t="n">
        <v>2.4502</v>
      </c>
      <c r="E407" t="n">
        <v>40.81</v>
      </c>
      <c r="F407" t="n">
        <v>38.39</v>
      </c>
      <c r="G407" t="n">
        <v>255.91</v>
      </c>
      <c r="H407" t="n">
        <v>3.43</v>
      </c>
      <c r="I407" t="n">
        <v>9</v>
      </c>
      <c r="J407" t="n">
        <v>181.23</v>
      </c>
      <c r="K407" t="n">
        <v>46.47</v>
      </c>
      <c r="L407" t="n">
        <v>35</v>
      </c>
      <c r="M407" t="n">
        <v>7</v>
      </c>
      <c r="N407" t="n">
        <v>34.76</v>
      </c>
      <c r="O407" t="n">
        <v>22585.84</v>
      </c>
      <c r="P407" t="n">
        <v>382.83</v>
      </c>
      <c r="Q407" t="n">
        <v>419.23</v>
      </c>
      <c r="R407" t="n">
        <v>71.59</v>
      </c>
      <c r="S407" t="n">
        <v>59.57</v>
      </c>
      <c r="T407" t="n">
        <v>3884.29</v>
      </c>
      <c r="U407" t="n">
        <v>0.83</v>
      </c>
      <c r="V407" t="n">
        <v>0.9</v>
      </c>
      <c r="W407" t="n">
        <v>6.81</v>
      </c>
      <c r="X407" t="n">
        <v>0.22</v>
      </c>
      <c r="Y407" t="n">
        <v>0.5</v>
      </c>
      <c r="Z407" t="n">
        <v>10</v>
      </c>
    </row>
    <row r="408">
      <c r="A408" t="n">
        <v>35</v>
      </c>
      <c r="B408" t="n">
        <v>65</v>
      </c>
      <c r="C408" t="inlineStr">
        <is>
          <t xml:space="preserve">CONCLUIDO	</t>
        </is>
      </c>
      <c r="D408" t="n">
        <v>2.4502</v>
      </c>
      <c r="E408" t="n">
        <v>40.81</v>
      </c>
      <c r="F408" t="n">
        <v>38.39</v>
      </c>
      <c r="G408" t="n">
        <v>255.92</v>
      </c>
      <c r="H408" t="n">
        <v>3.5</v>
      </c>
      <c r="I408" t="n">
        <v>9</v>
      </c>
      <c r="J408" t="n">
        <v>182.73</v>
      </c>
      <c r="K408" t="n">
        <v>46.47</v>
      </c>
      <c r="L408" t="n">
        <v>36</v>
      </c>
      <c r="M408" t="n">
        <v>7</v>
      </c>
      <c r="N408" t="n">
        <v>35.26</v>
      </c>
      <c r="O408" t="n">
        <v>22770.67</v>
      </c>
      <c r="P408" t="n">
        <v>384.14</v>
      </c>
      <c r="Q408" t="n">
        <v>419.23</v>
      </c>
      <c r="R408" t="n">
        <v>71.68000000000001</v>
      </c>
      <c r="S408" t="n">
        <v>59.57</v>
      </c>
      <c r="T408" t="n">
        <v>3929.14</v>
      </c>
      <c r="U408" t="n">
        <v>0.83</v>
      </c>
      <c r="V408" t="n">
        <v>0.9</v>
      </c>
      <c r="W408" t="n">
        <v>6.81</v>
      </c>
      <c r="X408" t="n">
        <v>0.23</v>
      </c>
      <c r="Y408" t="n">
        <v>0.5</v>
      </c>
      <c r="Z408" t="n">
        <v>10</v>
      </c>
    </row>
    <row r="409">
      <c r="A409" t="n">
        <v>36</v>
      </c>
      <c r="B409" t="n">
        <v>65</v>
      </c>
      <c r="C409" t="inlineStr">
        <is>
          <t xml:space="preserve">CONCLUIDO	</t>
        </is>
      </c>
      <c r="D409" t="n">
        <v>2.4501</v>
      </c>
      <c r="E409" t="n">
        <v>40.81</v>
      </c>
      <c r="F409" t="n">
        <v>38.39</v>
      </c>
      <c r="G409" t="n">
        <v>255.93</v>
      </c>
      <c r="H409" t="n">
        <v>3.56</v>
      </c>
      <c r="I409" t="n">
        <v>9</v>
      </c>
      <c r="J409" t="n">
        <v>184.23</v>
      </c>
      <c r="K409" t="n">
        <v>46.47</v>
      </c>
      <c r="L409" t="n">
        <v>37</v>
      </c>
      <c r="M409" t="n">
        <v>7</v>
      </c>
      <c r="N409" t="n">
        <v>35.77</v>
      </c>
      <c r="O409" t="n">
        <v>22956.06</v>
      </c>
      <c r="P409" t="n">
        <v>382.7</v>
      </c>
      <c r="Q409" t="n">
        <v>419.24</v>
      </c>
      <c r="R409" t="n">
        <v>71.7</v>
      </c>
      <c r="S409" t="n">
        <v>59.57</v>
      </c>
      <c r="T409" t="n">
        <v>3939.5</v>
      </c>
      <c r="U409" t="n">
        <v>0.83</v>
      </c>
      <c r="V409" t="n">
        <v>0.9</v>
      </c>
      <c r="W409" t="n">
        <v>6.81</v>
      </c>
      <c r="X409" t="n">
        <v>0.23</v>
      </c>
      <c r="Y409" t="n">
        <v>0.5</v>
      </c>
      <c r="Z409" t="n">
        <v>10</v>
      </c>
    </row>
    <row r="410">
      <c r="A410" t="n">
        <v>37</v>
      </c>
      <c r="B410" t="n">
        <v>65</v>
      </c>
      <c r="C410" t="inlineStr">
        <is>
          <t xml:space="preserve">CONCLUIDO	</t>
        </is>
      </c>
      <c r="D410" t="n">
        <v>2.4492</v>
      </c>
      <c r="E410" t="n">
        <v>40.83</v>
      </c>
      <c r="F410" t="n">
        <v>38.4</v>
      </c>
      <c r="G410" t="n">
        <v>256.03</v>
      </c>
      <c r="H410" t="n">
        <v>3.63</v>
      </c>
      <c r="I410" t="n">
        <v>9</v>
      </c>
      <c r="J410" t="n">
        <v>185.74</v>
      </c>
      <c r="K410" t="n">
        <v>46.47</v>
      </c>
      <c r="L410" t="n">
        <v>38</v>
      </c>
      <c r="M410" t="n">
        <v>7</v>
      </c>
      <c r="N410" t="n">
        <v>36.27</v>
      </c>
      <c r="O410" t="n">
        <v>23142.13</v>
      </c>
      <c r="P410" t="n">
        <v>380.77</v>
      </c>
      <c r="Q410" t="n">
        <v>419.24</v>
      </c>
      <c r="R410" t="n">
        <v>72.16</v>
      </c>
      <c r="S410" t="n">
        <v>59.57</v>
      </c>
      <c r="T410" t="n">
        <v>4169.9</v>
      </c>
      <c r="U410" t="n">
        <v>0.83</v>
      </c>
      <c r="V410" t="n">
        <v>0.9</v>
      </c>
      <c r="W410" t="n">
        <v>6.81</v>
      </c>
      <c r="X410" t="n">
        <v>0.24</v>
      </c>
      <c r="Y410" t="n">
        <v>0.5</v>
      </c>
      <c r="Z410" t="n">
        <v>10</v>
      </c>
    </row>
    <row r="411">
      <c r="A411" t="n">
        <v>38</v>
      </c>
      <c r="B411" t="n">
        <v>65</v>
      </c>
      <c r="C411" t="inlineStr">
        <is>
          <t xml:space="preserve">CONCLUIDO	</t>
        </is>
      </c>
      <c r="D411" t="n">
        <v>2.4536</v>
      </c>
      <c r="E411" t="n">
        <v>40.76</v>
      </c>
      <c r="F411" t="n">
        <v>38.36</v>
      </c>
      <c r="G411" t="n">
        <v>287.68</v>
      </c>
      <c r="H411" t="n">
        <v>3.7</v>
      </c>
      <c r="I411" t="n">
        <v>8</v>
      </c>
      <c r="J411" t="n">
        <v>187.26</v>
      </c>
      <c r="K411" t="n">
        <v>46.47</v>
      </c>
      <c r="L411" t="n">
        <v>39</v>
      </c>
      <c r="M411" t="n">
        <v>5</v>
      </c>
      <c r="N411" t="n">
        <v>36.79</v>
      </c>
      <c r="O411" t="n">
        <v>23328.9</v>
      </c>
      <c r="P411" t="n">
        <v>378.53</v>
      </c>
      <c r="Q411" t="n">
        <v>419.23</v>
      </c>
      <c r="R411" t="n">
        <v>70.64</v>
      </c>
      <c r="S411" t="n">
        <v>59.57</v>
      </c>
      <c r="T411" t="n">
        <v>3416.71</v>
      </c>
      <c r="U411" t="n">
        <v>0.84</v>
      </c>
      <c r="V411" t="n">
        <v>0.9</v>
      </c>
      <c r="W411" t="n">
        <v>6.81</v>
      </c>
      <c r="X411" t="n">
        <v>0.2</v>
      </c>
      <c r="Y411" t="n">
        <v>0.5</v>
      </c>
      <c r="Z411" t="n">
        <v>10</v>
      </c>
    </row>
    <row r="412">
      <c r="A412" t="n">
        <v>39</v>
      </c>
      <c r="B412" t="n">
        <v>65</v>
      </c>
      <c r="C412" t="inlineStr">
        <is>
          <t xml:space="preserve">CONCLUIDO	</t>
        </is>
      </c>
      <c r="D412" t="n">
        <v>2.4537</v>
      </c>
      <c r="E412" t="n">
        <v>40.76</v>
      </c>
      <c r="F412" t="n">
        <v>38.36</v>
      </c>
      <c r="G412" t="n">
        <v>287.68</v>
      </c>
      <c r="H412" t="n">
        <v>3.76</v>
      </c>
      <c r="I412" t="n">
        <v>8</v>
      </c>
      <c r="J412" t="n">
        <v>188.78</v>
      </c>
      <c r="K412" t="n">
        <v>46.47</v>
      </c>
      <c r="L412" t="n">
        <v>40</v>
      </c>
      <c r="M412" t="n">
        <v>5</v>
      </c>
      <c r="N412" t="n">
        <v>37.31</v>
      </c>
      <c r="O412" t="n">
        <v>23516.37</v>
      </c>
      <c r="P412" t="n">
        <v>379.06</v>
      </c>
      <c r="Q412" t="n">
        <v>419.23</v>
      </c>
      <c r="R412" t="n">
        <v>70.59999999999999</v>
      </c>
      <c r="S412" t="n">
        <v>59.57</v>
      </c>
      <c r="T412" t="n">
        <v>3396.52</v>
      </c>
      <c r="U412" t="n">
        <v>0.84</v>
      </c>
      <c r="V412" t="n">
        <v>0.9</v>
      </c>
      <c r="W412" t="n">
        <v>6.81</v>
      </c>
      <c r="X412" t="n">
        <v>0.19</v>
      </c>
      <c r="Y412" t="n">
        <v>0.5</v>
      </c>
      <c r="Z412" t="n">
        <v>10</v>
      </c>
    </row>
    <row r="413">
      <c r="A413" t="n">
        <v>0</v>
      </c>
      <c r="B413" t="n">
        <v>75</v>
      </c>
      <c r="C413" t="inlineStr">
        <is>
          <t xml:space="preserve">CONCLUIDO	</t>
        </is>
      </c>
      <c r="D413" t="n">
        <v>1.493</v>
      </c>
      <c r="E413" t="n">
        <v>66.98</v>
      </c>
      <c r="F413" t="n">
        <v>51.23</v>
      </c>
      <c r="G413" t="n">
        <v>6.97</v>
      </c>
      <c r="H413" t="n">
        <v>0.12</v>
      </c>
      <c r="I413" t="n">
        <v>441</v>
      </c>
      <c r="J413" t="n">
        <v>150.44</v>
      </c>
      <c r="K413" t="n">
        <v>49.1</v>
      </c>
      <c r="L413" t="n">
        <v>1</v>
      </c>
      <c r="M413" t="n">
        <v>439</v>
      </c>
      <c r="N413" t="n">
        <v>25.34</v>
      </c>
      <c r="O413" t="n">
        <v>18787.76</v>
      </c>
      <c r="P413" t="n">
        <v>609.74</v>
      </c>
      <c r="Q413" t="n">
        <v>419.49</v>
      </c>
      <c r="R413" t="n">
        <v>490.22</v>
      </c>
      <c r="S413" t="n">
        <v>59.57</v>
      </c>
      <c r="T413" t="n">
        <v>211041.64</v>
      </c>
      <c r="U413" t="n">
        <v>0.12</v>
      </c>
      <c r="V413" t="n">
        <v>0.68</v>
      </c>
      <c r="W413" t="n">
        <v>7.53</v>
      </c>
      <c r="X413" t="n">
        <v>13.05</v>
      </c>
      <c r="Y413" t="n">
        <v>0.5</v>
      </c>
      <c r="Z413" t="n">
        <v>10</v>
      </c>
    </row>
    <row r="414">
      <c r="A414" t="n">
        <v>1</v>
      </c>
      <c r="B414" t="n">
        <v>75</v>
      </c>
      <c r="C414" t="inlineStr">
        <is>
          <t xml:space="preserve">CONCLUIDO	</t>
        </is>
      </c>
      <c r="D414" t="n">
        <v>1.9389</v>
      </c>
      <c r="E414" t="n">
        <v>51.58</v>
      </c>
      <c r="F414" t="n">
        <v>43.59</v>
      </c>
      <c r="G414" t="n">
        <v>13.98</v>
      </c>
      <c r="H414" t="n">
        <v>0.23</v>
      </c>
      <c r="I414" t="n">
        <v>187</v>
      </c>
      <c r="J414" t="n">
        <v>151.83</v>
      </c>
      <c r="K414" t="n">
        <v>49.1</v>
      </c>
      <c r="L414" t="n">
        <v>2</v>
      </c>
      <c r="M414" t="n">
        <v>185</v>
      </c>
      <c r="N414" t="n">
        <v>25.73</v>
      </c>
      <c r="O414" t="n">
        <v>18959.54</v>
      </c>
      <c r="P414" t="n">
        <v>517.89</v>
      </c>
      <c r="Q414" t="n">
        <v>419.44</v>
      </c>
      <c r="R414" t="n">
        <v>240.53</v>
      </c>
      <c r="S414" t="n">
        <v>59.57</v>
      </c>
      <c r="T414" t="n">
        <v>87466.91</v>
      </c>
      <c r="U414" t="n">
        <v>0.25</v>
      </c>
      <c r="V414" t="n">
        <v>0.79</v>
      </c>
      <c r="W414" t="n">
        <v>7.11</v>
      </c>
      <c r="X414" t="n">
        <v>5.42</v>
      </c>
      <c r="Y414" t="n">
        <v>0.5</v>
      </c>
      <c r="Z414" t="n">
        <v>10</v>
      </c>
    </row>
    <row r="415">
      <c r="A415" t="n">
        <v>2</v>
      </c>
      <c r="B415" t="n">
        <v>75</v>
      </c>
      <c r="C415" t="inlineStr">
        <is>
          <t xml:space="preserve">CONCLUIDO	</t>
        </is>
      </c>
      <c r="D415" t="n">
        <v>2.105</v>
      </c>
      <c r="E415" t="n">
        <v>47.51</v>
      </c>
      <c r="F415" t="n">
        <v>41.59</v>
      </c>
      <c r="G415" t="n">
        <v>20.97</v>
      </c>
      <c r="H415" t="n">
        <v>0.35</v>
      </c>
      <c r="I415" t="n">
        <v>119</v>
      </c>
      <c r="J415" t="n">
        <v>153.23</v>
      </c>
      <c r="K415" t="n">
        <v>49.1</v>
      </c>
      <c r="L415" t="n">
        <v>3</v>
      </c>
      <c r="M415" t="n">
        <v>117</v>
      </c>
      <c r="N415" t="n">
        <v>26.13</v>
      </c>
      <c r="O415" t="n">
        <v>19131.85</v>
      </c>
      <c r="P415" t="n">
        <v>493.24</v>
      </c>
      <c r="Q415" t="n">
        <v>419.29</v>
      </c>
      <c r="R415" t="n">
        <v>175.9</v>
      </c>
      <c r="S415" t="n">
        <v>59.57</v>
      </c>
      <c r="T415" t="n">
        <v>55490.67</v>
      </c>
      <c r="U415" t="n">
        <v>0.34</v>
      </c>
      <c r="V415" t="n">
        <v>0.83</v>
      </c>
      <c r="W415" t="n">
        <v>6.99</v>
      </c>
      <c r="X415" t="n">
        <v>3.43</v>
      </c>
      <c r="Y415" t="n">
        <v>0.5</v>
      </c>
      <c r="Z415" t="n">
        <v>10</v>
      </c>
    </row>
    <row r="416">
      <c r="A416" t="n">
        <v>3</v>
      </c>
      <c r="B416" t="n">
        <v>75</v>
      </c>
      <c r="C416" t="inlineStr">
        <is>
          <t xml:space="preserve">CONCLUIDO	</t>
        </is>
      </c>
      <c r="D416" t="n">
        <v>2.1912</v>
      </c>
      <c r="E416" t="n">
        <v>45.64</v>
      </c>
      <c r="F416" t="n">
        <v>40.67</v>
      </c>
      <c r="G416" t="n">
        <v>27.73</v>
      </c>
      <c r="H416" t="n">
        <v>0.46</v>
      </c>
      <c r="I416" t="n">
        <v>88</v>
      </c>
      <c r="J416" t="n">
        <v>154.63</v>
      </c>
      <c r="K416" t="n">
        <v>49.1</v>
      </c>
      <c r="L416" t="n">
        <v>4</v>
      </c>
      <c r="M416" t="n">
        <v>86</v>
      </c>
      <c r="N416" t="n">
        <v>26.53</v>
      </c>
      <c r="O416" t="n">
        <v>19304.72</v>
      </c>
      <c r="P416" t="n">
        <v>481.33</v>
      </c>
      <c r="Q416" t="n">
        <v>419.3</v>
      </c>
      <c r="R416" t="n">
        <v>145.94</v>
      </c>
      <c r="S416" t="n">
        <v>59.57</v>
      </c>
      <c r="T416" t="n">
        <v>40664.81</v>
      </c>
      <c r="U416" t="n">
        <v>0.41</v>
      </c>
      <c r="V416" t="n">
        <v>0.85</v>
      </c>
      <c r="W416" t="n">
        <v>6.94</v>
      </c>
      <c r="X416" t="n">
        <v>2.51</v>
      </c>
      <c r="Y416" t="n">
        <v>0.5</v>
      </c>
      <c r="Z416" t="n">
        <v>10</v>
      </c>
    </row>
    <row r="417">
      <c r="A417" t="n">
        <v>4</v>
      </c>
      <c r="B417" t="n">
        <v>75</v>
      </c>
      <c r="C417" t="inlineStr">
        <is>
          <t xml:space="preserve">CONCLUIDO	</t>
        </is>
      </c>
      <c r="D417" t="n">
        <v>2.2469</v>
      </c>
      <c r="E417" t="n">
        <v>44.51</v>
      </c>
      <c r="F417" t="n">
        <v>40.12</v>
      </c>
      <c r="G417" t="n">
        <v>34.89</v>
      </c>
      <c r="H417" t="n">
        <v>0.57</v>
      </c>
      <c r="I417" t="n">
        <v>69</v>
      </c>
      <c r="J417" t="n">
        <v>156.03</v>
      </c>
      <c r="K417" t="n">
        <v>49.1</v>
      </c>
      <c r="L417" t="n">
        <v>5</v>
      </c>
      <c r="M417" t="n">
        <v>67</v>
      </c>
      <c r="N417" t="n">
        <v>26.94</v>
      </c>
      <c r="O417" t="n">
        <v>19478.15</v>
      </c>
      <c r="P417" t="n">
        <v>473.93</v>
      </c>
      <c r="Q417" t="n">
        <v>419.32</v>
      </c>
      <c r="R417" t="n">
        <v>128.02</v>
      </c>
      <c r="S417" t="n">
        <v>59.57</v>
      </c>
      <c r="T417" t="n">
        <v>31801.63</v>
      </c>
      <c r="U417" t="n">
        <v>0.47</v>
      </c>
      <c r="V417" t="n">
        <v>0.86</v>
      </c>
      <c r="W417" t="n">
        <v>6.91</v>
      </c>
      <c r="X417" t="n">
        <v>1.95</v>
      </c>
      <c r="Y417" t="n">
        <v>0.5</v>
      </c>
      <c r="Z417" t="n">
        <v>10</v>
      </c>
    </row>
    <row r="418">
      <c r="A418" t="n">
        <v>5</v>
      </c>
      <c r="B418" t="n">
        <v>75</v>
      </c>
      <c r="C418" t="inlineStr">
        <is>
          <t xml:space="preserve">CONCLUIDO	</t>
        </is>
      </c>
      <c r="D418" t="n">
        <v>2.284</v>
      </c>
      <c r="E418" t="n">
        <v>43.78</v>
      </c>
      <c r="F418" t="n">
        <v>39.76</v>
      </c>
      <c r="G418" t="n">
        <v>41.86</v>
      </c>
      <c r="H418" t="n">
        <v>0.67</v>
      </c>
      <c r="I418" t="n">
        <v>57</v>
      </c>
      <c r="J418" t="n">
        <v>157.44</v>
      </c>
      <c r="K418" t="n">
        <v>49.1</v>
      </c>
      <c r="L418" t="n">
        <v>6</v>
      </c>
      <c r="M418" t="n">
        <v>55</v>
      </c>
      <c r="N418" t="n">
        <v>27.35</v>
      </c>
      <c r="O418" t="n">
        <v>19652.13</v>
      </c>
      <c r="P418" t="n">
        <v>468.6</v>
      </c>
      <c r="Q418" t="n">
        <v>419.24</v>
      </c>
      <c r="R418" t="n">
        <v>116.79</v>
      </c>
      <c r="S418" t="n">
        <v>59.57</v>
      </c>
      <c r="T418" t="n">
        <v>26243.26</v>
      </c>
      <c r="U418" t="n">
        <v>0.51</v>
      </c>
      <c r="V418" t="n">
        <v>0.87</v>
      </c>
      <c r="W418" t="n">
        <v>6.88</v>
      </c>
      <c r="X418" t="n">
        <v>1.6</v>
      </c>
      <c r="Y418" t="n">
        <v>0.5</v>
      </c>
      <c r="Z418" t="n">
        <v>10</v>
      </c>
    </row>
    <row r="419">
      <c r="A419" t="n">
        <v>6</v>
      </c>
      <c r="B419" t="n">
        <v>75</v>
      </c>
      <c r="C419" t="inlineStr">
        <is>
          <t xml:space="preserve">CONCLUIDO	</t>
        </is>
      </c>
      <c r="D419" t="n">
        <v>2.3086</v>
      </c>
      <c r="E419" t="n">
        <v>43.32</v>
      </c>
      <c r="F419" t="n">
        <v>39.54</v>
      </c>
      <c r="G419" t="n">
        <v>48.42</v>
      </c>
      <c r="H419" t="n">
        <v>0.78</v>
      </c>
      <c r="I419" t="n">
        <v>49</v>
      </c>
      <c r="J419" t="n">
        <v>158.86</v>
      </c>
      <c r="K419" t="n">
        <v>49.1</v>
      </c>
      <c r="L419" t="n">
        <v>7</v>
      </c>
      <c r="M419" t="n">
        <v>47</v>
      </c>
      <c r="N419" t="n">
        <v>27.77</v>
      </c>
      <c r="O419" t="n">
        <v>19826.68</v>
      </c>
      <c r="P419" t="n">
        <v>465.19</v>
      </c>
      <c r="Q419" t="n">
        <v>419.28</v>
      </c>
      <c r="R419" t="n">
        <v>109.03</v>
      </c>
      <c r="S419" t="n">
        <v>59.57</v>
      </c>
      <c r="T419" t="n">
        <v>22406.34</v>
      </c>
      <c r="U419" t="n">
        <v>0.55</v>
      </c>
      <c r="V419" t="n">
        <v>0.87</v>
      </c>
      <c r="W419" t="n">
        <v>6.88</v>
      </c>
      <c r="X419" t="n">
        <v>1.38</v>
      </c>
      <c r="Y419" t="n">
        <v>0.5</v>
      </c>
      <c r="Z419" t="n">
        <v>10</v>
      </c>
    </row>
    <row r="420">
      <c r="A420" t="n">
        <v>7</v>
      </c>
      <c r="B420" t="n">
        <v>75</v>
      </c>
      <c r="C420" t="inlineStr">
        <is>
          <t xml:space="preserve">CONCLUIDO	</t>
        </is>
      </c>
      <c r="D420" t="n">
        <v>2.3288</v>
      </c>
      <c r="E420" t="n">
        <v>42.94</v>
      </c>
      <c r="F420" t="n">
        <v>39.35</v>
      </c>
      <c r="G420" t="n">
        <v>54.91</v>
      </c>
      <c r="H420" t="n">
        <v>0.88</v>
      </c>
      <c r="I420" t="n">
        <v>43</v>
      </c>
      <c r="J420" t="n">
        <v>160.28</v>
      </c>
      <c r="K420" t="n">
        <v>49.1</v>
      </c>
      <c r="L420" t="n">
        <v>8</v>
      </c>
      <c r="M420" t="n">
        <v>41</v>
      </c>
      <c r="N420" t="n">
        <v>28.19</v>
      </c>
      <c r="O420" t="n">
        <v>20001.93</v>
      </c>
      <c r="P420" t="n">
        <v>461.74</v>
      </c>
      <c r="Q420" t="n">
        <v>419.24</v>
      </c>
      <c r="R420" t="n">
        <v>102.77</v>
      </c>
      <c r="S420" t="n">
        <v>59.57</v>
      </c>
      <c r="T420" t="n">
        <v>19307.14</v>
      </c>
      <c r="U420" t="n">
        <v>0.58</v>
      </c>
      <c r="V420" t="n">
        <v>0.88</v>
      </c>
      <c r="W420" t="n">
        <v>6.87</v>
      </c>
      <c r="X420" t="n">
        <v>1.19</v>
      </c>
      <c r="Y420" t="n">
        <v>0.5</v>
      </c>
      <c r="Z420" t="n">
        <v>10</v>
      </c>
    </row>
    <row r="421">
      <c r="A421" t="n">
        <v>8</v>
      </c>
      <c r="B421" t="n">
        <v>75</v>
      </c>
      <c r="C421" t="inlineStr">
        <is>
          <t xml:space="preserve">CONCLUIDO	</t>
        </is>
      </c>
      <c r="D421" t="n">
        <v>2.3447</v>
      </c>
      <c r="E421" t="n">
        <v>42.65</v>
      </c>
      <c r="F421" t="n">
        <v>39.21</v>
      </c>
      <c r="G421" t="n">
        <v>61.91</v>
      </c>
      <c r="H421" t="n">
        <v>0.99</v>
      </c>
      <c r="I421" t="n">
        <v>38</v>
      </c>
      <c r="J421" t="n">
        <v>161.71</v>
      </c>
      <c r="K421" t="n">
        <v>49.1</v>
      </c>
      <c r="L421" t="n">
        <v>9</v>
      </c>
      <c r="M421" t="n">
        <v>36</v>
      </c>
      <c r="N421" t="n">
        <v>28.61</v>
      </c>
      <c r="O421" t="n">
        <v>20177.64</v>
      </c>
      <c r="P421" t="n">
        <v>459.2</v>
      </c>
      <c r="Q421" t="n">
        <v>419.25</v>
      </c>
      <c r="R421" t="n">
        <v>98.29000000000001</v>
      </c>
      <c r="S421" t="n">
        <v>59.57</v>
      </c>
      <c r="T421" t="n">
        <v>17090.82</v>
      </c>
      <c r="U421" t="n">
        <v>0.61</v>
      </c>
      <c r="V421" t="n">
        <v>0.88</v>
      </c>
      <c r="W421" t="n">
        <v>6.86</v>
      </c>
      <c r="X421" t="n">
        <v>1.05</v>
      </c>
      <c r="Y421" t="n">
        <v>0.5</v>
      </c>
      <c r="Z421" t="n">
        <v>10</v>
      </c>
    </row>
    <row r="422">
      <c r="A422" t="n">
        <v>9</v>
      </c>
      <c r="B422" t="n">
        <v>75</v>
      </c>
      <c r="C422" t="inlineStr">
        <is>
          <t xml:space="preserve">CONCLUIDO	</t>
        </is>
      </c>
      <c r="D422" t="n">
        <v>2.3586</v>
      </c>
      <c r="E422" t="n">
        <v>42.4</v>
      </c>
      <c r="F422" t="n">
        <v>39.08</v>
      </c>
      <c r="G422" t="n">
        <v>68.97</v>
      </c>
      <c r="H422" t="n">
        <v>1.09</v>
      </c>
      <c r="I422" t="n">
        <v>34</v>
      </c>
      <c r="J422" t="n">
        <v>163.13</v>
      </c>
      <c r="K422" t="n">
        <v>49.1</v>
      </c>
      <c r="L422" t="n">
        <v>10</v>
      </c>
      <c r="M422" t="n">
        <v>32</v>
      </c>
      <c r="N422" t="n">
        <v>29.04</v>
      </c>
      <c r="O422" t="n">
        <v>20353.94</v>
      </c>
      <c r="P422" t="n">
        <v>456.84</v>
      </c>
      <c r="Q422" t="n">
        <v>419.28</v>
      </c>
      <c r="R422" t="n">
        <v>94.33</v>
      </c>
      <c r="S422" t="n">
        <v>59.57</v>
      </c>
      <c r="T422" t="n">
        <v>15129.23</v>
      </c>
      <c r="U422" t="n">
        <v>0.63</v>
      </c>
      <c r="V422" t="n">
        <v>0.88</v>
      </c>
      <c r="W422" t="n">
        <v>6.85</v>
      </c>
      <c r="X422" t="n">
        <v>0.92</v>
      </c>
      <c r="Y422" t="n">
        <v>0.5</v>
      </c>
      <c r="Z422" t="n">
        <v>10</v>
      </c>
    </row>
    <row r="423">
      <c r="A423" t="n">
        <v>10</v>
      </c>
      <c r="B423" t="n">
        <v>75</v>
      </c>
      <c r="C423" t="inlineStr">
        <is>
          <t xml:space="preserve">CONCLUIDO	</t>
        </is>
      </c>
      <c r="D423" t="n">
        <v>2.3669</v>
      </c>
      <c r="E423" t="n">
        <v>42.25</v>
      </c>
      <c r="F423" t="n">
        <v>39.03</v>
      </c>
      <c r="G423" t="n">
        <v>75.53</v>
      </c>
      <c r="H423" t="n">
        <v>1.18</v>
      </c>
      <c r="I423" t="n">
        <v>31</v>
      </c>
      <c r="J423" t="n">
        <v>164.57</v>
      </c>
      <c r="K423" t="n">
        <v>49.1</v>
      </c>
      <c r="L423" t="n">
        <v>11</v>
      </c>
      <c r="M423" t="n">
        <v>29</v>
      </c>
      <c r="N423" t="n">
        <v>29.47</v>
      </c>
      <c r="O423" t="n">
        <v>20530.82</v>
      </c>
      <c r="P423" t="n">
        <v>455.44</v>
      </c>
      <c r="Q423" t="n">
        <v>419.25</v>
      </c>
      <c r="R423" t="n">
        <v>92.54000000000001</v>
      </c>
      <c r="S423" t="n">
        <v>59.57</v>
      </c>
      <c r="T423" t="n">
        <v>14252.64</v>
      </c>
      <c r="U423" t="n">
        <v>0.64</v>
      </c>
      <c r="V423" t="n">
        <v>0.89</v>
      </c>
      <c r="W423" t="n">
        <v>6.84</v>
      </c>
      <c r="X423" t="n">
        <v>0.86</v>
      </c>
      <c r="Y423" t="n">
        <v>0.5</v>
      </c>
      <c r="Z423" t="n">
        <v>10</v>
      </c>
    </row>
    <row r="424">
      <c r="A424" t="n">
        <v>11</v>
      </c>
      <c r="B424" t="n">
        <v>75</v>
      </c>
      <c r="C424" t="inlineStr">
        <is>
          <t xml:space="preserve">CONCLUIDO	</t>
        </is>
      </c>
      <c r="D424" t="n">
        <v>2.3742</v>
      </c>
      <c r="E424" t="n">
        <v>42.12</v>
      </c>
      <c r="F424" t="n">
        <v>38.96</v>
      </c>
      <c r="G424" t="n">
        <v>80.59999999999999</v>
      </c>
      <c r="H424" t="n">
        <v>1.28</v>
      </c>
      <c r="I424" t="n">
        <v>29</v>
      </c>
      <c r="J424" t="n">
        <v>166.01</v>
      </c>
      <c r="K424" t="n">
        <v>49.1</v>
      </c>
      <c r="L424" t="n">
        <v>12</v>
      </c>
      <c r="M424" t="n">
        <v>27</v>
      </c>
      <c r="N424" t="n">
        <v>29.91</v>
      </c>
      <c r="O424" t="n">
        <v>20708.3</v>
      </c>
      <c r="P424" t="n">
        <v>453.68</v>
      </c>
      <c r="Q424" t="n">
        <v>419.23</v>
      </c>
      <c r="R424" t="n">
        <v>90.18000000000001</v>
      </c>
      <c r="S424" t="n">
        <v>59.57</v>
      </c>
      <c r="T424" t="n">
        <v>13078.54</v>
      </c>
      <c r="U424" t="n">
        <v>0.66</v>
      </c>
      <c r="V424" t="n">
        <v>0.89</v>
      </c>
      <c r="W424" t="n">
        <v>6.84</v>
      </c>
      <c r="X424" t="n">
        <v>0.79</v>
      </c>
      <c r="Y424" t="n">
        <v>0.5</v>
      </c>
      <c r="Z424" t="n">
        <v>10</v>
      </c>
    </row>
    <row r="425">
      <c r="A425" t="n">
        <v>12</v>
      </c>
      <c r="B425" t="n">
        <v>75</v>
      </c>
      <c r="C425" t="inlineStr">
        <is>
          <t xml:space="preserve">CONCLUIDO	</t>
        </is>
      </c>
      <c r="D425" t="n">
        <v>2.3839</v>
      </c>
      <c r="E425" t="n">
        <v>41.95</v>
      </c>
      <c r="F425" t="n">
        <v>38.88</v>
      </c>
      <c r="G425" t="n">
        <v>89.72</v>
      </c>
      <c r="H425" t="n">
        <v>1.38</v>
      </c>
      <c r="I425" t="n">
        <v>26</v>
      </c>
      <c r="J425" t="n">
        <v>167.45</v>
      </c>
      <c r="K425" t="n">
        <v>49.1</v>
      </c>
      <c r="L425" t="n">
        <v>13</v>
      </c>
      <c r="M425" t="n">
        <v>24</v>
      </c>
      <c r="N425" t="n">
        <v>30.36</v>
      </c>
      <c r="O425" t="n">
        <v>20886.38</v>
      </c>
      <c r="P425" t="n">
        <v>451.55</v>
      </c>
      <c r="Q425" t="n">
        <v>419.28</v>
      </c>
      <c r="R425" t="n">
        <v>87.75</v>
      </c>
      <c r="S425" t="n">
        <v>59.57</v>
      </c>
      <c r="T425" t="n">
        <v>11879.52</v>
      </c>
      <c r="U425" t="n">
        <v>0.68</v>
      </c>
      <c r="V425" t="n">
        <v>0.89</v>
      </c>
      <c r="W425" t="n">
        <v>6.83</v>
      </c>
      <c r="X425" t="n">
        <v>0.71</v>
      </c>
      <c r="Y425" t="n">
        <v>0.5</v>
      </c>
      <c r="Z425" t="n">
        <v>10</v>
      </c>
    </row>
    <row r="426">
      <c r="A426" t="n">
        <v>13</v>
      </c>
      <c r="B426" t="n">
        <v>75</v>
      </c>
      <c r="C426" t="inlineStr">
        <is>
          <t xml:space="preserve">CONCLUIDO	</t>
        </is>
      </c>
      <c r="D426" t="n">
        <v>2.3923</v>
      </c>
      <c r="E426" t="n">
        <v>41.8</v>
      </c>
      <c r="F426" t="n">
        <v>38.79</v>
      </c>
      <c r="G426" t="n">
        <v>96.98</v>
      </c>
      <c r="H426" t="n">
        <v>1.47</v>
      </c>
      <c r="I426" t="n">
        <v>24</v>
      </c>
      <c r="J426" t="n">
        <v>168.9</v>
      </c>
      <c r="K426" t="n">
        <v>49.1</v>
      </c>
      <c r="L426" t="n">
        <v>14</v>
      </c>
      <c r="M426" t="n">
        <v>22</v>
      </c>
      <c r="N426" t="n">
        <v>30.81</v>
      </c>
      <c r="O426" t="n">
        <v>21065.06</v>
      </c>
      <c r="P426" t="n">
        <v>450.05</v>
      </c>
      <c r="Q426" t="n">
        <v>419.26</v>
      </c>
      <c r="R426" t="n">
        <v>84.98999999999999</v>
      </c>
      <c r="S426" t="n">
        <v>59.57</v>
      </c>
      <c r="T426" t="n">
        <v>10509.49</v>
      </c>
      <c r="U426" t="n">
        <v>0.7</v>
      </c>
      <c r="V426" t="n">
        <v>0.89</v>
      </c>
      <c r="W426" t="n">
        <v>6.82</v>
      </c>
      <c r="X426" t="n">
        <v>0.63</v>
      </c>
      <c r="Y426" t="n">
        <v>0.5</v>
      </c>
      <c r="Z426" t="n">
        <v>10</v>
      </c>
    </row>
    <row r="427">
      <c r="A427" t="n">
        <v>14</v>
      </c>
      <c r="B427" t="n">
        <v>75</v>
      </c>
      <c r="C427" t="inlineStr">
        <is>
          <t xml:space="preserve">CONCLUIDO	</t>
        </is>
      </c>
      <c r="D427" t="n">
        <v>2.3949</v>
      </c>
      <c r="E427" t="n">
        <v>41.76</v>
      </c>
      <c r="F427" t="n">
        <v>38.78</v>
      </c>
      <c r="G427" t="n">
        <v>101.16</v>
      </c>
      <c r="H427" t="n">
        <v>1.56</v>
      </c>
      <c r="I427" t="n">
        <v>23</v>
      </c>
      <c r="J427" t="n">
        <v>170.35</v>
      </c>
      <c r="K427" t="n">
        <v>49.1</v>
      </c>
      <c r="L427" t="n">
        <v>15</v>
      </c>
      <c r="M427" t="n">
        <v>21</v>
      </c>
      <c r="N427" t="n">
        <v>31.26</v>
      </c>
      <c r="O427" t="n">
        <v>21244.37</v>
      </c>
      <c r="P427" t="n">
        <v>448.96</v>
      </c>
      <c r="Q427" t="n">
        <v>419.24</v>
      </c>
      <c r="R427" t="n">
        <v>84.16</v>
      </c>
      <c r="S427" t="n">
        <v>59.57</v>
      </c>
      <c r="T427" t="n">
        <v>10098.27</v>
      </c>
      <c r="U427" t="n">
        <v>0.71</v>
      </c>
      <c r="V427" t="n">
        <v>0.89</v>
      </c>
      <c r="W427" t="n">
        <v>6.84</v>
      </c>
      <c r="X427" t="n">
        <v>0.61</v>
      </c>
      <c r="Y427" t="n">
        <v>0.5</v>
      </c>
      <c r="Z427" t="n">
        <v>10</v>
      </c>
    </row>
    <row r="428">
      <c r="A428" t="n">
        <v>15</v>
      </c>
      <c r="B428" t="n">
        <v>75</v>
      </c>
      <c r="C428" t="inlineStr">
        <is>
          <t xml:space="preserve">CONCLUIDO	</t>
        </is>
      </c>
      <c r="D428" t="n">
        <v>2.4013</v>
      </c>
      <c r="E428" t="n">
        <v>41.64</v>
      </c>
      <c r="F428" t="n">
        <v>38.73</v>
      </c>
      <c r="G428" t="n">
        <v>110.64</v>
      </c>
      <c r="H428" t="n">
        <v>1.65</v>
      </c>
      <c r="I428" t="n">
        <v>21</v>
      </c>
      <c r="J428" t="n">
        <v>171.81</v>
      </c>
      <c r="K428" t="n">
        <v>49.1</v>
      </c>
      <c r="L428" t="n">
        <v>16</v>
      </c>
      <c r="M428" t="n">
        <v>19</v>
      </c>
      <c r="N428" t="n">
        <v>31.72</v>
      </c>
      <c r="O428" t="n">
        <v>21424.29</v>
      </c>
      <c r="P428" t="n">
        <v>447.15</v>
      </c>
      <c r="Q428" t="n">
        <v>419.25</v>
      </c>
      <c r="R428" t="n">
        <v>82.68000000000001</v>
      </c>
      <c r="S428" t="n">
        <v>59.57</v>
      </c>
      <c r="T428" t="n">
        <v>9372.690000000001</v>
      </c>
      <c r="U428" t="n">
        <v>0.72</v>
      </c>
      <c r="V428" t="n">
        <v>0.89</v>
      </c>
      <c r="W428" t="n">
        <v>6.83</v>
      </c>
      <c r="X428" t="n">
        <v>0.5600000000000001</v>
      </c>
      <c r="Y428" t="n">
        <v>0.5</v>
      </c>
      <c r="Z428" t="n">
        <v>10</v>
      </c>
    </row>
    <row r="429">
      <c r="A429" t="n">
        <v>16</v>
      </c>
      <c r="B429" t="n">
        <v>75</v>
      </c>
      <c r="C429" t="inlineStr">
        <is>
          <t xml:space="preserve">CONCLUIDO	</t>
        </is>
      </c>
      <c r="D429" t="n">
        <v>2.4038</v>
      </c>
      <c r="E429" t="n">
        <v>41.6</v>
      </c>
      <c r="F429" t="n">
        <v>38.71</v>
      </c>
      <c r="G429" t="n">
        <v>116.14</v>
      </c>
      <c r="H429" t="n">
        <v>1.74</v>
      </c>
      <c r="I429" t="n">
        <v>20</v>
      </c>
      <c r="J429" t="n">
        <v>173.28</v>
      </c>
      <c r="K429" t="n">
        <v>49.1</v>
      </c>
      <c r="L429" t="n">
        <v>17</v>
      </c>
      <c r="M429" t="n">
        <v>18</v>
      </c>
      <c r="N429" t="n">
        <v>32.18</v>
      </c>
      <c r="O429" t="n">
        <v>21604.83</v>
      </c>
      <c r="P429" t="n">
        <v>446.33</v>
      </c>
      <c r="Q429" t="n">
        <v>419.23</v>
      </c>
      <c r="R429" t="n">
        <v>82.26000000000001</v>
      </c>
      <c r="S429" t="n">
        <v>59.57</v>
      </c>
      <c r="T429" t="n">
        <v>9164.129999999999</v>
      </c>
      <c r="U429" t="n">
        <v>0.72</v>
      </c>
      <c r="V429" t="n">
        <v>0.89</v>
      </c>
      <c r="W429" t="n">
        <v>6.83</v>
      </c>
      <c r="X429" t="n">
        <v>0.55</v>
      </c>
      <c r="Y429" t="n">
        <v>0.5</v>
      </c>
      <c r="Z429" t="n">
        <v>10</v>
      </c>
    </row>
    <row r="430">
      <c r="A430" t="n">
        <v>17</v>
      </c>
      <c r="B430" t="n">
        <v>75</v>
      </c>
      <c r="C430" t="inlineStr">
        <is>
          <t xml:space="preserve">CONCLUIDO	</t>
        </is>
      </c>
      <c r="D430" t="n">
        <v>2.4074</v>
      </c>
      <c r="E430" t="n">
        <v>41.54</v>
      </c>
      <c r="F430" t="n">
        <v>38.68</v>
      </c>
      <c r="G430" t="n">
        <v>122.15</v>
      </c>
      <c r="H430" t="n">
        <v>1.83</v>
      </c>
      <c r="I430" t="n">
        <v>19</v>
      </c>
      <c r="J430" t="n">
        <v>174.75</v>
      </c>
      <c r="K430" t="n">
        <v>49.1</v>
      </c>
      <c r="L430" t="n">
        <v>18</v>
      </c>
      <c r="M430" t="n">
        <v>17</v>
      </c>
      <c r="N430" t="n">
        <v>32.65</v>
      </c>
      <c r="O430" t="n">
        <v>21786.02</v>
      </c>
      <c r="P430" t="n">
        <v>444.95</v>
      </c>
      <c r="Q430" t="n">
        <v>419.23</v>
      </c>
      <c r="R430" t="n">
        <v>81.20999999999999</v>
      </c>
      <c r="S430" t="n">
        <v>59.57</v>
      </c>
      <c r="T430" t="n">
        <v>8647.17</v>
      </c>
      <c r="U430" t="n">
        <v>0.73</v>
      </c>
      <c r="V430" t="n">
        <v>0.89</v>
      </c>
      <c r="W430" t="n">
        <v>6.83</v>
      </c>
      <c r="X430" t="n">
        <v>0.52</v>
      </c>
      <c r="Y430" t="n">
        <v>0.5</v>
      </c>
      <c r="Z430" t="n">
        <v>10</v>
      </c>
    </row>
    <row r="431">
      <c r="A431" t="n">
        <v>18</v>
      </c>
      <c r="B431" t="n">
        <v>75</v>
      </c>
      <c r="C431" t="inlineStr">
        <is>
          <t xml:space="preserve">CONCLUIDO	</t>
        </is>
      </c>
      <c r="D431" t="n">
        <v>2.4109</v>
      </c>
      <c r="E431" t="n">
        <v>41.48</v>
      </c>
      <c r="F431" t="n">
        <v>38.65</v>
      </c>
      <c r="G431" t="n">
        <v>128.84</v>
      </c>
      <c r="H431" t="n">
        <v>1.91</v>
      </c>
      <c r="I431" t="n">
        <v>18</v>
      </c>
      <c r="J431" t="n">
        <v>176.22</v>
      </c>
      <c r="K431" t="n">
        <v>49.1</v>
      </c>
      <c r="L431" t="n">
        <v>19</v>
      </c>
      <c r="M431" t="n">
        <v>16</v>
      </c>
      <c r="N431" t="n">
        <v>33.13</v>
      </c>
      <c r="O431" t="n">
        <v>21967.84</v>
      </c>
      <c r="P431" t="n">
        <v>444.94</v>
      </c>
      <c r="Q431" t="n">
        <v>419.26</v>
      </c>
      <c r="R431" t="n">
        <v>80.38</v>
      </c>
      <c r="S431" t="n">
        <v>59.57</v>
      </c>
      <c r="T431" t="n">
        <v>8236.82</v>
      </c>
      <c r="U431" t="n">
        <v>0.74</v>
      </c>
      <c r="V431" t="n">
        <v>0.89</v>
      </c>
      <c r="W431" t="n">
        <v>6.82</v>
      </c>
      <c r="X431" t="n">
        <v>0.49</v>
      </c>
      <c r="Y431" t="n">
        <v>0.5</v>
      </c>
      <c r="Z431" t="n">
        <v>10</v>
      </c>
    </row>
    <row r="432">
      <c r="A432" t="n">
        <v>19</v>
      </c>
      <c r="B432" t="n">
        <v>75</v>
      </c>
      <c r="C432" t="inlineStr">
        <is>
          <t xml:space="preserve">CONCLUIDO	</t>
        </is>
      </c>
      <c r="D432" t="n">
        <v>2.4148</v>
      </c>
      <c r="E432" t="n">
        <v>41.41</v>
      </c>
      <c r="F432" t="n">
        <v>38.62</v>
      </c>
      <c r="G432" t="n">
        <v>136.29</v>
      </c>
      <c r="H432" t="n">
        <v>2</v>
      </c>
      <c r="I432" t="n">
        <v>17</v>
      </c>
      <c r="J432" t="n">
        <v>177.7</v>
      </c>
      <c r="K432" t="n">
        <v>49.1</v>
      </c>
      <c r="L432" t="n">
        <v>20</v>
      </c>
      <c r="M432" t="n">
        <v>15</v>
      </c>
      <c r="N432" t="n">
        <v>33.61</v>
      </c>
      <c r="O432" t="n">
        <v>22150.3</v>
      </c>
      <c r="P432" t="n">
        <v>442.82</v>
      </c>
      <c r="Q432" t="n">
        <v>419.24</v>
      </c>
      <c r="R432" t="n">
        <v>78.94</v>
      </c>
      <c r="S432" t="n">
        <v>59.57</v>
      </c>
      <c r="T432" t="n">
        <v>7520.09</v>
      </c>
      <c r="U432" t="n">
        <v>0.75</v>
      </c>
      <c r="V432" t="n">
        <v>0.9</v>
      </c>
      <c r="W432" t="n">
        <v>6.83</v>
      </c>
      <c r="X432" t="n">
        <v>0.45</v>
      </c>
      <c r="Y432" t="n">
        <v>0.5</v>
      </c>
      <c r="Z432" t="n">
        <v>10</v>
      </c>
    </row>
    <row r="433">
      <c r="A433" t="n">
        <v>20</v>
      </c>
      <c r="B433" t="n">
        <v>75</v>
      </c>
      <c r="C433" t="inlineStr">
        <is>
          <t xml:space="preserve">CONCLUIDO	</t>
        </is>
      </c>
      <c r="D433" t="n">
        <v>2.4142</v>
      </c>
      <c r="E433" t="n">
        <v>41.42</v>
      </c>
      <c r="F433" t="n">
        <v>38.63</v>
      </c>
      <c r="G433" t="n">
        <v>136.33</v>
      </c>
      <c r="H433" t="n">
        <v>2.08</v>
      </c>
      <c r="I433" t="n">
        <v>17</v>
      </c>
      <c r="J433" t="n">
        <v>179.18</v>
      </c>
      <c r="K433" t="n">
        <v>49.1</v>
      </c>
      <c r="L433" t="n">
        <v>21</v>
      </c>
      <c r="M433" t="n">
        <v>15</v>
      </c>
      <c r="N433" t="n">
        <v>34.09</v>
      </c>
      <c r="O433" t="n">
        <v>22333.43</v>
      </c>
      <c r="P433" t="n">
        <v>442.17</v>
      </c>
      <c r="Q433" t="n">
        <v>419.23</v>
      </c>
      <c r="R433" t="n">
        <v>79.52</v>
      </c>
      <c r="S433" t="n">
        <v>59.57</v>
      </c>
      <c r="T433" t="n">
        <v>7809.93</v>
      </c>
      <c r="U433" t="n">
        <v>0.75</v>
      </c>
      <c r="V433" t="n">
        <v>0.9</v>
      </c>
      <c r="W433" t="n">
        <v>6.82</v>
      </c>
      <c r="X433" t="n">
        <v>0.46</v>
      </c>
      <c r="Y433" t="n">
        <v>0.5</v>
      </c>
      <c r="Z433" t="n">
        <v>10</v>
      </c>
    </row>
    <row r="434">
      <c r="A434" t="n">
        <v>21</v>
      </c>
      <c r="B434" t="n">
        <v>75</v>
      </c>
      <c r="C434" t="inlineStr">
        <is>
          <t xml:space="preserve">CONCLUIDO	</t>
        </is>
      </c>
      <c r="D434" t="n">
        <v>2.4172</v>
      </c>
      <c r="E434" t="n">
        <v>41.37</v>
      </c>
      <c r="F434" t="n">
        <v>38.6</v>
      </c>
      <c r="G434" t="n">
        <v>144.77</v>
      </c>
      <c r="H434" t="n">
        <v>2.16</v>
      </c>
      <c r="I434" t="n">
        <v>16</v>
      </c>
      <c r="J434" t="n">
        <v>180.67</v>
      </c>
      <c r="K434" t="n">
        <v>49.1</v>
      </c>
      <c r="L434" t="n">
        <v>22</v>
      </c>
      <c r="M434" t="n">
        <v>14</v>
      </c>
      <c r="N434" t="n">
        <v>34.58</v>
      </c>
      <c r="O434" t="n">
        <v>22517.21</v>
      </c>
      <c r="P434" t="n">
        <v>442.12</v>
      </c>
      <c r="Q434" t="n">
        <v>419.25</v>
      </c>
      <c r="R434" t="n">
        <v>78.73999999999999</v>
      </c>
      <c r="S434" t="n">
        <v>59.57</v>
      </c>
      <c r="T434" t="n">
        <v>7427.16</v>
      </c>
      <c r="U434" t="n">
        <v>0.76</v>
      </c>
      <c r="V434" t="n">
        <v>0.9</v>
      </c>
      <c r="W434" t="n">
        <v>6.82</v>
      </c>
      <c r="X434" t="n">
        <v>0.44</v>
      </c>
      <c r="Y434" t="n">
        <v>0.5</v>
      </c>
      <c r="Z434" t="n">
        <v>10</v>
      </c>
    </row>
    <row r="435">
      <c r="A435" t="n">
        <v>22</v>
      </c>
      <c r="B435" t="n">
        <v>75</v>
      </c>
      <c r="C435" t="inlineStr">
        <is>
          <t xml:space="preserve">CONCLUIDO	</t>
        </is>
      </c>
      <c r="D435" t="n">
        <v>2.4212</v>
      </c>
      <c r="E435" t="n">
        <v>41.3</v>
      </c>
      <c r="F435" t="n">
        <v>38.57</v>
      </c>
      <c r="G435" t="n">
        <v>154.27</v>
      </c>
      <c r="H435" t="n">
        <v>2.24</v>
      </c>
      <c r="I435" t="n">
        <v>15</v>
      </c>
      <c r="J435" t="n">
        <v>182.17</v>
      </c>
      <c r="K435" t="n">
        <v>49.1</v>
      </c>
      <c r="L435" t="n">
        <v>23</v>
      </c>
      <c r="M435" t="n">
        <v>13</v>
      </c>
      <c r="N435" t="n">
        <v>35.08</v>
      </c>
      <c r="O435" t="n">
        <v>22701.78</v>
      </c>
      <c r="P435" t="n">
        <v>440.52</v>
      </c>
      <c r="Q435" t="n">
        <v>419.25</v>
      </c>
      <c r="R435" t="n">
        <v>77.34</v>
      </c>
      <c r="S435" t="n">
        <v>59.57</v>
      </c>
      <c r="T435" t="n">
        <v>6730.39</v>
      </c>
      <c r="U435" t="n">
        <v>0.77</v>
      </c>
      <c r="V435" t="n">
        <v>0.9</v>
      </c>
      <c r="W435" t="n">
        <v>6.82</v>
      </c>
      <c r="X435" t="n">
        <v>0.4</v>
      </c>
      <c r="Y435" t="n">
        <v>0.5</v>
      </c>
      <c r="Z435" t="n">
        <v>10</v>
      </c>
    </row>
    <row r="436">
      <c r="A436" t="n">
        <v>23</v>
      </c>
      <c r="B436" t="n">
        <v>75</v>
      </c>
      <c r="C436" t="inlineStr">
        <is>
          <t xml:space="preserve">CONCLUIDO	</t>
        </is>
      </c>
      <c r="D436" t="n">
        <v>2.4216</v>
      </c>
      <c r="E436" t="n">
        <v>41.3</v>
      </c>
      <c r="F436" t="n">
        <v>38.56</v>
      </c>
      <c r="G436" t="n">
        <v>154.24</v>
      </c>
      <c r="H436" t="n">
        <v>2.32</v>
      </c>
      <c r="I436" t="n">
        <v>15</v>
      </c>
      <c r="J436" t="n">
        <v>183.67</v>
      </c>
      <c r="K436" t="n">
        <v>49.1</v>
      </c>
      <c r="L436" t="n">
        <v>24</v>
      </c>
      <c r="M436" t="n">
        <v>13</v>
      </c>
      <c r="N436" t="n">
        <v>35.58</v>
      </c>
      <c r="O436" t="n">
        <v>22886.92</v>
      </c>
      <c r="P436" t="n">
        <v>439.08</v>
      </c>
      <c r="Q436" t="n">
        <v>419.24</v>
      </c>
      <c r="R436" t="n">
        <v>77.11</v>
      </c>
      <c r="S436" t="n">
        <v>59.57</v>
      </c>
      <c r="T436" t="n">
        <v>6615.95</v>
      </c>
      <c r="U436" t="n">
        <v>0.77</v>
      </c>
      <c r="V436" t="n">
        <v>0.9</v>
      </c>
      <c r="W436" t="n">
        <v>6.82</v>
      </c>
      <c r="X436" t="n">
        <v>0.4</v>
      </c>
      <c r="Y436" t="n">
        <v>0.5</v>
      </c>
      <c r="Z436" t="n">
        <v>10</v>
      </c>
    </row>
    <row r="437">
      <c r="A437" t="n">
        <v>24</v>
      </c>
      <c r="B437" t="n">
        <v>75</v>
      </c>
      <c r="C437" t="inlineStr">
        <is>
          <t xml:space="preserve">CONCLUIDO	</t>
        </is>
      </c>
      <c r="D437" t="n">
        <v>2.4252</v>
      </c>
      <c r="E437" t="n">
        <v>41.23</v>
      </c>
      <c r="F437" t="n">
        <v>38.53</v>
      </c>
      <c r="G437" t="n">
        <v>165.13</v>
      </c>
      <c r="H437" t="n">
        <v>2.4</v>
      </c>
      <c r="I437" t="n">
        <v>14</v>
      </c>
      <c r="J437" t="n">
        <v>185.18</v>
      </c>
      <c r="K437" t="n">
        <v>49.1</v>
      </c>
      <c r="L437" t="n">
        <v>25</v>
      </c>
      <c r="M437" t="n">
        <v>12</v>
      </c>
      <c r="N437" t="n">
        <v>36.08</v>
      </c>
      <c r="O437" t="n">
        <v>23072.73</v>
      </c>
      <c r="P437" t="n">
        <v>439.33</v>
      </c>
      <c r="Q437" t="n">
        <v>419.23</v>
      </c>
      <c r="R437" t="n">
        <v>76.34999999999999</v>
      </c>
      <c r="S437" t="n">
        <v>59.57</v>
      </c>
      <c r="T437" t="n">
        <v>6240.03</v>
      </c>
      <c r="U437" t="n">
        <v>0.78</v>
      </c>
      <c r="V437" t="n">
        <v>0.9</v>
      </c>
      <c r="W437" t="n">
        <v>6.82</v>
      </c>
      <c r="X437" t="n">
        <v>0.37</v>
      </c>
      <c r="Y437" t="n">
        <v>0.5</v>
      </c>
      <c r="Z437" t="n">
        <v>10</v>
      </c>
    </row>
    <row r="438">
      <c r="A438" t="n">
        <v>25</v>
      </c>
      <c r="B438" t="n">
        <v>75</v>
      </c>
      <c r="C438" t="inlineStr">
        <is>
          <t xml:space="preserve">CONCLUIDO	</t>
        </is>
      </c>
      <c r="D438" t="n">
        <v>2.4277</v>
      </c>
      <c r="E438" t="n">
        <v>41.19</v>
      </c>
      <c r="F438" t="n">
        <v>38.52</v>
      </c>
      <c r="G438" t="n">
        <v>177.77</v>
      </c>
      <c r="H438" t="n">
        <v>2.47</v>
      </c>
      <c r="I438" t="n">
        <v>13</v>
      </c>
      <c r="J438" t="n">
        <v>186.69</v>
      </c>
      <c r="K438" t="n">
        <v>49.1</v>
      </c>
      <c r="L438" t="n">
        <v>26</v>
      </c>
      <c r="M438" t="n">
        <v>11</v>
      </c>
      <c r="N438" t="n">
        <v>36.6</v>
      </c>
      <c r="O438" t="n">
        <v>23259.24</v>
      </c>
      <c r="P438" t="n">
        <v>435.59</v>
      </c>
      <c r="Q438" t="n">
        <v>419.23</v>
      </c>
      <c r="R438" t="n">
        <v>75.83</v>
      </c>
      <c r="S438" t="n">
        <v>59.57</v>
      </c>
      <c r="T438" t="n">
        <v>5986.11</v>
      </c>
      <c r="U438" t="n">
        <v>0.79</v>
      </c>
      <c r="V438" t="n">
        <v>0.9</v>
      </c>
      <c r="W438" t="n">
        <v>6.82</v>
      </c>
      <c r="X438" t="n">
        <v>0.35</v>
      </c>
      <c r="Y438" t="n">
        <v>0.5</v>
      </c>
      <c r="Z438" t="n">
        <v>10</v>
      </c>
    </row>
    <row r="439">
      <c r="A439" t="n">
        <v>26</v>
      </c>
      <c r="B439" t="n">
        <v>75</v>
      </c>
      <c r="C439" t="inlineStr">
        <is>
          <t xml:space="preserve">CONCLUIDO	</t>
        </is>
      </c>
      <c r="D439" t="n">
        <v>2.4286</v>
      </c>
      <c r="E439" t="n">
        <v>41.18</v>
      </c>
      <c r="F439" t="n">
        <v>38.5</v>
      </c>
      <c r="G439" t="n">
        <v>177.71</v>
      </c>
      <c r="H439" t="n">
        <v>2.55</v>
      </c>
      <c r="I439" t="n">
        <v>13</v>
      </c>
      <c r="J439" t="n">
        <v>188.21</v>
      </c>
      <c r="K439" t="n">
        <v>49.1</v>
      </c>
      <c r="L439" t="n">
        <v>27</v>
      </c>
      <c r="M439" t="n">
        <v>11</v>
      </c>
      <c r="N439" t="n">
        <v>37.11</v>
      </c>
      <c r="O439" t="n">
        <v>23446.45</v>
      </c>
      <c r="P439" t="n">
        <v>438.37</v>
      </c>
      <c r="Q439" t="n">
        <v>419.28</v>
      </c>
      <c r="R439" t="n">
        <v>75.20999999999999</v>
      </c>
      <c r="S439" t="n">
        <v>59.57</v>
      </c>
      <c r="T439" t="n">
        <v>5675.28</v>
      </c>
      <c r="U439" t="n">
        <v>0.79</v>
      </c>
      <c r="V439" t="n">
        <v>0.9</v>
      </c>
      <c r="W439" t="n">
        <v>6.82</v>
      </c>
      <c r="X439" t="n">
        <v>0.34</v>
      </c>
      <c r="Y439" t="n">
        <v>0.5</v>
      </c>
      <c r="Z439" t="n">
        <v>10</v>
      </c>
    </row>
    <row r="440">
      <c r="A440" t="n">
        <v>27</v>
      </c>
      <c r="B440" t="n">
        <v>75</v>
      </c>
      <c r="C440" t="inlineStr">
        <is>
          <t xml:space="preserve">CONCLUIDO	</t>
        </is>
      </c>
      <c r="D440" t="n">
        <v>2.4279</v>
      </c>
      <c r="E440" t="n">
        <v>41.19</v>
      </c>
      <c r="F440" t="n">
        <v>38.51</v>
      </c>
      <c r="G440" t="n">
        <v>177.76</v>
      </c>
      <c r="H440" t="n">
        <v>2.62</v>
      </c>
      <c r="I440" t="n">
        <v>13</v>
      </c>
      <c r="J440" t="n">
        <v>189.73</v>
      </c>
      <c r="K440" t="n">
        <v>49.1</v>
      </c>
      <c r="L440" t="n">
        <v>28</v>
      </c>
      <c r="M440" t="n">
        <v>11</v>
      </c>
      <c r="N440" t="n">
        <v>37.64</v>
      </c>
      <c r="O440" t="n">
        <v>23634.36</v>
      </c>
      <c r="P440" t="n">
        <v>436.1</v>
      </c>
      <c r="Q440" t="n">
        <v>419.23</v>
      </c>
      <c r="R440" t="n">
        <v>75.81</v>
      </c>
      <c r="S440" t="n">
        <v>59.57</v>
      </c>
      <c r="T440" t="n">
        <v>5976.97</v>
      </c>
      <c r="U440" t="n">
        <v>0.79</v>
      </c>
      <c r="V440" t="n">
        <v>0.9</v>
      </c>
      <c r="W440" t="n">
        <v>6.82</v>
      </c>
      <c r="X440" t="n">
        <v>0.35</v>
      </c>
      <c r="Y440" t="n">
        <v>0.5</v>
      </c>
      <c r="Z440" t="n">
        <v>10</v>
      </c>
    </row>
    <row r="441">
      <c r="A441" t="n">
        <v>28</v>
      </c>
      <c r="B441" t="n">
        <v>75</v>
      </c>
      <c r="C441" t="inlineStr">
        <is>
          <t xml:space="preserve">CONCLUIDO	</t>
        </is>
      </c>
      <c r="D441" t="n">
        <v>2.4326</v>
      </c>
      <c r="E441" t="n">
        <v>41.11</v>
      </c>
      <c r="F441" t="n">
        <v>38.47</v>
      </c>
      <c r="G441" t="n">
        <v>192.33</v>
      </c>
      <c r="H441" t="n">
        <v>2.69</v>
      </c>
      <c r="I441" t="n">
        <v>12</v>
      </c>
      <c r="J441" t="n">
        <v>191.26</v>
      </c>
      <c r="K441" t="n">
        <v>49.1</v>
      </c>
      <c r="L441" t="n">
        <v>29</v>
      </c>
      <c r="M441" t="n">
        <v>10</v>
      </c>
      <c r="N441" t="n">
        <v>38.17</v>
      </c>
      <c r="O441" t="n">
        <v>23822.99</v>
      </c>
      <c r="P441" t="n">
        <v>435.39</v>
      </c>
      <c r="Q441" t="n">
        <v>419.24</v>
      </c>
      <c r="R441" t="n">
        <v>74.06999999999999</v>
      </c>
      <c r="S441" t="n">
        <v>59.57</v>
      </c>
      <c r="T441" t="n">
        <v>5109.41</v>
      </c>
      <c r="U441" t="n">
        <v>0.8</v>
      </c>
      <c r="V441" t="n">
        <v>0.9</v>
      </c>
      <c r="W441" t="n">
        <v>6.82</v>
      </c>
      <c r="X441" t="n">
        <v>0.3</v>
      </c>
      <c r="Y441" t="n">
        <v>0.5</v>
      </c>
      <c r="Z441" t="n">
        <v>10</v>
      </c>
    </row>
    <row r="442">
      <c r="A442" t="n">
        <v>29</v>
      </c>
      <c r="B442" t="n">
        <v>75</v>
      </c>
      <c r="C442" t="inlineStr">
        <is>
          <t xml:space="preserve">CONCLUIDO	</t>
        </is>
      </c>
      <c r="D442" t="n">
        <v>2.432</v>
      </c>
      <c r="E442" t="n">
        <v>41.12</v>
      </c>
      <c r="F442" t="n">
        <v>38.47</v>
      </c>
      <c r="G442" t="n">
        <v>192.37</v>
      </c>
      <c r="H442" t="n">
        <v>2.76</v>
      </c>
      <c r="I442" t="n">
        <v>12</v>
      </c>
      <c r="J442" t="n">
        <v>192.8</v>
      </c>
      <c r="K442" t="n">
        <v>49.1</v>
      </c>
      <c r="L442" t="n">
        <v>30</v>
      </c>
      <c r="M442" t="n">
        <v>10</v>
      </c>
      <c r="N442" t="n">
        <v>38.7</v>
      </c>
      <c r="O442" t="n">
        <v>24012.34</v>
      </c>
      <c r="P442" t="n">
        <v>436</v>
      </c>
      <c r="Q442" t="n">
        <v>419.25</v>
      </c>
      <c r="R442" t="n">
        <v>74.51000000000001</v>
      </c>
      <c r="S442" t="n">
        <v>59.57</v>
      </c>
      <c r="T442" t="n">
        <v>5331.07</v>
      </c>
      <c r="U442" t="n">
        <v>0.8</v>
      </c>
      <c r="V442" t="n">
        <v>0.9</v>
      </c>
      <c r="W442" t="n">
        <v>6.81</v>
      </c>
      <c r="X442" t="n">
        <v>0.31</v>
      </c>
      <c r="Y442" t="n">
        <v>0.5</v>
      </c>
      <c r="Z442" t="n">
        <v>10</v>
      </c>
    </row>
    <row r="443">
      <c r="A443" t="n">
        <v>30</v>
      </c>
      <c r="B443" t="n">
        <v>75</v>
      </c>
      <c r="C443" t="inlineStr">
        <is>
          <t xml:space="preserve">CONCLUIDO	</t>
        </is>
      </c>
      <c r="D443" t="n">
        <v>2.4358</v>
      </c>
      <c r="E443" t="n">
        <v>41.05</v>
      </c>
      <c r="F443" t="n">
        <v>38.44</v>
      </c>
      <c r="G443" t="n">
        <v>209.68</v>
      </c>
      <c r="H443" t="n">
        <v>2.83</v>
      </c>
      <c r="I443" t="n">
        <v>11</v>
      </c>
      <c r="J443" t="n">
        <v>194.34</v>
      </c>
      <c r="K443" t="n">
        <v>49.1</v>
      </c>
      <c r="L443" t="n">
        <v>31</v>
      </c>
      <c r="M443" t="n">
        <v>9</v>
      </c>
      <c r="N443" t="n">
        <v>39.24</v>
      </c>
      <c r="O443" t="n">
        <v>24202.42</v>
      </c>
      <c r="P443" t="n">
        <v>432.31</v>
      </c>
      <c r="Q443" t="n">
        <v>419.23</v>
      </c>
      <c r="R443" t="n">
        <v>73.42</v>
      </c>
      <c r="S443" t="n">
        <v>59.57</v>
      </c>
      <c r="T443" t="n">
        <v>4792.58</v>
      </c>
      <c r="U443" t="n">
        <v>0.8100000000000001</v>
      </c>
      <c r="V443" t="n">
        <v>0.9</v>
      </c>
      <c r="W443" t="n">
        <v>6.81</v>
      </c>
      <c r="X443" t="n">
        <v>0.28</v>
      </c>
      <c r="Y443" t="n">
        <v>0.5</v>
      </c>
      <c r="Z443" t="n">
        <v>10</v>
      </c>
    </row>
    <row r="444">
      <c r="A444" t="n">
        <v>31</v>
      </c>
      <c r="B444" t="n">
        <v>75</v>
      </c>
      <c r="C444" t="inlineStr">
        <is>
          <t xml:space="preserve">CONCLUIDO	</t>
        </is>
      </c>
      <c r="D444" t="n">
        <v>2.4356</v>
      </c>
      <c r="E444" t="n">
        <v>41.06</v>
      </c>
      <c r="F444" t="n">
        <v>38.44</v>
      </c>
      <c r="G444" t="n">
        <v>209.7</v>
      </c>
      <c r="H444" t="n">
        <v>2.9</v>
      </c>
      <c r="I444" t="n">
        <v>11</v>
      </c>
      <c r="J444" t="n">
        <v>195.89</v>
      </c>
      <c r="K444" t="n">
        <v>49.1</v>
      </c>
      <c r="L444" t="n">
        <v>32</v>
      </c>
      <c r="M444" t="n">
        <v>9</v>
      </c>
      <c r="N444" t="n">
        <v>39.79</v>
      </c>
      <c r="O444" t="n">
        <v>24393.24</v>
      </c>
      <c r="P444" t="n">
        <v>433.73</v>
      </c>
      <c r="Q444" t="n">
        <v>419.23</v>
      </c>
      <c r="R444" t="n">
        <v>73.45999999999999</v>
      </c>
      <c r="S444" t="n">
        <v>59.57</v>
      </c>
      <c r="T444" t="n">
        <v>4811.73</v>
      </c>
      <c r="U444" t="n">
        <v>0.8100000000000001</v>
      </c>
      <c r="V444" t="n">
        <v>0.9</v>
      </c>
      <c r="W444" t="n">
        <v>6.81</v>
      </c>
      <c r="X444" t="n">
        <v>0.28</v>
      </c>
      <c r="Y444" t="n">
        <v>0.5</v>
      </c>
      <c r="Z444" t="n">
        <v>10</v>
      </c>
    </row>
    <row r="445">
      <c r="A445" t="n">
        <v>32</v>
      </c>
      <c r="B445" t="n">
        <v>75</v>
      </c>
      <c r="C445" t="inlineStr">
        <is>
          <t xml:space="preserve">CONCLUIDO	</t>
        </is>
      </c>
      <c r="D445" t="n">
        <v>2.436</v>
      </c>
      <c r="E445" t="n">
        <v>41.05</v>
      </c>
      <c r="F445" t="n">
        <v>38.44</v>
      </c>
      <c r="G445" t="n">
        <v>209.66</v>
      </c>
      <c r="H445" t="n">
        <v>2.97</v>
      </c>
      <c r="I445" t="n">
        <v>11</v>
      </c>
      <c r="J445" t="n">
        <v>197.44</v>
      </c>
      <c r="K445" t="n">
        <v>49.1</v>
      </c>
      <c r="L445" t="n">
        <v>33</v>
      </c>
      <c r="M445" t="n">
        <v>9</v>
      </c>
      <c r="N445" t="n">
        <v>40.34</v>
      </c>
      <c r="O445" t="n">
        <v>24584.81</v>
      </c>
      <c r="P445" t="n">
        <v>433.15</v>
      </c>
      <c r="Q445" t="n">
        <v>419.23</v>
      </c>
      <c r="R445" t="n">
        <v>73.37</v>
      </c>
      <c r="S445" t="n">
        <v>59.57</v>
      </c>
      <c r="T445" t="n">
        <v>4765.27</v>
      </c>
      <c r="U445" t="n">
        <v>0.8100000000000001</v>
      </c>
      <c r="V445" t="n">
        <v>0.9</v>
      </c>
      <c r="W445" t="n">
        <v>6.81</v>
      </c>
      <c r="X445" t="n">
        <v>0.28</v>
      </c>
      <c r="Y445" t="n">
        <v>0.5</v>
      </c>
      <c r="Z445" t="n">
        <v>10</v>
      </c>
    </row>
    <row r="446">
      <c r="A446" t="n">
        <v>33</v>
      </c>
      <c r="B446" t="n">
        <v>75</v>
      </c>
      <c r="C446" t="inlineStr">
        <is>
          <t xml:space="preserve">CONCLUIDO	</t>
        </is>
      </c>
      <c r="D446" t="n">
        <v>2.4351</v>
      </c>
      <c r="E446" t="n">
        <v>41.07</v>
      </c>
      <c r="F446" t="n">
        <v>38.45</v>
      </c>
      <c r="G446" t="n">
        <v>209.75</v>
      </c>
      <c r="H446" t="n">
        <v>3.03</v>
      </c>
      <c r="I446" t="n">
        <v>11</v>
      </c>
      <c r="J446" t="n">
        <v>199</v>
      </c>
      <c r="K446" t="n">
        <v>49.1</v>
      </c>
      <c r="L446" t="n">
        <v>34</v>
      </c>
      <c r="M446" t="n">
        <v>9</v>
      </c>
      <c r="N446" t="n">
        <v>40.9</v>
      </c>
      <c r="O446" t="n">
        <v>24777.13</v>
      </c>
      <c r="P446" t="n">
        <v>430.49</v>
      </c>
      <c r="Q446" t="n">
        <v>419.23</v>
      </c>
      <c r="R446" t="n">
        <v>73.75</v>
      </c>
      <c r="S446" t="n">
        <v>59.57</v>
      </c>
      <c r="T446" t="n">
        <v>4953.07</v>
      </c>
      <c r="U446" t="n">
        <v>0.8100000000000001</v>
      </c>
      <c r="V446" t="n">
        <v>0.9</v>
      </c>
      <c r="W446" t="n">
        <v>6.82</v>
      </c>
      <c r="X446" t="n">
        <v>0.29</v>
      </c>
      <c r="Y446" t="n">
        <v>0.5</v>
      </c>
      <c r="Z446" t="n">
        <v>10</v>
      </c>
    </row>
    <row r="447">
      <c r="A447" t="n">
        <v>34</v>
      </c>
      <c r="B447" t="n">
        <v>75</v>
      </c>
      <c r="C447" t="inlineStr">
        <is>
          <t xml:space="preserve">CONCLUIDO	</t>
        </is>
      </c>
      <c r="D447" t="n">
        <v>2.4397</v>
      </c>
      <c r="E447" t="n">
        <v>40.99</v>
      </c>
      <c r="F447" t="n">
        <v>38.41</v>
      </c>
      <c r="G447" t="n">
        <v>230.44</v>
      </c>
      <c r="H447" t="n">
        <v>3.1</v>
      </c>
      <c r="I447" t="n">
        <v>10</v>
      </c>
      <c r="J447" t="n">
        <v>200.56</v>
      </c>
      <c r="K447" t="n">
        <v>49.1</v>
      </c>
      <c r="L447" t="n">
        <v>35</v>
      </c>
      <c r="M447" t="n">
        <v>8</v>
      </c>
      <c r="N447" t="n">
        <v>41.47</v>
      </c>
      <c r="O447" t="n">
        <v>24970.22</v>
      </c>
      <c r="P447" t="n">
        <v>430.87</v>
      </c>
      <c r="Q447" t="n">
        <v>419.25</v>
      </c>
      <c r="R447" t="n">
        <v>72.28</v>
      </c>
      <c r="S447" t="n">
        <v>59.57</v>
      </c>
      <c r="T447" t="n">
        <v>4227.62</v>
      </c>
      <c r="U447" t="n">
        <v>0.82</v>
      </c>
      <c r="V447" t="n">
        <v>0.9</v>
      </c>
      <c r="W447" t="n">
        <v>6.81</v>
      </c>
      <c r="X447" t="n">
        <v>0.24</v>
      </c>
      <c r="Y447" t="n">
        <v>0.5</v>
      </c>
      <c r="Z447" t="n">
        <v>10</v>
      </c>
    </row>
    <row r="448">
      <c r="A448" t="n">
        <v>35</v>
      </c>
      <c r="B448" t="n">
        <v>75</v>
      </c>
      <c r="C448" t="inlineStr">
        <is>
          <t xml:space="preserve">CONCLUIDO	</t>
        </is>
      </c>
      <c r="D448" t="n">
        <v>2.4393</v>
      </c>
      <c r="E448" t="n">
        <v>40.99</v>
      </c>
      <c r="F448" t="n">
        <v>38.41</v>
      </c>
      <c r="G448" t="n">
        <v>230.48</v>
      </c>
      <c r="H448" t="n">
        <v>3.16</v>
      </c>
      <c r="I448" t="n">
        <v>10</v>
      </c>
      <c r="J448" t="n">
        <v>202.14</v>
      </c>
      <c r="K448" t="n">
        <v>49.1</v>
      </c>
      <c r="L448" t="n">
        <v>36</v>
      </c>
      <c r="M448" t="n">
        <v>8</v>
      </c>
      <c r="N448" t="n">
        <v>42.04</v>
      </c>
      <c r="O448" t="n">
        <v>25164.09</v>
      </c>
      <c r="P448" t="n">
        <v>431.52</v>
      </c>
      <c r="Q448" t="n">
        <v>419.26</v>
      </c>
      <c r="R448" t="n">
        <v>72.45</v>
      </c>
      <c r="S448" t="n">
        <v>59.57</v>
      </c>
      <c r="T448" t="n">
        <v>4309.92</v>
      </c>
      <c r="U448" t="n">
        <v>0.82</v>
      </c>
      <c r="V448" t="n">
        <v>0.9</v>
      </c>
      <c r="W448" t="n">
        <v>6.81</v>
      </c>
      <c r="X448" t="n">
        <v>0.25</v>
      </c>
      <c r="Y448" t="n">
        <v>0.5</v>
      </c>
      <c r="Z448" t="n">
        <v>10</v>
      </c>
    </row>
    <row r="449">
      <c r="A449" t="n">
        <v>36</v>
      </c>
      <c r="B449" t="n">
        <v>75</v>
      </c>
      <c r="C449" t="inlineStr">
        <is>
          <t xml:space="preserve">CONCLUIDO	</t>
        </is>
      </c>
      <c r="D449" t="n">
        <v>2.4392</v>
      </c>
      <c r="E449" t="n">
        <v>41</v>
      </c>
      <c r="F449" t="n">
        <v>38.41</v>
      </c>
      <c r="G449" t="n">
        <v>230.49</v>
      </c>
      <c r="H449" t="n">
        <v>3.23</v>
      </c>
      <c r="I449" t="n">
        <v>10</v>
      </c>
      <c r="J449" t="n">
        <v>203.71</v>
      </c>
      <c r="K449" t="n">
        <v>49.1</v>
      </c>
      <c r="L449" t="n">
        <v>37</v>
      </c>
      <c r="M449" t="n">
        <v>8</v>
      </c>
      <c r="N449" t="n">
        <v>42.62</v>
      </c>
      <c r="O449" t="n">
        <v>25358.87</v>
      </c>
      <c r="P449" t="n">
        <v>429.92</v>
      </c>
      <c r="Q449" t="n">
        <v>419.24</v>
      </c>
      <c r="R449" t="n">
        <v>72.56999999999999</v>
      </c>
      <c r="S449" t="n">
        <v>59.57</v>
      </c>
      <c r="T449" t="n">
        <v>4369.85</v>
      </c>
      <c r="U449" t="n">
        <v>0.82</v>
      </c>
      <c r="V449" t="n">
        <v>0.9</v>
      </c>
      <c r="W449" t="n">
        <v>6.81</v>
      </c>
      <c r="X449" t="n">
        <v>0.25</v>
      </c>
      <c r="Y449" t="n">
        <v>0.5</v>
      </c>
      <c r="Z449" t="n">
        <v>10</v>
      </c>
    </row>
    <row r="450">
      <c r="A450" t="n">
        <v>37</v>
      </c>
      <c r="B450" t="n">
        <v>75</v>
      </c>
      <c r="C450" t="inlineStr">
        <is>
          <t xml:space="preserve">CONCLUIDO	</t>
        </is>
      </c>
      <c r="D450" t="n">
        <v>2.4387</v>
      </c>
      <c r="E450" t="n">
        <v>41.01</v>
      </c>
      <c r="F450" t="n">
        <v>38.42</v>
      </c>
      <c r="G450" t="n">
        <v>230.54</v>
      </c>
      <c r="H450" t="n">
        <v>3.29</v>
      </c>
      <c r="I450" t="n">
        <v>10</v>
      </c>
      <c r="J450" t="n">
        <v>205.3</v>
      </c>
      <c r="K450" t="n">
        <v>49.1</v>
      </c>
      <c r="L450" t="n">
        <v>38</v>
      </c>
      <c r="M450" t="n">
        <v>8</v>
      </c>
      <c r="N450" t="n">
        <v>43.2</v>
      </c>
      <c r="O450" t="n">
        <v>25554.32</v>
      </c>
      <c r="P450" t="n">
        <v>425.92</v>
      </c>
      <c r="Q450" t="n">
        <v>419.23</v>
      </c>
      <c r="R450" t="n">
        <v>72.70999999999999</v>
      </c>
      <c r="S450" t="n">
        <v>59.57</v>
      </c>
      <c r="T450" t="n">
        <v>4440.26</v>
      </c>
      <c r="U450" t="n">
        <v>0.82</v>
      </c>
      <c r="V450" t="n">
        <v>0.9</v>
      </c>
      <c r="W450" t="n">
        <v>6.81</v>
      </c>
      <c r="X450" t="n">
        <v>0.26</v>
      </c>
      <c r="Y450" t="n">
        <v>0.5</v>
      </c>
      <c r="Z450" t="n">
        <v>10</v>
      </c>
    </row>
    <row r="451">
      <c r="A451" t="n">
        <v>38</v>
      </c>
      <c r="B451" t="n">
        <v>75</v>
      </c>
      <c r="C451" t="inlineStr">
        <is>
          <t xml:space="preserve">CONCLUIDO	</t>
        </is>
      </c>
      <c r="D451" t="n">
        <v>2.4427</v>
      </c>
      <c r="E451" t="n">
        <v>40.94</v>
      </c>
      <c r="F451" t="n">
        <v>38.39</v>
      </c>
      <c r="G451" t="n">
        <v>255.91</v>
      </c>
      <c r="H451" t="n">
        <v>3.35</v>
      </c>
      <c r="I451" t="n">
        <v>9</v>
      </c>
      <c r="J451" t="n">
        <v>206.89</v>
      </c>
      <c r="K451" t="n">
        <v>49.1</v>
      </c>
      <c r="L451" t="n">
        <v>39</v>
      </c>
      <c r="M451" t="n">
        <v>7</v>
      </c>
      <c r="N451" t="n">
        <v>43.8</v>
      </c>
      <c r="O451" t="n">
        <v>25750.58</v>
      </c>
      <c r="P451" t="n">
        <v>427.59</v>
      </c>
      <c r="Q451" t="n">
        <v>419.24</v>
      </c>
      <c r="R451" t="n">
        <v>71.64</v>
      </c>
      <c r="S451" t="n">
        <v>59.57</v>
      </c>
      <c r="T451" t="n">
        <v>3912.26</v>
      </c>
      <c r="U451" t="n">
        <v>0.83</v>
      </c>
      <c r="V451" t="n">
        <v>0.9</v>
      </c>
      <c r="W451" t="n">
        <v>6.81</v>
      </c>
      <c r="X451" t="n">
        <v>0.22</v>
      </c>
      <c r="Y451" t="n">
        <v>0.5</v>
      </c>
      <c r="Z451" t="n">
        <v>10</v>
      </c>
    </row>
    <row r="452">
      <c r="A452" t="n">
        <v>39</v>
      </c>
      <c r="B452" t="n">
        <v>75</v>
      </c>
      <c r="C452" t="inlineStr">
        <is>
          <t xml:space="preserve">CONCLUIDO	</t>
        </is>
      </c>
      <c r="D452" t="n">
        <v>2.4427</v>
      </c>
      <c r="E452" t="n">
        <v>40.94</v>
      </c>
      <c r="F452" t="n">
        <v>38.39</v>
      </c>
      <c r="G452" t="n">
        <v>255.91</v>
      </c>
      <c r="H452" t="n">
        <v>3.41</v>
      </c>
      <c r="I452" t="n">
        <v>9</v>
      </c>
      <c r="J452" t="n">
        <v>208.49</v>
      </c>
      <c r="K452" t="n">
        <v>49.1</v>
      </c>
      <c r="L452" t="n">
        <v>40</v>
      </c>
      <c r="M452" t="n">
        <v>7</v>
      </c>
      <c r="N452" t="n">
        <v>44.39</v>
      </c>
      <c r="O452" t="n">
        <v>25947.65</v>
      </c>
      <c r="P452" t="n">
        <v>429.92</v>
      </c>
      <c r="Q452" t="n">
        <v>419.23</v>
      </c>
      <c r="R452" t="n">
        <v>71.56999999999999</v>
      </c>
      <c r="S452" t="n">
        <v>59.57</v>
      </c>
      <c r="T452" t="n">
        <v>3875.72</v>
      </c>
      <c r="U452" t="n">
        <v>0.83</v>
      </c>
      <c r="V452" t="n">
        <v>0.9</v>
      </c>
      <c r="W452" t="n">
        <v>6.81</v>
      </c>
      <c r="X452" t="n">
        <v>0.22</v>
      </c>
      <c r="Y452" t="n">
        <v>0.5</v>
      </c>
      <c r="Z452" t="n">
        <v>10</v>
      </c>
    </row>
    <row r="453">
      <c r="A453" t="n">
        <v>0</v>
      </c>
      <c r="B453" t="n">
        <v>95</v>
      </c>
      <c r="C453" t="inlineStr">
        <is>
          <t xml:space="preserve">CONCLUIDO	</t>
        </is>
      </c>
      <c r="D453" t="n">
        <v>1.3074</v>
      </c>
      <c r="E453" t="n">
        <v>76.48999999999999</v>
      </c>
      <c r="F453" t="n">
        <v>54.14</v>
      </c>
      <c r="G453" t="n">
        <v>6.08</v>
      </c>
      <c r="H453" t="n">
        <v>0.1</v>
      </c>
      <c r="I453" t="n">
        <v>534</v>
      </c>
      <c r="J453" t="n">
        <v>185.69</v>
      </c>
      <c r="K453" t="n">
        <v>53.44</v>
      </c>
      <c r="L453" t="n">
        <v>1</v>
      </c>
      <c r="M453" t="n">
        <v>532</v>
      </c>
      <c r="N453" t="n">
        <v>36.26</v>
      </c>
      <c r="O453" t="n">
        <v>23136.14</v>
      </c>
      <c r="P453" t="n">
        <v>737.61</v>
      </c>
      <c r="Q453" t="n">
        <v>419.54</v>
      </c>
      <c r="R453" t="n">
        <v>585.3099999999999</v>
      </c>
      <c r="S453" t="n">
        <v>59.57</v>
      </c>
      <c r="T453" t="n">
        <v>258119.36</v>
      </c>
      <c r="U453" t="n">
        <v>0.1</v>
      </c>
      <c r="V453" t="n">
        <v>0.64</v>
      </c>
      <c r="W453" t="n">
        <v>7.7</v>
      </c>
      <c r="X453" t="n">
        <v>15.96</v>
      </c>
      <c r="Y453" t="n">
        <v>0.5</v>
      </c>
      <c r="Z453" t="n">
        <v>10</v>
      </c>
    </row>
    <row r="454">
      <c r="A454" t="n">
        <v>1</v>
      </c>
      <c r="B454" t="n">
        <v>95</v>
      </c>
      <c r="C454" t="inlineStr">
        <is>
          <t xml:space="preserve">CONCLUIDO	</t>
        </is>
      </c>
      <c r="D454" t="n">
        <v>1.8139</v>
      </c>
      <c r="E454" t="n">
        <v>55.13</v>
      </c>
      <c r="F454" t="n">
        <v>44.51</v>
      </c>
      <c r="G454" t="n">
        <v>12.19</v>
      </c>
      <c r="H454" t="n">
        <v>0.19</v>
      </c>
      <c r="I454" t="n">
        <v>219</v>
      </c>
      <c r="J454" t="n">
        <v>187.21</v>
      </c>
      <c r="K454" t="n">
        <v>53.44</v>
      </c>
      <c r="L454" t="n">
        <v>2</v>
      </c>
      <c r="M454" t="n">
        <v>217</v>
      </c>
      <c r="N454" t="n">
        <v>36.77</v>
      </c>
      <c r="O454" t="n">
        <v>23322.88</v>
      </c>
      <c r="P454" t="n">
        <v>606.0599999999999</v>
      </c>
      <c r="Q454" t="n">
        <v>419.37</v>
      </c>
      <c r="R454" t="n">
        <v>270.91</v>
      </c>
      <c r="S454" t="n">
        <v>59.57</v>
      </c>
      <c r="T454" t="n">
        <v>102495.11</v>
      </c>
      <c r="U454" t="n">
        <v>0.22</v>
      </c>
      <c r="V454" t="n">
        <v>0.78</v>
      </c>
      <c r="W454" t="n">
        <v>7.16</v>
      </c>
      <c r="X454" t="n">
        <v>6.34</v>
      </c>
      <c r="Y454" t="n">
        <v>0.5</v>
      </c>
      <c r="Z454" t="n">
        <v>10</v>
      </c>
    </row>
    <row r="455">
      <c r="A455" t="n">
        <v>2</v>
      </c>
      <c r="B455" t="n">
        <v>95</v>
      </c>
      <c r="C455" t="inlineStr">
        <is>
          <t xml:space="preserve">CONCLUIDO	</t>
        </is>
      </c>
      <c r="D455" t="n">
        <v>2.0068</v>
      </c>
      <c r="E455" t="n">
        <v>49.83</v>
      </c>
      <c r="F455" t="n">
        <v>42.19</v>
      </c>
      <c r="G455" t="n">
        <v>18.21</v>
      </c>
      <c r="H455" t="n">
        <v>0.28</v>
      </c>
      <c r="I455" t="n">
        <v>139</v>
      </c>
      <c r="J455" t="n">
        <v>188.73</v>
      </c>
      <c r="K455" t="n">
        <v>53.44</v>
      </c>
      <c r="L455" t="n">
        <v>3</v>
      </c>
      <c r="M455" t="n">
        <v>137</v>
      </c>
      <c r="N455" t="n">
        <v>37.29</v>
      </c>
      <c r="O455" t="n">
        <v>23510.33</v>
      </c>
      <c r="P455" t="n">
        <v>573.96</v>
      </c>
      <c r="Q455" t="n">
        <v>419.36</v>
      </c>
      <c r="R455" t="n">
        <v>195.45</v>
      </c>
      <c r="S455" t="n">
        <v>59.57</v>
      </c>
      <c r="T455" t="n">
        <v>65166.98</v>
      </c>
      <c r="U455" t="n">
        <v>0.3</v>
      </c>
      <c r="V455" t="n">
        <v>0.82</v>
      </c>
      <c r="W455" t="n">
        <v>7.02</v>
      </c>
      <c r="X455" t="n">
        <v>4.02</v>
      </c>
      <c r="Y455" t="n">
        <v>0.5</v>
      </c>
      <c r="Z455" t="n">
        <v>10</v>
      </c>
    </row>
    <row r="456">
      <c r="A456" t="n">
        <v>3</v>
      </c>
      <c r="B456" t="n">
        <v>95</v>
      </c>
      <c r="C456" t="inlineStr">
        <is>
          <t xml:space="preserve">CONCLUIDO	</t>
        </is>
      </c>
      <c r="D456" t="n">
        <v>2.115</v>
      </c>
      <c r="E456" t="n">
        <v>47.28</v>
      </c>
      <c r="F456" t="n">
        <v>41.05</v>
      </c>
      <c r="G456" t="n">
        <v>24.39</v>
      </c>
      <c r="H456" t="n">
        <v>0.37</v>
      </c>
      <c r="I456" t="n">
        <v>101</v>
      </c>
      <c r="J456" t="n">
        <v>190.25</v>
      </c>
      <c r="K456" t="n">
        <v>53.44</v>
      </c>
      <c r="L456" t="n">
        <v>4</v>
      </c>
      <c r="M456" t="n">
        <v>99</v>
      </c>
      <c r="N456" t="n">
        <v>37.82</v>
      </c>
      <c r="O456" t="n">
        <v>23698.48</v>
      </c>
      <c r="P456" t="n">
        <v>558.0700000000001</v>
      </c>
      <c r="Q456" t="n">
        <v>419.3</v>
      </c>
      <c r="R456" t="n">
        <v>157.91</v>
      </c>
      <c r="S456" t="n">
        <v>59.57</v>
      </c>
      <c r="T456" t="n">
        <v>46585.46</v>
      </c>
      <c r="U456" t="n">
        <v>0.38</v>
      </c>
      <c r="V456" t="n">
        <v>0.84</v>
      </c>
      <c r="W456" t="n">
        <v>6.97</v>
      </c>
      <c r="X456" t="n">
        <v>2.89</v>
      </c>
      <c r="Y456" t="n">
        <v>0.5</v>
      </c>
      <c r="Z456" t="n">
        <v>10</v>
      </c>
    </row>
    <row r="457">
      <c r="A457" t="n">
        <v>4</v>
      </c>
      <c r="B457" t="n">
        <v>95</v>
      </c>
      <c r="C457" t="inlineStr">
        <is>
          <t xml:space="preserve">CONCLUIDO	</t>
        </is>
      </c>
      <c r="D457" t="n">
        <v>2.1795</v>
      </c>
      <c r="E457" t="n">
        <v>45.88</v>
      </c>
      <c r="F457" t="n">
        <v>40.44</v>
      </c>
      <c r="G457" t="n">
        <v>30.33</v>
      </c>
      <c r="H457" t="n">
        <v>0.46</v>
      </c>
      <c r="I457" t="n">
        <v>80</v>
      </c>
      <c r="J457" t="n">
        <v>191.78</v>
      </c>
      <c r="K457" t="n">
        <v>53.44</v>
      </c>
      <c r="L457" t="n">
        <v>5</v>
      </c>
      <c r="M457" t="n">
        <v>78</v>
      </c>
      <c r="N457" t="n">
        <v>38.35</v>
      </c>
      <c r="O457" t="n">
        <v>23887.36</v>
      </c>
      <c r="P457" t="n">
        <v>549.34</v>
      </c>
      <c r="Q457" t="n">
        <v>419.28</v>
      </c>
      <c r="R457" t="n">
        <v>138.02</v>
      </c>
      <c r="S457" t="n">
        <v>59.57</v>
      </c>
      <c r="T457" t="n">
        <v>36743.41</v>
      </c>
      <c r="U457" t="n">
        <v>0.43</v>
      </c>
      <c r="V457" t="n">
        <v>0.86</v>
      </c>
      <c r="W457" t="n">
        <v>6.93</v>
      </c>
      <c r="X457" t="n">
        <v>2.27</v>
      </c>
      <c r="Y457" t="n">
        <v>0.5</v>
      </c>
      <c r="Z457" t="n">
        <v>10</v>
      </c>
    </row>
    <row r="458">
      <c r="A458" t="n">
        <v>5</v>
      </c>
      <c r="B458" t="n">
        <v>95</v>
      </c>
      <c r="C458" t="inlineStr">
        <is>
          <t xml:space="preserve">CONCLUIDO	</t>
        </is>
      </c>
      <c r="D458" t="n">
        <v>2.2242</v>
      </c>
      <c r="E458" t="n">
        <v>44.96</v>
      </c>
      <c r="F458" t="n">
        <v>40.03</v>
      </c>
      <c r="G458" t="n">
        <v>36.39</v>
      </c>
      <c r="H458" t="n">
        <v>0.55</v>
      </c>
      <c r="I458" t="n">
        <v>66</v>
      </c>
      <c r="J458" t="n">
        <v>193.32</v>
      </c>
      <c r="K458" t="n">
        <v>53.44</v>
      </c>
      <c r="L458" t="n">
        <v>6</v>
      </c>
      <c r="M458" t="n">
        <v>64</v>
      </c>
      <c r="N458" t="n">
        <v>38.89</v>
      </c>
      <c r="O458" t="n">
        <v>24076.95</v>
      </c>
      <c r="P458" t="n">
        <v>543.26</v>
      </c>
      <c r="Q458" t="n">
        <v>419.29</v>
      </c>
      <c r="R458" t="n">
        <v>125.27</v>
      </c>
      <c r="S458" t="n">
        <v>59.57</v>
      </c>
      <c r="T458" t="n">
        <v>30441.8</v>
      </c>
      <c r="U458" t="n">
        <v>0.48</v>
      </c>
      <c r="V458" t="n">
        <v>0.86</v>
      </c>
      <c r="W458" t="n">
        <v>6.9</v>
      </c>
      <c r="X458" t="n">
        <v>1.87</v>
      </c>
      <c r="Y458" t="n">
        <v>0.5</v>
      </c>
      <c r="Z458" t="n">
        <v>10</v>
      </c>
    </row>
    <row r="459">
      <c r="A459" t="n">
        <v>6</v>
      </c>
      <c r="B459" t="n">
        <v>95</v>
      </c>
      <c r="C459" t="inlineStr">
        <is>
          <t xml:space="preserve">CONCLUIDO	</t>
        </is>
      </c>
      <c r="D459" t="n">
        <v>2.2528</v>
      </c>
      <c r="E459" t="n">
        <v>44.39</v>
      </c>
      <c r="F459" t="n">
        <v>39.8</v>
      </c>
      <c r="G459" t="n">
        <v>41.89</v>
      </c>
      <c r="H459" t="n">
        <v>0.64</v>
      </c>
      <c r="I459" t="n">
        <v>57</v>
      </c>
      <c r="J459" t="n">
        <v>194.86</v>
      </c>
      <c r="K459" t="n">
        <v>53.44</v>
      </c>
      <c r="L459" t="n">
        <v>7</v>
      </c>
      <c r="M459" t="n">
        <v>55</v>
      </c>
      <c r="N459" t="n">
        <v>39.43</v>
      </c>
      <c r="O459" t="n">
        <v>24267.28</v>
      </c>
      <c r="P459" t="n">
        <v>539.45</v>
      </c>
      <c r="Q459" t="n">
        <v>419.26</v>
      </c>
      <c r="R459" t="n">
        <v>117.25</v>
      </c>
      <c r="S459" t="n">
        <v>59.57</v>
      </c>
      <c r="T459" t="n">
        <v>26473.27</v>
      </c>
      <c r="U459" t="n">
        <v>0.51</v>
      </c>
      <c r="V459" t="n">
        <v>0.87</v>
      </c>
      <c r="W459" t="n">
        <v>6.9</v>
      </c>
      <c r="X459" t="n">
        <v>1.63</v>
      </c>
      <c r="Y459" t="n">
        <v>0.5</v>
      </c>
      <c r="Z459" t="n">
        <v>10</v>
      </c>
    </row>
    <row r="460">
      <c r="A460" t="n">
        <v>7</v>
      </c>
      <c r="B460" t="n">
        <v>95</v>
      </c>
      <c r="C460" t="inlineStr">
        <is>
          <t xml:space="preserve">CONCLUIDO	</t>
        </is>
      </c>
      <c r="D460" t="n">
        <v>2.2803</v>
      </c>
      <c r="E460" t="n">
        <v>43.85</v>
      </c>
      <c r="F460" t="n">
        <v>39.56</v>
      </c>
      <c r="G460" t="n">
        <v>48.44</v>
      </c>
      <c r="H460" t="n">
        <v>0.72</v>
      </c>
      <c r="I460" t="n">
        <v>49</v>
      </c>
      <c r="J460" t="n">
        <v>196.41</v>
      </c>
      <c r="K460" t="n">
        <v>53.44</v>
      </c>
      <c r="L460" t="n">
        <v>8</v>
      </c>
      <c r="M460" t="n">
        <v>47</v>
      </c>
      <c r="N460" t="n">
        <v>39.98</v>
      </c>
      <c r="O460" t="n">
        <v>24458.36</v>
      </c>
      <c r="P460" t="n">
        <v>536.05</v>
      </c>
      <c r="Q460" t="n">
        <v>419.29</v>
      </c>
      <c r="R460" t="n">
        <v>109.81</v>
      </c>
      <c r="S460" t="n">
        <v>59.57</v>
      </c>
      <c r="T460" t="n">
        <v>22795.52</v>
      </c>
      <c r="U460" t="n">
        <v>0.54</v>
      </c>
      <c r="V460" t="n">
        <v>0.87</v>
      </c>
      <c r="W460" t="n">
        <v>6.88</v>
      </c>
      <c r="X460" t="n">
        <v>1.4</v>
      </c>
      <c r="Y460" t="n">
        <v>0.5</v>
      </c>
      <c r="Z460" t="n">
        <v>10</v>
      </c>
    </row>
    <row r="461">
      <c r="A461" t="n">
        <v>8</v>
      </c>
      <c r="B461" t="n">
        <v>95</v>
      </c>
      <c r="C461" t="inlineStr">
        <is>
          <t xml:space="preserve">CONCLUIDO	</t>
        </is>
      </c>
      <c r="D461" t="n">
        <v>2.299</v>
      </c>
      <c r="E461" t="n">
        <v>43.5</v>
      </c>
      <c r="F461" t="n">
        <v>39.39</v>
      </c>
      <c r="G461" t="n">
        <v>53.71</v>
      </c>
      <c r="H461" t="n">
        <v>0.8100000000000001</v>
      </c>
      <c r="I461" t="n">
        <v>44</v>
      </c>
      <c r="J461" t="n">
        <v>197.97</v>
      </c>
      <c r="K461" t="n">
        <v>53.44</v>
      </c>
      <c r="L461" t="n">
        <v>9</v>
      </c>
      <c r="M461" t="n">
        <v>42</v>
      </c>
      <c r="N461" t="n">
        <v>40.53</v>
      </c>
      <c r="O461" t="n">
        <v>24650.18</v>
      </c>
      <c r="P461" t="n">
        <v>533.52</v>
      </c>
      <c r="Q461" t="n">
        <v>419.24</v>
      </c>
      <c r="R461" t="n">
        <v>104.26</v>
      </c>
      <c r="S461" t="n">
        <v>59.57</v>
      </c>
      <c r="T461" t="n">
        <v>20044.78</v>
      </c>
      <c r="U461" t="n">
        <v>0.57</v>
      </c>
      <c r="V461" t="n">
        <v>0.88</v>
      </c>
      <c r="W461" t="n">
        <v>6.87</v>
      </c>
      <c r="X461" t="n">
        <v>1.23</v>
      </c>
      <c r="Y461" t="n">
        <v>0.5</v>
      </c>
      <c r="Z461" t="n">
        <v>10</v>
      </c>
    </row>
    <row r="462">
      <c r="A462" t="n">
        <v>9</v>
      </c>
      <c r="B462" t="n">
        <v>95</v>
      </c>
      <c r="C462" t="inlineStr">
        <is>
          <t xml:space="preserve">CONCLUIDO	</t>
        </is>
      </c>
      <c r="D462" t="n">
        <v>2.3169</v>
      </c>
      <c r="E462" t="n">
        <v>43.16</v>
      </c>
      <c r="F462" t="n">
        <v>39.24</v>
      </c>
      <c r="G462" t="n">
        <v>60.37</v>
      </c>
      <c r="H462" t="n">
        <v>0.89</v>
      </c>
      <c r="I462" t="n">
        <v>39</v>
      </c>
      <c r="J462" t="n">
        <v>199.53</v>
      </c>
      <c r="K462" t="n">
        <v>53.44</v>
      </c>
      <c r="L462" t="n">
        <v>10</v>
      </c>
      <c r="M462" t="n">
        <v>37</v>
      </c>
      <c r="N462" t="n">
        <v>41.1</v>
      </c>
      <c r="O462" t="n">
        <v>24842.77</v>
      </c>
      <c r="P462" t="n">
        <v>530.66</v>
      </c>
      <c r="Q462" t="n">
        <v>419.25</v>
      </c>
      <c r="R462" t="n">
        <v>99.39</v>
      </c>
      <c r="S462" t="n">
        <v>59.57</v>
      </c>
      <c r="T462" t="n">
        <v>17634.16</v>
      </c>
      <c r="U462" t="n">
        <v>0.6</v>
      </c>
      <c r="V462" t="n">
        <v>0.88</v>
      </c>
      <c r="W462" t="n">
        <v>6.86</v>
      </c>
      <c r="X462" t="n">
        <v>1.08</v>
      </c>
      <c r="Y462" t="n">
        <v>0.5</v>
      </c>
      <c r="Z462" t="n">
        <v>10</v>
      </c>
    </row>
    <row r="463">
      <c r="A463" t="n">
        <v>10</v>
      </c>
      <c r="B463" t="n">
        <v>95</v>
      </c>
      <c r="C463" t="inlineStr">
        <is>
          <t xml:space="preserve">CONCLUIDO	</t>
        </is>
      </c>
      <c r="D463" t="n">
        <v>2.3266</v>
      </c>
      <c r="E463" t="n">
        <v>42.98</v>
      </c>
      <c r="F463" t="n">
        <v>39.17</v>
      </c>
      <c r="G463" t="n">
        <v>65.29000000000001</v>
      </c>
      <c r="H463" t="n">
        <v>0.97</v>
      </c>
      <c r="I463" t="n">
        <v>36</v>
      </c>
      <c r="J463" t="n">
        <v>201.1</v>
      </c>
      <c r="K463" t="n">
        <v>53.44</v>
      </c>
      <c r="L463" t="n">
        <v>11</v>
      </c>
      <c r="M463" t="n">
        <v>34</v>
      </c>
      <c r="N463" t="n">
        <v>41.66</v>
      </c>
      <c r="O463" t="n">
        <v>25036.12</v>
      </c>
      <c r="P463" t="n">
        <v>529.8</v>
      </c>
      <c r="Q463" t="n">
        <v>419.29</v>
      </c>
      <c r="R463" t="n">
        <v>97.43000000000001</v>
      </c>
      <c r="S463" t="n">
        <v>59.57</v>
      </c>
      <c r="T463" t="n">
        <v>16668.13</v>
      </c>
      <c r="U463" t="n">
        <v>0.61</v>
      </c>
      <c r="V463" t="n">
        <v>0.88</v>
      </c>
      <c r="W463" t="n">
        <v>6.85</v>
      </c>
      <c r="X463" t="n">
        <v>1.01</v>
      </c>
      <c r="Y463" t="n">
        <v>0.5</v>
      </c>
      <c r="Z463" t="n">
        <v>10</v>
      </c>
    </row>
    <row r="464">
      <c r="A464" t="n">
        <v>11</v>
      </c>
      <c r="B464" t="n">
        <v>95</v>
      </c>
      <c r="C464" t="inlineStr">
        <is>
          <t xml:space="preserve">CONCLUIDO	</t>
        </is>
      </c>
      <c r="D464" t="n">
        <v>2.338</v>
      </c>
      <c r="E464" t="n">
        <v>42.77</v>
      </c>
      <c r="F464" t="n">
        <v>39.07</v>
      </c>
      <c r="G464" t="n">
        <v>71.04000000000001</v>
      </c>
      <c r="H464" t="n">
        <v>1.05</v>
      </c>
      <c r="I464" t="n">
        <v>33</v>
      </c>
      <c r="J464" t="n">
        <v>202.67</v>
      </c>
      <c r="K464" t="n">
        <v>53.44</v>
      </c>
      <c r="L464" t="n">
        <v>12</v>
      </c>
      <c r="M464" t="n">
        <v>31</v>
      </c>
      <c r="N464" t="n">
        <v>42.24</v>
      </c>
      <c r="O464" t="n">
        <v>25230.25</v>
      </c>
      <c r="P464" t="n">
        <v>528.34</v>
      </c>
      <c r="Q464" t="n">
        <v>419.27</v>
      </c>
      <c r="R464" t="n">
        <v>94.12</v>
      </c>
      <c r="S464" t="n">
        <v>59.57</v>
      </c>
      <c r="T464" t="n">
        <v>15029.34</v>
      </c>
      <c r="U464" t="n">
        <v>0.63</v>
      </c>
      <c r="V464" t="n">
        <v>0.88</v>
      </c>
      <c r="W464" t="n">
        <v>6.84</v>
      </c>
      <c r="X464" t="n">
        <v>0.91</v>
      </c>
      <c r="Y464" t="n">
        <v>0.5</v>
      </c>
      <c r="Z464" t="n">
        <v>10</v>
      </c>
    </row>
    <row r="465">
      <c r="A465" t="n">
        <v>12</v>
      </c>
      <c r="B465" t="n">
        <v>95</v>
      </c>
      <c r="C465" t="inlineStr">
        <is>
          <t xml:space="preserve">CONCLUIDO	</t>
        </is>
      </c>
      <c r="D465" t="n">
        <v>2.3495</v>
      </c>
      <c r="E465" t="n">
        <v>42.56</v>
      </c>
      <c r="F465" t="n">
        <v>38.98</v>
      </c>
      <c r="G465" t="n">
        <v>77.95</v>
      </c>
      <c r="H465" t="n">
        <v>1.13</v>
      </c>
      <c r="I465" t="n">
        <v>30</v>
      </c>
      <c r="J465" t="n">
        <v>204.25</v>
      </c>
      <c r="K465" t="n">
        <v>53.44</v>
      </c>
      <c r="L465" t="n">
        <v>13</v>
      </c>
      <c r="M465" t="n">
        <v>28</v>
      </c>
      <c r="N465" t="n">
        <v>42.82</v>
      </c>
      <c r="O465" t="n">
        <v>25425.3</v>
      </c>
      <c r="P465" t="n">
        <v>526.33</v>
      </c>
      <c r="Q465" t="n">
        <v>419.26</v>
      </c>
      <c r="R465" t="n">
        <v>90.81</v>
      </c>
      <c r="S465" t="n">
        <v>59.57</v>
      </c>
      <c r="T465" t="n">
        <v>13391.99</v>
      </c>
      <c r="U465" t="n">
        <v>0.66</v>
      </c>
      <c r="V465" t="n">
        <v>0.89</v>
      </c>
      <c r="W465" t="n">
        <v>6.84</v>
      </c>
      <c r="X465" t="n">
        <v>0.8100000000000001</v>
      </c>
      <c r="Y465" t="n">
        <v>0.5</v>
      </c>
      <c r="Z465" t="n">
        <v>10</v>
      </c>
    </row>
    <row r="466">
      <c r="A466" t="n">
        <v>13</v>
      </c>
      <c r="B466" t="n">
        <v>95</v>
      </c>
      <c r="C466" t="inlineStr">
        <is>
          <t xml:space="preserve">CONCLUIDO	</t>
        </is>
      </c>
      <c r="D466" t="n">
        <v>2.3561</v>
      </c>
      <c r="E466" t="n">
        <v>42.44</v>
      </c>
      <c r="F466" t="n">
        <v>38.93</v>
      </c>
      <c r="G466" t="n">
        <v>83.43000000000001</v>
      </c>
      <c r="H466" t="n">
        <v>1.21</v>
      </c>
      <c r="I466" t="n">
        <v>28</v>
      </c>
      <c r="J466" t="n">
        <v>205.84</v>
      </c>
      <c r="K466" t="n">
        <v>53.44</v>
      </c>
      <c r="L466" t="n">
        <v>14</v>
      </c>
      <c r="M466" t="n">
        <v>26</v>
      </c>
      <c r="N466" t="n">
        <v>43.4</v>
      </c>
      <c r="O466" t="n">
        <v>25621.03</v>
      </c>
      <c r="P466" t="n">
        <v>525.79</v>
      </c>
      <c r="Q466" t="n">
        <v>419.29</v>
      </c>
      <c r="R466" t="n">
        <v>89.47</v>
      </c>
      <c r="S466" t="n">
        <v>59.57</v>
      </c>
      <c r="T466" t="n">
        <v>12728.46</v>
      </c>
      <c r="U466" t="n">
        <v>0.67</v>
      </c>
      <c r="V466" t="n">
        <v>0.89</v>
      </c>
      <c r="W466" t="n">
        <v>6.84</v>
      </c>
      <c r="X466" t="n">
        <v>0.77</v>
      </c>
      <c r="Y466" t="n">
        <v>0.5</v>
      </c>
      <c r="Z466" t="n">
        <v>10</v>
      </c>
    </row>
    <row r="467">
      <c r="A467" t="n">
        <v>14</v>
      </c>
      <c r="B467" t="n">
        <v>95</v>
      </c>
      <c r="C467" t="inlineStr">
        <is>
          <t xml:space="preserve">CONCLUIDO	</t>
        </is>
      </c>
      <c r="D467" t="n">
        <v>2.3592</v>
      </c>
      <c r="E467" t="n">
        <v>42.39</v>
      </c>
      <c r="F467" t="n">
        <v>38.91</v>
      </c>
      <c r="G467" t="n">
        <v>86.48</v>
      </c>
      <c r="H467" t="n">
        <v>1.28</v>
      </c>
      <c r="I467" t="n">
        <v>27</v>
      </c>
      <c r="J467" t="n">
        <v>207.43</v>
      </c>
      <c r="K467" t="n">
        <v>53.44</v>
      </c>
      <c r="L467" t="n">
        <v>15</v>
      </c>
      <c r="M467" t="n">
        <v>25</v>
      </c>
      <c r="N467" t="n">
        <v>44</v>
      </c>
      <c r="O467" t="n">
        <v>25817.56</v>
      </c>
      <c r="P467" t="n">
        <v>524.71</v>
      </c>
      <c r="Q467" t="n">
        <v>419.23</v>
      </c>
      <c r="R467" t="n">
        <v>88.95</v>
      </c>
      <c r="S467" t="n">
        <v>59.57</v>
      </c>
      <c r="T467" t="n">
        <v>12476.99</v>
      </c>
      <c r="U467" t="n">
        <v>0.67</v>
      </c>
      <c r="V467" t="n">
        <v>0.89</v>
      </c>
      <c r="W467" t="n">
        <v>6.83</v>
      </c>
      <c r="X467" t="n">
        <v>0.75</v>
      </c>
      <c r="Y467" t="n">
        <v>0.5</v>
      </c>
      <c r="Z467" t="n">
        <v>10</v>
      </c>
    </row>
    <row r="468">
      <c r="A468" t="n">
        <v>15</v>
      </c>
      <c r="B468" t="n">
        <v>95</v>
      </c>
      <c r="C468" t="inlineStr">
        <is>
          <t xml:space="preserve">CONCLUIDO	</t>
        </is>
      </c>
      <c r="D468" t="n">
        <v>2.3653</v>
      </c>
      <c r="E468" t="n">
        <v>42.28</v>
      </c>
      <c r="F468" t="n">
        <v>38.88</v>
      </c>
      <c r="G468" t="n">
        <v>93.31</v>
      </c>
      <c r="H468" t="n">
        <v>1.36</v>
      </c>
      <c r="I468" t="n">
        <v>25</v>
      </c>
      <c r="J468" t="n">
        <v>209.03</v>
      </c>
      <c r="K468" t="n">
        <v>53.44</v>
      </c>
      <c r="L468" t="n">
        <v>16</v>
      </c>
      <c r="M468" t="n">
        <v>23</v>
      </c>
      <c r="N468" t="n">
        <v>44.6</v>
      </c>
      <c r="O468" t="n">
        <v>26014.91</v>
      </c>
      <c r="P468" t="n">
        <v>524.12</v>
      </c>
      <c r="Q468" t="n">
        <v>419.23</v>
      </c>
      <c r="R468" t="n">
        <v>87.34</v>
      </c>
      <c r="S468" t="n">
        <v>59.57</v>
      </c>
      <c r="T468" t="n">
        <v>11678.52</v>
      </c>
      <c r="U468" t="n">
        <v>0.68</v>
      </c>
      <c r="V468" t="n">
        <v>0.89</v>
      </c>
      <c r="W468" t="n">
        <v>6.85</v>
      </c>
      <c r="X468" t="n">
        <v>0.71</v>
      </c>
      <c r="Y468" t="n">
        <v>0.5</v>
      </c>
      <c r="Z468" t="n">
        <v>10</v>
      </c>
    </row>
    <row r="469">
      <c r="A469" t="n">
        <v>16</v>
      </c>
      <c r="B469" t="n">
        <v>95</v>
      </c>
      <c r="C469" t="inlineStr">
        <is>
          <t xml:space="preserve">CONCLUIDO	</t>
        </is>
      </c>
      <c r="D469" t="n">
        <v>2.3748</v>
      </c>
      <c r="E469" t="n">
        <v>42.11</v>
      </c>
      <c r="F469" t="n">
        <v>38.78</v>
      </c>
      <c r="G469" t="n">
        <v>101.17</v>
      </c>
      <c r="H469" t="n">
        <v>1.43</v>
      </c>
      <c r="I469" t="n">
        <v>23</v>
      </c>
      <c r="J469" t="n">
        <v>210.64</v>
      </c>
      <c r="K469" t="n">
        <v>53.44</v>
      </c>
      <c r="L469" t="n">
        <v>17</v>
      </c>
      <c r="M469" t="n">
        <v>21</v>
      </c>
      <c r="N469" t="n">
        <v>45.21</v>
      </c>
      <c r="O469" t="n">
        <v>26213.09</v>
      </c>
      <c r="P469" t="n">
        <v>522.24</v>
      </c>
      <c r="Q469" t="n">
        <v>419.23</v>
      </c>
      <c r="R469" t="n">
        <v>84.44</v>
      </c>
      <c r="S469" t="n">
        <v>59.57</v>
      </c>
      <c r="T469" t="n">
        <v>10241.52</v>
      </c>
      <c r="U469" t="n">
        <v>0.71</v>
      </c>
      <c r="V469" t="n">
        <v>0.89</v>
      </c>
      <c r="W469" t="n">
        <v>6.83</v>
      </c>
      <c r="X469" t="n">
        <v>0.62</v>
      </c>
      <c r="Y469" t="n">
        <v>0.5</v>
      </c>
      <c r="Z469" t="n">
        <v>10</v>
      </c>
    </row>
    <row r="470">
      <c r="A470" t="n">
        <v>17</v>
      </c>
      <c r="B470" t="n">
        <v>95</v>
      </c>
      <c r="C470" t="inlineStr">
        <is>
          <t xml:space="preserve">CONCLUIDO	</t>
        </is>
      </c>
      <c r="D470" t="n">
        <v>2.3786</v>
      </c>
      <c r="E470" t="n">
        <v>42.04</v>
      </c>
      <c r="F470" t="n">
        <v>38.75</v>
      </c>
      <c r="G470" t="n">
        <v>105.69</v>
      </c>
      <c r="H470" t="n">
        <v>1.51</v>
      </c>
      <c r="I470" t="n">
        <v>22</v>
      </c>
      <c r="J470" t="n">
        <v>212.25</v>
      </c>
      <c r="K470" t="n">
        <v>53.44</v>
      </c>
      <c r="L470" t="n">
        <v>18</v>
      </c>
      <c r="M470" t="n">
        <v>20</v>
      </c>
      <c r="N470" t="n">
        <v>45.82</v>
      </c>
      <c r="O470" t="n">
        <v>26412.11</v>
      </c>
      <c r="P470" t="n">
        <v>522.27</v>
      </c>
      <c r="Q470" t="n">
        <v>419.23</v>
      </c>
      <c r="R470" t="n">
        <v>83.64</v>
      </c>
      <c r="S470" t="n">
        <v>59.57</v>
      </c>
      <c r="T470" t="n">
        <v>9844.41</v>
      </c>
      <c r="U470" t="n">
        <v>0.71</v>
      </c>
      <c r="V470" t="n">
        <v>0.89</v>
      </c>
      <c r="W470" t="n">
        <v>6.83</v>
      </c>
      <c r="X470" t="n">
        <v>0.59</v>
      </c>
      <c r="Y470" t="n">
        <v>0.5</v>
      </c>
      <c r="Z470" t="n">
        <v>10</v>
      </c>
    </row>
    <row r="471">
      <c r="A471" t="n">
        <v>18</v>
      </c>
      <c r="B471" t="n">
        <v>95</v>
      </c>
      <c r="C471" t="inlineStr">
        <is>
          <t xml:space="preserve">CONCLUIDO	</t>
        </is>
      </c>
      <c r="D471" t="n">
        <v>2.382</v>
      </c>
      <c r="E471" t="n">
        <v>41.98</v>
      </c>
      <c r="F471" t="n">
        <v>38.73</v>
      </c>
      <c r="G471" t="n">
        <v>110.66</v>
      </c>
      <c r="H471" t="n">
        <v>1.58</v>
      </c>
      <c r="I471" t="n">
        <v>21</v>
      </c>
      <c r="J471" t="n">
        <v>213.87</v>
      </c>
      <c r="K471" t="n">
        <v>53.44</v>
      </c>
      <c r="L471" t="n">
        <v>19</v>
      </c>
      <c r="M471" t="n">
        <v>19</v>
      </c>
      <c r="N471" t="n">
        <v>46.44</v>
      </c>
      <c r="O471" t="n">
        <v>26611.98</v>
      </c>
      <c r="P471" t="n">
        <v>521.65</v>
      </c>
      <c r="Q471" t="n">
        <v>419.25</v>
      </c>
      <c r="R471" t="n">
        <v>82.65000000000001</v>
      </c>
      <c r="S471" t="n">
        <v>59.57</v>
      </c>
      <c r="T471" t="n">
        <v>9354.049999999999</v>
      </c>
      <c r="U471" t="n">
        <v>0.72</v>
      </c>
      <c r="V471" t="n">
        <v>0.89</v>
      </c>
      <c r="W471" t="n">
        <v>6.83</v>
      </c>
      <c r="X471" t="n">
        <v>0.57</v>
      </c>
      <c r="Y471" t="n">
        <v>0.5</v>
      </c>
      <c r="Z471" t="n">
        <v>10</v>
      </c>
    </row>
    <row r="472">
      <c r="A472" t="n">
        <v>19</v>
      </c>
      <c r="B472" t="n">
        <v>95</v>
      </c>
      <c r="C472" t="inlineStr">
        <is>
          <t xml:space="preserve">CONCLUIDO	</t>
        </is>
      </c>
      <c r="D472" t="n">
        <v>2.3856</v>
      </c>
      <c r="E472" t="n">
        <v>41.92</v>
      </c>
      <c r="F472" t="n">
        <v>38.71</v>
      </c>
      <c r="G472" t="n">
        <v>116.12</v>
      </c>
      <c r="H472" t="n">
        <v>1.65</v>
      </c>
      <c r="I472" t="n">
        <v>20</v>
      </c>
      <c r="J472" t="n">
        <v>215.5</v>
      </c>
      <c r="K472" t="n">
        <v>53.44</v>
      </c>
      <c r="L472" t="n">
        <v>20</v>
      </c>
      <c r="M472" t="n">
        <v>18</v>
      </c>
      <c r="N472" t="n">
        <v>47.07</v>
      </c>
      <c r="O472" t="n">
        <v>26812.71</v>
      </c>
      <c r="P472" t="n">
        <v>521.3</v>
      </c>
      <c r="Q472" t="n">
        <v>419.23</v>
      </c>
      <c r="R472" t="n">
        <v>82.12</v>
      </c>
      <c r="S472" t="n">
        <v>59.57</v>
      </c>
      <c r="T472" t="n">
        <v>9097.59</v>
      </c>
      <c r="U472" t="n">
        <v>0.73</v>
      </c>
      <c r="V472" t="n">
        <v>0.89</v>
      </c>
      <c r="W472" t="n">
        <v>6.82</v>
      </c>
      <c r="X472" t="n">
        <v>0.54</v>
      </c>
      <c r="Y472" t="n">
        <v>0.5</v>
      </c>
      <c r="Z472" t="n">
        <v>10</v>
      </c>
    </row>
    <row r="473">
      <c r="A473" t="n">
        <v>20</v>
      </c>
      <c r="B473" t="n">
        <v>95</v>
      </c>
      <c r="C473" t="inlineStr">
        <is>
          <t xml:space="preserve">CONCLUIDO	</t>
        </is>
      </c>
      <c r="D473" t="n">
        <v>2.3887</v>
      </c>
      <c r="E473" t="n">
        <v>41.86</v>
      </c>
      <c r="F473" t="n">
        <v>38.69</v>
      </c>
      <c r="G473" t="n">
        <v>122.17</v>
      </c>
      <c r="H473" t="n">
        <v>1.72</v>
      </c>
      <c r="I473" t="n">
        <v>19</v>
      </c>
      <c r="J473" t="n">
        <v>217.14</v>
      </c>
      <c r="K473" t="n">
        <v>53.44</v>
      </c>
      <c r="L473" t="n">
        <v>21</v>
      </c>
      <c r="M473" t="n">
        <v>17</v>
      </c>
      <c r="N473" t="n">
        <v>47.7</v>
      </c>
      <c r="O473" t="n">
        <v>27014.3</v>
      </c>
      <c r="P473" t="n">
        <v>519.96</v>
      </c>
      <c r="Q473" t="n">
        <v>419.23</v>
      </c>
      <c r="R473" t="n">
        <v>81.36</v>
      </c>
      <c r="S473" t="n">
        <v>59.57</v>
      </c>
      <c r="T473" t="n">
        <v>8722.15</v>
      </c>
      <c r="U473" t="n">
        <v>0.73</v>
      </c>
      <c r="V473" t="n">
        <v>0.89</v>
      </c>
      <c r="W473" t="n">
        <v>6.83</v>
      </c>
      <c r="X473" t="n">
        <v>0.52</v>
      </c>
      <c r="Y473" t="n">
        <v>0.5</v>
      </c>
      <c r="Z473" t="n">
        <v>10</v>
      </c>
    </row>
    <row r="474">
      <c r="A474" t="n">
        <v>21</v>
      </c>
      <c r="B474" t="n">
        <v>95</v>
      </c>
      <c r="C474" t="inlineStr">
        <is>
          <t xml:space="preserve">CONCLUIDO	</t>
        </is>
      </c>
      <c r="D474" t="n">
        <v>2.3941</v>
      </c>
      <c r="E474" t="n">
        <v>41.77</v>
      </c>
      <c r="F474" t="n">
        <v>38.63</v>
      </c>
      <c r="G474" t="n">
        <v>128.77</v>
      </c>
      <c r="H474" t="n">
        <v>1.79</v>
      </c>
      <c r="I474" t="n">
        <v>18</v>
      </c>
      <c r="J474" t="n">
        <v>218.78</v>
      </c>
      <c r="K474" t="n">
        <v>53.44</v>
      </c>
      <c r="L474" t="n">
        <v>22</v>
      </c>
      <c r="M474" t="n">
        <v>16</v>
      </c>
      <c r="N474" t="n">
        <v>48.34</v>
      </c>
      <c r="O474" t="n">
        <v>27216.79</v>
      </c>
      <c r="P474" t="n">
        <v>519.4</v>
      </c>
      <c r="Q474" t="n">
        <v>419.25</v>
      </c>
      <c r="R474" t="n">
        <v>79.48</v>
      </c>
      <c r="S474" t="n">
        <v>59.57</v>
      </c>
      <c r="T474" t="n">
        <v>7785.56</v>
      </c>
      <c r="U474" t="n">
        <v>0.75</v>
      </c>
      <c r="V474" t="n">
        <v>0.9</v>
      </c>
      <c r="W474" t="n">
        <v>6.83</v>
      </c>
      <c r="X474" t="n">
        <v>0.47</v>
      </c>
      <c r="Y474" t="n">
        <v>0.5</v>
      </c>
      <c r="Z474" t="n">
        <v>10</v>
      </c>
    </row>
    <row r="475">
      <c r="A475" t="n">
        <v>22</v>
      </c>
      <c r="B475" t="n">
        <v>95</v>
      </c>
      <c r="C475" t="inlineStr">
        <is>
          <t xml:space="preserve">CONCLUIDO	</t>
        </is>
      </c>
      <c r="D475" t="n">
        <v>2.3935</v>
      </c>
      <c r="E475" t="n">
        <v>41.78</v>
      </c>
      <c r="F475" t="n">
        <v>38.64</v>
      </c>
      <c r="G475" t="n">
        <v>128.81</v>
      </c>
      <c r="H475" t="n">
        <v>1.85</v>
      </c>
      <c r="I475" t="n">
        <v>18</v>
      </c>
      <c r="J475" t="n">
        <v>220.43</v>
      </c>
      <c r="K475" t="n">
        <v>53.44</v>
      </c>
      <c r="L475" t="n">
        <v>23</v>
      </c>
      <c r="M475" t="n">
        <v>16</v>
      </c>
      <c r="N475" t="n">
        <v>48.99</v>
      </c>
      <c r="O475" t="n">
        <v>27420.16</v>
      </c>
      <c r="P475" t="n">
        <v>519.16</v>
      </c>
      <c r="Q475" t="n">
        <v>419.24</v>
      </c>
      <c r="R475" t="n">
        <v>79.86</v>
      </c>
      <c r="S475" t="n">
        <v>59.57</v>
      </c>
      <c r="T475" t="n">
        <v>7977.83</v>
      </c>
      <c r="U475" t="n">
        <v>0.75</v>
      </c>
      <c r="V475" t="n">
        <v>0.89</v>
      </c>
      <c r="W475" t="n">
        <v>6.82</v>
      </c>
      <c r="X475" t="n">
        <v>0.48</v>
      </c>
      <c r="Y475" t="n">
        <v>0.5</v>
      </c>
      <c r="Z475" t="n">
        <v>10</v>
      </c>
    </row>
    <row r="476">
      <c r="A476" t="n">
        <v>23</v>
      </c>
      <c r="B476" t="n">
        <v>95</v>
      </c>
      <c r="C476" t="inlineStr">
        <is>
          <t xml:space="preserve">CONCLUIDO	</t>
        </is>
      </c>
      <c r="D476" t="n">
        <v>2.3974</v>
      </c>
      <c r="E476" t="n">
        <v>41.71</v>
      </c>
      <c r="F476" t="n">
        <v>38.61</v>
      </c>
      <c r="G476" t="n">
        <v>136.27</v>
      </c>
      <c r="H476" t="n">
        <v>1.92</v>
      </c>
      <c r="I476" t="n">
        <v>17</v>
      </c>
      <c r="J476" t="n">
        <v>222.08</v>
      </c>
      <c r="K476" t="n">
        <v>53.44</v>
      </c>
      <c r="L476" t="n">
        <v>24</v>
      </c>
      <c r="M476" t="n">
        <v>15</v>
      </c>
      <c r="N476" t="n">
        <v>49.65</v>
      </c>
      <c r="O476" t="n">
        <v>27624.44</v>
      </c>
      <c r="P476" t="n">
        <v>519.62</v>
      </c>
      <c r="Q476" t="n">
        <v>419.23</v>
      </c>
      <c r="R476" t="n">
        <v>78.87</v>
      </c>
      <c r="S476" t="n">
        <v>59.57</v>
      </c>
      <c r="T476" t="n">
        <v>7485.87</v>
      </c>
      <c r="U476" t="n">
        <v>0.76</v>
      </c>
      <c r="V476" t="n">
        <v>0.9</v>
      </c>
      <c r="W476" t="n">
        <v>6.82</v>
      </c>
      <c r="X476" t="n">
        <v>0.45</v>
      </c>
      <c r="Y476" t="n">
        <v>0.5</v>
      </c>
      <c r="Z476" t="n">
        <v>10</v>
      </c>
    </row>
    <row r="477">
      <c r="A477" t="n">
        <v>24</v>
      </c>
      <c r="B477" t="n">
        <v>95</v>
      </c>
      <c r="C477" t="inlineStr">
        <is>
          <t xml:space="preserve">CONCLUIDO	</t>
        </is>
      </c>
      <c r="D477" t="n">
        <v>2.4006</v>
      </c>
      <c r="E477" t="n">
        <v>41.66</v>
      </c>
      <c r="F477" t="n">
        <v>38.59</v>
      </c>
      <c r="G477" t="n">
        <v>144.72</v>
      </c>
      <c r="H477" t="n">
        <v>1.99</v>
      </c>
      <c r="I477" t="n">
        <v>16</v>
      </c>
      <c r="J477" t="n">
        <v>223.75</v>
      </c>
      <c r="K477" t="n">
        <v>53.44</v>
      </c>
      <c r="L477" t="n">
        <v>25</v>
      </c>
      <c r="M477" t="n">
        <v>14</v>
      </c>
      <c r="N477" t="n">
        <v>50.31</v>
      </c>
      <c r="O477" t="n">
        <v>27829.77</v>
      </c>
      <c r="P477" t="n">
        <v>518.67</v>
      </c>
      <c r="Q477" t="n">
        <v>419.25</v>
      </c>
      <c r="R477" t="n">
        <v>78.25</v>
      </c>
      <c r="S477" t="n">
        <v>59.57</v>
      </c>
      <c r="T477" t="n">
        <v>7182.4</v>
      </c>
      <c r="U477" t="n">
        <v>0.76</v>
      </c>
      <c r="V477" t="n">
        <v>0.9</v>
      </c>
      <c r="W477" t="n">
        <v>6.82</v>
      </c>
      <c r="X477" t="n">
        <v>0.43</v>
      </c>
      <c r="Y477" t="n">
        <v>0.5</v>
      </c>
      <c r="Z477" t="n">
        <v>10</v>
      </c>
    </row>
    <row r="478">
      <c r="A478" t="n">
        <v>25</v>
      </c>
      <c r="B478" t="n">
        <v>95</v>
      </c>
      <c r="C478" t="inlineStr">
        <is>
          <t xml:space="preserve">CONCLUIDO	</t>
        </is>
      </c>
      <c r="D478" t="n">
        <v>2.4</v>
      </c>
      <c r="E478" t="n">
        <v>41.67</v>
      </c>
      <c r="F478" t="n">
        <v>38.6</v>
      </c>
      <c r="G478" t="n">
        <v>144.76</v>
      </c>
      <c r="H478" t="n">
        <v>2.05</v>
      </c>
      <c r="I478" t="n">
        <v>16</v>
      </c>
      <c r="J478" t="n">
        <v>225.42</v>
      </c>
      <c r="K478" t="n">
        <v>53.44</v>
      </c>
      <c r="L478" t="n">
        <v>26</v>
      </c>
      <c r="M478" t="n">
        <v>14</v>
      </c>
      <c r="N478" t="n">
        <v>50.98</v>
      </c>
      <c r="O478" t="n">
        <v>28035.92</v>
      </c>
      <c r="P478" t="n">
        <v>519.5</v>
      </c>
      <c r="Q478" t="n">
        <v>419.23</v>
      </c>
      <c r="R478" t="n">
        <v>78.65000000000001</v>
      </c>
      <c r="S478" t="n">
        <v>59.57</v>
      </c>
      <c r="T478" t="n">
        <v>7381.21</v>
      </c>
      <c r="U478" t="n">
        <v>0.76</v>
      </c>
      <c r="V478" t="n">
        <v>0.9</v>
      </c>
      <c r="W478" t="n">
        <v>6.82</v>
      </c>
      <c r="X478" t="n">
        <v>0.44</v>
      </c>
      <c r="Y478" t="n">
        <v>0.5</v>
      </c>
      <c r="Z478" t="n">
        <v>10</v>
      </c>
    </row>
    <row r="479">
      <c r="A479" t="n">
        <v>26</v>
      </c>
      <c r="B479" t="n">
        <v>95</v>
      </c>
      <c r="C479" t="inlineStr">
        <is>
          <t xml:space="preserve">CONCLUIDO	</t>
        </is>
      </c>
      <c r="D479" t="n">
        <v>2.4047</v>
      </c>
      <c r="E479" t="n">
        <v>41.59</v>
      </c>
      <c r="F479" t="n">
        <v>38.56</v>
      </c>
      <c r="G479" t="n">
        <v>154.24</v>
      </c>
      <c r="H479" t="n">
        <v>2.11</v>
      </c>
      <c r="I479" t="n">
        <v>15</v>
      </c>
      <c r="J479" t="n">
        <v>227.1</v>
      </c>
      <c r="K479" t="n">
        <v>53.44</v>
      </c>
      <c r="L479" t="n">
        <v>27</v>
      </c>
      <c r="M479" t="n">
        <v>13</v>
      </c>
      <c r="N479" t="n">
        <v>51.66</v>
      </c>
      <c r="O479" t="n">
        <v>28243</v>
      </c>
      <c r="P479" t="n">
        <v>517.99</v>
      </c>
      <c r="Q479" t="n">
        <v>419.23</v>
      </c>
      <c r="R479" t="n">
        <v>77.17</v>
      </c>
      <c r="S479" t="n">
        <v>59.57</v>
      </c>
      <c r="T479" t="n">
        <v>6644.3</v>
      </c>
      <c r="U479" t="n">
        <v>0.77</v>
      </c>
      <c r="V479" t="n">
        <v>0.9</v>
      </c>
      <c r="W479" t="n">
        <v>6.82</v>
      </c>
      <c r="X479" t="n">
        <v>0.4</v>
      </c>
      <c r="Y479" t="n">
        <v>0.5</v>
      </c>
      <c r="Z479" t="n">
        <v>10</v>
      </c>
    </row>
    <row r="480">
      <c r="A480" t="n">
        <v>27</v>
      </c>
      <c r="B480" t="n">
        <v>95</v>
      </c>
      <c r="C480" t="inlineStr">
        <is>
          <t xml:space="preserve">CONCLUIDO	</t>
        </is>
      </c>
      <c r="D480" t="n">
        <v>2.4049</v>
      </c>
      <c r="E480" t="n">
        <v>41.58</v>
      </c>
      <c r="F480" t="n">
        <v>38.55</v>
      </c>
      <c r="G480" t="n">
        <v>154.22</v>
      </c>
      <c r="H480" t="n">
        <v>2.18</v>
      </c>
      <c r="I480" t="n">
        <v>15</v>
      </c>
      <c r="J480" t="n">
        <v>228.79</v>
      </c>
      <c r="K480" t="n">
        <v>53.44</v>
      </c>
      <c r="L480" t="n">
        <v>28</v>
      </c>
      <c r="M480" t="n">
        <v>13</v>
      </c>
      <c r="N480" t="n">
        <v>52.35</v>
      </c>
      <c r="O480" t="n">
        <v>28451.04</v>
      </c>
      <c r="P480" t="n">
        <v>517.6</v>
      </c>
      <c r="Q480" t="n">
        <v>419.25</v>
      </c>
      <c r="R480" t="n">
        <v>76.98999999999999</v>
      </c>
      <c r="S480" t="n">
        <v>59.57</v>
      </c>
      <c r="T480" t="n">
        <v>6557.52</v>
      </c>
      <c r="U480" t="n">
        <v>0.77</v>
      </c>
      <c r="V480" t="n">
        <v>0.9</v>
      </c>
      <c r="W480" t="n">
        <v>6.82</v>
      </c>
      <c r="X480" t="n">
        <v>0.39</v>
      </c>
      <c r="Y480" t="n">
        <v>0.5</v>
      </c>
      <c r="Z480" t="n">
        <v>10</v>
      </c>
    </row>
    <row r="481">
      <c r="A481" t="n">
        <v>28</v>
      </c>
      <c r="B481" t="n">
        <v>95</v>
      </c>
      <c r="C481" t="inlineStr">
        <is>
          <t xml:space="preserve">CONCLUIDO	</t>
        </is>
      </c>
      <c r="D481" t="n">
        <v>2.4088</v>
      </c>
      <c r="E481" t="n">
        <v>41.51</v>
      </c>
      <c r="F481" t="n">
        <v>38.52</v>
      </c>
      <c r="G481" t="n">
        <v>165.1</v>
      </c>
      <c r="H481" t="n">
        <v>2.24</v>
      </c>
      <c r="I481" t="n">
        <v>14</v>
      </c>
      <c r="J481" t="n">
        <v>230.48</v>
      </c>
      <c r="K481" t="n">
        <v>53.44</v>
      </c>
      <c r="L481" t="n">
        <v>29</v>
      </c>
      <c r="M481" t="n">
        <v>12</v>
      </c>
      <c r="N481" t="n">
        <v>53.05</v>
      </c>
      <c r="O481" t="n">
        <v>28660.06</v>
      </c>
      <c r="P481" t="n">
        <v>518.36</v>
      </c>
      <c r="Q481" t="n">
        <v>419.24</v>
      </c>
      <c r="R481" t="n">
        <v>76.13</v>
      </c>
      <c r="S481" t="n">
        <v>59.57</v>
      </c>
      <c r="T481" t="n">
        <v>6128.15</v>
      </c>
      <c r="U481" t="n">
        <v>0.78</v>
      </c>
      <c r="V481" t="n">
        <v>0.9</v>
      </c>
      <c r="W481" t="n">
        <v>6.82</v>
      </c>
      <c r="X481" t="n">
        <v>0.36</v>
      </c>
      <c r="Y481" t="n">
        <v>0.5</v>
      </c>
      <c r="Z481" t="n">
        <v>10</v>
      </c>
    </row>
    <row r="482">
      <c r="A482" t="n">
        <v>29</v>
      </c>
      <c r="B482" t="n">
        <v>95</v>
      </c>
      <c r="C482" t="inlineStr">
        <is>
          <t xml:space="preserve">CONCLUIDO	</t>
        </is>
      </c>
      <c r="D482" t="n">
        <v>2.4088</v>
      </c>
      <c r="E482" t="n">
        <v>41.51</v>
      </c>
      <c r="F482" t="n">
        <v>38.52</v>
      </c>
      <c r="G482" t="n">
        <v>165.1</v>
      </c>
      <c r="H482" t="n">
        <v>2.3</v>
      </c>
      <c r="I482" t="n">
        <v>14</v>
      </c>
      <c r="J482" t="n">
        <v>232.18</v>
      </c>
      <c r="K482" t="n">
        <v>53.44</v>
      </c>
      <c r="L482" t="n">
        <v>30</v>
      </c>
      <c r="M482" t="n">
        <v>12</v>
      </c>
      <c r="N482" t="n">
        <v>53.75</v>
      </c>
      <c r="O482" t="n">
        <v>28870.05</v>
      </c>
      <c r="P482" t="n">
        <v>517.58</v>
      </c>
      <c r="Q482" t="n">
        <v>419.23</v>
      </c>
      <c r="R482" t="n">
        <v>76.12</v>
      </c>
      <c r="S482" t="n">
        <v>59.57</v>
      </c>
      <c r="T482" t="n">
        <v>6127.19</v>
      </c>
      <c r="U482" t="n">
        <v>0.78</v>
      </c>
      <c r="V482" t="n">
        <v>0.9</v>
      </c>
      <c r="W482" t="n">
        <v>6.82</v>
      </c>
      <c r="X482" t="n">
        <v>0.36</v>
      </c>
      <c r="Y482" t="n">
        <v>0.5</v>
      </c>
      <c r="Z482" t="n">
        <v>10</v>
      </c>
    </row>
    <row r="483">
      <c r="A483" t="n">
        <v>30</v>
      </c>
      <c r="B483" t="n">
        <v>95</v>
      </c>
      <c r="C483" t="inlineStr">
        <is>
          <t xml:space="preserve">CONCLUIDO	</t>
        </is>
      </c>
      <c r="D483" t="n">
        <v>2.411</v>
      </c>
      <c r="E483" t="n">
        <v>41.48</v>
      </c>
      <c r="F483" t="n">
        <v>38.52</v>
      </c>
      <c r="G483" t="n">
        <v>177.8</v>
      </c>
      <c r="H483" t="n">
        <v>2.36</v>
      </c>
      <c r="I483" t="n">
        <v>13</v>
      </c>
      <c r="J483" t="n">
        <v>233.89</v>
      </c>
      <c r="K483" t="n">
        <v>53.44</v>
      </c>
      <c r="L483" t="n">
        <v>31</v>
      </c>
      <c r="M483" t="n">
        <v>11</v>
      </c>
      <c r="N483" t="n">
        <v>54.46</v>
      </c>
      <c r="O483" t="n">
        <v>29081.05</v>
      </c>
      <c r="P483" t="n">
        <v>516.52</v>
      </c>
      <c r="Q483" t="n">
        <v>419.25</v>
      </c>
      <c r="R483" t="n">
        <v>76.09</v>
      </c>
      <c r="S483" t="n">
        <v>59.57</v>
      </c>
      <c r="T483" t="n">
        <v>6113.52</v>
      </c>
      <c r="U483" t="n">
        <v>0.78</v>
      </c>
      <c r="V483" t="n">
        <v>0.9</v>
      </c>
      <c r="W483" t="n">
        <v>6.82</v>
      </c>
      <c r="X483" t="n">
        <v>0.36</v>
      </c>
      <c r="Y483" t="n">
        <v>0.5</v>
      </c>
      <c r="Z483" t="n">
        <v>10</v>
      </c>
    </row>
    <row r="484">
      <c r="A484" t="n">
        <v>31</v>
      </c>
      <c r="B484" t="n">
        <v>95</v>
      </c>
      <c r="C484" t="inlineStr">
        <is>
          <t xml:space="preserve">CONCLUIDO	</t>
        </is>
      </c>
      <c r="D484" t="n">
        <v>2.4129</v>
      </c>
      <c r="E484" t="n">
        <v>41.44</v>
      </c>
      <c r="F484" t="n">
        <v>38.49</v>
      </c>
      <c r="G484" t="n">
        <v>177.66</v>
      </c>
      <c r="H484" t="n">
        <v>2.41</v>
      </c>
      <c r="I484" t="n">
        <v>13</v>
      </c>
      <c r="J484" t="n">
        <v>235.61</v>
      </c>
      <c r="K484" t="n">
        <v>53.44</v>
      </c>
      <c r="L484" t="n">
        <v>32</v>
      </c>
      <c r="M484" t="n">
        <v>11</v>
      </c>
      <c r="N484" t="n">
        <v>55.18</v>
      </c>
      <c r="O484" t="n">
        <v>29293.06</v>
      </c>
      <c r="P484" t="n">
        <v>518.78</v>
      </c>
      <c r="Q484" t="n">
        <v>419.23</v>
      </c>
      <c r="R484" t="n">
        <v>75.16</v>
      </c>
      <c r="S484" t="n">
        <v>59.57</v>
      </c>
      <c r="T484" t="n">
        <v>5651.05</v>
      </c>
      <c r="U484" t="n">
        <v>0.79</v>
      </c>
      <c r="V484" t="n">
        <v>0.9</v>
      </c>
      <c r="W484" t="n">
        <v>6.81</v>
      </c>
      <c r="X484" t="n">
        <v>0.33</v>
      </c>
      <c r="Y484" t="n">
        <v>0.5</v>
      </c>
      <c r="Z484" t="n">
        <v>10</v>
      </c>
    </row>
    <row r="485">
      <c r="A485" t="n">
        <v>32</v>
      </c>
      <c r="B485" t="n">
        <v>95</v>
      </c>
      <c r="C485" t="inlineStr">
        <is>
          <t xml:space="preserve">CONCLUIDO	</t>
        </is>
      </c>
      <c r="D485" t="n">
        <v>2.4119</v>
      </c>
      <c r="E485" t="n">
        <v>41.46</v>
      </c>
      <c r="F485" t="n">
        <v>38.51</v>
      </c>
      <c r="G485" t="n">
        <v>177.73</v>
      </c>
      <c r="H485" t="n">
        <v>2.47</v>
      </c>
      <c r="I485" t="n">
        <v>13</v>
      </c>
      <c r="J485" t="n">
        <v>237.34</v>
      </c>
      <c r="K485" t="n">
        <v>53.44</v>
      </c>
      <c r="L485" t="n">
        <v>33</v>
      </c>
      <c r="M485" t="n">
        <v>11</v>
      </c>
      <c r="N485" t="n">
        <v>55.91</v>
      </c>
      <c r="O485" t="n">
        <v>29506.09</v>
      </c>
      <c r="P485" t="n">
        <v>517.47</v>
      </c>
      <c r="Q485" t="n">
        <v>419.23</v>
      </c>
      <c r="R485" t="n">
        <v>75.55</v>
      </c>
      <c r="S485" t="n">
        <v>59.57</v>
      </c>
      <c r="T485" t="n">
        <v>5843.03</v>
      </c>
      <c r="U485" t="n">
        <v>0.79</v>
      </c>
      <c r="V485" t="n">
        <v>0.9</v>
      </c>
      <c r="W485" t="n">
        <v>6.82</v>
      </c>
      <c r="X485" t="n">
        <v>0.35</v>
      </c>
      <c r="Y485" t="n">
        <v>0.5</v>
      </c>
      <c r="Z485" t="n">
        <v>10</v>
      </c>
    </row>
    <row r="486">
      <c r="A486" t="n">
        <v>33</v>
      </c>
      <c r="B486" t="n">
        <v>95</v>
      </c>
      <c r="C486" t="inlineStr">
        <is>
          <t xml:space="preserve">CONCLUIDO	</t>
        </is>
      </c>
      <c r="D486" t="n">
        <v>2.4166</v>
      </c>
      <c r="E486" t="n">
        <v>41.38</v>
      </c>
      <c r="F486" t="n">
        <v>38.46</v>
      </c>
      <c r="G486" t="n">
        <v>192.32</v>
      </c>
      <c r="H486" t="n">
        <v>2.53</v>
      </c>
      <c r="I486" t="n">
        <v>12</v>
      </c>
      <c r="J486" t="n">
        <v>239.08</v>
      </c>
      <c r="K486" t="n">
        <v>53.44</v>
      </c>
      <c r="L486" t="n">
        <v>34</v>
      </c>
      <c r="M486" t="n">
        <v>10</v>
      </c>
      <c r="N486" t="n">
        <v>56.64</v>
      </c>
      <c r="O486" t="n">
        <v>29720.17</v>
      </c>
      <c r="P486" t="n">
        <v>516.33</v>
      </c>
      <c r="Q486" t="n">
        <v>419.25</v>
      </c>
      <c r="R486" t="n">
        <v>74.09</v>
      </c>
      <c r="S486" t="n">
        <v>59.57</v>
      </c>
      <c r="T486" t="n">
        <v>5119.92</v>
      </c>
      <c r="U486" t="n">
        <v>0.8</v>
      </c>
      <c r="V486" t="n">
        <v>0.9</v>
      </c>
      <c r="W486" t="n">
        <v>6.81</v>
      </c>
      <c r="X486" t="n">
        <v>0.3</v>
      </c>
      <c r="Y486" t="n">
        <v>0.5</v>
      </c>
      <c r="Z486" t="n">
        <v>10</v>
      </c>
    </row>
    <row r="487">
      <c r="A487" t="n">
        <v>34</v>
      </c>
      <c r="B487" t="n">
        <v>95</v>
      </c>
      <c r="C487" t="inlineStr">
        <is>
          <t xml:space="preserve">CONCLUIDO	</t>
        </is>
      </c>
      <c r="D487" t="n">
        <v>2.4162</v>
      </c>
      <c r="E487" t="n">
        <v>41.39</v>
      </c>
      <c r="F487" t="n">
        <v>38.47</v>
      </c>
      <c r="G487" t="n">
        <v>192.36</v>
      </c>
      <c r="H487" t="n">
        <v>2.58</v>
      </c>
      <c r="I487" t="n">
        <v>12</v>
      </c>
      <c r="J487" t="n">
        <v>240.82</v>
      </c>
      <c r="K487" t="n">
        <v>53.44</v>
      </c>
      <c r="L487" t="n">
        <v>35</v>
      </c>
      <c r="M487" t="n">
        <v>10</v>
      </c>
      <c r="N487" t="n">
        <v>57.39</v>
      </c>
      <c r="O487" t="n">
        <v>29935.43</v>
      </c>
      <c r="P487" t="n">
        <v>518.2</v>
      </c>
      <c r="Q487" t="n">
        <v>419.23</v>
      </c>
      <c r="R487" t="n">
        <v>74.39</v>
      </c>
      <c r="S487" t="n">
        <v>59.57</v>
      </c>
      <c r="T487" t="n">
        <v>5268.41</v>
      </c>
      <c r="U487" t="n">
        <v>0.8</v>
      </c>
      <c r="V487" t="n">
        <v>0.9</v>
      </c>
      <c r="W487" t="n">
        <v>6.81</v>
      </c>
      <c r="X487" t="n">
        <v>0.31</v>
      </c>
      <c r="Y487" t="n">
        <v>0.5</v>
      </c>
      <c r="Z487" t="n">
        <v>10</v>
      </c>
    </row>
    <row r="488">
      <c r="A488" t="n">
        <v>35</v>
      </c>
      <c r="B488" t="n">
        <v>95</v>
      </c>
      <c r="C488" t="inlineStr">
        <is>
          <t xml:space="preserve">CONCLUIDO	</t>
        </is>
      </c>
      <c r="D488" t="n">
        <v>2.4162</v>
      </c>
      <c r="E488" t="n">
        <v>41.39</v>
      </c>
      <c r="F488" t="n">
        <v>38.47</v>
      </c>
      <c r="G488" t="n">
        <v>192.36</v>
      </c>
      <c r="H488" t="n">
        <v>2.64</v>
      </c>
      <c r="I488" t="n">
        <v>12</v>
      </c>
      <c r="J488" t="n">
        <v>242.57</v>
      </c>
      <c r="K488" t="n">
        <v>53.44</v>
      </c>
      <c r="L488" t="n">
        <v>36</v>
      </c>
      <c r="M488" t="n">
        <v>10</v>
      </c>
      <c r="N488" t="n">
        <v>58.14</v>
      </c>
      <c r="O488" t="n">
        <v>30151.65</v>
      </c>
      <c r="P488" t="n">
        <v>517.88</v>
      </c>
      <c r="Q488" t="n">
        <v>419.23</v>
      </c>
      <c r="R488" t="n">
        <v>74.41</v>
      </c>
      <c r="S488" t="n">
        <v>59.57</v>
      </c>
      <c r="T488" t="n">
        <v>5279.08</v>
      </c>
      <c r="U488" t="n">
        <v>0.8</v>
      </c>
      <c r="V488" t="n">
        <v>0.9</v>
      </c>
      <c r="W488" t="n">
        <v>6.81</v>
      </c>
      <c r="X488" t="n">
        <v>0.31</v>
      </c>
      <c r="Y488" t="n">
        <v>0.5</v>
      </c>
      <c r="Z488" t="n">
        <v>10</v>
      </c>
    </row>
    <row r="489">
      <c r="A489" t="n">
        <v>36</v>
      </c>
      <c r="B489" t="n">
        <v>95</v>
      </c>
      <c r="C489" t="inlineStr">
        <is>
          <t xml:space="preserve">CONCLUIDO	</t>
        </is>
      </c>
      <c r="D489" t="n">
        <v>2.4198</v>
      </c>
      <c r="E489" t="n">
        <v>41.33</v>
      </c>
      <c r="F489" t="n">
        <v>38.45</v>
      </c>
      <c r="G489" t="n">
        <v>209.71</v>
      </c>
      <c r="H489" t="n">
        <v>2.69</v>
      </c>
      <c r="I489" t="n">
        <v>11</v>
      </c>
      <c r="J489" t="n">
        <v>244.34</v>
      </c>
      <c r="K489" t="n">
        <v>53.44</v>
      </c>
      <c r="L489" t="n">
        <v>37</v>
      </c>
      <c r="M489" t="n">
        <v>9</v>
      </c>
      <c r="N489" t="n">
        <v>58.9</v>
      </c>
      <c r="O489" t="n">
        <v>30368.96</v>
      </c>
      <c r="P489" t="n">
        <v>515.79</v>
      </c>
      <c r="Q489" t="n">
        <v>419.25</v>
      </c>
      <c r="R489" t="n">
        <v>73.54000000000001</v>
      </c>
      <c r="S489" t="n">
        <v>59.57</v>
      </c>
      <c r="T489" t="n">
        <v>4849.76</v>
      </c>
      <c r="U489" t="n">
        <v>0.8100000000000001</v>
      </c>
      <c r="V489" t="n">
        <v>0.9</v>
      </c>
      <c r="W489" t="n">
        <v>6.81</v>
      </c>
      <c r="X489" t="n">
        <v>0.28</v>
      </c>
      <c r="Y489" t="n">
        <v>0.5</v>
      </c>
      <c r="Z489" t="n">
        <v>10</v>
      </c>
    </row>
    <row r="490">
      <c r="A490" t="n">
        <v>37</v>
      </c>
      <c r="B490" t="n">
        <v>95</v>
      </c>
      <c r="C490" t="inlineStr">
        <is>
          <t xml:space="preserve">CONCLUIDO	</t>
        </is>
      </c>
      <c r="D490" t="n">
        <v>2.4199</v>
      </c>
      <c r="E490" t="n">
        <v>41.32</v>
      </c>
      <c r="F490" t="n">
        <v>38.45</v>
      </c>
      <c r="G490" t="n">
        <v>209.7</v>
      </c>
      <c r="H490" t="n">
        <v>2.75</v>
      </c>
      <c r="I490" t="n">
        <v>11</v>
      </c>
      <c r="J490" t="n">
        <v>246.11</v>
      </c>
      <c r="K490" t="n">
        <v>53.44</v>
      </c>
      <c r="L490" t="n">
        <v>38</v>
      </c>
      <c r="M490" t="n">
        <v>9</v>
      </c>
      <c r="N490" t="n">
        <v>59.67</v>
      </c>
      <c r="O490" t="n">
        <v>30587.38</v>
      </c>
      <c r="P490" t="n">
        <v>517.52</v>
      </c>
      <c r="Q490" t="n">
        <v>419.25</v>
      </c>
      <c r="R490" t="n">
        <v>73.52</v>
      </c>
      <c r="S490" t="n">
        <v>59.57</v>
      </c>
      <c r="T490" t="n">
        <v>4840.67</v>
      </c>
      <c r="U490" t="n">
        <v>0.8100000000000001</v>
      </c>
      <c r="V490" t="n">
        <v>0.9</v>
      </c>
      <c r="W490" t="n">
        <v>6.81</v>
      </c>
      <c r="X490" t="n">
        <v>0.28</v>
      </c>
      <c r="Y490" t="n">
        <v>0.5</v>
      </c>
      <c r="Z490" t="n">
        <v>10</v>
      </c>
    </row>
    <row r="491">
      <c r="A491" t="n">
        <v>38</v>
      </c>
      <c r="B491" t="n">
        <v>95</v>
      </c>
      <c r="C491" t="inlineStr">
        <is>
          <t xml:space="preserve">CONCLUIDO	</t>
        </is>
      </c>
      <c r="D491" t="n">
        <v>2.4202</v>
      </c>
      <c r="E491" t="n">
        <v>41.32</v>
      </c>
      <c r="F491" t="n">
        <v>38.44</v>
      </c>
      <c r="G491" t="n">
        <v>209.68</v>
      </c>
      <c r="H491" t="n">
        <v>2.8</v>
      </c>
      <c r="I491" t="n">
        <v>11</v>
      </c>
      <c r="J491" t="n">
        <v>247.89</v>
      </c>
      <c r="K491" t="n">
        <v>53.44</v>
      </c>
      <c r="L491" t="n">
        <v>39</v>
      </c>
      <c r="M491" t="n">
        <v>9</v>
      </c>
      <c r="N491" t="n">
        <v>60.45</v>
      </c>
      <c r="O491" t="n">
        <v>30806.92</v>
      </c>
      <c r="P491" t="n">
        <v>518.47</v>
      </c>
      <c r="Q491" t="n">
        <v>419.23</v>
      </c>
      <c r="R491" t="n">
        <v>73.41</v>
      </c>
      <c r="S491" t="n">
        <v>59.57</v>
      </c>
      <c r="T491" t="n">
        <v>4784.03</v>
      </c>
      <c r="U491" t="n">
        <v>0.8100000000000001</v>
      </c>
      <c r="V491" t="n">
        <v>0.9</v>
      </c>
      <c r="W491" t="n">
        <v>6.81</v>
      </c>
      <c r="X491" t="n">
        <v>0.28</v>
      </c>
      <c r="Y491" t="n">
        <v>0.5</v>
      </c>
      <c r="Z491" t="n">
        <v>10</v>
      </c>
    </row>
    <row r="492">
      <c r="A492" t="n">
        <v>39</v>
      </c>
      <c r="B492" t="n">
        <v>95</v>
      </c>
      <c r="C492" t="inlineStr">
        <is>
          <t xml:space="preserve">CONCLUIDO	</t>
        </is>
      </c>
      <c r="D492" t="n">
        <v>2.4204</v>
      </c>
      <c r="E492" t="n">
        <v>41.32</v>
      </c>
      <c r="F492" t="n">
        <v>38.44</v>
      </c>
      <c r="G492" t="n">
        <v>209.66</v>
      </c>
      <c r="H492" t="n">
        <v>2.85</v>
      </c>
      <c r="I492" t="n">
        <v>11</v>
      </c>
      <c r="J492" t="n">
        <v>249.68</v>
      </c>
      <c r="K492" t="n">
        <v>53.44</v>
      </c>
      <c r="L492" t="n">
        <v>40</v>
      </c>
      <c r="M492" t="n">
        <v>9</v>
      </c>
      <c r="N492" t="n">
        <v>61.24</v>
      </c>
      <c r="O492" t="n">
        <v>31027.6</v>
      </c>
      <c r="P492" t="n">
        <v>518.42</v>
      </c>
      <c r="Q492" t="n">
        <v>419.23</v>
      </c>
      <c r="R492" t="n">
        <v>73.27</v>
      </c>
      <c r="S492" t="n">
        <v>59.57</v>
      </c>
      <c r="T492" t="n">
        <v>4717.65</v>
      </c>
      <c r="U492" t="n">
        <v>0.8100000000000001</v>
      </c>
      <c r="V492" t="n">
        <v>0.9</v>
      </c>
      <c r="W492" t="n">
        <v>6.81</v>
      </c>
      <c r="X492" t="n">
        <v>0.27</v>
      </c>
      <c r="Y492" t="n">
        <v>0.5</v>
      </c>
      <c r="Z492" t="n">
        <v>10</v>
      </c>
    </row>
    <row r="493">
      <c r="A493" t="n">
        <v>0</v>
      </c>
      <c r="B493" t="n">
        <v>55</v>
      </c>
      <c r="C493" t="inlineStr">
        <is>
          <t xml:space="preserve">CONCLUIDO	</t>
        </is>
      </c>
      <c r="D493" t="n">
        <v>1.6949</v>
      </c>
      <c r="E493" t="n">
        <v>59</v>
      </c>
      <c r="F493" t="n">
        <v>48.51</v>
      </c>
      <c r="G493" t="n">
        <v>8.27</v>
      </c>
      <c r="H493" t="n">
        <v>0.15</v>
      </c>
      <c r="I493" t="n">
        <v>352</v>
      </c>
      <c r="J493" t="n">
        <v>116.05</v>
      </c>
      <c r="K493" t="n">
        <v>43.4</v>
      </c>
      <c r="L493" t="n">
        <v>1</v>
      </c>
      <c r="M493" t="n">
        <v>350</v>
      </c>
      <c r="N493" t="n">
        <v>16.65</v>
      </c>
      <c r="O493" t="n">
        <v>14546.17</v>
      </c>
      <c r="P493" t="n">
        <v>487.23</v>
      </c>
      <c r="Q493" t="n">
        <v>419.45</v>
      </c>
      <c r="R493" t="n">
        <v>401.38</v>
      </c>
      <c r="S493" t="n">
        <v>59.57</v>
      </c>
      <c r="T493" t="n">
        <v>167067.11</v>
      </c>
      <c r="U493" t="n">
        <v>0.15</v>
      </c>
      <c r="V493" t="n">
        <v>0.71</v>
      </c>
      <c r="W493" t="n">
        <v>7.37</v>
      </c>
      <c r="X493" t="n">
        <v>10.33</v>
      </c>
      <c r="Y493" t="n">
        <v>0.5</v>
      </c>
      <c r="Z493" t="n">
        <v>10</v>
      </c>
    </row>
    <row r="494">
      <c r="A494" t="n">
        <v>1</v>
      </c>
      <c r="B494" t="n">
        <v>55</v>
      </c>
      <c r="C494" t="inlineStr">
        <is>
          <t xml:space="preserve">CONCLUIDO	</t>
        </is>
      </c>
      <c r="D494" t="n">
        <v>2.0676</v>
      </c>
      <c r="E494" t="n">
        <v>48.37</v>
      </c>
      <c r="F494" t="n">
        <v>42.6</v>
      </c>
      <c r="G494" t="n">
        <v>16.6</v>
      </c>
      <c r="H494" t="n">
        <v>0.3</v>
      </c>
      <c r="I494" t="n">
        <v>154</v>
      </c>
      <c r="J494" t="n">
        <v>117.34</v>
      </c>
      <c r="K494" t="n">
        <v>43.4</v>
      </c>
      <c r="L494" t="n">
        <v>2</v>
      </c>
      <c r="M494" t="n">
        <v>152</v>
      </c>
      <c r="N494" t="n">
        <v>16.94</v>
      </c>
      <c r="O494" t="n">
        <v>14705.49</v>
      </c>
      <c r="P494" t="n">
        <v>426.3</v>
      </c>
      <c r="Q494" t="n">
        <v>419.31</v>
      </c>
      <c r="R494" t="n">
        <v>208.63</v>
      </c>
      <c r="S494" t="n">
        <v>59.57</v>
      </c>
      <c r="T494" t="n">
        <v>71679.33</v>
      </c>
      <c r="U494" t="n">
        <v>0.29</v>
      </c>
      <c r="V494" t="n">
        <v>0.8100000000000001</v>
      </c>
      <c r="W494" t="n">
        <v>7.06</v>
      </c>
      <c r="X494" t="n">
        <v>4.44</v>
      </c>
      <c r="Y494" t="n">
        <v>0.5</v>
      </c>
      <c r="Z494" t="n">
        <v>10</v>
      </c>
    </row>
    <row r="495">
      <c r="A495" t="n">
        <v>2</v>
      </c>
      <c r="B495" t="n">
        <v>55</v>
      </c>
      <c r="C495" t="inlineStr">
        <is>
          <t xml:space="preserve">CONCLUIDO	</t>
        </is>
      </c>
      <c r="D495" t="n">
        <v>2.2016</v>
      </c>
      <c r="E495" t="n">
        <v>45.42</v>
      </c>
      <c r="F495" t="n">
        <v>40.97</v>
      </c>
      <c r="G495" t="n">
        <v>24.83</v>
      </c>
      <c r="H495" t="n">
        <v>0.45</v>
      </c>
      <c r="I495" t="n">
        <v>99</v>
      </c>
      <c r="J495" t="n">
        <v>118.63</v>
      </c>
      <c r="K495" t="n">
        <v>43.4</v>
      </c>
      <c r="L495" t="n">
        <v>3</v>
      </c>
      <c r="M495" t="n">
        <v>97</v>
      </c>
      <c r="N495" t="n">
        <v>17.23</v>
      </c>
      <c r="O495" t="n">
        <v>14865.24</v>
      </c>
      <c r="P495" t="n">
        <v>408.25</v>
      </c>
      <c r="Q495" t="n">
        <v>419.29</v>
      </c>
      <c r="R495" t="n">
        <v>155.68</v>
      </c>
      <c r="S495" t="n">
        <v>59.57</v>
      </c>
      <c r="T495" t="n">
        <v>45478.8</v>
      </c>
      <c r="U495" t="n">
        <v>0.38</v>
      </c>
      <c r="V495" t="n">
        <v>0.84</v>
      </c>
      <c r="W495" t="n">
        <v>6.96</v>
      </c>
      <c r="X495" t="n">
        <v>2.81</v>
      </c>
      <c r="Y495" t="n">
        <v>0.5</v>
      </c>
      <c r="Z495" t="n">
        <v>10</v>
      </c>
    </row>
    <row r="496">
      <c r="A496" t="n">
        <v>3</v>
      </c>
      <c r="B496" t="n">
        <v>55</v>
      </c>
      <c r="C496" t="inlineStr">
        <is>
          <t xml:space="preserve">CONCLUIDO	</t>
        </is>
      </c>
      <c r="D496" t="n">
        <v>2.2691</v>
      </c>
      <c r="E496" t="n">
        <v>44.07</v>
      </c>
      <c r="F496" t="n">
        <v>40.24</v>
      </c>
      <c r="G496" t="n">
        <v>33.08</v>
      </c>
      <c r="H496" t="n">
        <v>0.59</v>
      </c>
      <c r="I496" t="n">
        <v>73</v>
      </c>
      <c r="J496" t="n">
        <v>119.93</v>
      </c>
      <c r="K496" t="n">
        <v>43.4</v>
      </c>
      <c r="L496" t="n">
        <v>4</v>
      </c>
      <c r="M496" t="n">
        <v>71</v>
      </c>
      <c r="N496" t="n">
        <v>17.53</v>
      </c>
      <c r="O496" t="n">
        <v>15025.44</v>
      </c>
      <c r="P496" t="n">
        <v>399.42</v>
      </c>
      <c r="Q496" t="n">
        <v>419.28</v>
      </c>
      <c r="R496" t="n">
        <v>132.13</v>
      </c>
      <c r="S496" t="n">
        <v>59.57</v>
      </c>
      <c r="T496" t="n">
        <v>33835.24</v>
      </c>
      <c r="U496" t="n">
        <v>0.45</v>
      </c>
      <c r="V496" t="n">
        <v>0.86</v>
      </c>
      <c r="W496" t="n">
        <v>6.91</v>
      </c>
      <c r="X496" t="n">
        <v>2.08</v>
      </c>
      <c r="Y496" t="n">
        <v>0.5</v>
      </c>
      <c r="Z496" t="n">
        <v>10</v>
      </c>
    </row>
    <row r="497">
      <c r="A497" t="n">
        <v>4</v>
      </c>
      <c r="B497" t="n">
        <v>55</v>
      </c>
      <c r="C497" t="inlineStr">
        <is>
          <t xml:space="preserve">CONCLUIDO	</t>
        </is>
      </c>
      <c r="D497" t="n">
        <v>2.3116</v>
      </c>
      <c r="E497" t="n">
        <v>43.26</v>
      </c>
      <c r="F497" t="n">
        <v>39.79</v>
      </c>
      <c r="G497" t="n">
        <v>41.16</v>
      </c>
      <c r="H497" t="n">
        <v>0.73</v>
      </c>
      <c r="I497" t="n">
        <v>58</v>
      </c>
      <c r="J497" t="n">
        <v>121.23</v>
      </c>
      <c r="K497" t="n">
        <v>43.4</v>
      </c>
      <c r="L497" t="n">
        <v>5</v>
      </c>
      <c r="M497" t="n">
        <v>56</v>
      </c>
      <c r="N497" t="n">
        <v>17.83</v>
      </c>
      <c r="O497" t="n">
        <v>15186.08</v>
      </c>
      <c r="P497" t="n">
        <v>393</v>
      </c>
      <c r="Q497" t="n">
        <v>419.26</v>
      </c>
      <c r="R497" t="n">
        <v>117.48</v>
      </c>
      <c r="S497" t="n">
        <v>59.57</v>
      </c>
      <c r="T497" t="n">
        <v>26587.82</v>
      </c>
      <c r="U497" t="n">
        <v>0.51</v>
      </c>
      <c r="V497" t="n">
        <v>0.87</v>
      </c>
      <c r="W497" t="n">
        <v>6.88</v>
      </c>
      <c r="X497" t="n">
        <v>1.63</v>
      </c>
      <c r="Y497" t="n">
        <v>0.5</v>
      </c>
      <c r="Z497" t="n">
        <v>10</v>
      </c>
    </row>
    <row r="498">
      <c r="A498" t="n">
        <v>5</v>
      </c>
      <c r="B498" t="n">
        <v>55</v>
      </c>
      <c r="C498" t="inlineStr">
        <is>
          <t xml:space="preserve">CONCLUIDO	</t>
        </is>
      </c>
      <c r="D498" t="n">
        <v>2.3407</v>
      </c>
      <c r="E498" t="n">
        <v>42.72</v>
      </c>
      <c r="F498" t="n">
        <v>39.49</v>
      </c>
      <c r="G498" t="n">
        <v>49.36</v>
      </c>
      <c r="H498" t="n">
        <v>0.86</v>
      </c>
      <c r="I498" t="n">
        <v>48</v>
      </c>
      <c r="J498" t="n">
        <v>122.54</v>
      </c>
      <c r="K498" t="n">
        <v>43.4</v>
      </c>
      <c r="L498" t="n">
        <v>6</v>
      </c>
      <c r="M498" t="n">
        <v>46</v>
      </c>
      <c r="N498" t="n">
        <v>18.14</v>
      </c>
      <c r="O498" t="n">
        <v>15347.16</v>
      </c>
      <c r="P498" t="n">
        <v>388.46</v>
      </c>
      <c r="Q498" t="n">
        <v>419.24</v>
      </c>
      <c r="R498" t="n">
        <v>107.47</v>
      </c>
      <c r="S498" t="n">
        <v>59.57</v>
      </c>
      <c r="T498" t="n">
        <v>21629.26</v>
      </c>
      <c r="U498" t="n">
        <v>0.55</v>
      </c>
      <c r="V498" t="n">
        <v>0.88</v>
      </c>
      <c r="W498" t="n">
        <v>6.87</v>
      </c>
      <c r="X498" t="n">
        <v>1.33</v>
      </c>
      <c r="Y498" t="n">
        <v>0.5</v>
      </c>
      <c r="Z498" t="n">
        <v>10</v>
      </c>
    </row>
    <row r="499">
      <c r="A499" t="n">
        <v>6</v>
      </c>
      <c r="B499" t="n">
        <v>55</v>
      </c>
      <c r="C499" t="inlineStr">
        <is>
          <t xml:space="preserve">CONCLUIDO	</t>
        </is>
      </c>
      <c r="D499" t="n">
        <v>2.3607</v>
      </c>
      <c r="E499" t="n">
        <v>42.36</v>
      </c>
      <c r="F499" t="n">
        <v>39.3</v>
      </c>
      <c r="G499" t="n">
        <v>57.51</v>
      </c>
      <c r="H499" t="n">
        <v>1</v>
      </c>
      <c r="I499" t="n">
        <v>41</v>
      </c>
      <c r="J499" t="n">
        <v>123.85</v>
      </c>
      <c r="K499" t="n">
        <v>43.4</v>
      </c>
      <c r="L499" t="n">
        <v>7</v>
      </c>
      <c r="M499" t="n">
        <v>39</v>
      </c>
      <c r="N499" t="n">
        <v>18.45</v>
      </c>
      <c r="O499" t="n">
        <v>15508.69</v>
      </c>
      <c r="P499" t="n">
        <v>384.71</v>
      </c>
      <c r="Q499" t="n">
        <v>419.23</v>
      </c>
      <c r="R499" t="n">
        <v>101.07</v>
      </c>
      <c r="S499" t="n">
        <v>59.57</v>
      </c>
      <c r="T499" t="n">
        <v>18463.84</v>
      </c>
      <c r="U499" t="n">
        <v>0.59</v>
      </c>
      <c r="V499" t="n">
        <v>0.88</v>
      </c>
      <c r="W499" t="n">
        <v>6.86</v>
      </c>
      <c r="X499" t="n">
        <v>1.13</v>
      </c>
      <c r="Y499" t="n">
        <v>0.5</v>
      </c>
      <c r="Z499" t="n">
        <v>10</v>
      </c>
    </row>
    <row r="500">
      <c r="A500" t="n">
        <v>7</v>
      </c>
      <c r="B500" t="n">
        <v>55</v>
      </c>
      <c r="C500" t="inlineStr">
        <is>
          <t xml:space="preserve">CONCLUIDO	</t>
        </is>
      </c>
      <c r="D500" t="n">
        <v>2.3744</v>
      </c>
      <c r="E500" t="n">
        <v>42.12</v>
      </c>
      <c r="F500" t="n">
        <v>39.17</v>
      </c>
      <c r="G500" t="n">
        <v>65.29000000000001</v>
      </c>
      <c r="H500" t="n">
        <v>1.13</v>
      </c>
      <c r="I500" t="n">
        <v>36</v>
      </c>
      <c r="J500" t="n">
        <v>125.16</v>
      </c>
      <c r="K500" t="n">
        <v>43.4</v>
      </c>
      <c r="L500" t="n">
        <v>8</v>
      </c>
      <c r="M500" t="n">
        <v>34</v>
      </c>
      <c r="N500" t="n">
        <v>18.76</v>
      </c>
      <c r="O500" t="n">
        <v>15670.68</v>
      </c>
      <c r="P500" t="n">
        <v>382.25</v>
      </c>
      <c r="Q500" t="n">
        <v>419.28</v>
      </c>
      <c r="R500" t="n">
        <v>97.14</v>
      </c>
      <c r="S500" t="n">
        <v>59.57</v>
      </c>
      <c r="T500" t="n">
        <v>16523.61</v>
      </c>
      <c r="U500" t="n">
        <v>0.61</v>
      </c>
      <c r="V500" t="n">
        <v>0.88</v>
      </c>
      <c r="W500" t="n">
        <v>6.85</v>
      </c>
      <c r="X500" t="n">
        <v>1.01</v>
      </c>
      <c r="Y500" t="n">
        <v>0.5</v>
      </c>
      <c r="Z500" t="n">
        <v>10</v>
      </c>
    </row>
    <row r="501">
      <c r="A501" t="n">
        <v>8</v>
      </c>
      <c r="B501" t="n">
        <v>55</v>
      </c>
      <c r="C501" t="inlineStr">
        <is>
          <t xml:space="preserve">CONCLUIDO	</t>
        </is>
      </c>
      <c r="D501" t="n">
        <v>2.3852</v>
      </c>
      <c r="E501" t="n">
        <v>41.92</v>
      </c>
      <c r="F501" t="n">
        <v>39.08</v>
      </c>
      <c r="G501" t="n">
        <v>73.27</v>
      </c>
      <c r="H501" t="n">
        <v>1.26</v>
      </c>
      <c r="I501" t="n">
        <v>32</v>
      </c>
      <c r="J501" t="n">
        <v>126.48</v>
      </c>
      <c r="K501" t="n">
        <v>43.4</v>
      </c>
      <c r="L501" t="n">
        <v>9</v>
      </c>
      <c r="M501" t="n">
        <v>30</v>
      </c>
      <c r="N501" t="n">
        <v>19.08</v>
      </c>
      <c r="O501" t="n">
        <v>15833.12</v>
      </c>
      <c r="P501" t="n">
        <v>379.53</v>
      </c>
      <c r="Q501" t="n">
        <v>419.24</v>
      </c>
      <c r="R501" t="n">
        <v>93.94</v>
      </c>
      <c r="S501" t="n">
        <v>59.57</v>
      </c>
      <c r="T501" t="n">
        <v>14943.3</v>
      </c>
      <c r="U501" t="n">
        <v>0.63</v>
      </c>
      <c r="V501" t="n">
        <v>0.88</v>
      </c>
      <c r="W501" t="n">
        <v>6.85</v>
      </c>
      <c r="X501" t="n">
        <v>0.91</v>
      </c>
      <c r="Y501" t="n">
        <v>0.5</v>
      </c>
      <c r="Z501" t="n">
        <v>10</v>
      </c>
    </row>
    <row r="502">
      <c r="A502" t="n">
        <v>9</v>
      </c>
      <c r="B502" t="n">
        <v>55</v>
      </c>
      <c r="C502" t="inlineStr">
        <is>
          <t xml:space="preserve">CONCLUIDO	</t>
        </is>
      </c>
      <c r="D502" t="n">
        <v>2.3988</v>
      </c>
      <c r="E502" t="n">
        <v>41.69</v>
      </c>
      <c r="F502" t="n">
        <v>38.93</v>
      </c>
      <c r="G502" t="n">
        <v>83.43000000000001</v>
      </c>
      <c r="H502" t="n">
        <v>1.38</v>
      </c>
      <c r="I502" t="n">
        <v>28</v>
      </c>
      <c r="J502" t="n">
        <v>127.8</v>
      </c>
      <c r="K502" t="n">
        <v>43.4</v>
      </c>
      <c r="L502" t="n">
        <v>10</v>
      </c>
      <c r="M502" t="n">
        <v>26</v>
      </c>
      <c r="N502" t="n">
        <v>19.4</v>
      </c>
      <c r="O502" t="n">
        <v>15996.02</v>
      </c>
      <c r="P502" t="n">
        <v>376.6</v>
      </c>
      <c r="Q502" t="n">
        <v>419.26</v>
      </c>
      <c r="R502" t="n">
        <v>89.31999999999999</v>
      </c>
      <c r="S502" t="n">
        <v>59.57</v>
      </c>
      <c r="T502" t="n">
        <v>12657.98</v>
      </c>
      <c r="U502" t="n">
        <v>0.67</v>
      </c>
      <c r="V502" t="n">
        <v>0.89</v>
      </c>
      <c r="W502" t="n">
        <v>6.84</v>
      </c>
      <c r="X502" t="n">
        <v>0.77</v>
      </c>
      <c r="Y502" t="n">
        <v>0.5</v>
      </c>
      <c r="Z502" t="n">
        <v>10</v>
      </c>
    </row>
    <row r="503">
      <c r="A503" t="n">
        <v>10</v>
      </c>
      <c r="B503" t="n">
        <v>55</v>
      </c>
      <c r="C503" t="inlineStr">
        <is>
          <t xml:space="preserve">CONCLUIDO	</t>
        </is>
      </c>
      <c r="D503" t="n">
        <v>2.4045</v>
      </c>
      <c r="E503" t="n">
        <v>41.59</v>
      </c>
      <c r="F503" t="n">
        <v>38.88</v>
      </c>
      <c r="G503" t="n">
        <v>89.73</v>
      </c>
      <c r="H503" t="n">
        <v>1.5</v>
      </c>
      <c r="I503" t="n">
        <v>26</v>
      </c>
      <c r="J503" t="n">
        <v>129.13</v>
      </c>
      <c r="K503" t="n">
        <v>43.4</v>
      </c>
      <c r="L503" t="n">
        <v>11</v>
      </c>
      <c r="M503" t="n">
        <v>24</v>
      </c>
      <c r="N503" t="n">
        <v>19.73</v>
      </c>
      <c r="O503" t="n">
        <v>16159.39</v>
      </c>
      <c r="P503" t="n">
        <v>373.82</v>
      </c>
      <c r="Q503" t="n">
        <v>419.27</v>
      </c>
      <c r="R503" t="n">
        <v>87.75</v>
      </c>
      <c r="S503" t="n">
        <v>59.57</v>
      </c>
      <c r="T503" t="n">
        <v>11880.65</v>
      </c>
      <c r="U503" t="n">
        <v>0.68</v>
      </c>
      <c r="V503" t="n">
        <v>0.89</v>
      </c>
      <c r="W503" t="n">
        <v>6.84</v>
      </c>
      <c r="X503" t="n">
        <v>0.72</v>
      </c>
      <c r="Y503" t="n">
        <v>0.5</v>
      </c>
      <c r="Z503" t="n">
        <v>10</v>
      </c>
    </row>
    <row r="504">
      <c r="A504" t="n">
        <v>11</v>
      </c>
      <c r="B504" t="n">
        <v>55</v>
      </c>
      <c r="C504" t="inlineStr">
        <is>
          <t xml:space="preserve">CONCLUIDO	</t>
        </is>
      </c>
      <c r="D504" t="n">
        <v>2.4113</v>
      </c>
      <c r="E504" t="n">
        <v>41.47</v>
      </c>
      <c r="F504" t="n">
        <v>38.81</v>
      </c>
      <c r="G504" t="n">
        <v>97.03</v>
      </c>
      <c r="H504" t="n">
        <v>1.63</v>
      </c>
      <c r="I504" t="n">
        <v>24</v>
      </c>
      <c r="J504" t="n">
        <v>130.45</v>
      </c>
      <c r="K504" t="n">
        <v>43.4</v>
      </c>
      <c r="L504" t="n">
        <v>12</v>
      </c>
      <c r="M504" t="n">
        <v>22</v>
      </c>
      <c r="N504" t="n">
        <v>20.05</v>
      </c>
      <c r="O504" t="n">
        <v>16323.22</v>
      </c>
      <c r="P504" t="n">
        <v>371.71</v>
      </c>
      <c r="Q504" t="n">
        <v>419.26</v>
      </c>
      <c r="R504" t="n">
        <v>85.64</v>
      </c>
      <c r="S504" t="n">
        <v>59.57</v>
      </c>
      <c r="T504" t="n">
        <v>10836.74</v>
      </c>
      <c r="U504" t="n">
        <v>0.7</v>
      </c>
      <c r="V504" t="n">
        <v>0.89</v>
      </c>
      <c r="W504" t="n">
        <v>6.83</v>
      </c>
      <c r="X504" t="n">
        <v>0.65</v>
      </c>
      <c r="Y504" t="n">
        <v>0.5</v>
      </c>
      <c r="Z504" t="n">
        <v>10</v>
      </c>
    </row>
    <row r="505">
      <c r="A505" t="n">
        <v>12</v>
      </c>
      <c r="B505" t="n">
        <v>55</v>
      </c>
      <c r="C505" t="inlineStr">
        <is>
          <t xml:space="preserve">CONCLUIDO	</t>
        </is>
      </c>
      <c r="D505" t="n">
        <v>2.4173</v>
      </c>
      <c r="E505" t="n">
        <v>41.37</v>
      </c>
      <c r="F505" t="n">
        <v>38.76</v>
      </c>
      <c r="G505" t="n">
        <v>105.71</v>
      </c>
      <c r="H505" t="n">
        <v>1.74</v>
      </c>
      <c r="I505" t="n">
        <v>22</v>
      </c>
      <c r="J505" t="n">
        <v>131.79</v>
      </c>
      <c r="K505" t="n">
        <v>43.4</v>
      </c>
      <c r="L505" t="n">
        <v>13</v>
      </c>
      <c r="M505" t="n">
        <v>20</v>
      </c>
      <c r="N505" t="n">
        <v>20.39</v>
      </c>
      <c r="O505" t="n">
        <v>16487.53</v>
      </c>
      <c r="P505" t="n">
        <v>369.79</v>
      </c>
      <c r="Q505" t="n">
        <v>419.24</v>
      </c>
      <c r="R505" t="n">
        <v>83.75</v>
      </c>
      <c r="S505" t="n">
        <v>59.57</v>
      </c>
      <c r="T505" t="n">
        <v>9899.690000000001</v>
      </c>
      <c r="U505" t="n">
        <v>0.71</v>
      </c>
      <c r="V505" t="n">
        <v>0.89</v>
      </c>
      <c r="W505" t="n">
        <v>6.83</v>
      </c>
      <c r="X505" t="n">
        <v>0.6</v>
      </c>
      <c r="Y505" t="n">
        <v>0.5</v>
      </c>
      <c r="Z505" t="n">
        <v>10</v>
      </c>
    </row>
    <row r="506">
      <c r="A506" t="n">
        <v>13</v>
      </c>
      <c r="B506" t="n">
        <v>55</v>
      </c>
      <c r="C506" t="inlineStr">
        <is>
          <t xml:space="preserve">CONCLUIDO	</t>
        </is>
      </c>
      <c r="D506" t="n">
        <v>2.4229</v>
      </c>
      <c r="E506" t="n">
        <v>41.27</v>
      </c>
      <c r="F506" t="n">
        <v>38.71</v>
      </c>
      <c r="G506" t="n">
        <v>116.14</v>
      </c>
      <c r="H506" t="n">
        <v>1.86</v>
      </c>
      <c r="I506" t="n">
        <v>20</v>
      </c>
      <c r="J506" t="n">
        <v>133.12</v>
      </c>
      <c r="K506" t="n">
        <v>43.4</v>
      </c>
      <c r="L506" t="n">
        <v>14</v>
      </c>
      <c r="M506" t="n">
        <v>18</v>
      </c>
      <c r="N506" t="n">
        <v>20.72</v>
      </c>
      <c r="O506" t="n">
        <v>16652.31</v>
      </c>
      <c r="P506" t="n">
        <v>367.14</v>
      </c>
      <c r="Q506" t="n">
        <v>419.24</v>
      </c>
      <c r="R506" t="n">
        <v>82.31</v>
      </c>
      <c r="S506" t="n">
        <v>59.57</v>
      </c>
      <c r="T506" t="n">
        <v>9191.610000000001</v>
      </c>
      <c r="U506" t="n">
        <v>0.72</v>
      </c>
      <c r="V506" t="n">
        <v>0.89</v>
      </c>
      <c r="W506" t="n">
        <v>6.82</v>
      </c>
      <c r="X506" t="n">
        <v>0.55</v>
      </c>
      <c r="Y506" t="n">
        <v>0.5</v>
      </c>
      <c r="Z506" t="n">
        <v>10</v>
      </c>
    </row>
    <row r="507">
      <c r="A507" t="n">
        <v>14</v>
      </c>
      <c r="B507" t="n">
        <v>55</v>
      </c>
      <c r="C507" t="inlineStr">
        <is>
          <t xml:space="preserve">CONCLUIDO	</t>
        </is>
      </c>
      <c r="D507" t="n">
        <v>2.4263</v>
      </c>
      <c r="E507" t="n">
        <v>41.22</v>
      </c>
      <c r="F507" t="n">
        <v>38.68</v>
      </c>
      <c r="G507" t="n">
        <v>122.14</v>
      </c>
      <c r="H507" t="n">
        <v>1.97</v>
      </c>
      <c r="I507" t="n">
        <v>19</v>
      </c>
      <c r="J507" t="n">
        <v>134.46</v>
      </c>
      <c r="K507" t="n">
        <v>43.4</v>
      </c>
      <c r="L507" t="n">
        <v>15</v>
      </c>
      <c r="M507" t="n">
        <v>17</v>
      </c>
      <c r="N507" t="n">
        <v>21.06</v>
      </c>
      <c r="O507" t="n">
        <v>16817.7</v>
      </c>
      <c r="P507" t="n">
        <v>365.32</v>
      </c>
      <c r="Q507" t="n">
        <v>419.25</v>
      </c>
      <c r="R507" t="n">
        <v>81.02</v>
      </c>
      <c r="S507" t="n">
        <v>59.57</v>
      </c>
      <c r="T507" t="n">
        <v>8552.549999999999</v>
      </c>
      <c r="U507" t="n">
        <v>0.74</v>
      </c>
      <c r="V507" t="n">
        <v>0.89</v>
      </c>
      <c r="W507" t="n">
        <v>6.83</v>
      </c>
      <c r="X507" t="n">
        <v>0.51</v>
      </c>
      <c r="Y507" t="n">
        <v>0.5</v>
      </c>
      <c r="Z507" t="n">
        <v>10</v>
      </c>
    </row>
    <row r="508">
      <c r="A508" t="n">
        <v>15</v>
      </c>
      <c r="B508" t="n">
        <v>55</v>
      </c>
      <c r="C508" t="inlineStr">
        <is>
          <t xml:space="preserve">CONCLUIDO	</t>
        </is>
      </c>
      <c r="D508" t="n">
        <v>2.4299</v>
      </c>
      <c r="E508" t="n">
        <v>41.15</v>
      </c>
      <c r="F508" t="n">
        <v>38.64</v>
      </c>
      <c r="G508" t="n">
        <v>128.8</v>
      </c>
      <c r="H508" t="n">
        <v>2.08</v>
      </c>
      <c r="I508" t="n">
        <v>18</v>
      </c>
      <c r="J508" t="n">
        <v>135.81</v>
      </c>
      <c r="K508" t="n">
        <v>43.4</v>
      </c>
      <c r="L508" t="n">
        <v>16</v>
      </c>
      <c r="M508" t="n">
        <v>16</v>
      </c>
      <c r="N508" t="n">
        <v>21.41</v>
      </c>
      <c r="O508" t="n">
        <v>16983.46</v>
      </c>
      <c r="P508" t="n">
        <v>363.47</v>
      </c>
      <c r="Q508" t="n">
        <v>419.26</v>
      </c>
      <c r="R508" t="n">
        <v>79.84</v>
      </c>
      <c r="S508" t="n">
        <v>59.57</v>
      </c>
      <c r="T508" t="n">
        <v>7964.85</v>
      </c>
      <c r="U508" t="n">
        <v>0.75</v>
      </c>
      <c r="V508" t="n">
        <v>0.89</v>
      </c>
      <c r="W508" t="n">
        <v>6.82</v>
      </c>
      <c r="X508" t="n">
        <v>0.48</v>
      </c>
      <c r="Y508" t="n">
        <v>0.5</v>
      </c>
      <c r="Z508" t="n">
        <v>10</v>
      </c>
    </row>
    <row r="509">
      <c r="A509" t="n">
        <v>16</v>
      </c>
      <c r="B509" t="n">
        <v>55</v>
      </c>
      <c r="C509" t="inlineStr">
        <is>
          <t xml:space="preserve">CONCLUIDO	</t>
        </is>
      </c>
      <c r="D509" t="n">
        <v>2.4316</v>
      </c>
      <c r="E509" t="n">
        <v>41.13</v>
      </c>
      <c r="F509" t="n">
        <v>38.64</v>
      </c>
      <c r="G509" t="n">
        <v>136.36</v>
      </c>
      <c r="H509" t="n">
        <v>2.19</v>
      </c>
      <c r="I509" t="n">
        <v>17</v>
      </c>
      <c r="J509" t="n">
        <v>137.15</v>
      </c>
      <c r="K509" t="n">
        <v>43.4</v>
      </c>
      <c r="L509" t="n">
        <v>17</v>
      </c>
      <c r="M509" t="n">
        <v>15</v>
      </c>
      <c r="N509" t="n">
        <v>21.75</v>
      </c>
      <c r="O509" t="n">
        <v>17149.71</v>
      </c>
      <c r="P509" t="n">
        <v>362.51</v>
      </c>
      <c r="Q509" t="n">
        <v>419.23</v>
      </c>
      <c r="R509" t="n">
        <v>79.56999999999999</v>
      </c>
      <c r="S509" t="n">
        <v>59.57</v>
      </c>
      <c r="T509" t="n">
        <v>7833.33</v>
      </c>
      <c r="U509" t="n">
        <v>0.75</v>
      </c>
      <c r="V509" t="n">
        <v>0.89</v>
      </c>
      <c r="W509" t="n">
        <v>6.83</v>
      </c>
      <c r="X509" t="n">
        <v>0.47</v>
      </c>
      <c r="Y509" t="n">
        <v>0.5</v>
      </c>
      <c r="Z509" t="n">
        <v>10</v>
      </c>
    </row>
    <row r="510">
      <c r="A510" t="n">
        <v>17</v>
      </c>
      <c r="B510" t="n">
        <v>55</v>
      </c>
      <c r="C510" t="inlineStr">
        <is>
          <t xml:space="preserve">CONCLUIDO	</t>
        </is>
      </c>
      <c r="D510" t="n">
        <v>2.4351</v>
      </c>
      <c r="E510" t="n">
        <v>41.07</v>
      </c>
      <c r="F510" t="n">
        <v>38.6</v>
      </c>
      <c r="G510" t="n">
        <v>144.75</v>
      </c>
      <c r="H510" t="n">
        <v>2.3</v>
      </c>
      <c r="I510" t="n">
        <v>16</v>
      </c>
      <c r="J510" t="n">
        <v>138.51</v>
      </c>
      <c r="K510" t="n">
        <v>43.4</v>
      </c>
      <c r="L510" t="n">
        <v>18</v>
      </c>
      <c r="M510" t="n">
        <v>14</v>
      </c>
      <c r="N510" t="n">
        <v>22.11</v>
      </c>
      <c r="O510" t="n">
        <v>17316.45</v>
      </c>
      <c r="P510" t="n">
        <v>360.77</v>
      </c>
      <c r="Q510" t="n">
        <v>419.23</v>
      </c>
      <c r="R510" t="n">
        <v>78.75</v>
      </c>
      <c r="S510" t="n">
        <v>59.57</v>
      </c>
      <c r="T510" t="n">
        <v>7429.12</v>
      </c>
      <c r="U510" t="n">
        <v>0.76</v>
      </c>
      <c r="V510" t="n">
        <v>0.9</v>
      </c>
      <c r="W510" t="n">
        <v>6.82</v>
      </c>
      <c r="X510" t="n">
        <v>0.44</v>
      </c>
      <c r="Y510" t="n">
        <v>0.5</v>
      </c>
      <c r="Z510" t="n">
        <v>10</v>
      </c>
    </row>
    <row r="511">
      <c r="A511" t="n">
        <v>18</v>
      </c>
      <c r="B511" t="n">
        <v>55</v>
      </c>
      <c r="C511" t="inlineStr">
        <is>
          <t xml:space="preserve">CONCLUIDO	</t>
        </is>
      </c>
      <c r="D511" t="n">
        <v>2.4383</v>
      </c>
      <c r="E511" t="n">
        <v>41.01</v>
      </c>
      <c r="F511" t="n">
        <v>38.57</v>
      </c>
      <c r="G511" t="n">
        <v>154.28</v>
      </c>
      <c r="H511" t="n">
        <v>2.4</v>
      </c>
      <c r="I511" t="n">
        <v>15</v>
      </c>
      <c r="J511" t="n">
        <v>139.86</v>
      </c>
      <c r="K511" t="n">
        <v>43.4</v>
      </c>
      <c r="L511" t="n">
        <v>19</v>
      </c>
      <c r="M511" t="n">
        <v>13</v>
      </c>
      <c r="N511" t="n">
        <v>22.46</v>
      </c>
      <c r="O511" t="n">
        <v>17483.7</v>
      </c>
      <c r="P511" t="n">
        <v>358.24</v>
      </c>
      <c r="Q511" t="n">
        <v>419.23</v>
      </c>
      <c r="R511" t="n">
        <v>77.42</v>
      </c>
      <c r="S511" t="n">
        <v>59.57</v>
      </c>
      <c r="T511" t="n">
        <v>6773</v>
      </c>
      <c r="U511" t="n">
        <v>0.77</v>
      </c>
      <c r="V511" t="n">
        <v>0.9</v>
      </c>
      <c r="W511" t="n">
        <v>6.82</v>
      </c>
      <c r="X511" t="n">
        <v>0.41</v>
      </c>
      <c r="Y511" t="n">
        <v>0.5</v>
      </c>
      <c r="Z511" t="n">
        <v>10</v>
      </c>
    </row>
    <row r="512">
      <c r="A512" t="n">
        <v>19</v>
      </c>
      <c r="B512" t="n">
        <v>55</v>
      </c>
      <c r="C512" t="inlineStr">
        <is>
          <t xml:space="preserve">CONCLUIDO	</t>
        </is>
      </c>
      <c r="D512" t="n">
        <v>2.4423</v>
      </c>
      <c r="E512" t="n">
        <v>40.94</v>
      </c>
      <c r="F512" t="n">
        <v>38.53</v>
      </c>
      <c r="G512" t="n">
        <v>165.11</v>
      </c>
      <c r="H512" t="n">
        <v>2.5</v>
      </c>
      <c r="I512" t="n">
        <v>14</v>
      </c>
      <c r="J512" t="n">
        <v>141.22</v>
      </c>
      <c r="K512" t="n">
        <v>43.4</v>
      </c>
      <c r="L512" t="n">
        <v>20</v>
      </c>
      <c r="M512" t="n">
        <v>12</v>
      </c>
      <c r="N512" t="n">
        <v>22.82</v>
      </c>
      <c r="O512" t="n">
        <v>17651.44</v>
      </c>
      <c r="P512" t="n">
        <v>356.66</v>
      </c>
      <c r="Q512" t="n">
        <v>419.24</v>
      </c>
      <c r="R512" t="n">
        <v>76.15000000000001</v>
      </c>
      <c r="S512" t="n">
        <v>59.57</v>
      </c>
      <c r="T512" t="n">
        <v>6140.78</v>
      </c>
      <c r="U512" t="n">
        <v>0.78</v>
      </c>
      <c r="V512" t="n">
        <v>0.9</v>
      </c>
      <c r="W512" t="n">
        <v>6.82</v>
      </c>
      <c r="X512" t="n">
        <v>0.36</v>
      </c>
      <c r="Y512" t="n">
        <v>0.5</v>
      </c>
      <c r="Z512" t="n">
        <v>10</v>
      </c>
    </row>
    <row r="513">
      <c r="A513" t="n">
        <v>20</v>
      </c>
      <c r="B513" t="n">
        <v>55</v>
      </c>
      <c r="C513" t="inlineStr">
        <is>
          <t xml:space="preserve">CONCLUIDO	</t>
        </is>
      </c>
      <c r="D513" t="n">
        <v>2.4442</v>
      </c>
      <c r="E513" t="n">
        <v>40.91</v>
      </c>
      <c r="F513" t="n">
        <v>38.52</v>
      </c>
      <c r="G513" t="n">
        <v>177.78</v>
      </c>
      <c r="H513" t="n">
        <v>2.61</v>
      </c>
      <c r="I513" t="n">
        <v>13</v>
      </c>
      <c r="J513" t="n">
        <v>142.59</v>
      </c>
      <c r="K513" t="n">
        <v>43.4</v>
      </c>
      <c r="L513" t="n">
        <v>21</v>
      </c>
      <c r="M513" t="n">
        <v>11</v>
      </c>
      <c r="N513" t="n">
        <v>23.19</v>
      </c>
      <c r="O513" t="n">
        <v>17819.69</v>
      </c>
      <c r="P513" t="n">
        <v>351.87</v>
      </c>
      <c r="Q513" t="n">
        <v>419.23</v>
      </c>
      <c r="R513" t="n">
        <v>75.90000000000001</v>
      </c>
      <c r="S513" t="n">
        <v>59.57</v>
      </c>
      <c r="T513" t="n">
        <v>6018.41</v>
      </c>
      <c r="U513" t="n">
        <v>0.78</v>
      </c>
      <c r="V513" t="n">
        <v>0.9</v>
      </c>
      <c r="W513" t="n">
        <v>6.82</v>
      </c>
      <c r="X513" t="n">
        <v>0.35</v>
      </c>
      <c r="Y513" t="n">
        <v>0.5</v>
      </c>
      <c r="Z513" t="n">
        <v>10</v>
      </c>
    </row>
    <row r="514">
      <c r="A514" t="n">
        <v>21</v>
      </c>
      <c r="B514" t="n">
        <v>55</v>
      </c>
      <c r="C514" t="inlineStr">
        <is>
          <t xml:space="preserve">CONCLUIDO	</t>
        </is>
      </c>
      <c r="D514" t="n">
        <v>2.4447</v>
      </c>
      <c r="E514" t="n">
        <v>40.9</v>
      </c>
      <c r="F514" t="n">
        <v>38.51</v>
      </c>
      <c r="G514" t="n">
        <v>177.74</v>
      </c>
      <c r="H514" t="n">
        <v>2.7</v>
      </c>
      <c r="I514" t="n">
        <v>13</v>
      </c>
      <c r="J514" t="n">
        <v>143.96</v>
      </c>
      <c r="K514" t="n">
        <v>43.4</v>
      </c>
      <c r="L514" t="n">
        <v>22</v>
      </c>
      <c r="M514" t="n">
        <v>11</v>
      </c>
      <c r="N514" t="n">
        <v>23.56</v>
      </c>
      <c r="O514" t="n">
        <v>17988.46</v>
      </c>
      <c r="P514" t="n">
        <v>354.38</v>
      </c>
      <c r="Q514" t="n">
        <v>419.23</v>
      </c>
      <c r="R514" t="n">
        <v>75.64</v>
      </c>
      <c r="S514" t="n">
        <v>59.57</v>
      </c>
      <c r="T514" t="n">
        <v>5889.08</v>
      </c>
      <c r="U514" t="n">
        <v>0.79</v>
      </c>
      <c r="V514" t="n">
        <v>0.9</v>
      </c>
      <c r="W514" t="n">
        <v>6.82</v>
      </c>
      <c r="X514" t="n">
        <v>0.35</v>
      </c>
      <c r="Y514" t="n">
        <v>0.5</v>
      </c>
      <c r="Z514" t="n">
        <v>10</v>
      </c>
    </row>
    <row r="515">
      <c r="A515" t="n">
        <v>22</v>
      </c>
      <c r="B515" t="n">
        <v>55</v>
      </c>
      <c r="C515" t="inlineStr">
        <is>
          <t xml:space="preserve">CONCLUIDO	</t>
        </is>
      </c>
      <c r="D515" t="n">
        <v>2.4489</v>
      </c>
      <c r="E515" t="n">
        <v>40.83</v>
      </c>
      <c r="F515" t="n">
        <v>38.46</v>
      </c>
      <c r="G515" t="n">
        <v>192.32</v>
      </c>
      <c r="H515" t="n">
        <v>2.8</v>
      </c>
      <c r="I515" t="n">
        <v>12</v>
      </c>
      <c r="J515" t="n">
        <v>145.33</v>
      </c>
      <c r="K515" t="n">
        <v>43.4</v>
      </c>
      <c r="L515" t="n">
        <v>23</v>
      </c>
      <c r="M515" t="n">
        <v>10</v>
      </c>
      <c r="N515" t="n">
        <v>23.93</v>
      </c>
      <c r="O515" t="n">
        <v>18157.74</v>
      </c>
      <c r="P515" t="n">
        <v>349.48</v>
      </c>
      <c r="Q515" t="n">
        <v>419.24</v>
      </c>
      <c r="R515" t="n">
        <v>74.17</v>
      </c>
      <c r="S515" t="n">
        <v>59.57</v>
      </c>
      <c r="T515" t="n">
        <v>5159.02</v>
      </c>
      <c r="U515" t="n">
        <v>0.8</v>
      </c>
      <c r="V515" t="n">
        <v>0.9</v>
      </c>
      <c r="W515" t="n">
        <v>6.81</v>
      </c>
      <c r="X515" t="n">
        <v>0.3</v>
      </c>
      <c r="Y515" t="n">
        <v>0.5</v>
      </c>
      <c r="Z515" t="n">
        <v>10</v>
      </c>
    </row>
    <row r="516">
      <c r="A516" t="n">
        <v>23</v>
      </c>
      <c r="B516" t="n">
        <v>55</v>
      </c>
      <c r="C516" t="inlineStr">
        <is>
          <t xml:space="preserve">CONCLUIDO	</t>
        </is>
      </c>
      <c r="D516" t="n">
        <v>2.4482</v>
      </c>
      <c r="E516" t="n">
        <v>40.85</v>
      </c>
      <c r="F516" t="n">
        <v>38.48</v>
      </c>
      <c r="G516" t="n">
        <v>192.38</v>
      </c>
      <c r="H516" t="n">
        <v>2.89</v>
      </c>
      <c r="I516" t="n">
        <v>12</v>
      </c>
      <c r="J516" t="n">
        <v>146.7</v>
      </c>
      <c r="K516" t="n">
        <v>43.4</v>
      </c>
      <c r="L516" t="n">
        <v>24</v>
      </c>
      <c r="M516" t="n">
        <v>10</v>
      </c>
      <c r="N516" t="n">
        <v>24.3</v>
      </c>
      <c r="O516" t="n">
        <v>18327.54</v>
      </c>
      <c r="P516" t="n">
        <v>350.22</v>
      </c>
      <c r="Q516" t="n">
        <v>419.23</v>
      </c>
      <c r="R516" t="n">
        <v>74.5</v>
      </c>
      <c r="S516" t="n">
        <v>59.57</v>
      </c>
      <c r="T516" t="n">
        <v>5324.81</v>
      </c>
      <c r="U516" t="n">
        <v>0.8</v>
      </c>
      <c r="V516" t="n">
        <v>0.9</v>
      </c>
      <c r="W516" t="n">
        <v>6.81</v>
      </c>
      <c r="X516" t="n">
        <v>0.31</v>
      </c>
      <c r="Y516" t="n">
        <v>0.5</v>
      </c>
      <c r="Z516" t="n">
        <v>10</v>
      </c>
    </row>
    <row r="517">
      <c r="A517" t="n">
        <v>24</v>
      </c>
      <c r="B517" t="n">
        <v>55</v>
      </c>
      <c r="C517" t="inlineStr">
        <is>
          <t xml:space="preserve">CONCLUIDO	</t>
        </is>
      </c>
      <c r="D517" t="n">
        <v>2.4516</v>
      </c>
      <c r="E517" t="n">
        <v>40.79</v>
      </c>
      <c r="F517" t="n">
        <v>38.44</v>
      </c>
      <c r="G517" t="n">
        <v>209.69</v>
      </c>
      <c r="H517" t="n">
        <v>2.99</v>
      </c>
      <c r="I517" t="n">
        <v>11</v>
      </c>
      <c r="J517" t="n">
        <v>148.09</v>
      </c>
      <c r="K517" t="n">
        <v>43.4</v>
      </c>
      <c r="L517" t="n">
        <v>25</v>
      </c>
      <c r="M517" t="n">
        <v>9</v>
      </c>
      <c r="N517" t="n">
        <v>24.69</v>
      </c>
      <c r="O517" t="n">
        <v>18497.87</v>
      </c>
      <c r="P517" t="n">
        <v>346.06</v>
      </c>
      <c r="Q517" t="n">
        <v>419.24</v>
      </c>
      <c r="R517" t="n">
        <v>73.34999999999999</v>
      </c>
      <c r="S517" t="n">
        <v>59.57</v>
      </c>
      <c r="T517" t="n">
        <v>4755.84</v>
      </c>
      <c r="U517" t="n">
        <v>0.8100000000000001</v>
      </c>
      <c r="V517" t="n">
        <v>0.9</v>
      </c>
      <c r="W517" t="n">
        <v>6.82</v>
      </c>
      <c r="X517" t="n">
        <v>0.28</v>
      </c>
      <c r="Y517" t="n">
        <v>0.5</v>
      </c>
      <c r="Z517" t="n">
        <v>10</v>
      </c>
    </row>
    <row r="518">
      <c r="A518" t="n">
        <v>25</v>
      </c>
      <c r="B518" t="n">
        <v>55</v>
      </c>
      <c r="C518" t="inlineStr">
        <is>
          <t xml:space="preserve">CONCLUIDO	</t>
        </is>
      </c>
      <c r="D518" t="n">
        <v>2.4516</v>
      </c>
      <c r="E518" t="n">
        <v>40.79</v>
      </c>
      <c r="F518" t="n">
        <v>38.44</v>
      </c>
      <c r="G518" t="n">
        <v>209.69</v>
      </c>
      <c r="H518" t="n">
        <v>3.08</v>
      </c>
      <c r="I518" t="n">
        <v>11</v>
      </c>
      <c r="J518" t="n">
        <v>149.47</v>
      </c>
      <c r="K518" t="n">
        <v>43.4</v>
      </c>
      <c r="L518" t="n">
        <v>26</v>
      </c>
      <c r="M518" t="n">
        <v>9</v>
      </c>
      <c r="N518" t="n">
        <v>25.07</v>
      </c>
      <c r="O518" t="n">
        <v>18668.73</v>
      </c>
      <c r="P518" t="n">
        <v>345.93</v>
      </c>
      <c r="Q518" t="n">
        <v>419.23</v>
      </c>
      <c r="R518" t="n">
        <v>73.37</v>
      </c>
      <c r="S518" t="n">
        <v>59.57</v>
      </c>
      <c r="T518" t="n">
        <v>4765.25</v>
      </c>
      <c r="U518" t="n">
        <v>0.8100000000000001</v>
      </c>
      <c r="V518" t="n">
        <v>0.9</v>
      </c>
      <c r="W518" t="n">
        <v>6.81</v>
      </c>
      <c r="X518" t="n">
        <v>0.28</v>
      </c>
      <c r="Y518" t="n">
        <v>0.5</v>
      </c>
      <c r="Z518" t="n">
        <v>10</v>
      </c>
    </row>
    <row r="519">
      <c r="A519" t="n">
        <v>26</v>
      </c>
      <c r="B519" t="n">
        <v>55</v>
      </c>
      <c r="C519" t="inlineStr">
        <is>
          <t xml:space="preserve">CONCLUIDO	</t>
        </is>
      </c>
      <c r="D519" t="n">
        <v>2.4513</v>
      </c>
      <c r="E519" t="n">
        <v>40.79</v>
      </c>
      <c r="F519" t="n">
        <v>38.45</v>
      </c>
      <c r="G519" t="n">
        <v>209.71</v>
      </c>
      <c r="H519" t="n">
        <v>3.17</v>
      </c>
      <c r="I519" t="n">
        <v>11</v>
      </c>
      <c r="J519" t="n">
        <v>150.86</v>
      </c>
      <c r="K519" t="n">
        <v>43.4</v>
      </c>
      <c r="L519" t="n">
        <v>27</v>
      </c>
      <c r="M519" t="n">
        <v>9</v>
      </c>
      <c r="N519" t="n">
        <v>25.46</v>
      </c>
      <c r="O519" t="n">
        <v>18840.13</v>
      </c>
      <c r="P519" t="n">
        <v>342.32</v>
      </c>
      <c r="Q519" t="n">
        <v>419.23</v>
      </c>
      <c r="R519" t="n">
        <v>73.68000000000001</v>
      </c>
      <c r="S519" t="n">
        <v>59.57</v>
      </c>
      <c r="T519" t="n">
        <v>4921.7</v>
      </c>
      <c r="U519" t="n">
        <v>0.8100000000000001</v>
      </c>
      <c r="V519" t="n">
        <v>0.9</v>
      </c>
      <c r="W519" t="n">
        <v>6.81</v>
      </c>
      <c r="X519" t="n">
        <v>0.28</v>
      </c>
      <c r="Y519" t="n">
        <v>0.5</v>
      </c>
      <c r="Z519" t="n">
        <v>10</v>
      </c>
    </row>
    <row r="520">
      <c r="A520" t="n">
        <v>27</v>
      </c>
      <c r="B520" t="n">
        <v>55</v>
      </c>
      <c r="C520" t="inlineStr">
        <is>
          <t xml:space="preserve">CONCLUIDO	</t>
        </is>
      </c>
      <c r="D520" t="n">
        <v>2.4543</v>
      </c>
      <c r="E520" t="n">
        <v>40.75</v>
      </c>
      <c r="F520" t="n">
        <v>38.42</v>
      </c>
      <c r="G520" t="n">
        <v>230.53</v>
      </c>
      <c r="H520" t="n">
        <v>3.26</v>
      </c>
      <c r="I520" t="n">
        <v>10</v>
      </c>
      <c r="J520" t="n">
        <v>152.25</v>
      </c>
      <c r="K520" t="n">
        <v>43.4</v>
      </c>
      <c r="L520" t="n">
        <v>28</v>
      </c>
      <c r="M520" t="n">
        <v>8</v>
      </c>
      <c r="N520" t="n">
        <v>25.85</v>
      </c>
      <c r="O520" t="n">
        <v>19012.07</v>
      </c>
      <c r="P520" t="n">
        <v>341.53</v>
      </c>
      <c r="Q520" t="n">
        <v>419.23</v>
      </c>
      <c r="R520" t="n">
        <v>72.79000000000001</v>
      </c>
      <c r="S520" t="n">
        <v>59.57</v>
      </c>
      <c r="T520" t="n">
        <v>4478.69</v>
      </c>
      <c r="U520" t="n">
        <v>0.82</v>
      </c>
      <c r="V520" t="n">
        <v>0.9</v>
      </c>
      <c r="W520" t="n">
        <v>6.81</v>
      </c>
      <c r="X520" t="n">
        <v>0.26</v>
      </c>
      <c r="Y520" t="n">
        <v>0.5</v>
      </c>
      <c r="Z520" t="n">
        <v>10</v>
      </c>
    </row>
    <row r="521">
      <c r="A521" t="n">
        <v>28</v>
      </c>
      <c r="B521" t="n">
        <v>55</v>
      </c>
      <c r="C521" t="inlineStr">
        <is>
          <t xml:space="preserve">CONCLUIDO	</t>
        </is>
      </c>
      <c r="D521" t="n">
        <v>2.4542</v>
      </c>
      <c r="E521" t="n">
        <v>40.75</v>
      </c>
      <c r="F521" t="n">
        <v>38.42</v>
      </c>
      <c r="G521" t="n">
        <v>230.55</v>
      </c>
      <c r="H521" t="n">
        <v>3.34</v>
      </c>
      <c r="I521" t="n">
        <v>10</v>
      </c>
      <c r="J521" t="n">
        <v>153.65</v>
      </c>
      <c r="K521" t="n">
        <v>43.4</v>
      </c>
      <c r="L521" t="n">
        <v>29</v>
      </c>
      <c r="M521" t="n">
        <v>8</v>
      </c>
      <c r="N521" t="n">
        <v>26.25</v>
      </c>
      <c r="O521" t="n">
        <v>19184.56</v>
      </c>
      <c r="P521" t="n">
        <v>340.24</v>
      </c>
      <c r="Q521" t="n">
        <v>419.24</v>
      </c>
      <c r="R521" t="n">
        <v>72.90000000000001</v>
      </c>
      <c r="S521" t="n">
        <v>59.57</v>
      </c>
      <c r="T521" t="n">
        <v>4536.93</v>
      </c>
      <c r="U521" t="n">
        <v>0.82</v>
      </c>
      <c r="V521" t="n">
        <v>0.9</v>
      </c>
      <c r="W521" t="n">
        <v>6.81</v>
      </c>
      <c r="X521" t="n">
        <v>0.26</v>
      </c>
      <c r="Y521" t="n">
        <v>0.5</v>
      </c>
      <c r="Z521" t="n">
        <v>10</v>
      </c>
    </row>
    <row r="522">
      <c r="A522" t="n">
        <v>29</v>
      </c>
      <c r="B522" t="n">
        <v>55</v>
      </c>
      <c r="C522" t="inlineStr">
        <is>
          <t xml:space="preserve">CONCLUIDO	</t>
        </is>
      </c>
      <c r="D522" t="n">
        <v>2.4577</v>
      </c>
      <c r="E522" t="n">
        <v>40.69</v>
      </c>
      <c r="F522" t="n">
        <v>38.39</v>
      </c>
      <c r="G522" t="n">
        <v>255.93</v>
      </c>
      <c r="H522" t="n">
        <v>3.43</v>
      </c>
      <c r="I522" t="n">
        <v>9</v>
      </c>
      <c r="J522" t="n">
        <v>155.06</v>
      </c>
      <c r="K522" t="n">
        <v>43.4</v>
      </c>
      <c r="L522" t="n">
        <v>30</v>
      </c>
      <c r="M522" t="n">
        <v>5</v>
      </c>
      <c r="N522" t="n">
        <v>26.66</v>
      </c>
      <c r="O522" t="n">
        <v>19357.59</v>
      </c>
      <c r="P522" t="n">
        <v>334.43</v>
      </c>
      <c r="Q522" t="n">
        <v>419.28</v>
      </c>
      <c r="R522" t="n">
        <v>71.62</v>
      </c>
      <c r="S522" t="n">
        <v>59.57</v>
      </c>
      <c r="T522" t="n">
        <v>3899.27</v>
      </c>
      <c r="U522" t="n">
        <v>0.83</v>
      </c>
      <c r="V522" t="n">
        <v>0.9</v>
      </c>
      <c r="W522" t="n">
        <v>6.81</v>
      </c>
      <c r="X522" t="n">
        <v>0.23</v>
      </c>
      <c r="Y522" t="n">
        <v>0.5</v>
      </c>
      <c r="Z522" t="n">
        <v>10</v>
      </c>
    </row>
    <row r="523">
      <c r="A523" t="n">
        <v>30</v>
      </c>
      <c r="B523" t="n">
        <v>55</v>
      </c>
      <c r="C523" t="inlineStr">
        <is>
          <t xml:space="preserve">CONCLUIDO	</t>
        </is>
      </c>
      <c r="D523" t="n">
        <v>2.4577</v>
      </c>
      <c r="E523" t="n">
        <v>40.69</v>
      </c>
      <c r="F523" t="n">
        <v>38.39</v>
      </c>
      <c r="G523" t="n">
        <v>255.93</v>
      </c>
      <c r="H523" t="n">
        <v>3.51</v>
      </c>
      <c r="I523" t="n">
        <v>9</v>
      </c>
      <c r="J523" t="n">
        <v>156.46</v>
      </c>
      <c r="K523" t="n">
        <v>43.4</v>
      </c>
      <c r="L523" t="n">
        <v>31</v>
      </c>
      <c r="M523" t="n">
        <v>3</v>
      </c>
      <c r="N523" t="n">
        <v>27.06</v>
      </c>
      <c r="O523" t="n">
        <v>19531.19</v>
      </c>
      <c r="P523" t="n">
        <v>336.73</v>
      </c>
      <c r="Q523" t="n">
        <v>419.23</v>
      </c>
      <c r="R523" t="n">
        <v>71.54000000000001</v>
      </c>
      <c r="S523" t="n">
        <v>59.57</v>
      </c>
      <c r="T523" t="n">
        <v>3862.81</v>
      </c>
      <c r="U523" t="n">
        <v>0.83</v>
      </c>
      <c r="V523" t="n">
        <v>0.9</v>
      </c>
      <c r="W523" t="n">
        <v>6.81</v>
      </c>
      <c r="X523" t="n">
        <v>0.23</v>
      </c>
      <c r="Y523" t="n">
        <v>0.5</v>
      </c>
      <c r="Z523" t="n">
        <v>10</v>
      </c>
    </row>
    <row r="524">
      <c r="A524" t="n">
        <v>31</v>
      </c>
      <c r="B524" t="n">
        <v>55</v>
      </c>
      <c r="C524" t="inlineStr">
        <is>
          <t xml:space="preserve">CONCLUIDO	</t>
        </is>
      </c>
      <c r="D524" t="n">
        <v>2.4578</v>
      </c>
      <c r="E524" t="n">
        <v>40.69</v>
      </c>
      <c r="F524" t="n">
        <v>38.39</v>
      </c>
      <c r="G524" t="n">
        <v>255.92</v>
      </c>
      <c r="H524" t="n">
        <v>3.59</v>
      </c>
      <c r="I524" t="n">
        <v>9</v>
      </c>
      <c r="J524" t="n">
        <v>157.88</v>
      </c>
      <c r="K524" t="n">
        <v>43.4</v>
      </c>
      <c r="L524" t="n">
        <v>32</v>
      </c>
      <c r="M524" t="n">
        <v>1</v>
      </c>
      <c r="N524" t="n">
        <v>27.48</v>
      </c>
      <c r="O524" t="n">
        <v>19705.34</v>
      </c>
      <c r="P524" t="n">
        <v>338.55</v>
      </c>
      <c r="Q524" t="n">
        <v>419.23</v>
      </c>
      <c r="R524" t="n">
        <v>71.37</v>
      </c>
      <c r="S524" t="n">
        <v>59.57</v>
      </c>
      <c r="T524" t="n">
        <v>3776.52</v>
      </c>
      <c r="U524" t="n">
        <v>0.83</v>
      </c>
      <c r="V524" t="n">
        <v>0.9</v>
      </c>
      <c r="W524" t="n">
        <v>6.82</v>
      </c>
      <c r="X524" t="n">
        <v>0.23</v>
      </c>
      <c r="Y524" t="n">
        <v>0.5</v>
      </c>
      <c r="Z524" t="n">
        <v>10</v>
      </c>
    </row>
    <row r="525">
      <c r="A525" t="n">
        <v>32</v>
      </c>
      <c r="B525" t="n">
        <v>55</v>
      </c>
      <c r="C525" t="inlineStr">
        <is>
          <t xml:space="preserve">CONCLUIDO	</t>
        </is>
      </c>
      <c r="D525" t="n">
        <v>2.4577</v>
      </c>
      <c r="E525" t="n">
        <v>40.69</v>
      </c>
      <c r="F525" t="n">
        <v>38.39</v>
      </c>
      <c r="G525" t="n">
        <v>255.93</v>
      </c>
      <c r="H525" t="n">
        <v>3.67</v>
      </c>
      <c r="I525" t="n">
        <v>9</v>
      </c>
      <c r="J525" t="n">
        <v>159.29</v>
      </c>
      <c r="K525" t="n">
        <v>43.4</v>
      </c>
      <c r="L525" t="n">
        <v>33</v>
      </c>
      <c r="M525" t="n">
        <v>0</v>
      </c>
      <c r="N525" t="n">
        <v>27.89</v>
      </c>
      <c r="O525" t="n">
        <v>19880.19</v>
      </c>
      <c r="P525" t="n">
        <v>341.25</v>
      </c>
      <c r="Q525" t="n">
        <v>419.23</v>
      </c>
      <c r="R525" t="n">
        <v>71.37</v>
      </c>
      <c r="S525" t="n">
        <v>59.57</v>
      </c>
      <c r="T525" t="n">
        <v>3775.88</v>
      </c>
      <c r="U525" t="n">
        <v>0.83</v>
      </c>
      <c r="V525" t="n">
        <v>0.9</v>
      </c>
      <c r="W525" t="n">
        <v>6.82</v>
      </c>
      <c r="X525" t="n">
        <v>0.23</v>
      </c>
      <c r="Y525" t="n">
        <v>0.5</v>
      </c>
      <c r="Z5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INDEX(resultados!$A$2:$ZZ$525, 1, MATCH($B$1, resultados!$A$1:$ZZ$1, 0))</f>
        <v/>
      </c>
      <c r="B7">
        <f>INDEX(resultados!$A$2:$ZZ$525, 1, MATCH($B$2, resultados!$A$1:$ZZ$1, 0))</f>
        <v/>
      </c>
      <c r="C7">
        <f>INDEX(resultados!$A$2:$ZZ$525, 1, MATCH($B$3, resultados!$A$1:$ZZ$1, 0))</f>
        <v/>
      </c>
    </row>
    <row r="8">
      <c r="A8">
        <f>INDEX(resultados!$A$2:$ZZ$525, 2, MATCH($B$1, resultados!$A$1:$ZZ$1, 0))</f>
        <v/>
      </c>
      <c r="B8">
        <f>INDEX(resultados!$A$2:$ZZ$525, 2, MATCH($B$2, resultados!$A$1:$ZZ$1, 0))</f>
        <v/>
      </c>
      <c r="C8">
        <f>INDEX(resultados!$A$2:$ZZ$525, 2, MATCH($B$3, resultados!$A$1:$ZZ$1, 0))</f>
        <v/>
      </c>
    </row>
    <row r="9">
      <c r="A9">
        <f>INDEX(resultados!$A$2:$ZZ$525, 3, MATCH($B$1, resultados!$A$1:$ZZ$1, 0))</f>
        <v/>
      </c>
      <c r="B9">
        <f>INDEX(resultados!$A$2:$ZZ$525, 3, MATCH($B$2, resultados!$A$1:$ZZ$1, 0))</f>
        <v/>
      </c>
      <c r="C9">
        <f>INDEX(resultados!$A$2:$ZZ$525, 3, MATCH($B$3, resultados!$A$1:$ZZ$1, 0))</f>
        <v/>
      </c>
    </row>
    <row r="10">
      <c r="A10">
        <f>INDEX(resultados!$A$2:$ZZ$525, 4, MATCH($B$1, resultados!$A$1:$ZZ$1, 0))</f>
        <v/>
      </c>
      <c r="B10">
        <f>INDEX(resultados!$A$2:$ZZ$525, 4, MATCH($B$2, resultados!$A$1:$ZZ$1, 0))</f>
        <v/>
      </c>
      <c r="C10">
        <f>INDEX(resultados!$A$2:$ZZ$525, 4, MATCH($B$3, resultados!$A$1:$ZZ$1, 0))</f>
        <v/>
      </c>
    </row>
    <row r="11">
      <c r="A11">
        <f>INDEX(resultados!$A$2:$ZZ$525, 5, MATCH($B$1, resultados!$A$1:$ZZ$1, 0))</f>
        <v/>
      </c>
      <c r="B11">
        <f>INDEX(resultados!$A$2:$ZZ$525, 5, MATCH($B$2, resultados!$A$1:$ZZ$1, 0))</f>
        <v/>
      </c>
      <c r="C11">
        <f>INDEX(resultados!$A$2:$ZZ$525, 5, MATCH($B$3, resultados!$A$1:$ZZ$1, 0))</f>
        <v/>
      </c>
    </row>
    <row r="12">
      <c r="A12">
        <f>INDEX(resultados!$A$2:$ZZ$525, 6, MATCH($B$1, resultados!$A$1:$ZZ$1, 0))</f>
        <v/>
      </c>
      <c r="B12">
        <f>INDEX(resultados!$A$2:$ZZ$525, 6, MATCH($B$2, resultados!$A$1:$ZZ$1, 0))</f>
        <v/>
      </c>
      <c r="C12">
        <f>INDEX(resultados!$A$2:$ZZ$525, 6, MATCH($B$3, resultados!$A$1:$ZZ$1, 0))</f>
        <v/>
      </c>
    </row>
    <row r="13">
      <c r="A13">
        <f>INDEX(resultados!$A$2:$ZZ$525, 7, MATCH($B$1, resultados!$A$1:$ZZ$1, 0))</f>
        <v/>
      </c>
      <c r="B13">
        <f>INDEX(resultados!$A$2:$ZZ$525, 7, MATCH($B$2, resultados!$A$1:$ZZ$1, 0))</f>
        <v/>
      </c>
      <c r="C13">
        <f>INDEX(resultados!$A$2:$ZZ$525, 7, MATCH($B$3, resultados!$A$1:$ZZ$1, 0))</f>
        <v/>
      </c>
    </row>
    <row r="14">
      <c r="A14">
        <f>INDEX(resultados!$A$2:$ZZ$525, 8, MATCH($B$1, resultados!$A$1:$ZZ$1, 0))</f>
        <v/>
      </c>
      <c r="B14">
        <f>INDEX(resultados!$A$2:$ZZ$525, 8, MATCH($B$2, resultados!$A$1:$ZZ$1, 0))</f>
        <v/>
      </c>
      <c r="C14">
        <f>INDEX(resultados!$A$2:$ZZ$525, 8, MATCH($B$3, resultados!$A$1:$ZZ$1, 0))</f>
        <v/>
      </c>
    </row>
    <row r="15">
      <c r="A15">
        <f>INDEX(resultados!$A$2:$ZZ$525, 9, MATCH($B$1, resultados!$A$1:$ZZ$1, 0))</f>
        <v/>
      </c>
      <c r="B15">
        <f>INDEX(resultados!$A$2:$ZZ$525, 9, MATCH($B$2, resultados!$A$1:$ZZ$1, 0))</f>
        <v/>
      </c>
      <c r="C15">
        <f>INDEX(resultados!$A$2:$ZZ$525, 9, MATCH($B$3, resultados!$A$1:$ZZ$1, 0))</f>
        <v/>
      </c>
    </row>
    <row r="16">
      <c r="A16">
        <f>INDEX(resultados!$A$2:$ZZ$525, 10, MATCH($B$1, resultados!$A$1:$ZZ$1, 0))</f>
        <v/>
      </c>
      <c r="B16">
        <f>INDEX(resultados!$A$2:$ZZ$525, 10, MATCH($B$2, resultados!$A$1:$ZZ$1, 0))</f>
        <v/>
      </c>
      <c r="C16">
        <f>INDEX(resultados!$A$2:$ZZ$525, 10, MATCH($B$3, resultados!$A$1:$ZZ$1, 0))</f>
        <v/>
      </c>
    </row>
    <row r="17">
      <c r="A17">
        <f>INDEX(resultados!$A$2:$ZZ$525, 11, MATCH($B$1, resultados!$A$1:$ZZ$1, 0))</f>
        <v/>
      </c>
      <c r="B17">
        <f>INDEX(resultados!$A$2:$ZZ$525, 11, MATCH($B$2, resultados!$A$1:$ZZ$1, 0))</f>
        <v/>
      </c>
      <c r="C17">
        <f>INDEX(resultados!$A$2:$ZZ$525, 11, MATCH($B$3, resultados!$A$1:$ZZ$1, 0))</f>
        <v/>
      </c>
    </row>
    <row r="18">
      <c r="A18">
        <f>INDEX(resultados!$A$2:$ZZ$525, 12, MATCH($B$1, resultados!$A$1:$ZZ$1, 0))</f>
        <v/>
      </c>
      <c r="B18">
        <f>INDEX(resultados!$A$2:$ZZ$525, 12, MATCH($B$2, resultados!$A$1:$ZZ$1, 0))</f>
        <v/>
      </c>
      <c r="C18">
        <f>INDEX(resultados!$A$2:$ZZ$525, 12, MATCH($B$3, resultados!$A$1:$ZZ$1, 0))</f>
        <v/>
      </c>
    </row>
    <row r="19">
      <c r="A19">
        <f>INDEX(resultados!$A$2:$ZZ$525, 13, MATCH($B$1, resultados!$A$1:$ZZ$1, 0))</f>
        <v/>
      </c>
      <c r="B19">
        <f>INDEX(resultados!$A$2:$ZZ$525, 13, MATCH($B$2, resultados!$A$1:$ZZ$1, 0))</f>
        <v/>
      </c>
      <c r="C19">
        <f>INDEX(resultados!$A$2:$ZZ$525, 13, MATCH($B$3, resultados!$A$1:$ZZ$1, 0))</f>
        <v/>
      </c>
    </row>
    <row r="20">
      <c r="A20">
        <f>INDEX(resultados!$A$2:$ZZ$525, 14, MATCH($B$1, resultados!$A$1:$ZZ$1, 0))</f>
        <v/>
      </c>
      <c r="B20">
        <f>INDEX(resultados!$A$2:$ZZ$525, 14, MATCH($B$2, resultados!$A$1:$ZZ$1, 0))</f>
        <v/>
      </c>
      <c r="C20">
        <f>INDEX(resultados!$A$2:$ZZ$525, 14, MATCH($B$3, resultados!$A$1:$ZZ$1, 0))</f>
        <v/>
      </c>
    </row>
    <row r="21">
      <c r="A21">
        <f>INDEX(resultados!$A$2:$ZZ$525, 15, MATCH($B$1, resultados!$A$1:$ZZ$1, 0))</f>
        <v/>
      </c>
      <c r="B21">
        <f>INDEX(resultados!$A$2:$ZZ$525, 15, MATCH($B$2, resultados!$A$1:$ZZ$1, 0))</f>
        <v/>
      </c>
      <c r="C21">
        <f>INDEX(resultados!$A$2:$ZZ$525, 15, MATCH($B$3, resultados!$A$1:$ZZ$1, 0))</f>
        <v/>
      </c>
    </row>
    <row r="22">
      <c r="A22">
        <f>INDEX(resultados!$A$2:$ZZ$525, 16, MATCH($B$1, resultados!$A$1:$ZZ$1, 0))</f>
        <v/>
      </c>
      <c r="B22">
        <f>INDEX(resultados!$A$2:$ZZ$525, 16, MATCH($B$2, resultados!$A$1:$ZZ$1, 0))</f>
        <v/>
      </c>
      <c r="C22">
        <f>INDEX(resultados!$A$2:$ZZ$525, 16, MATCH($B$3, resultados!$A$1:$ZZ$1, 0))</f>
        <v/>
      </c>
    </row>
    <row r="23">
      <c r="A23">
        <f>INDEX(resultados!$A$2:$ZZ$525, 17, MATCH($B$1, resultados!$A$1:$ZZ$1, 0))</f>
        <v/>
      </c>
      <c r="B23">
        <f>INDEX(resultados!$A$2:$ZZ$525, 17, MATCH($B$2, resultados!$A$1:$ZZ$1, 0))</f>
        <v/>
      </c>
      <c r="C23">
        <f>INDEX(resultados!$A$2:$ZZ$525, 17, MATCH($B$3, resultados!$A$1:$ZZ$1, 0))</f>
        <v/>
      </c>
    </row>
    <row r="24">
      <c r="A24">
        <f>INDEX(resultados!$A$2:$ZZ$525, 18, MATCH($B$1, resultados!$A$1:$ZZ$1, 0))</f>
        <v/>
      </c>
      <c r="B24">
        <f>INDEX(resultados!$A$2:$ZZ$525, 18, MATCH($B$2, resultados!$A$1:$ZZ$1, 0))</f>
        <v/>
      </c>
      <c r="C24">
        <f>INDEX(resultados!$A$2:$ZZ$525, 18, MATCH($B$3, resultados!$A$1:$ZZ$1, 0))</f>
        <v/>
      </c>
    </row>
    <row r="25">
      <c r="A25">
        <f>INDEX(resultados!$A$2:$ZZ$525, 19, MATCH($B$1, resultados!$A$1:$ZZ$1, 0))</f>
        <v/>
      </c>
      <c r="B25">
        <f>INDEX(resultados!$A$2:$ZZ$525, 19, MATCH($B$2, resultados!$A$1:$ZZ$1, 0))</f>
        <v/>
      </c>
      <c r="C25">
        <f>INDEX(resultados!$A$2:$ZZ$525, 19, MATCH($B$3, resultados!$A$1:$ZZ$1, 0))</f>
        <v/>
      </c>
    </row>
    <row r="26">
      <c r="A26">
        <f>INDEX(resultados!$A$2:$ZZ$525, 20, MATCH($B$1, resultados!$A$1:$ZZ$1, 0))</f>
        <v/>
      </c>
      <c r="B26">
        <f>INDEX(resultados!$A$2:$ZZ$525, 20, MATCH($B$2, resultados!$A$1:$ZZ$1, 0))</f>
        <v/>
      </c>
      <c r="C26">
        <f>INDEX(resultados!$A$2:$ZZ$525, 20, MATCH($B$3, resultados!$A$1:$ZZ$1, 0))</f>
        <v/>
      </c>
    </row>
    <row r="27">
      <c r="A27">
        <f>INDEX(resultados!$A$2:$ZZ$525, 21, MATCH($B$1, resultados!$A$1:$ZZ$1, 0))</f>
        <v/>
      </c>
      <c r="B27">
        <f>INDEX(resultados!$A$2:$ZZ$525, 21, MATCH($B$2, resultados!$A$1:$ZZ$1, 0))</f>
        <v/>
      </c>
      <c r="C27">
        <f>INDEX(resultados!$A$2:$ZZ$525, 21, MATCH($B$3, resultados!$A$1:$ZZ$1, 0))</f>
        <v/>
      </c>
    </row>
    <row r="28">
      <c r="A28">
        <f>INDEX(resultados!$A$2:$ZZ$525, 22, MATCH($B$1, resultados!$A$1:$ZZ$1, 0))</f>
        <v/>
      </c>
      <c r="B28">
        <f>INDEX(resultados!$A$2:$ZZ$525, 22, MATCH($B$2, resultados!$A$1:$ZZ$1, 0))</f>
        <v/>
      </c>
      <c r="C28">
        <f>INDEX(resultados!$A$2:$ZZ$525, 22, MATCH($B$3, resultados!$A$1:$ZZ$1, 0))</f>
        <v/>
      </c>
    </row>
    <row r="29">
      <c r="A29">
        <f>INDEX(resultados!$A$2:$ZZ$525, 23, MATCH($B$1, resultados!$A$1:$ZZ$1, 0))</f>
        <v/>
      </c>
      <c r="B29">
        <f>INDEX(resultados!$A$2:$ZZ$525, 23, MATCH($B$2, resultados!$A$1:$ZZ$1, 0))</f>
        <v/>
      </c>
      <c r="C29">
        <f>INDEX(resultados!$A$2:$ZZ$525, 23, MATCH($B$3, resultados!$A$1:$ZZ$1, 0))</f>
        <v/>
      </c>
    </row>
    <row r="30">
      <c r="A30">
        <f>INDEX(resultados!$A$2:$ZZ$525, 24, MATCH($B$1, resultados!$A$1:$ZZ$1, 0))</f>
        <v/>
      </c>
      <c r="B30">
        <f>INDEX(resultados!$A$2:$ZZ$525, 24, MATCH($B$2, resultados!$A$1:$ZZ$1, 0))</f>
        <v/>
      </c>
      <c r="C30">
        <f>INDEX(resultados!$A$2:$ZZ$525, 24, MATCH($B$3, resultados!$A$1:$ZZ$1, 0))</f>
        <v/>
      </c>
    </row>
    <row r="31">
      <c r="A31">
        <f>INDEX(resultados!$A$2:$ZZ$525, 25, MATCH($B$1, resultados!$A$1:$ZZ$1, 0))</f>
        <v/>
      </c>
      <c r="B31">
        <f>INDEX(resultados!$A$2:$ZZ$525, 25, MATCH($B$2, resultados!$A$1:$ZZ$1, 0))</f>
        <v/>
      </c>
      <c r="C31">
        <f>INDEX(resultados!$A$2:$ZZ$525, 25, MATCH($B$3, resultados!$A$1:$ZZ$1, 0))</f>
        <v/>
      </c>
    </row>
    <row r="32">
      <c r="A32">
        <f>INDEX(resultados!$A$2:$ZZ$525, 26, MATCH($B$1, resultados!$A$1:$ZZ$1, 0))</f>
        <v/>
      </c>
      <c r="B32">
        <f>INDEX(resultados!$A$2:$ZZ$525, 26, MATCH($B$2, resultados!$A$1:$ZZ$1, 0))</f>
        <v/>
      </c>
      <c r="C32">
        <f>INDEX(resultados!$A$2:$ZZ$525, 26, MATCH($B$3, resultados!$A$1:$ZZ$1, 0))</f>
        <v/>
      </c>
    </row>
    <row r="33">
      <c r="A33">
        <f>INDEX(resultados!$A$2:$ZZ$525, 27, MATCH($B$1, resultados!$A$1:$ZZ$1, 0))</f>
        <v/>
      </c>
      <c r="B33">
        <f>INDEX(resultados!$A$2:$ZZ$525, 27, MATCH($B$2, resultados!$A$1:$ZZ$1, 0))</f>
        <v/>
      </c>
      <c r="C33">
        <f>INDEX(resultados!$A$2:$ZZ$525, 27, MATCH($B$3, resultados!$A$1:$ZZ$1, 0))</f>
        <v/>
      </c>
    </row>
    <row r="34">
      <c r="A34">
        <f>INDEX(resultados!$A$2:$ZZ$525, 28, MATCH($B$1, resultados!$A$1:$ZZ$1, 0))</f>
        <v/>
      </c>
      <c r="B34">
        <f>INDEX(resultados!$A$2:$ZZ$525, 28, MATCH($B$2, resultados!$A$1:$ZZ$1, 0))</f>
        <v/>
      </c>
      <c r="C34">
        <f>INDEX(resultados!$A$2:$ZZ$525, 28, MATCH($B$3, resultados!$A$1:$ZZ$1, 0))</f>
        <v/>
      </c>
    </row>
    <row r="35">
      <c r="A35">
        <f>INDEX(resultados!$A$2:$ZZ$525, 29, MATCH($B$1, resultados!$A$1:$ZZ$1, 0))</f>
        <v/>
      </c>
      <c r="B35">
        <f>INDEX(resultados!$A$2:$ZZ$525, 29, MATCH($B$2, resultados!$A$1:$ZZ$1, 0))</f>
        <v/>
      </c>
      <c r="C35">
        <f>INDEX(resultados!$A$2:$ZZ$525, 29, MATCH($B$3, resultados!$A$1:$ZZ$1, 0))</f>
        <v/>
      </c>
    </row>
    <row r="36">
      <c r="A36">
        <f>INDEX(resultados!$A$2:$ZZ$525, 30, MATCH($B$1, resultados!$A$1:$ZZ$1, 0))</f>
        <v/>
      </c>
      <c r="B36">
        <f>INDEX(resultados!$A$2:$ZZ$525, 30, MATCH($B$2, resultados!$A$1:$ZZ$1, 0))</f>
        <v/>
      </c>
      <c r="C36">
        <f>INDEX(resultados!$A$2:$ZZ$525, 30, MATCH($B$3, resultados!$A$1:$ZZ$1, 0))</f>
        <v/>
      </c>
    </row>
    <row r="37">
      <c r="A37">
        <f>INDEX(resultados!$A$2:$ZZ$525, 31, MATCH($B$1, resultados!$A$1:$ZZ$1, 0))</f>
        <v/>
      </c>
      <c r="B37">
        <f>INDEX(resultados!$A$2:$ZZ$525, 31, MATCH($B$2, resultados!$A$1:$ZZ$1, 0))</f>
        <v/>
      </c>
      <c r="C37">
        <f>INDEX(resultados!$A$2:$ZZ$525, 31, MATCH($B$3, resultados!$A$1:$ZZ$1, 0))</f>
        <v/>
      </c>
    </row>
    <row r="38">
      <c r="A38">
        <f>INDEX(resultados!$A$2:$ZZ$525, 32, MATCH($B$1, resultados!$A$1:$ZZ$1, 0))</f>
        <v/>
      </c>
      <c r="B38">
        <f>INDEX(resultados!$A$2:$ZZ$525, 32, MATCH($B$2, resultados!$A$1:$ZZ$1, 0))</f>
        <v/>
      </c>
      <c r="C38">
        <f>INDEX(resultados!$A$2:$ZZ$525, 32, MATCH($B$3, resultados!$A$1:$ZZ$1, 0))</f>
        <v/>
      </c>
    </row>
    <row r="39">
      <c r="A39">
        <f>INDEX(resultados!$A$2:$ZZ$525, 33, MATCH($B$1, resultados!$A$1:$ZZ$1, 0))</f>
        <v/>
      </c>
      <c r="B39">
        <f>INDEX(resultados!$A$2:$ZZ$525, 33, MATCH($B$2, resultados!$A$1:$ZZ$1, 0))</f>
        <v/>
      </c>
      <c r="C39">
        <f>INDEX(resultados!$A$2:$ZZ$525, 33, MATCH($B$3, resultados!$A$1:$ZZ$1, 0))</f>
        <v/>
      </c>
    </row>
    <row r="40">
      <c r="A40">
        <f>INDEX(resultados!$A$2:$ZZ$525, 34, MATCH($B$1, resultados!$A$1:$ZZ$1, 0))</f>
        <v/>
      </c>
      <c r="B40">
        <f>INDEX(resultados!$A$2:$ZZ$525, 34, MATCH($B$2, resultados!$A$1:$ZZ$1, 0))</f>
        <v/>
      </c>
      <c r="C40">
        <f>INDEX(resultados!$A$2:$ZZ$525, 34, MATCH($B$3, resultados!$A$1:$ZZ$1, 0))</f>
        <v/>
      </c>
    </row>
    <row r="41">
      <c r="A41">
        <f>INDEX(resultados!$A$2:$ZZ$525, 35, MATCH($B$1, resultados!$A$1:$ZZ$1, 0))</f>
        <v/>
      </c>
      <c r="B41">
        <f>INDEX(resultados!$A$2:$ZZ$525, 35, MATCH($B$2, resultados!$A$1:$ZZ$1, 0))</f>
        <v/>
      </c>
      <c r="C41">
        <f>INDEX(resultados!$A$2:$ZZ$525, 35, MATCH($B$3, resultados!$A$1:$ZZ$1, 0))</f>
        <v/>
      </c>
    </row>
    <row r="42">
      <c r="A42">
        <f>INDEX(resultados!$A$2:$ZZ$525, 36, MATCH($B$1, resultados!$A$1:$ZZ$1, 0))</f>
        <v/>
      </c>
      <c r="B42">
        <f>INDEX(resultados!$A$2:$ZZ$525, 36, MATCH($B$2, resultados!$A$1:$ZZ$1, 0))</f>
        <v/>
      </c>
      <c r="C42">
        <f>INDEX(resultados!$A$2:$ZZ$525, 36, MATCH($B$3, resultados!$A$1:$ZZ$1, 0))</f>
        <v/>
      </c>
    </row>
    <row r="43">
      <c r="A43">
        <f>INDEX(resultados!$A$2:$ZZ$525, 37, MATCH($B$1, resultados!$A$1:$ZZ$1, 0))</f>
        <v/>
      </c>
      <c r="B43">
        <f>INDEX(resultados!$A$2:$ZZ$525, 37, MATCH($B$2, resultados!$A$1:$ZZ$1, 0))</f>
        <v/>
      </c>
      <c r="C43">
        <f>INDEX(resultados!$A$2:$ZZ$525, 37, MATCH($B$3, resultados!$A$1:$ZZ$1, 0))</f>
        <v/>
      </c>
    </row>
    <row r="44">
      <c r="A44">
        <f>INDEX(resultados!$A$2:$ZZ$525, 38, MATCH($B$1, resultados!$A$1:$ZZ$1, 0))</f>
        <v/>
      </c>
      <c r="B44">
        <f>INDEX(resultados!$A$2:$ZZ$525, 38, MATCH($B$2, resultados!$A$1:$ZZ$1, 0))</f>
        <v/>
      </c>
      <c r="C44">
        <f>INDEX(resultados!$A$2:$ZZ$525, 38, MATCH($B$3, resultados!$A$1:$ZZ$1, 0))</f>
        <v/>
      </c>
    </row>
    <row r="45">
      <c r="A45">
        <f>INDEX(resultados!$A$2:$ZZ$525, 39, MATCH($B$1, resultados!$A$1:$ZZ$1, 0))</f>
        <v/>
      </c>
      <c r="B45">
        <f>INDEX(resultados!$A$2:$ZZ$525, 39, MATCH($B$2, resultados!$A$1:$ZZ$1, 0))</f>
        <v/>
      </c>
      <c r="C45">
        <f>INDEX(resultados!$A$2:$ZZ$525, 39, MATCH($B$3, resultados!$A$1:$ZZ$1, 0))</f>
        <v/>
      </c>
    </row>
    <row r="46">
      <c r="A46">
        <f>INDEX(resultados!$A$2:$ZZ$525, 40, MATCH($B$1, resultados!$A$1:$ZZ$1, 0))</f>
        <v/>
      </c>
      <c r="B46">
        <f>INDEX(resultados!$A$2:$ZZ$525, 40, MATCH($B$2, resultados!$A$1:$ZZ$1, 0))</f>
        <v/>
      </c>
      <c r="C46">
        <f>INDEX(resultados!$A$2:$ZZ$525, 40, MATCH($B$3, resultados!$A$1:$ZZ$1, 0))</f>
        <v/>
      </c>
    </row>
    <row r="47">
      <c r="A47">
        <f>INDEX(resultados!$A$2:$ZZ$525, 41, MATCH($B$1, resultados!$A$1:$ZZ$1, 0))</f>
        <v/>
      </c>
      <c r="B47">
        <f>INDEX(resultados!$A$2:$ZZ$525, 41, MATCH($B$2, resultados!$A$1:$ZZ$1, 0))</f>
        <v/>
      </c>
      <c r="C47">
        <f>INDEX(resultados!$A$2:$ZZ$525, 41, MATCH($B$3, resultados!$A$1:$ZZ$1, 0))</f>
        <v/>
      </c>
    </row>
    <row r="48">
      <c r="A48">
        <f>INDEX(resultados!$A$2:$ZZ$525, 42, MATCH($B$1, resultados!$A$1:$ZZ$1, 0))</f>
        <v/>
      </c>
      <c r="B48">
        <f>INDEX(resultados!$A$2:$ZZ$525, 42, MATCH($B$2, resultados!$A$1:$ZZ$1, 0))</f>
        <v/>
      </c>
      <c r="C48">
        <f>INDEX(resultados!$A$2:$ZZ$525, 42, MATCH($B$3, resultados!$A$1:$ZZ$1, 0))</f>
        <v/>
      </c>
    </row>
    <row r="49">
      <c r="A49">
        <f>INDEX(resultados!$A$2:$ZZ$525, 43, MATCH($B$1, resultados!$A$1:$ZZ$1, 0))</f>
        <v/>
      </c>
      <c r="B49">
        <f>INDEX(resultados!$A$2:$ZZ$525, 43, MATCH($B$2, resultados!$A$1:$ZZ$1, 0))</f>
        <v/>
      </c>
      <c r="C49">
        <f>INDEX(resultados!$A$2:$ZZ$525, 43, MATCH($B$3, resultados!$A$1:$ZZ$1, 0))</f>
        <v/>
      </c>
    </row>
    <row r="50">
      <c r="A50">
        <f>INDEX(resultados!$A$2:$ZZ$525, 44, MATCH($B$1, resultados!$A$1:$ZZ$1, 0))</f>
        <v/>
      </c>
      <c r="B50">
        <f>INDEX(resultados!$A$2:$ZZ$525, 44, MATCH($B$2, resultados!$A$1:$ZZ$1, 0))</f>
        <v/>
      </c>
      <c r="C50">
        <f>INDEX(resultados!$A$2:$ZZ$525, 44, MATCH($B$3, resultados!$A$1:$ZZ$1, 0))</f>
        <v/>
      </c>
    </row>
    <row r="51">
      <c r="A51">
        <f>INDEX(resultados!$A$2:$ZZ$525, 45, MATCH($B$1, resultados!$A$1:$ZZ$1, 0))</f>
        <v/>
      </c>
      <c r="B51">
        <f>INDEX(resultados!$A$2:$ZZ$525, 45, MATCH($B$2, resultados!$A$1:$ZZ$1, 0))</f>
        <v/>
      </c>
      <c r="C51">
        <f>INDEX(resultados!$A$2:$ZZ$525, 45, MATCH($B$3, resultados!$A$1:$ZZ$1, 0))</f>
        <v/>
      </c>
    </row>
    <row r="52">
      <c r="A52">
        <f>INDEX(resultados!$A$2:$ZZ$525, 46, MATCH($B$1, resultados!$A$1:$ZZ$1, 0))</f>
        <v/>
      </c>
      <c r="B52">
        <f>INDEX(resultados!$A$2:$ZZ$525, 46, MATCH($B$2, resultados!$A$1:$ZZ$1, 0))</f>
        <v/>
      </c>
      <c r="C52">
        <f>INDEX(resultados!$A$2:$ZZ$525, 46, MATCH($B$3, resultados!$A$1:$ZZ$1, 0))</f>
        <v/>
      </c>
    </row>
    <row r="53">
      <c r="A53">
        <f>INDEX(resultados!$A$2:$ZZ$525, 47, MATCH($B$1, resultados!$A$1:$ZZ$1, 0))</f>
        <v/>
      </c>
      <c r="B53">
        <f>INDEX(resultados!$A$2:$ZZ$525, 47, MATCH($B$2, resultados!$A$1:$ZZ$1, 0))</f>
        <v/>
      </c>
      <c r="C53">
        <f>INDEX(resultados!$A$2:$ZZ$525, 47, MATCH($B$3, resultados!$A$1:$ZZ$1, 0))</f>
        <v/>
      </c>
    </row>
    <row r="54">
      <c r="A54">
        <f>INDEX(resultados!$A$2:$ZZ$525, 48, MATCH($B$1, resultados!$A$1:$ZZ$1, 0))</f>
        <v/>
      </c>
      <c r="B54">
        <f>INDEX(resultados!$A$2:$ZZ$525, 48, MATCH($B$2, resultados!$A$1:$ZZ$1, 0))</f>
        <v/>
      </c>
      <c r="C54">
        <f>INDEX(resultados!$A$2:$ZZ$525, 48, MATCH($B$3, resultados!$A$1:$ZZ$1, 0))</f>
        <v/>
      </c>
    </row>
    <row r="55">
      <c r="A55">
        <f>INDEX(resultados!$A$2:$ZZ$525, 49, MATCH($B$1, resultados!$A$1:$ZZ$1, 0))</f>
        <v/>
      </c>
      <c r="B55">
        <f>INDEX(resultados!$A$2:$ZZ$525, 49, MATCH($B$2, resultados!$A$1:$ZZ$1, 0))</f>
        <v/>
      </c>
      <c r="C55">
        <f>INDEX(resultados!$A$2:$ZZ$525, 49, MATCH($B$3, resultados!$A$1:$ZZ$1, 0))</f>
        <v/>
      </c>
    </row>
    <row r="56">
      <c r="A56">
        <f>INDEX(resultados!$A$2:$ZZ$525, 50, MATCH($B$1, resultados!$A$1:$ZZ$1, 0))</f>
        <v/>
      </c>
      <c r="B56">
        <f>INDEX(resultados!$A$2:$ZZ$525, 50, MATCH($B$2, resultados!$A$1:$ZZ$1, 0))</f>
        <v/>
      </c>
      <c r="C56">
        <f>INDEX(resultados!$A$2:$ZZ$525, 50, MATCH($B$3, resultados!$A$1:$ZZ$1, 0))</f>
        <v/>
      </c>
    </row>
    <row r="57">
      <c r="A57">
        <f>INDEX(resultados!$A$2:$ZZ$525, 51, MATCH($B$1, resultados!$A$1:$ZZ$1, 0))</f>
        <v/>
      </c>
      <c r="B57">
        <f>INDEX(resultados!$A$2:$ZZ$525, 51, MATCH($B$2, resultados!$A$1:$ZZ$1, 0))</f>
        <v/>
      </c>
      <c r="C57">
        <f>INDEX(resultados!$A$2:$ZZ$525, 51, MATCH($B$3, resultados!$A$1:$ZZ$1, 0))</f>
        <v/>
      </c>
    </row>
    <row r="58">
      <c r="A58">
        <f>INDEX(resultados!$A$2:$ZZ$525, 52, MATCH($B$1, resultados!$A$1:$ZZ$1, 0))</f>
        <v/>
      </c>
      <c r="B58">
        <f>INDEX(resultados!$A$2:$ZZ$525, 52, MATCH($B$2, resultados!$A$1:$ZZ$1, 0))</f>
        <v/>
      </c>
      <c r="C58">
        <f>INDEX(resultados!$A$2:$ZZ$525, 52, MATCH($B$3, resultados!$A$1:$ZZ$1, 0))</f>
        <v/>
      </c>
    </row>
    <row r="59">
      <c r="A59">
        <f>INDEX(resultados!$A$2:$ZZ$525, 53, MATCH($B$1, resultados!$A$1:$ZZ$1, 0))</f>
        <v/>
      </c>
      <c r="B59">
        <f>INDEX(resultados!$A$2:$ZZ$525, 53, MATCH($B$2, resultados!$A$1:$ZZ$1, 0))</f>
        <v/>
      </c>
      <c r="C59">
        <f>INDEX(resultados!$A$2:$ZZ$525, 53, MATCH($B$3, resultados!$A$1:$ZZ$1, 0))</f>
        <v/>
      </c>
    </row>
    <row r="60">
      <c r="A60">
        <f>INDEX(resultados!$A$2:$ZZ$525, 54, MATCH($B$1, resultados!$A$1:$ZZ$1, 0))</f>
        <v/>
      </c>
      <c r="B60">
        <f>INDEX(resultados!$A$2:$ZZ$525, 54, MATCH($B$2, resultados!$A$1:$ZZ$1, 0))</f>
        <v/>
      </c>
      <c r="C60">
        <f>INDEX(resultados!$A$2:$ZZ$525, 54, MATCH($B$3, resultados!$A$1:$ZZ$1, 0))</f>
        <v/>
      </c>
    </row>
    <row r="61">
      <c r="A61">
        <f>INDEX(resultados!$A$2:$ZZ$525, 55, MATCH($B$1, resultados!$A$1:$ZZ$1, 0))</f>
        <v/>
      </c>
      <c r="B61">
        <f>INDEX(resultados!$A$2:$ZZ$525, 55, MATCH($B$2, resultados!$A$1:$ZZ$1, 0))</f>
        <v/>
      </c>
      <c r="C61">
        <f>INDEX(resultados!$A$2:$ZZ$525, 55, MATCH($B$3, resultados!$A$1:$ZZ$1, 0))</f>
        <v/>
      </c>
    </row>
    <row r="62">
      <c r="A62">
        <f>INDEX(resultados!$A$2:$ZZ$525, 56, MATCH($B$1, resultados!$A$1:$ZZ$1, 0))</f>
        <v/>
      </c>
      <c r="B62">
        <f>INDEX(resultados!$A$2:$ZZ$525, 56, MATCH($B$2, resultados!$A$1:$ZZ$1, 0))</f>
        <v/>
      </c>
      <c r="C62">
        <f>INDEX(resultados!$A$2:$ZZ$525, 56, MATCH($B$3, resultados!$A$1:$ZZ$1, 0))</f>
        <v/>
      </c>
    </row>
    <row r="63">
      <c r="A63">
        <f>INDEX(resultados!$A$2:$ZZ$525, 57, MATCH($B$1, resultados!$A$1:$ZZ$1, 0))</f>
        <v/>
      </c>
      <c r="B63">
        <f>INDEX(resultados!$A$2:$ZZ$525, 57, MATCH($B$2, resultados!$A$1:$ZZ$1, 0))</f>
        <v/>
      </c>
      <c r="C63">
        <f>INDEX(resultados!$A$2:$ZZ$525, 57, MATCH($B$3, resultados!$A$1:$ZZ$1, 0))</f>
        <v/>
      </c>
    </row>
    <row r="64">
      <c r="A64">
        <f>INDEX(resultados!$A$2:$ZZ$525, 58, MATCH($B$1, resultados!$A$1:$ZZ$1, 0))</f>
        <v/>
      </c>
      <c r="B64">
        <f>INDEX(resultados!$A$2:$ZZ$525, 58, MATCH($B$2, resultados!$A$1:$ZZ$1, 0))</f>
        <v/>
      </c>
      <c r="C64">
        <f>INDEX(resultados!$A$2:$ZZ$525, 58, MATCH($B$3, resultados!$A$1:$ZZ$1, 0))</f>
        <v/>
      </c>
    </row>
    <row r="65">
      <c r="A65">
        <f>INDEX(resultados!$A$2:$ZZ$525, 59, MATCH($B$1, resultados!$A$1:$ZZ$1, 0))</f>
        <v/>
      </c>
      <c r="B65">
        <f>INDEX(resultados!$A$2:$ZZ$525, 59, MATCH($B$2, resultados!$A$1:$ZZ$1, 0))</f>
        <v/>
      </c>
      <c r="C65">
        <f>INDEX(resultados!$A$2:$ZZ$525, 59, MATCH($B$3, resultados!$A$1:$ZZ$1, 0))</f>
        <v/>
      </c>
    </row>
    <row r="66">
      <c r="A66">
        <f>INDEX(resultados!$A$2:$ZZ$525, 60, MATCH($B$1, resultados!$A$1:$ZZ$1, 0))</f>
        <v/>
      </c>
      <c r="B66">
        <f>INDEX(resultados!$A$2:$ZZ$525, 60, MATCH($B$2, resultados!$A$1:$ZZ$1, 0))</f>
        <v/>
      </c>
      <c r="C66">
        <f>INDEX(resultados!$A$2:$ZZ$525, 60, MATCH($B$3, resultados!$A$1:$ZZ$1, 0))</f>
        <v/>
      </c>
    </row>
    <row r="67">
      <c r="A67">
        <f>INDEX(resultados!$A$2:$ZZ$525, 61, MATCH($B$1, resultados!$A$1:$ZZ$1, 0))</f>
        <v/>
      </c>
      <c r="B67">
        <f>INDEX(resultados!$A$2:$ZZ$525, 61, MATCH($B$2, resultados!$A$1:$ZZ$1, 0))</f>
        <v/>
      </c>
      <c r="C67">
        <f>INDEX(resultados!$A$2:$ZZ$525, 61, MATCH($B$3, resultados!$A$1:$ZZ$1, 0))</f>
        <v/>
      </c>
    </row>
    <row r="68">
      <c r="A68">
        <f>INDEX(resultados!$A$2:$ZZ$525, 62, MATCH($B$1, resultados!$A$1:$ZZ$1, 0))</f>
        <v/>
      </c>
      <c r="B68">
        <f>INDEX(resultados!$A$2:$ZZ$525, 62, MATCH($B$2, resultados!$A$1:$ZZ$1, 0))</f>
        <v/>
      </c>
      <c r="C68">
        <f>INDEX(resultados!$A$2:$ZZ$525, 62, MATCH($B$3, resultados!$A$1:$ZZ$1, 0))</f>
        <v/>
      </c>
    </row>
    <row r="69">
      <c r="A69">
        <f>INDEX(resultados!$A$2:$ZZ$525, 63, MATCH($B$1, resultados!$A$1:$ZZ$1, 0))</f>
        <v/>
      </c>
      <c r="B69">
        <f>INDEX(resultados!$A$2:$ZZ$525, 63, MATCH($B$2, resultados!$A$1:$ZZ$1, 0))</f>
        <v/>
      </c>
      <c r="C69">
        <f>INDEX(resultados!$A$2:$ZZ$525, 63, MATCH($B$3, resultados!$A$1:$ZZ$1, 0))</f>
        <v/>
      </c>
    </row>
    <row r="70">
      <c r="A70">
        <f>INDEX(resultados!$A$2:$ZZ$525, 64, MATCH($B$1, resultados!$A$1:$ZZ$1, 0))</f>
        <v/>
      </c>
      <c r="B70">
        <f>INDEX(resultados!$A$2:$ZZ$525, 64, MATCH($B$2, resultados!$A$1:$ZZ$1, 0))</f>
        <v/>
      </c>
      <c r="C70">
        <f>INDEX(resultados!$A$2:$ZZ$525, 64, MATCH($B$3, resultados!$A$1:$ZZ$1, 0))</f>
        <v/>
      </c>
    </row>
    <row r="71">
      <c r="A71">
        <f>INDEX(resultados!$A$2:$ZZ$525, 65, MATCH($B$1, resultados!$A$1:$ZZ$1, 0))</f>
        <v/>
      </c>
      <c r="B71">
        <f>INDEX(resultados!$A$2:$ZZ$525, 65, MATCH($B$2, resultados!$A$1:$ZZ$1, 0))</f>
        <v/>
      </c>
      <c r="C71">
        <f>INDEX(resultados!$A$2:$ZZ$525, 65, MATCH($B$3, resultados!$A$1:$ZZ$1, 0))</f>
        <v/>
      </c>
    </row>
    <row r="72">
      <c r="A72">
        <f>INDEX(resultados!$A$2:$ZZ$525, 66, MATCH($B$1, resultados!$A$1:$ZZ$1, 0))</f>
        <v/>
      </c>
      <c r="B72">
        <f>INDEX(resultados!$A$2:$ZZ$525, 66, MATCH($B$2, resultados!$A$1:$ZZ$1, 0))</f>
        <v/>
      </c>
      <c r="C72">
        <f>INDEX(resultados!$A$2:$ZZ$525, 66, MATCH($B$3, resultados!$A$1:$ZZ$1, 0))</f>
        <v/>
      </c>
    </row>
    <row r="73">
      <c r="A73">
        <f>INDEX(resultados!$A$2:$ZZ$525, 67, MATCH($B$1, resultados!$A$1:$ZZ$1, 0))</f>
        <v/>
      </c>
      <c r="B73">
        <f>INDEX(resultados!$A$2:$ZZ$525, 67, MATCH($B$2, resultados!$A$1:$ZZ$1, 0))</f>
        <v/>
      </c>
      <c r="C73">
        <f>INDEX(resultados!$A$2:$ZZ$525, 67, MATCH($B$3, resultados!$A$1:$ZZ$1, 0))</f>
        <v/>
      </c>
    </row>
    <row r="74">
      <c r="A74">
        <f>INDEX(resultados!$A$2:$ZZ$525, 68, MATCH($B$1, resultados!$A$1:$ZZ$1, 0))</f>
        <v/>
      </c>
      <c r="B74">
        <f>INDEX(resultados!$A$2:$ZZ$525, 68, MATCH($B$2, resultados!$A$1:$ZZ$1, 0))</f>
        <v/>
      </c>
      <c r="C74">
        <f>INDEX(resultados!$A$2:$ZZ$525, 68, MATCH($B$3, resultados!$A$1:$ZZ$1, 0))</f>
        <v/>
      </c>
    </row>
    <row r="75">
      <c r="A75">
        <f>INDEX(resultados!$A$2:$ZZ$525, 69, MATCH($B$1, resultados!$A$1:$ZZ$1, 0))</f>
        <v/>
      </c>
      <c r="B75">
        <f>INDEX(resultados!$A$2:$ZZ$525, 69, MATCH($B$2, resultados!$A$1:$ZZ$1, 0))</f>
        <v/>
      </c>
      <c r="C75">
        <f>INDEX(resultados!$A$2:$ZZ$525, 69, MATCH($B$3, resultados!$A$1:$ZZ$1, 0))</f>
        <v/>
      </c>
    </row>
    <row r="76">
      <c r="A76">
        <f>INDEX(resultados!$A$2:$ZZ$525, 70, MATCH($B$1, resultados!$A$1:$ZZ$1, 0))</f>
        <v/>
      </c>
      <c r="B76">
        <f>INDEX(resultados!$A$2:$ZZ$525, 70, MATCH($B$2, resultados!$A$1:$ZZ$1, 0))</f>
        <v/>
      </c>
      <c r="C76">
        <f>INDEX(resultados!$A$2:$ZZ$525, 70, MATCH($B$3, resultados!$A$1:$ZZ$1, 0))</f>
        <v/>
      </c>
    </row>
    <row r="77">
      <c r="A77">
        <f>INDEX(resultados!$A$2:$ZZ$525, 71, MATCH($B$1, resultados!$A$1:$ZZ$1, 0))</f>
        <v/>
      </c>
      <c r="B77">
        <f>INDEX(resultados!$A$2:$ZZ$525, 71, MATCH($B$2, resultados!$A$1:$ZZ$1, 0))</f>
        <v/>
      </c>
      <c r="C77">
        <f>INDEX(resultados!$A$2:$ZZ$525, 71, MATCH($B$3, resultados!$A$1:$ZZ$1, 0))</f>
        <v/>
      </c>
    </row>
    <row r="78">
      <c r="A78">
        <f>INDEX(resultados!$A$2:$ZZ$525, 72, MATCH($B$1, resultados!$A$1:$ZZ$1, 0))</f>
        <v/>
      </c>
      <c r="B78">
        <f>INDEX(resultados!$A$2:$ZZ$525, 72, MATCH($B$2, resultados!$A$1:$ZZ$1, 0))</f>
        <v/>
      </c>
      <c r="C78">
        <f>INDEX(resultados!$A$2:$ZZ$525, 72, MATCH($B$3, resultados!$A$1:$ZZ$1, 0))</f>
        <v/>
      </c>
    </row>
    <row r="79">
      <c r="A79">
        <f>INDEX(resultados!$A$2:$ZZ$525, 73, MATCH($B$1, resultados!$A$1:$ZZ$1, 0))</f>
        <v/>
      </c>
      <c r="B79">
        <f>INDEX(resultados!$A$2:$ZZ$525, 73, MATCH($B$2, resultados!$A$1:$ZZ$1, 0))</f>
        <v/>
      </c>
      <c r="C79">
        <f>INDEX(resultados!$A$2:$ZZ$525, 73, MATCH($B$3, resultados!$A$1:$ZZ$1, 0))</f>
        <v/>
      </c>
    </row>
    <row r="80">
      <c r="A80">
        <f>INDEX(resultados!$A$2:$ZZ$525, 74, MATCH($B$1, resultados!$A$1:$ZZ$1, 0))</f>
        <v/>
      </c>
      <c r="B80">
        <f>INDEX(resultados!$A$2:$ZZ$525, 74, MATCH($B$2, resultados!$A$1:$ZZ$1, 0))</f>
        <v/>
      </c>
      <c r="C80">
        <f>INDEX(resultados!$A$2:$ZZ$525, 74, MATCH($B$3, resultados!$A$1:$ZZ$1, 0))</f>
        <v/>
      </c>
    </row>
    <row r="81">
      <c r="A81">
        <f>INDEX(resultados!$A$2:$ZZ$525, 75, MATCH($B$1, resultados!$A$1:$ZZ$1, 0))</f>
        <v/>
      </c>
      <c r="B81">
        <f>INDEX(resultados!$A$2:$ZZ$525, 75, MATCH($B$2, resultados!$A$1:$ZZ$1, 0))</f>
        <v/>
      </c>
      <c r="C81">
        <f>INDEX(resultados!$A$2:$ZZ$525, 75, MATCH($B$3, resultados!$A$1:$ZZ$1, 0))</f>
        <v/>
      </c>
    </row>
    <row r="82">
      <c r="A82">
        <f>INDEX(resultados!$A$2:$ZZ$525, 76, MATCH($B$1, resultados!$A$1:$ZZ$1, 0))</f>
        <v/>
      </c>
      <c r="B82">
        <f>INDEX(resultados!$A$2:$ZZ$525, 76, MATCH($B$2, resultados!$A$1:$ZZ$1, 0))</f>
        <v/>
      </c>
      <c r="C82">
        <f>INDEX(resultados!$A$2:$ZZ$525, 76, MATCH($B$3, resultados!$A$1:$ZZ$1, 0))</f>
        <v/>
      </c>
    </row>
    <row r="83">
      <c r="A83">
        <f>INDEX(resultados!$A$2:$ZZ$525, 77, MATCH($B$1, resultados!$A$1:$ZZ$1, 0))</f>
        <v/>
      </c>
      <c r="B83">
        <f>INDEX(resultados!$A$2:$ZZ$525, 77, MATCH($B$2, resultados!$A$1:$ZZ$1, 0))</f>
        <v/>
      </c>
      <c r="C83">
        <f>INDEX(resultados!$A$2:$ZZ$525, 77, MATCH($B$3, resultados!$A$1:$ZZ$1, 0))</f>
        <v/>
      </c>
    </row>
    <row r="84">
      <c r="A84">
        <f>INDEX(resultados!$A$2:$ZZ$525, 78, MATCH($B$1, resultados!$A$1:$ZZ$1, 0))</f>
        <v/>
      </c>
      <c r="B84">
        <f>INDEX(resultados!$A$2:$ZZ$525, 78, MATCH($B$2, resultados!$A$1:$ZZ$1, 0))</f>
        <v/>
      </c>
      <c r="C84">
        <f>INDEX(resultados!$A$2:$ZZ$525, 78, MATCH($B$3, resultados!$A$1:$ZZ$1, 0))</f>
        <v/>
      </c>
    </row>
    <row r="85">
      <c r="A85">
        <f>INDEX(resultados!$A$2:$ZZ$525, 79, MATCH($B$1, resultados!$A$1:$ZZ$1, 0))</f>
        <v/>
      </c>
      <c r="B85">
        <f>INDEX(resultados!$A$2:$ZZ$525, 79, MATCH($B$2, resultados!$A$1:$ZZ$1, 0))</f>
        <v/>
      </c>
      <c r="C85">
        <f>INDEX(resultados!$A$2:$ZZ$525, 79, MATCH($B$3, resultados!$A$1:$ZZ$1, 0))</f>
        <v/>
      </c>
    </row>
    <row r="86">
      <c r="A86">
        <f>INDEX(resultados!$A$2:$ZZ$525, 80, MATCH($B$1, resultados!$A$1:$ZZ$1, 0))</f>
        <v/>
      </c>
      <c r="B86">
        <f>INDEX(resultados!$A$2:$ZZ$525, 80, MATCH($B$2, resultados!$A$1:$ZZ$1, 0))</f>
        <v/>
      </c>
      <c r="C86">
        <f>INDEX(resultados!$A$2:$ZZ$525, 80, MATCH($B$3, resultados!$A$1:$ZZ$1, 0))</f>
        <v/>
      </c>
    </row>
    <row r="87">
      <c r="A87">
        <f>INDEX(resultados!$A$2:$ZZ$525, 81, MATCH($B$1, resultados!$A$1:$ZZ$1, 0))</f>
        <v/>
      </c>
      <c r="B87">
        <f>INDEX(resultados!$A$2:$ZZ$525, 81, MATCH($B$2, resultados!$A$1:$ZZ$1, 0))</f>
        <v/>
      </c>
      <c r="C87">
        <f>INDEX(resultados!$A$2:$ZZ$525, 81, MATCH($B$3, resultados!$A$1:$ZZ$1, 0))</f>
        <v/>
      </c>
    </row>
    <row r="88">
      <c r="A88">
        <f>INDEX(resultados!$A$2:$ZZ$525, 82, MATCH($B$1, resultados!$A$1:$ZZ$1, 0))</f>
        <v/>
      </c>
      <c r="B88">
        <f>INDEX(resultados!$A$2:$ZZ$525, 82, MATCH($B$2, resultados!$A$1:$ZZ$1, 0))</f>
        <v/>
      </c>
      <c r="C88">
        <f>INDEX(resultados!$A$2:$ZZ$525, 82, MATCH($B$3, resultados!$A$1:$ZZ$1, 0))</f>
        <v/>
      </c>
    </row>
    <row r="89">
      <c r="A89">
        <f>INDEX(resultados!$A$2:$ZZ$525, 83, MATCH($B$1, resultados!$A$1:$ZZ$1, 0))</f>
        <v/>
      </c>
      <c r="B89">
        <f>INDEX(resultados!$A$2:$ZZ$525, 83, MATCH($B$2, resultados!$A$1:$ZZ$1, 0))</f>
        <v/>
      </c>
      <c r="C89">
        <f>INDEX(resultados!$A$2:$ZZ$525, 83, MATCH($B$3, resultados!$A$1:$ZZ$1, 0))</f>
        <v/>
      </c>
    </row>
    <row r="90">
      <c r="A90">
        <f>INDEX(resultados!$A$2:$ZZ$525, 84, MATCH($B$1, resultados!$A$1:$ZZ$1, 0))</f>
        <v/>
      </c>
      <c r="B90">
        <f>INDEX(resultados!$A$2:$ZZ$525, 84, MATCH($B$2, resultados!$A$1:$ZZ$1, 0))</f>
        <v/>
      </c>
      <c r="C90">
        <f>INDEX(resultados!$A$2:$ZZ$525, 84, MATCH($B$3, resultados!$A$1:$ZZ$1, 0))</f>
        <v/>
      </c>
    </row>
    <row r="91">
      <c r="A91">
        <f>INDEX(resultados!$A$2:$ZZ$525, 85, MATCH($B$1, resultados!$A$1:$ZZ$1, 0))</f>
        <v/>
      </c>
      <c r="B91">
        <f>INDEX(resultados!$A$2:$ZZ$525, 85, MATCH($B$2, resultados!$A$1:$ZZ$1, 0))</f>
        <v/>
      </c>
      <c r="C91">
        <f>INDEX(resultados!$A$2:$ZZ$525, 85, MATCH($B$3, resultados!$A$1:$ZZ$1, 0))</f>
        <v/>
      </c>
    </row>
    <row r="92">
      <c r="A92">
        <f>INDEX(resultados!$A$2:$ZZ$525, 86, MATCH($B$1, resultados!$A$1:$ZZ$1, 0))</f>
        <v/>
      </c>
      <c r="B92">
        <f>INDEX(resultados!$A$2:$ZZ$525, 86, MATCH($B$2, resultados!$A$1:$ZZ$1, 0))</f>
        <v/>
      </c>
      <c r="C92">
        <f>INDEX(resultados!$A$2:$ZZ$525, 86, MATCH($B$3, resultados!$A$1:$ZZ$1, 0))</f>
        <v/>
      </c>
    </row>
    <row r="93">
      <c r="A93">
        <f>INDEX(resultados!$A$2:$ZZ$525, 87, MATCH($B$1, resultados!$A$1:$ZZ$1, 0))</f>
        <v/>
      </c>
      <c r="B93">
        <f>INDEX(resultados!$A$2:$ZZ$525, 87, MATCH($B$2, resultados!$A$1:$ZZ$1, 0))</f>
        <v/>
      </c>
      <c r="C93">
        <f>INDEX(resultados!$A$2:$ZZ$525, 87, MATCH($B$3, resultados!$A$1:$ZZ$1, 0))</f>
        <v/>
      </c>
    </row>
    <row r="94">
      <c r="A94">
        <f>INDEX(resultados!$A$2:$ZZ$525, 88, MATCH($B$1, resultados!$A$1:$ZZ$1, 0))</f>
        <v/>
      </c>
      <c r="B94">
        <f>INDEX(resultados!$A$2:$ZZ$525, 88, MATCH($B$2, resultados!$A$1:$ZZ$1, 0))</f>
        <v/>
      </c>
      <c r="C94">
        <f>INDEX(resultados!$A$2:$ZZ$525, 88, MATCH($B$3, resultados!$A$1:$ZZ$1, 0))</f>
        <v/>
      </c>
    </row>
    <row r="95">
      <c r="A95">
        <f>INDEX(resultados!$A$2:$ZZ$525, 89, MATCH($B$1, resultados!$A$1:$ZZ$1, 0))</f>
        <v/>
      </c>
      <c r="B95">
        <f>INDEX(resultados!$A$2:$ZZ$525, 89, MATCH($B$2, resultados!$A$1:$ZZ$1, 0))</f>
        <v/>
      </c>
      <c r="C95">
        <f>INDEX(resultados!$A$2:$ZZ$525, 89, MATCH($B$3, resultados!$A$1:$ZZ$1, 0))</f>
        <v/>
      </c>
    </row>
    <row r="96">
      <c r="A96">
        <f>INDEX(resultados!$A$2:$ZZ$525, 90, MATCH($B$1, resultados!$A$1:$ZZ$1, 0))</f>
        <v/>
      </c>
      <c r="B96">
        <f>INDEX(resultados!$A$2:$ZZ$525, 90, MATCH($B$2, resultados!$A$1:$ZZ$1, 0))</f>
        <v/>
      </c>
      <c r="C96">
        <f>INDEX(resultados!$A$2:$ZZ$525, 90, MATCH($B$3, resultados!$A$1:$ZZ$1, 0))</f>
        <v/>
      </c>
    </row>
    <row r="97">
      <c r="A97">
        <f>INDEX(resultados!$A$2:$ZZ$525, 91, MATCH($B$1, resultados!$A$1:$ZZ$1, 0))</f>
        <v/>
      </c>
      <c r="B97">
        <f>INDEX(resultados!$A$2:$ZZ$525, 91, MATCH($B$2, resultados!$A$1:$ZZ$1, 0))</f>
        <v/>
      </c>
      <c r="C97">
        <f>INDEX(resultados!$A$2:$ZZ$525, 91, MATCH($B$3, resultados!$A$1:$ZZ$1, 0))</f>
        <v/>
      </c>
    </row>
    <row r="98">
      <c r="A98">
        <f>INDEX(resultados!$A$2:$ZZ$525, 92, MATCH($B$1, resultados!$A$1:$ZZ$1, 0))</f>
        <v/>
      </c>
      <c r="B98">
        <f>INDEX(resultados!$A$2:$ZZ$525, 92, MATCH($B$2, resultados!$A$1:$ZZ$1, 0))</f>
        <v/>
      </c>
      <c r="C98">
        <f>INDEX(resultados!$A$2:$ZZ$525, 92, MATCH($B$3, resultados!$A$1:$ZZ$1, 0))</f>
        <v/>
      </c>
    </row>
    <row r="99">
      <c r="A99">
        <f>INDEX(resultados!$A$2:$ZZ$525, 93, MATCH($B$1, resultados!$A$1:$ZZ$1, 0))</f>
        <v/>
      </c>
      <c r="B99">
        <f>INDEX(resultados!$A$2:$ZZ$525, 93, MATCH($B$2, resultados!$A$1:$ZZ$1, 0))</f>
        <v/>
      </c>
      <c r="C99">
        <f>INDEX(resultados!$A$2:$ZZ$525, 93, MATCH($B$3, resultados!$A$1:$ZZ$1, 0))</f>
        <v/>
      </c>
    </row>
    <row r="100">
      <c r="A100">
        <f>INDEX(resultados!$A$2:$ZZ$525, 94, MATCH($B$1, resultados!$A$1:$ZZ$1, 0))</f>
        <v/>
      </c>
      <c r="B100">
        <f>INDEX(resultados!$A$2:$ZZ$525, 94, MATCH($B$2, resultados!$A$1:$ZZ$1, 0))</f>
        <v/>
      </c>
      <c r="C100">
        <f>INDEX(resultados!$A$2:$ZZ$525, 94, MATCH($B$3, resultados!$A$1:$ZZ$1, 0))</f>
        <v/>
      </c>
    </row>
    <row r="101">
      <c r="A101">
        <f>INDEX(resultados!$A$2:$ZZ$525, 95, MATCH($B$1, resultados!$A$1:$ZZ$1, 0))</f>
        <v/>
      </c>
      <c r="B101">
        <f>INDEX(resultados!$A$2:$ZZ$525, 95, MATCH($B$2, resultados!$A$1:$ZZ$1, 0))</f>
        <v/>
      </c>
      <c r="C101">
        <f>INDEX(resultados!$A$2:$ZZ$525, 95, MATCH($B$3, resultados!$A$1:$ZZ$1, 0))</f>
        <v/>
      </c>
    </row>
    <row r="102">
      <c r="A102">
        <f>INDEX(resultados!$A$2:$ZZ$525, 96, MATCH($B$1, resultados!$A$1:$ZZ$1, 0))</f>
        <v/>
      </c>
      <c r="B102">
        <f>INDEX(resultados!$A$2:$ZZ$525, 96, MATCH($B$2, resultados!$A$1:$ZZ$1, 0))</f>
        <v/>
      </c>
      <c r="C102">
        <f>INDEX(resultados!$A$2:$ZZ$525, 96, MATCH($B$3, resultados!$A$1:$ZZ$1, 0))</f>
        <v/>
      </c>
    </row>
    <row r="103">
      <c r="A103">
        <f>INDEX(resultados!$A$2:$ZZ$525, 97, MATCH($B$1, resultados!$A$1:$ZZ$1, 0))</f>
        <v/>
      </c>
      <c r="B103">
        <f>INDEX(resultados!$A$2:$ZZ$525, 97, MATCH($B$2, resultados!$A$1:$ZZ$1, 0))</f>
        <v/>
      </c>
      <c r="C103">
        <f>INDEX(resultados!$A$2:$ZZ$525, 97, MATCH($B$3, resultados!$A$1:$ZZ$1, 0))</f>
        <v/>
      </c>
    </row>
    <row r="104">
      <c r="A104">
        <f>INDEX(resultados!$A$2:$ZZ$525, 98, MATCH($B$1, resultados!$A$1:$ZZ$1, 0))</f>
        <v/>
      </c>
      <c r="B104">
        <f>INDEX(resultados!$A$2:$ZZ$525, 98, MATCH($B$2, resultados!$A$1:$ZZ$1, 0))</f>
        <v/>
      </c>
      <c r="C104">
        <f>INDEX(resultados!$A$2:$ZZ$525, 98, MATCH($B$3, resultados!$A$1:$ZZ$1, 0))</f>
        <v/>
      </c>
    </row>
    <row r="105">
      <c r="A105">
        <f>INDEX(resultados!$A$2:$ZZ$525, 99, MATCH($B$1, resultados!$A$1:$ZZ$1, 0))</f>
        <v/>
      </c>
      <c r="B105">
        <f>INDEX(resultados!$A$2:$ZZ$525, 99, MATCH($B$2, resultados!$A$1:$ZZ$1, 0))</f>
        <v/>
      </c>
      <c r="C105">
        <f>INDEX(resultados!$A$2:$ZZ$525, 99, MATCH($B$3, resultados!$A$1:$ZZ$1, 0))</f>
        <v/>
      </c>
    </row>
    <row r="106">
      <c r="A106">
        <f>INDEX(resultados!$A$2:$ZZ$525, 100, MATCH($B$1, resultados!$A$1:$ZZ$1, 0))</f>
        <v/>
      </c>
      <c r="B106">
        <f>INDEX(resultados!$A$2:$ZZ$525, 100, MATCH($B$2, resultados!$A$1:$ZZ$1, 0))</f>
        <v/>
      </c>
      <c r="C106">
        <f>INDEX(resultados!$A$2:$ZZ$525, 100, MATCH($B$3, resultados!$A$1:$ZZ$1, 0))</f>
        <v/>
      </c>
    </row>
    <row r="107">
      <c r="A107">
        <f>INDEX(resultados!$A$2:$ZZ$525, 101, MATCH($B$1, resultados!$A$1:$ZZ$1, 0))</f>
        <v/>
      </c>
      <c r="B107">
        <f>INDEX(resultados!$A$2:$ZZ$525, 101, MATCH($B$2, resultados!$A$1:$ZZ$1, 0))</f>
        <v/>
      </c>
      <c r="C107">
        <f>INDEX(resultados!$A$2:$ZZ$525, 101, MATCH($B$3, resultados!$A$1:$ZZ$1, 0))</f>
        <v/>
      </c>
    </row>
    <row r="108">
      <c r="A108">
        <f>INDEX(resultados!$A$2:$ZZ$525, 102, MATCH($B$1, resultados!$A$1:$ZZ$1, 0))</f>
        <v/>
      </c>
      <c r="B108">
        <f>INDEX(resultados!$A$2:$ZZ$525, 102, MATCH($B$2, resultados!$A$1:$ZZ$1, 0))</f>
        <v/>
      </c>
      <c r="C108">
        <f>INDEX(resultados!$A$2:$ZZ$525, 102, MATCH($B$3, resultados!$A$1:$ZZ$1, 0))</f>
        <v/>
      </c>
    </row>
    <row r="109">
      <c r="A109">
        <f>INDEX(resultados!$A$2:$ZZ$525, 103, MATCH($B$1, resultados!$A$1:$ZZ$1, 0))</f>
        <v/>
      </c>
      <c r="B109">
        <f>INDEX(resultados!$A$2:$ZZ$525, 103, MATCH($B$2, resultados!$A$1:$ZZ$1, 0))</f>
        <v/>
      </c>
      <c r="C109">
        <f>INDEX(resultados!$A$2:$ZZ$525, 103, MATCH($B$3, resultados!$A$1:$ZZ$1, 0))</f>
        <v/>
      </c>
    </row>
    <row r="110">
      <c r="A110">
        <f>INDEX(resultados!$A$2:$ZZ$525, 104, MATCH($B$1, resultados!$A$1:$ZZ$1, 0))</f>
        <v/>
      </c>
      <c r="B110">
        <f>INDEX(resultados!$A$2:$ZZ$525, 104, MATCH($B$2, resultados!$A$1:$ZZ$1, 0))</f>
        <v/>
      </c>
      <c r="C110">
        <f>INDEX(resultados!$A$2:$ZZ$525, 104, MATCH($B$3, resultados!$A$1:$ZZ$1, 0))</f>
        <v/>
      </c>
    </row>
    <row r="111">
      <c r="A111">
        <f>INDEX(resultados!$A$2:$ZZ$525, 105, MATCH($B$1, resultados!$A$1:$ZZ$1, 0))</f>
        <v/>
      </c>
      <c r="B111">
        <f>INDEX(resultados!$A$2:$ZZ$525, 105, MATCH($B$2, resultados!$A$1:$ZZ$1, 0))</f>
        <v/>
      </c>
      <c r="C111">
        <f>INDEX(resultados!$A$2:$ZZ$525, 105, MATCH($B$3, resultados!$A$1:$ZZ$1, 0))</f>
        <v/>
      </c>
    </row>
    <row r="112">
      <c r="A112">
        <f>INDEX(resultados!$A$2:$ZZ$525, 106, MATCH($B$1, resultados!$A$1:$ZZ$1, 0))</f>
        <v/>
      </c>
      <c r="B112">
        <f>INDEX(resultados!$A$2:$ZZ$525, 106, MATCH($B$2, resultados!$A$1:$ZZ$1, 0))</f>
        <v/>
      </c>
      <c r="C112">
        <f>INDEX(resultados!$A$2:$ZZ$525, 106, MATCH($B$3, resultados!$A$1:$ZZ$1, 0))</f>
        <v/>
      </c>
    </row>
    <row r="113">
      <c r="A113">
        <f>INDEX(resultados!$A$2:$ZZ$525, 107, MATCH($B$1, resultados!$A$1:$ZZ$1, 0))</f>
        <v/>
      </c>
      <c r="B113">
        <f>INDEX(resultados!$A$2:$ZZ$525, 107, MATCH($B$2, resultados!$A$1:$ZZ$1, 0))</f>
        <v/>
      </c>
      <c r="C113">
        <f>INDEX(resultados!$A$2:$ZZ$525, 107, MATCH($B$3, resultados!$A$1:$ZZ$1, 0))</f>
        <v/>
      </c>
    </row>
    <row r="114">
      <c r="A114">
        <f>INDEX(resultados!$A$2:$ZZ$525, 108, MATCH($B$1, resultados!$A$1:$ZZ$1, 0))</f>
        <v/>
      </c>
      <c r="B114">
        <f>INDEX(resultados!$A$2:$ZZ$525, 108, MATCH($B$2, resultados!$A$1:$ZZ$1, 0))</f>
        <v/>
      </c>
      <c r="C114">
        <f>INDEX(resultados!$A$2:$ZZ$525, 108, MATCH($B$3, resultados!$A$1:$ZZ$1, 0))</f>
        <v/>
      </c>
    </row>
    <row r="115">
      <c r="A115">
        <f>INDEX(resultados!$A$2:$ZZ$525, 109, MATCH($B$1, resultados!$A$1:$ZZ$1, 0))</f>
        <v/>
      </c>
      <c r="B115">
        <f>INDEX(resultados!$A$2:$ZZ$525, 109, MATCH($B$2, resultados!$A$1:$ZZ$1, 0))</f>
        <v/>
      </c>
      <c r="C115">
        <f>INDEX(resultados!$A$2:$ZZ$525, 109, MATCH($B$3, resultados!$A$1:$ZZ$1, 0))</f>
        <v/>
      </c>
    </row>
    <row r="116">
      <c r="A116">
        <f>INDEX(resultados!$A$2:$ZZ$525, 110, MATCH($B$1, resultados!$A$1:$ZZ$1, 0))</f>
        <v/>
      </c>
      <c r="B116">
        <f>INDEX(resultados!$A$2:$ZZ$525, 110, MATCH($B$2, resultados!$A$1:$ZZ$1, 0))</f>
        <v/>
      </c>
      <c r="C116">
        <f>INDEX(resultados!$A$2:$ZZ$525, 110, MATCH($B$3, resultados!$A$1:$ZZ$1, 0))</f>
        <v/>
      </c>
    </row>
    <row r="117">
      <c r="A117">
        <f>INDEX(resultados!$A$2:$ZZ$525, 111, MATCH($B$1, resultados!$A$1:$ZZ$1, 0))</f>
        <v/>
      </c>
      <c r="B117">
        <f>INDEX(resultados!$A$2:$ZZ$525, 111, MATCH($B$2, resultados!$A$1:$ZZ$1, 0))</f>
        <v/>
      </c>
      <c r="C117">
        <f>INDEX(resultados!$A$2:$ZZ$525, 111, MATCH($B$3, resultados!$A$1:$ZZ$1, 0))</f>
        <v/>
      </c>
    </row>
    <row r="118">
      <c r="A118">
        <f>INDEX(resultados!$A$2:$ZZ$525, 112, MATCH($B$1, resultados!$A$1:$ZZ$1, 0))</f>
        <v/>
      </c>
      <c r="B118">
        <f>INDEX(resultados!$A$2:$ZZ$525, 112, MATCH($B$2, resultados!$A$1:$ZZ$1, 0))</f>
        <v/>
      </c>
      <c r="C118">
        <f>INDEX(resultados!$A$2:$ZZ$525, 112, MATCH($B$3, resultados!$A$1:$ZZ$1, 0))</f>
        <v/>
      </c>
    </row>
    <row r="119">
      <c r="A119">
        <f>INDEX(resultados!$A$2:$ZZ$525, 113, MATCH($B$1, resultados!$A$1:$ZZ$1, 0))</f>
        <v/>
      </c>
      <c r="B119">
        <f>INDEX(resultados!$A$2:$ZZ$525, 113, MATCH($B$2, resultados!$A$1:$ZZ$1, 0))</f>
        <v/>
      </c>
      <c r="C119">
        <f>INDEX(resultados!$A$2:$ZZ$525, 113, MATCH($B$3, resultados!$A$1:$ZZ$1, 0))</f>
        <v/>
      </c>
    </row>
    <row r="120">
      <c r="A120">
        <f>INDEX(resultados!$A$2:$ZZ$525, 114, MATCH($B$1, resultados!$A$1:$ZZ$1, 0))</f>
        <v/>
      </c>
      <c r="B120">
        <f>INDEX(resultados!$A$2:$ZZ$525, 114, MATCH($B$2, resultados!$A$1:$ZZ$1, 0))</f>
        <v/>
      </c>
      <c r="C120">
        <f>INDEX(resultados!$A$2:$ZZ$525, 114, MATCH($B$3, resultados!$A$1:$ZZ$1, 0))</f>
        <v/>
      </c>
    </row>
    <row r="121">
      <c r="A121">
        <f>INDEX(resultados!$A$2:$ZZ$525, 115, MATCH($B$1, resultados!$A$1:$ZZ$1, 0))</f>
        <v/>
      </c>
      <c r="B121">
        <f>INDEX(resultados!$A$2:$ZZ$525, 115, MATCH($B$2, resultados!$A$1:$ZZ$1, 0))</f>
        <v/>
      </c>
      <c r="C121">
        <f>INDEX(resultados!$A$2:$ZZ$525, 115, MATCH($B$3, resultados!$A$1:$ZZ$1, 0))</f>
        <v/>
      </c>
    </row>
    <row r="122">
      <c r="A122">
        <f>INDEX(resultados!$A$2:$ZZ$525, 116, MATCH($B$1, resultados!$A$1:$ZZ$1, 0))</f>
        <v/>
      </c>
      <c r="B122">
        <f>INDEX(resultados!$A$2:$ZZ$525, 116, MATCH($B$2, resultados!$A$1:$ZZ$1, 0))</f>
        <v/>
      </c>
      <c r="C122">
        <f>INDEX(resultados!$A$2:$ZZ$525, 116, MATCH($B$3, resultados!$A$1:$ZZ$1, 0))</f>
        <v/>
      </c>
    </row>
    <row r="123">
      <c r="A123">
        <f>INDEX(resultados!$A$2:$ZZ$525, 117, MATCH($B$1, resultados!$A$1:$ZZ$1, 0))</f>
        <v/>
      </c>
      <c r="B123">
        <f>INDEX(resultados!$A$2:$ZZ$525, 117, MATCH($B$2, resultados!$A$1:$ZZ$1, 0))</f>
        <v/>
      </c>
      <c r="C123">
        <f>INDEX(resultados!$A$2:$ZZ$525, 117, MATCH($B$3, resultados!$A$1:$ZZ$1, 0))</f>
        <v/>
      </c>
    </row>
    <row r="124">
      <c r="A124">
        <f>INDEX(resultados!$A$2:$ZZ$525, 118, MATCH($B$1, resultados!$A$1:$ZZ$1, 0))</f>
        <v/>
      </c>
      <c r="B124">
        <f>INDEX(resultados!$A$2:$ZZ$525, 118, MATCH($B$2, resultados!$A$1:$ZZ$1, 0))</f>
        <v/>
      </c>
      <c r="C124">
        <f>INDEX(resultados!$A$2:$ZZ$525, 118, MATCH($B$3, resultados!$A$1:$ZZ$1, 0))</f>
        <v/>
      </c>
    </row>
    <row r="125">
      <c r="A125">
        <f>INDEX(resultados!$A$2:$ZZ$525, 119, MATCH($B$1, resultados!$A$1:$ZZ$1, 0))</f>
        <v/>
      </c>
      <c r="B125">
        <f>INDEX(resultados!$A$2:$ZZ$525, 119, MATCH($B$2, resultados!$A$1:$ZZ$1, 0))</f>
        <v/>
      </c>
      <c r="C125">
        <f>INDEX(resultados!$A$2:$ZZ$525, 119, MATCH($B$3, resultados!$A$1:$ZZ$1, 0))</f>
        <v/>
      </c>
    </row>
    <row r="126">
      <c r="A126">
        <f>INDEX(resultados!$A$2:$ZZ$525, 120, MATCH($B$1, resultados!$A$1:$ZZ$1, 0))</f>
        <v/>
      </c>
      <c r="B126">
        <f>INDEX(resultados!$A$2:$ZZ$525, 120, MATCH($B$2, resultados!$A$1:$ZZ$1, 0))</f>
        <v/>
      </c>
      <c r="C126">
        <f>INDEX(resultados!$A$2:$ZZ$525, 120, MATCH($B$3, resultados!$A$1:$ZZ$1, 0))</f>
        <v/>
      </c>
    </row>
    <row r="127">
      <c r="A127">
        <f>INDEX(resultados!$A$2:$ZZ$525, 121, MATCH($B$1, resultados!$A$1:$ZZ$1, 0))</f>
        <v/>
      </c>
      <c r="B127">
        <f>INDEX(resultados!$A$2:$ZZ$525, 121, MATCH($B$2, resultados!$A$1:$ZZ$1, 0))</f>
        <v/>
      </c>
      <c r="C127">
        <f>INDEX(resultados!$A$2:$ZZ$525, 121, MATCH($B$3, resultados!$A$1:$ZZ$1, 0))</f>
        <v/>
      </c>
    </row>
    <row r="128">
      <c r="A128">
        <f>INDEX(resultados!$A$2:$ZZ$525, 122, MATCH($B$1, resultados!$A$1:$ZZ$1, 0))</f>
        <v/>
      </c>
      <c r="B128">
        <f>INDEX(resultados!$A$2:$ZZ$525, 122, MATCH($B$2, resultados!$A$1:$ZZ$1, 0))</f>
        <v/>
      </c>
      <c r="C128">
        <f>INDEX(resultados!$A$2:$ZZ$525, 122, MATCH($B$3, resultados!$A$1:$ZZ$1, 0))</f>
        <v/>
      </c>
    </row>
    <row r="129">
      <c r="A129">
        <f>INDEX(resultados!$A$2:$ZZ$525, 123, MATCH($B$1, resultados!$A$1:$ZZ$1, 0))</f>
        <v/>
      </c>
      <c r="B129">
        <f>INDEX(resultados!$A$2:$ZZ$525, 123, MATCH($B$2, resultados!$A$1:$ZZ$1, 0))</f>
        <v/>
      </c>
      <c r="C129">
        <f>INDEX(resultados!$A$2:$ZZ$525, 123, MATCH($B$3, resultados!$A$1:$ZZ$1, 0))</f>
        <v/>
      </c>
    </row>
    <row r="130">
      <c r="A130">
        <f>INDEX(resultados!$A$2:$ZZ$525, 124, MATCH($B$1, resultados!$A$1:$ZZ$1, 0))</f>
        <v/>
      </c>
      <c r="B130">
        <f>INDEX(resultados!$A$2:$ZZ$525, 124, MATCH($B$2, resultados!$A$1:$ZZ$1, 0))</f>
        <v/>
      </c>
      <c r="C130">
        <f>INDEX(resultados!$A$2:$ZZ$525, 124, MATCH($B$3, resultados!$A$1:$ZZ$1, 0))</f>
        <v/>
      </c>
    </row>
    <row r="131">
      <c r="A131">
        <f>INDEX(resultados!$A$2:$ZZ$525, 125, MATCH($B$1, resultados!$A$1:$ZZ$1, 0))</f>
        <v/>
      </c>
      <c r="B131">
        <f>INDEX(resultados!$A$2:$ZZ$525, 125, MATCH($B$2, resultados!$A$1:$ZZ$1, 0))</f>
        <v/>
      </c>
      <c r="C131">
        <f>INDEX(resultados!$A$2:$ZZ$525, 125, MATCH($B$3, resultados!$A$1:$ZZ$1, 0))</f>
        <v/>
      </c>
    </row>
    <row r="132">
      <c r="A132">
        <f>INDEX(resultados!$A$2:$ZZ$525, 126, MATCH($B$1, resultados!$A$1:$ZZ$1, 0))</f>
        <v/>
      </c>
      <c r="B132">
        <f>INDEX(resultados!$A$2:$ZZ$525, 126, MATCH($B$2, resultados!$A$1:$ZZ$1, 0))</f>
        <v/>
      </c>
      <c r="C132">
        <f>INDEX(resultados!$A$2:$ZZ$525, 126, MATCH($B$3, resultados!$A$1:$ZZ$1, 0))</f>
        <v/>
      </c>
    </row>
    <row r="133">
      <c r="A133">
        <f>INDEX(resultados!$A$2:$ZZ$525, 127, MATCH($B$1, resultados!$A$1:$ZZ$1, 0))</f>
        <v/>
      </c>
      <c r="B133">
        <f>INDEX(resultados!$A$2:$ZZ$525, 127, MATCH($B$2, resultados!$A$1:$ZZ$1, 0))</f>
        <v/>
      </c>
      <c r="C133">
        <f>INDEX(resultados!$A$2:$ZZ$525, 127, MATCH($B$3, resultados!$A$1:$ZZ$1, 0))</f>
        <v/>
      </c>
    </row>
    <row r="134">
      <c r="A134">
        <f>INDEX(resultados!$A$2:$ZZ$525, 128, MATCH($B$1, resultados!$A$1:$ZZ$1, 0))</f>
        <v/>
      </c>
      <c r="B134">
        <f>INDEX(resultados!$A$2:$ZZ$525, 128, MATCH($B$2, resultados!$A$1:$ZZ$1, 0))</f>
        <v/>
      </c>
      <c r="C134">
        <f>INDEX(resultados!$A$2:$ZZ$525, 128, MATCH($B$3, resultados!$A$1:$ZZ$1, 0))</f>
        <v/>
      </c>
    </row>
    <row r="135">
      <c r="A135">
        <f>INDEX(resultados!$A$2:$ZZ$525, 129, MATCH($B$1, resultados!$A$1:$ZZ$1, 0))</f>
        <v/>
      </c>
      <c r="B135">
        <f>INDEX(resultados!$A$2:$ZZ$525, 129, MATCH($B$2, resultados!$A$1:$ZZ$1, 0))</f>
        <v/>
      </c>
      <c r="C135">
        <f>INDEX(resultados!$A$2:$ZZ$525, 129, MATCH($B$3, resultados!$A$1:$ZZ$1, 0))</f>
        <v/>
      </c>
    </row>
    <row r="136">
      <c r="A136">
        <f>INDEX(resultados!$A$2:$ZZ$525, 130, MATCH($B$1, resultados!$A$1:$ZZ$1, 0))</f>
        <v/>
      </c>
      <c r="B136">
        <f>INDEX(resultados!$A$2:$ZZ$525, 130, MATCH($B$2, resultados!$A$1:$ZZ$1, 0))</f>
        <v/>
      </c>
      <c r="C136">
        <f>INDEX(resultados!$A$2:$ZZ$525, 130, MATCH($B$3, resultados!$A$1:$ZZ$1, 0))</f>
        <v/>
      </c>
    </row>
    <row r="137">
      <c r="A137">
        <f>INDEX(resultados!$A$2:$ZZ$525, 131, MATCH($B$1, resultados!$A$1:$ZZ$1, 0))</f>
        <v/>
      </c>
      <c r="B137">
        <f>INDEX(resultados!$A$2:$ZZ$525, 131, MATCH($B$2, resultados!$A$1:$ZZ$1, 0))</f>
        <v/>
      </c>
      <c r="C137">
        <f>INDEX(resultados!$A$2:$ZZ$525, 131, MATCH($B$3, resultados!$A$1:$ZZ$1, 0))</f>
        <v/>
      </c>
    </row>
    <row r="138">
      <c r="A138">
        <f>INDEX(resultados!$A$2:$ZZ$525, 132, MATCH($B$1, resultados!$A$1:$ZZ$1, 0))</f>
        <v/>
      </c>
      <c r="B138">
        <f>INDEX(resultados!$A$2:$ZZ$525, 132, MATCH($B$2, resultados!$A$1:$ZZ$1, 0))</f>
        <v/>
      </c>
      <c r="C138">
        <f>INDEX(resultados!$A$2:$ZZ$525, 132, MATCH($B$3, resultados!$A$1:$ZZ$1, 0))</f>
        <v/>
      </c>
    </row>
    <row r="139">
      <c r="A139">
        <f>INDEX(resultados!$A$2:$ZZ$525, 133, MATCH($B$1, resultados!$A$1:$ZZ$1, 0))</f>
        <v/>
      </c>
      <c r="B139">
        <f>INDEX(resultados!$A$2:$ZZ$525, 133, MATCH($B$2, resultados!$A$1:$ZZ$1, 0))</f>
        <v/>
      </c>
      <c r="C139">
        <f>INDEX(resultados!$A$2:$ZZ$525, 133, MATCH($B$3, resultados!$A$1:$ZZ$1, 0))</f>
        <v/>
      </c>
    </row>
    <row r="140">
      <c r="A140">
        <f>INDEX(resultados!$A$2:$ZZ$525, 134, MATCH($B$1, resultados!$A$1:$ZZ$1, 0))</f>
        <v/>
      </c>
      <c r="B140">
        <f>INDEX(resultados!$A$2:$ZZ$525, 134, MATCH($B$2, resultados!$A$1:$ZZ$1, 0))</f>
        <v/>
      </c>
      <c r="C140">
        <f>INDEX(resultados!$A$2:$ZZ$525, 134, MATCH($B$3, resultados!$A$1:$ZZ$1, 0))</f>
        <v/>
      </c>
    </row>
    <row r="141">
      <c r="A141">
        <f>INDEX(resultados!$A$2:$ZZ$525, 135, MATCH($B$1, resultados!$A$1:$ZZ$1, 0))</f>
        <v/>
      </c>
      <c r="B141">
        <f>INDEX(resultados!$A$2:$ZZ$525, 135, MATCH($B$2, resultados!$A$1:$ZZ$1, 0))</f>
        <v/>
      </c>
      <c r="C141">
        <f>INDEX(resultados!$A$2:$ZZ$525, 135, MATCH($B$3, resultados!$A$1:$ZZ$1, 0))</f>
        <v/>
      </c>
    </row>
    <row r="142">
      <c r="A142">
        <f>INDEX(resultados!$A$2:$ZZ$525, 136, MATCH($B$1, resultados!$A$1:$ZZ$1, 0))</f>
        <v/>
      </c>
      <c r="B142">
        <f>INDEX(resultados!$A$2:$ZZ$525, 136, MATCH($B$2, resultados!$A$1:$ZZ$1, 0))</f>
        <v/>
      </c>
      <c r="C142">
        <f>INDEX(resultados!$A$2:$ZZ$525, 136, MATCH($B$3, resultados!$A$1:$ZZ$1, 0))</f>
        <v/>
      </c>
    </row>
    <row r="143">
      <c r="A143">
        <f>INDEX(resultados!$A$2:$ZZ$525, 137, MATCH($B$1, resultados!$A$1:$ZZ$1, 0))</f>
        <v/>
      </c>
      <c r="B143">
        <f>INDEX(resultados!$A$2:$ZZ$525, 137, MATCH($B$2, resultados!$A$1:$ZZ$1, 0))</f>
        <v/>
      </c>
      <c r="C143">
        <f>INDEX(resultados!$A$2:$ZZ$525, 137, MATCH($B$3, resultados!$A$1:$ZZ$1, 0))</f>
        <v/>
      </c>
    </row>
    <row r="144">
      <c r="A144">
        <f>INDEX(resultados!$A$2:$ZZ$525, 138, MATCH($B$1, resultados!$A$1:$ZZ$1, 0))</f>
        <v/>
      </c>
      <c r="B144">
        <f>INDEX(resultados!$A$2:$ZZ$525, 138, MATCH($B$2, resultados!$A$1:$ZZ$1, 0))</f>
        <v/>
      </c>
      <c r="C144">
        <f>INDEX(resultados!$A$2:$ZZ$525, 138, MATCH($B$3, resultados!$A$1:$ZZ$1, 0))</f>
        <v/>
      </c>
    </row>
    <row r="145">
      <c r="A145">
        <f>INDEX(resultados!$A$2:$ZZ$525, 139, MATCH($B$1, resultados!$A$1:$ZZ$1, 0))</f>
        <v/>
      </c>
      <c r="B145">
        <f>INDEX(resultados!$A$2:$ZZ$525, 139, MATCH($B$2, resultados!$A$1:$ZZ$1, 0))</f>
        <v/>
      </c>
      <c r="C145">
        <f>INDEX(resultados!$A$2:$ZZ$525, 139, MATCH($B$3, resultados!$A$1:$ZZ$1, 0))</f>
        <v/>
      </c>
    </row>
    <row r="146">
      <c r="A146">
        <f>INDEX(resultados!$A$2:$ZZ$525, 140, MATCH($B$1, resultados!$A$1:$ZZ$1, 0))</f>
        <v/>
      </c>
      <c r="B146">
        <f>INDEX(resultados!$A$2:$ZZ$525, 140, MATCH($B$2, resultados!$A$1:$ZZ$1, 0))</f>
        <v/>
      </c>
      <c r="C146">
        <f>INDEX(resultados!$A$2:$ZZ$525, 140, MATCH($B$3, resultados!$A$1:$ZZ$1, 0))</f>
        <v/>
      </c>
    </row>
    <row r="147">
      <c r="A147">
        <f>INDEX(resultados!$A$2:$ZZ$525, 141, MATCH($B$1, resultados!$A$1:$ZZ$1, 0))</f>
        <v/>
      </c>
      <c r="B147">
        <f>INDEX(resultados!$A$2:$ZZ$525, 141, MATCH($B$2, resultados!$A$1:$ZZ$1, 0))</f>
        <v/>
      </c>
      <c r="C147">
        <f>INDEX(resultados!$A$2:$ZZ$525, 141, MATCH($B$3, resultados!$A$1:$ZZ$1, 0))</f>
        <v/>
      </c>
    </row>
    <row r="148">
      <c r="A148">
        <f>INDEX(resultados!$A$2:$ZZ$525, 142, MATCH($B$1, resultados!$A$1:$ZZ$1, 0))</f>
        <v/>
      </c>
      <c r="B148">
        <f>INDEX(resultados!$A$2:$ZZ$525, 142, MATCH($B$2, resultados!$A$1:$ZZ$1, 0))</f>
        <v/>
      </c>
      <c r="C148">
        <f>INDEX(resultados!$A$2:$ZZ$525, 142, MATCH($B$3, resultados!$A$1:$ZZ$1, 0))</f>
        <v/>
      </c>
    </row>
    <row r="149">
      <c r="A149">
        <f>INDEX(resultados!$A$2:$ZZ$525, 143, MATCH($B$1, resultados!$A$1:$ZZ$1, 0))</f>
        <v/>
      </c>
      <c r="B149">
        <f>INDEX(resultados!$A$2:$ZZ$525, 143, MATCH($B$2, resultados!$A$1:$ZZ$1, 0))</f>
        <v/>
      </c>
      <c r="C149">
        <f>INDEX(resultados!$A$2:$ZZ$525, 143, MATCH($B$3, resultados!$A$1:$ZZ$1, 0))</f>
        <v/>
      </c>
    </row>
    <row r="150">
      <c r="A150">
        <f>INDEX(resultados!$A$2:$ZZ$525, 144, MATCH($B$1, resultados!$A$1:$ZZ$1, 0))</f>
        <v/>
      </c>
      <c r="B150">
        <f>INDEX(resultados!$A$2:$ZZ$525, 144, MATCH($B$2, resultados!$A$1:$ZZ$1, 0))</f>
        <v/>
      </c>
      <c r="C150">
        <f>INDEX(resultados!$A$2:$ZZ$525, 144, MATCH($B$3, resultados!$A$1:$ZZ$1, 0))</f>
        <v/>
      </c>
    </row>
    <row r="151">
      <c r="A151">
        <f>INDEX(resultados!$A$2:$ZZ$525, 145, MATCH($B$1, resultados!$A$1:$ZZ$1, 0))</f>
        <v/>
      </c>
      <c r="B151">
        <f>INDEX(resultados!$A$2:$ZZ$525, 145, MATCH($B$2, resultados!$A$1:$ZZ$1, 0))</f>
        <v/>
      </c>
      <c r="C151">
        <f>INDEX(resultados!$A$2:$ZZ$525, 145, MATCH($B$3, resultados!$A$1:$ZZ$1, 0))</f>
        <v/>
      </c>
    </row>
    <row r="152">
      <c r="A152">
        <f>INDEX(resultados!$A$2:$ZZ$525, 146, MATCH($B$1, resultados!$A$1:$ZZ$1, 0))</f>
        <v/>
      </c>
      <c r="B152">
        <f>INDEX(resultados!$A$2:$ZZ$525, 146, MATCH($B$2, resultados!$A$1:$ZZ$1, 0))</f>
        <v/>
      </c>
      <c r="C152">
        <f>INDEX(resultados!$A$2:$ZZ$525, 146, MATCH($B$3, resultados!$A$1:$ZZ$1, 0))</f>
        <v/>
      </c>
    </row>
    <row r="153">
      <c r="A153">
        <f>INDEX(resultados!$A$2:$ZZ$525, 147, MATCH($B$1, resultados!$A$1:$ZZ$1, 0))</f>
        <v/>
      </c>
      <c r="B153">
        <f>INDEX(resultados!$A$2:$ZZ$525, 147, MATCH($B$2, resultados!$A$1:$ZZ$1, 0))</f>
        <v/>
      </c>
      <c r="C153">
        <f>INDEX(resultados!$A$2:$ZZ$525, 147, MATCH($B$3, resultados!$A$1:$ZZ$1, 0))</f>
        <v/>
      </c>
    </row>
    <row r="154">
      <c r="A154">
        <f>INDEX(resultados!$A$2:$ZZ$525, 148, MATCH($B$1, resultados!$A$1:$ZZ$1, 0))</f>
        <v/>
      </c>
      <c r="B154">
        <f>INDEX(resultados!$A$2:$ZZ$525, 148, MATCH($B$2, resultados!$A$1:$ZZ$1, 0))</f>
        <v/>
      </c>
      <c r="C154">
        <f>INDEX(resultados!$A$2:$ZZ$525, 148, MATCH($B$3, resultados!$A$1:$ZZ$1, 0))</f>
        <v/>
      </c>
    </row>
    <row r="155">
      <c r="A155">
        <f>INDEX(resultados!$A$2:$ZZ$525, 149, MATCH($B$1, resultados!$A$1:$ZZ$1, 0))</f>
        <v/>
      </c>
      <c r="B155">
        <f>INDEX(resultados!$A$2:$ZZ$525, 149, MATCH($B$2, resultados!$A$1:$ZZ$1, 0))</f>
        <v/>
      </c>
      <c r="C155">
        <f>INDEX(resultados!$A$2:$ZZ$525, 149, MATCH($B$3, resultados!$A$1:$ZZ$1, 0))</f>
        <v/>
      </c>
    </row>
    <row r="156">
      <c r="A156">
        <f>INDEX(resultados!$A$2:$ZZ$525, 150, MATCH($B$1, resultados!$A$1:$ZZ$1, 0))</f>
        <v/>
      </c>
      <c r="B156">
        <f>INDEX(resultados!$A$2:$ZZ$525, 150, MATCH($B$2, resultados!$A$1:$ZZ$1, 0))</f>
        <v/>
      </c>
      <c r="C156">
        <f>INDEX(resultados!$A$2:$ZZ$525, 150, MATCH($B$3, resultados!$A$1:$ZZ$1, 0))</f>
        <v/>
      </c>
    </row>
    <row r="157">
      <c r="A157">
        <f>INDEX(resultados!$A$2:$ZZ$525, 151, MATCH($B$1, resultados!$A$1:$ZZ$1, 0))</f>
        <v/>
      </c>
      <c r="B157">
        <f>INDEX(resultados!$A$2:$ZZ$525, 151, MATCH($B$2, resultados!$A$1:$ZZ$1, 0))</f>
        <v/>
      </c>
      <c r="C157">
        <f>INDEX(resultados!$A$2:$ZZ$525, 151, MATCH($B$3, resultados!$A$1:$ZZ$1, 0))</f>
        <v/>
      </c>
    </row>
    <row r="158">
      <c r="A158">
        <f>INDEX(resultados!$A$2:$ZZ$525, 152, MATCH($B$1, resultados!$A$1:$ZZ$1, 0))</f>
        <v/>
      </c>
      <c r="B158">
        <f>INDEX(resultados!$A$2:$ZZ$525, 152, MATCH($B$2, resultados!$A$1:$ZZ$1, 0))</f>
        <v/>
      </c>
      <c r="C158">
        <f>INDEX(resultados!$A$2:$ZZ$525, 152, MATCH($B$3, resultados!$A$1:$ZZ$1, 0))</f>
        <v/>
      </c>
    </row>
    <row r="159">
      <c r="A159">
        <f>INDEX(resultados!$A$2:$ZZ$525, 153, MATCH($B$1, resultados!$A$1:$ZZ$1, 0))</f>
        <v/>
      </c>
      <c r="B159">
        <f>INDEX(resultados!$A$2:$ZZ$525, 153, MATCH($B$2, resultados!$A$1:$ZZ$1, 0))</f>
        <v/>
      </c>
      <c r="C159">
        <f>INDEX(resultados!$A$2:$ZZ$525, 153, MATCH($B$3, resultados!$A$1:$ZZ$1, 0))</f>
        <v/>
      </c>
    </row>
    <row r="160">
      <c r="A160">
        <f>INDEX(resultados!$A$2:$ZZ$525, 154, MATCH($B$1, resultados!$A$1:$ZZ$1, 0))</f>
        <v/>
      </c>
      <c r="B160">
        <f>INDEX(resultados!$A$2:$ZZ$525, 154, MATCH($B$2, resultados!$A$1:$ZZ$1, 0))</f>
        <v/>
      </c>
      <c r="C160">
        <f>INDEX(resultados!$A$2:$ZZ$525, 154, MATCH($B$3, resultados!$A$1:$ZZ$1, 0))</f>
        <v/>
      </c>
    </row>
    <row r="161">
      <c r="A161">
        <f>INDEX(resultados!$A$2:$ZZ$525, 155, MATCH($B$1, resultados!$A$1:$ZZ$1, 0))</f>
        <v/>
      </c>
      <c r="B161">
        <f>INDEX(resultados!$A$2:$ZZ$525, 155, MATCH($B$2, resultados!$A$1:$ZZ$1, 0))</f>
        <v/>
      </c>
      <c r="C161">
        <f>INDEX(resultados!$A$2:$ZZ$525, 155, MATCH($B$3, resultados!$A$1:$ZZ$1, 0))</f>
        <v/>
      </c>
    </row>
    <row r="162">
      <c r="A162">
        <f>INDEX(resultados!$A$2:$ZZ$525, 156, MATCH($B$1, resultados!$A$1:$ZZ$1, 0))</f>
        <v/>
      </c>
      <c r="B162">
        <f>INDEX(resultados!$A$2:$ZZ$525, 156, MATCH($B$2, resultados!$A$1:$ZZ$1, 0))</f>
        <v/>
      </c>
      <c r="C162">
        <f>INDEX(resultados!$A$2:$ZZ$525, 156, MATCH($B$3, resultados!$A$1:$ZZ$1, 0))</f>
        <v/>
      </c>
    </row>
    <row r="163">
      <c r="A163">
        <f>INDEX(resultados!$A$2:$ZZ$525, 157, MATCH($B$1, resultados!$A$1:$ZZ$1, 0))</f>
        <v/>
      </c>
      <c r="B163">
        <f>INDEX(resultados!$A$2:$ZZ$525, 157, MATCH($B$2, resultados!$A$1:$ZZ$1, 0))</f>
        <v/>
      </c>
      <c r="C163">
        <f>INDEX(resultados!$A$2:$ZZ$525, 157, MATCH($B$3, resultados!$A$1:$ZZ$1, 0))</f>
        <v/>
      </c>
    </row>
    <row r="164">
      <c r="A164">
        <f>INDEX(resultados!$A$2:$ZZ$525, 158, MATCH($B$1, resultados!$A$1:$ZZ$1, 0))</f>
        <v/>
      </c>
      <c r="B164">
        <f>INDEX(resultados!$A$2:$ZZ$525, 158, MATCH($B$2, resultados!$A$1:$ZZ$1, 0))</f>
        <v/>
      </c>
      <c r="C164">
        <f>INDEX(resultados!$A$2:$ZZ$525, 158, MATCH($B$3, resultados!$A$1:$ZZ$1, 0))</f>
        <v/>
      </c>
    </row>
    <row r="165">
      <c r="A165">
        <f>INDEX(resultados!$A$2:$ZZ$525, 159, MATCH($B$1, resultados!$A$1:$ZZ$1, 0))</f>
        <v/>
      </c>
      <c r="B165">
        <f>INDEX(resultados!$A$2:$ZZ$525, 159, MATCH($B$2, resultados!$A$1:$ZZ$1, 0))</f>
        <v/>
      </c>
      <c r="C165">
        <f>INDEX(resultados!$A$2:$ZZ$525, 159, MATCH($B$3, resultados!$A$1:$ZZ$1, 0))</f>
        <v/>
      </c>
    </row>
    <row r="166">
      <c r="A166">
        <f>INDEX(resultados!$A$2:$ZZ$525, 160, MATCH($B$1, resultados!$A$1:$ZZ$1, 0))</f>
        <v/>
      </c>
      <c r="B166">
        <f>INDEX(resultados!$A$2:$ZZ$525, 160, MATCH($B$2, resultados!$A$1:$ZZ$1, 0))</f>
        <v/>
      </c>
      <c r="C166">
        <f>INDEX(resultados!$A$2:$ZZ$525, 160, MATCH($B$3, resultados!$A$1:$ZZ$1, 0))</f>
        <v/>
      </c>
    </row>
    <row r="167">
      <c r="A167">
        <f>INDEX(resultados!$A$2:$ZZ$525, 161, MATCH($B$1, resultados!$A$1:$ZZ$1, 0))</f>
        <v/>
      </c>
      <c r="B167">
        <f>INDEX(resultados!$A$2:$ZZ$525, 161, MATCH($B$2, resultados!$A$1:$ZZ$1, 0))</f>
        <v/>
      </c>
      <c r="C167">
        <f>INDEX(resultados!$A$2:$ZZ$525, 161, MATCH($B$3, resultados!$A$1:$ZZ$1, 0))</f>
        <v/>
      </c>
    </row>
    <row r="168">
      <c r="A168">
        <f>INDEX(resultados!$A$2:$ZZ$525, 162, MATCH($B$1, resultados!$A$1:$ZZ$1, 0))</f>
        <v/>
      </c>
      <c r="B168">
        <f>INDEX(resultados!$A$2:$ZZ$525, 162, MATCH($B$2, resultados!$A$1:$ZZ$1, 0))</f>
        <v/>
      </c>
      <c r="C168">
        <f>INDEX(resultados!$A$2:$ZZ$525, 162, MATCH($B$3, resultados!$A$1:$ZZ$1, 0))</f>
        <v/>
      </c>
    </row>
    <row r="169">
      <c r="A169">
        <f>INDEX(resultados!$A$2:$ZZ$525, 163, MATCH($B$1, resultados!$A$1:$ZZ$1, 0))</f>
        <v/>
      </c>
      <c r="B169">
        <f>INDEX(resultados!$A$2:$ZZ$525, 163, MATCH($B$2, resultados!$A$1:$ZZ$1, 0))</f>
        <v/>
      </c>
      <c r="C169">
        <f>INDEX(resultados!$A$2:$ZZ$525, 163, MATCH($B$3, resultados!$A$1:$ZZ$1, 0))</f>
        <v/>
      </c>
    </row>
    <row r="170">
      <c r="A170">
        <f>INDEX(resultados!$A$2:$ZZ$525, 164, MATCH($B$1, resultados!$A$1:$ZZ$1, 0))</f>
        <v/>
      </c>
      <c r="B170">
        <f>INDEX(resultados!$A$2:$ZZ$525, 164, MATCH($B$2, resultados!$A$1:$ZZ$1, 0))</f>
        <v/>
      </c>
      <c r="C170">
        <f>INDEX(resultados!$A$2:$ZZ$525, 164, MATCH($B$3, resultados!$A$1:$ZZ$1, 0))</f>
        <v/>
      </c>
    </row>
    <row r="171">
      <c r="A171">
        <f>INDEX(resultados!$A$2:$ZZ$525, 165, MATCH($B$1, resultados!$A$1:$ZZ$1, 0))</f>
        <v/>
      </c>
      <c r="B171">
        <f>INDEX(resultados!$A$2:$ZZ$525, 165, MATCH($B$2, resultados!$A$1:$ZZ$1, 0))</f>
        <v/>
      </c>
      <c r="C171">
        <f>INDEX(resultados!$A$2:$ZZ$525, 165, MATCH($B$3, resultados!$A$1:$ZZ$1, 0))</f>
        <v/>
      </c>
    </row>
    <row r="172">
      <c r="A172">
        <f>INDEX(resultados!$A$2:$ZZ$525, 166, MATCH($B$1, resultados!$A$1:$ZZ$1, 0))</f>
        <v/>
      </c>
      <c r="B172">
        <f>INDEX(resultados!$A$2:$ZZ$525, 166, MATCH($B$2, resultados!$A$1:$ZZ$1, 0))</f>
        <v/>
      </c>
      <c r="C172">
        <f>INDEX(resultados!$A$2:$ZZ$525, 166, MATCH($B$3, resultados!$A$1:$ZZ$1, 0))</f>
        <v/>
      </c>
    </row>
    <row r="173">
      <c r="A173">
        <f>INDEX(resultados!$A$2:$ZZ$525, 167, MATCH($B$1, resultados!$A$1:$ZZ$1, 0))</f>
        <v/>
      </c>
      <c r="B173">
        <f>INDEX(resultados!$A$2:$ZZ$525, 167, MATCH($B$2, resultados!$A$1:$ZZ$1, 0))</f>
        <v/>
      </c>
      <c r="C173">
        <f>INDEX(resultados!$A$2:$ZZ$525, 167, MATCH($B$3, resultados!$A$1:$ZZ$1, 0))</f>
        <v/>
      </c>
    </row>
    <row r="174">
      <c r="A174">
        <f>INDEX(resultados!$A$2:$ZZ$525, 168, MATCH($B$1, resultados!$A$1:$ZZ$1, 0))</f>
        <v/>
      </c>
      <c r="B174">
        <f>INDEX(resultados!$A$2:$ZZ$525, 168, MATCH($B$2, resultados!$A$1:$ZZ$1, 0))</f>
        <v/>
      </c>
      <c r="C174">
        <f>INDEX(resultados!$A$2:$ZZ$525, 168, MATCH($B$3, resultados!$A$1:$ZZ$1, 0))</f>
        <v/>
      </c>
    </row>
    <row r="175">
      <c r="A175">
        <f>INDEX(resultados!$A$2:$ZZ$525, 169, MATCH($B$1, resultados!$A$1:$ZZ$1, 0))</f>
        <v/>
      </c>
      <c r="B175">
        <f>INDEX(resultados!$A$2:$ZZ$525, 169, MATCH($B$2, resultados!$A$1:$ZZ$1, 0))</f>
        <v/>
      </c>
      <c r="C175">
        <f>INDEX(resultados!$A$2:$ZZ$525, 169, MATCH($B$3, resultados!$A$1:$ZZ$1, 0))</f>
        <v/>
      </c>
    </row>
    <row r="176">
      <c r="A176">
        <f>INDEX(resultados!$A$2:$ZZ$525, 170, MATCH($B$1, resultados!$A$1:$ZZ$1, 0))</f>
        <v/>
      </c>
      <c r="B176">
        <f>INDEX(resultados!$A$2:$ZZ$525, 170, MATCH($B$2, resultados!$A$1:$ZZ$1, 0))</f>
        <v/>
      </c>
      <c r="C176">
        <f>INDEX(resultados!$A$2:$ZZ$525, 170, MATCH($B$3, resultados!$A$1:$ZZ$1, 0))</f>
        <v/>
      </c>
    </row>
    <row r="177">
      <c r="A177">
        <f>INDEX(resultados!$A$2:$ZZ$525, 171, MATCH($B$1, resultados!$A$1:$ZZ$1, 0))</f>
        <v/>
      </c>
      <c r="B177">
        <f>INDEX(resultados!$A$2:$ZZ$525, 171, MATCH($B$2, resultados!$A$1:$ZZ$1, 0))</f>
        <v/>
      </c>
      <c r="C177">
        <f>INDEX(resultados!$A$2:$ZZ$525, 171, MATCH($B$3, resultados!$A$1:$ZZ$1, 0))</f>
        <v/>
      </c>
    </row>
    <row r="178">
      <c r="A178">
        <f>INDEX(resultados!$A$2:$ZZ$525, 172, MATCH($B$1, resultados!$A$1:$ZZ$1, 0))</f>
        <v/>
      </c>
      <c r="B178">
        <f>INDEX(resultados!$A$2:$ZZ$525, 172, MATCH($B$2, resultados!$A$1:$ZZ$1, 0))</f>
        <v/>
      </c>
      <c r="C178">
        <f>INDEX(resultados!$A$2:$ZZ$525, 172, MATCH($B$3, resultados!$A$1:$ZZ$1, 0))</f>
        <v/>
      </c>
    </row>
    <row r="179">
      <c r="A179">
        <f>INDEX(resultados!$A$2:$ZZ$525, 173, MATCH($B$1, resultados!$A$1:$ZZ$1, 0))</f>
        <v/>
      </c>
      <c r="B179">
        <f>INDEX(resultados!$A$2:$ZZ$525, 173, MATCH($B$2, resultados!$A$1:$ZZ$1, 0))</f>
        <v/>
      </c>
      <c r="C179">
        <f>INDEX(resultados!$A$2:$ZZ$525, 173, MATCH($B$3, resultados!$A$1:$ZZ$1, 0))</f>
        <v/>
      </c>
    </row>
    <row r="180">
      <c r="A180">
        <f>INDEX(resultados!$A$2:$ZZ$525, 174, MATCH($B$1, resultados!$A$1:$ZZ$1, 0))</f>
        <v/>
      </c>
      <c r="B180">
        <f>INDEX(resultados!$A$2:$ZZ$525, 174, MATCH($B$2, resultados!$A$1:$ZZ$1, 0))</f>
        <v/>
      </c>
      <c r="C180">
        <f>INDEX(resultados!$A$2:$ZZ$525, 174, MATCH($B$3, resultados!$A$1:$ZZ$1, 0))</f>
        <v/>
      </c>
    </row>
    <row r="181">
      <c r="A181">
        <f>INDEX(resultados!$A$2:$ZZ$525, 175, MATCH($B$1, resultados!$A$1:$ZZ$1, 0))</f>
        <v/>
      </c>
      <c r="B181">
        <f>INDEX(resultados!$A$2:$ZZ$525, 175, MATCH($B$2, resultados!$A$1:$ZZ$1, 0))</f>
        <v/>
      </c>
      <c r="C181">
        <f>INDEX(resultados!$A$2:$ZZ$525, 175, MATCH($B$3, resultados!$A$1:$ZZ$1, 0))</f>
        <v/>
      </c>
    </row>
    <row r="182">
      <c r="A182">
        <f>INDEX(resultados!$A$2:$ZZ$525, 176, MATCH($B$1, resultados!$A$1:$ZZ$1, 0))</f>
        <v/>
      </c>
      <c r="B182">
        <f>INDEX(resultados!$A$2:$ZZ$525, 176, MATCH($B$2, resultados!$A$1:$ZZ$1, 0))</f>
        <v/>
      </c>
      <c r="C182">
        <f>INDEX(resultados!$A$2:$ZZ$525, 176, MATCH($B$3, resultados!$A$1:$ZZ$1, 0))</f>
        <v/>
      </c>
    </row>
    <row r="183">
      <c r="A183">
        <f>INDEX(resultados!$A$2:$ZZ$525, 177, MATCH($B$1, resultados!$A$1:$ZZ$1, 0))</f>
        <v/>
      </c>
      <c r="B183">
        <f>INDEX(resultados!$A$2:$ZZ$525, 177, MATCH($B$2, resultados!$A$1:$ZZ$1, 0))</f>
        <v/>
      </c>
      <c r="C183">
        <f>INDEX(resultados!$A$2:$ZZ$525, 177, MATCH($B$3, resultados!$A$1:$ZZ$1, 0))</f>
        <v/>
      </c>
    </row>
    <row r="184">
      <c r="A184">
        <f>INDEX(resultados!$A$2:$ZZ$525, 178, MATCH($B$1, resultados!$A$1:$ZZ$1, 0))</f>
        <v/>
      </c>
      <c r="B184">
        <f>INDEX(resultados!$A$2:$ZZ$525, 178, MATCH($B$2, resultados!$A$1:$ZZ$1, 0))</f>
        <v/>
      </c>
      <c r="C184">
        <f>INDEX(resultados!$A$2:$ZZ$525, 178, MATCH($B$3, resultados!$A$1:$ZZ$1, 0))</f>
        <v/>
      </c>
    </row>
    <row r="185">
      <c r="A185">
        <f>INDEX(resultados!$A$2:$ZZ$525, 179, MATCH($B$1, resultados!$A$1:$ZZ$1, 0))</f>
        <v/>
      </c>
      <c r="B185">
        <f>INDEX(resultados!$A$2:$ZZ$525, 179, MATCH($B$2, resultados!$A$1:$ZZ$1, 0))</f>
        <v/>
      </c>
      <c r="C185">
        <f>INDEX(resultados!$A$2:$ZZ$525, 179, MATCH($B$3, resultados!$A$1:$ZZ$1, 0))</f>
        <v/>
      </c>
    </row>
    <row r="186">
      <c r="A186">
        <f>INDEX(resultados!$A$2:$ZZ$525, 180, MATCH($B$1, resultados!$A$1:$ZZ$1, 0))</f>
        <v/>
      </c>
      <c r="B186">
        <f>INDEX(resultados!$A$2:$ZZ$525, 180, MATCH($B$2, resultados!$A$1:$ZZ$1, 0))</f>
        <v/>
      </c>
      <c r="C186">
        <f>INDEX(resultados!$A$2:$ZZ$525, 180, MATCH($B$3, resultados!$A$1:$ZZ$1, 0))</f>
        <v/>
      </c>
    </row>
    <row r="187">
      <c r="A187">
        <f>INDEX(resultados!$A$2:$ZZ$525, 181, MATCH($B$1, resultados!$A$1:$ZZ$1, 0))</f>
        <v/>
      </c>
      <c r="B187">
        <f>INDEX(resultados!$A$2:$ZZ$525, 181, MATCH($B$2, resultados!$A$1:$ZZ$1, 0))</f>
        <v/>
      </c>
      <c r="C187">
        <f>INDEX(resultados!$A$2:$ZZ$525, 181, MATCH($B$3, resultados!$A$1:$ZZ$1, 0))</f>
        <v/>
      </c>
    </row>
    <row r="188">
      <c r="A188">
        <f>INDEX(resultados!$A$2:$ZZ$525, 182, MATCH($B$1, resultados!$A$1:$ZZ$1, 0))</f>
        <v/>
      </c>
      <c r="B188">
        <f>INDEX(resultados!$A$2:$ZZ$525, 182, MATCH($B$2, resultados!$A$1:$ZZ$1, 0))</f>
        <v/>
      </c>
      <c r="C188">
        <f>INDEX(resultados!$A$2:$ZZ$525, 182, MATCH($B$3, resultados!$A$1:$ZZ$1, 0))</f>
        <v/>
      </c>
    </row>
    <row r="189">
      <c r="A189">
        <f>INDEX(resultados!$A$2:$ZZ$525, 183, MATCH($B$1, resultados!$A$1:$ZZ$1, 0))</f>
        <v/>
      </c>
      <c r="B189">
        <f>INDEX(resultados!$A$2:$ZZ$525, 183, MATCH($B$2, resultados!$A$1:$ZZ$1, 0))</f>
        <v/>
      </c>
      <c r="C189">
        <f>INDEX(resultados!$A$2:$ZZ$525, 183, MATCH($B$3, resultados!$A$1:$ZZ$1, 0))</f>
        <v/>
      </c>
    </row>
    <row r="190">
      <c r="A190">
        <f>INDEX(resultados!$A$2:$ZZ$525, 184, MATCH($B$1, resultados!$A$1:$ZZ$1, 0))</f>
        <v/>
      </c>
      <c r="B190">
        <f>INDEX(resultados!$A$2:$ZZ$525, 184, MATCH($B$2, resultados!$A$1:$ZZ$1, 0))</f>
        <v/>
      </c>
      <c r="C190">
        <f>INDEX(resultados!$A$2:$ZZ$525, 184, MATCH($B$3, resultados!$A$1:$ZZ$1, 0))</f>
        <v/>
      </c>
    </row>
    <row r="191">
      <c r="A191">
        <f>INDEX(resultados!$A$2:$ZZ$525, 185, MATCH($B$1, resultados!$A$1:$ZZ$1, 0))</f>
        <v/>
      </c>
      <c r="B191">
        <f>INDEX(resultados!$A$2:$ZZ$525, 185, MATCH($B$2, resultados!$A$1:$ZZ$1, 0))</f>
        <v/>
      </c>
      <c r="C191">
        <f>INDEX(resultados!$A$2:$ZZ$525, 185, MATCH($B$3, resultados!$A$1:$ZZ$1, 0))</f>
        <v/>
      </c>
    </row>
    <row r="192">
      <c r="A192">
        <f>INDEX(resultados!$A$2:$ZZ$525, 186, MATCH($B$1, resultados!$A$1:$ZZ$1, 0))</f>
        <v/>
      </c>
      <c r="B192">
        <f>INDEX(resultados!$A$2:$ZZ$525, 186, MATCH($B$2, resultados!$A$1:$ZZ$1, 0))</f>
        <v/>
      </c>
      <c r="C192">
        <f>INDEX(resultados!$A$2:$ZZ$525, 186, MATCH($B$3, resultados!$A$1:$ZZ$1, 0))</f>
        <v/>
      </c>
    </row>
    <row r="193">
      <c r="A193">
        <f>INDEX(resultados!$A$2:$ZZ$525, 187, MATCH($B$1, resultados!$A$1:$ZZ$1, 0))</f>
        <v/>
      </c>
      <c r="B193">
        <f>INDEX(resultados!$A$2:$ZZ$525, 187, MATCH($B$2, resultados!$A$1:$ZZ$1, 0))</f>
        <v/>
      </c>
      <c r="C193">
        <f>INDEX(resultados!$A$2:$ZZ$525, 187, MATCH($B$3, resultados!$A$1:$ZZ$1, 0))</f>
        <v/>
      </c>
    </row>
    <row r="194">
      <c r="A194">
        <f>INDEX(resultados!$A$2:$ZZ$525, 188, MATCH($B$1, resultados!$A$1:$ZZ$1, 0))</f>
        <v/>
      </c>
      <c r="B194">
        <f>INDEX(resultados!$A$2:$ZZ$525, 188, MATCH($B$2, resultados!$A$1:$ZZ$1, 0))</f>
        <v/>
      </c>
      <c r="C194">
        <f>INDEX(resultados!$A$2:$ZZ$525, 188, MATCH($B$3, resultados!$A$1:$ZZ$1, 0))</f>
        <v/>
      </c>
    </row>
    <row r="195">
      <c r="A195">
        <f>INDEX(resultados!$A$2:$ZZ$525, 189, MATCH($B$1, resultados!$A$1:$ZZ$1, 0))</f>
        <v/>
      </c>
      <c r="B195">
        <f>INDEX(resultados!$A$2:$ZZ$525, 189, MATCH($B$2, resultados!$A$1:$ZZ$1, 0))</f>
        <v/>
      </c>
      <c r="C195">
        <f>INDEX(resultados!$A$2:$ZZ$525, 189, MATCH($B$3, resultados!$A$1:$ZZ$1, 0))</f>
        <v/>
      </c>
    </row>
    <row r="196">
      <c r="A196">
        <f>INDEX(resultados!$A$2:$ZZ$525, 190, MATCH($B$1, resultados!$A$1:$ZZ$1, 0))</f>
        <v/>
      </c>
      <c r="B196">
        <f>INDEX(resultados!$A$2:$ZZ$525, 190, MATCH($B$2, resultados!$A$1:$ZZ$1, 0))</f>
        <v/>
      </c>
      <c r="C196">
        <f>INDEX(resultados!$A$2:$ZZ$525, 190, MATCH($B$3, resultados!$A$1:$ZZ$1, 0))</f>
        <v/>
      </c>
    </row>
    <row r="197">
      <c r="A197">
        <f>INDEX(resultados!$A$2:$ZZ$525, 191, MATCH($B$1, resultados!$A$1:$ZZ$1, 0))</f>
        <v/>
      </c>
      <c r="B197">
        <f>INDEX(resultados!$A$2:$ZZ$525, 191, MATCH($B$2, resultados!$A$1:$ZZ$1, 0))</f>
        <v/>
      </c>
      <c r="C197">
        <f>INDEX(resultados!$A$2:$ZZ$525, 191, MATCH($B$3, resultados!$A$1:$ZZ$1, 0))</f>
        <v/>
      </c>
    </row>
    <row r="198">
      <c r="A198">
        <f>INDEX(resultados!$A$2:$ZZ$525, 192, MATCH($B$1, resultados!$A$1:$ZZ$1, 0))</f>
        <v/>
      </c>
      <c r="B198">
        <f>INDEX(resultados!$A$2:$ZZ$525, 192, MATCH($B$2, resultados!$A$1:$ZZ$1, 0))</f>
        <v/>
      </c>
      <c r="C198">
        <f>INDEX(resultados!$A$2:$ZZ$525, 192, MATCH($B$3, resultados!$A$1:$ZZ$1, 0))</f>
        <v/>
      </c>
    </row>
    <row r="199">
      <c r="A199">
        <f>INDEX(resultados!$A$2:$ZZ$525, 193, MATCH($B$1, resultados!$A$1:$ZZ$1, 0))</f>
        <v/>
      </c>
      <c r="B199">
        <f>INDEX(resultados!$A$2:$ZZ$525, 193, MATCH($B$2, resultados!$A$1:$ZZ$1, 0))</f>
        <v/>
      </c>
      <c r="C199">
        <f>INDEX(resultados!$A$2:$ZZ$525, 193, MATCH($B$3, resultados!$A$1:$ZZ$1, 0))</f>
        <v/>
      </c>
    </row>
    <row r="200">
      <c r="A200">
        <f>INDEX(resultados!$A$2:$ZZ$525, 194, MATCH($B$1, resultados!$A$1:$ZZ$1, 0))</f>
        <v/>
      </c>
      <c r="B200">
        <f>INDEX(resultados!$A$2:$ZZ$525, 194, MATCH($B$2, resultados!$A$1:$ZZ$1, 0))</f>
        <v/>
      </c>
      <c r="C200">
        <f>INDEX(resultados!$A$2:$ZZ$525, 194, MATCH($B$3, resultados!$A$1:$ZZ$1, 0))</f>
        <v/>
      </c>
    </row>
    <row r="201">
      <c r="A201">
        <f>INDEX(resultados!$A$2:$ZZ$525, 195, MATCH($B$1, resultados!$A$1:$ZZ$1, 0))</f>
        <v/>
      </c>
      <c r="B201">
        <f>INDEX(resultados!$A$2:$ZZ$525, 195, MATCH($B$2, resultados!$A$1:$ZZ$1, 0))</f>
        <v/>
      </c>
      <c r="C201">
        <f>INDEX(resultados!$A$2:$ZZ$525, 195, MATCH($B$3, resultados!$A$1:$ZZ$1, 0))</f>
        <v/>
      </c>
    </row>
    <row r="202">
      <c r="A202">
        <f>INDEX(resultados!$A$2:$ZZ$525, 196, MATCH($B$1, resultados!$A$1:$ZZ$1, 0))</f>
        <v/>
      </c>
      <c r="B202">
        <f>INDEX(resultados!$A$2:$ZZ$525, 196, MATCH($B$2, resultados!$A$1:$ZZ$1, 0))</f>
        <v/>
      </c>
      <c r="C202">
        <f>INDEX(resultados!$A$2:$ZZ$525, 196, MATCH($B$3, resultados!$A$1:$ZZ$1, 0))</f>
        <v/>
      </c>
    </row>
    <row r="203">
      <c r="A203">
        <f>INDEX(resultados!$A$2:$ZZ$525, 197, MATCH($B$1, resultados!$A$1:$ZZ$1, 0))</f>
        <v/>
      </c>
      <c r="B203">
        <f>INDEX(resultados!$A$2:$ZZ$525, 197, MATCH($B$2, resultados!$A$1:$ZZ$1, 0))</f>
        <v/>
      </c>
      <c r="C203">
        <f>INDEX(resultados!$A$2:$ZZ$525, 197, MATCH($B$3, resultados!$A$1:$ZZ$1, 0))</f>
        <v/>
      </c>
    </row>
    <row r="204">
      <c r="A204">
        <f>INDEX(resultados!$A$2:$ZZ$525, 198, MATCH($B$1, resultados!$A$1:$ZZ$1, 0))</f>
        <v/>
      </c>
      <c r="B204">
        <f>INDEX(resultados!$A$2:$ZZ$525, 198, MATCH($B$2, resultados!$A$1:$ZZ$1, 0))</f>
        <v/>
      </c>
      <c r="C204">
        <f>INDEX(resultados!$A$2:$ZZ$525, 198, MATCH($B$3, resultados!$A$1:$ZZ$1, 0))</f>
        <v/>
      </c>
    </row>
    <row r="205">
      <c r="A205">
        <f>INDEX(resultados!$A$2:$ZZ$525, 199, MATCH($B$1, resultados!$A$1:$ZZ$1, 0))</f>
        <v/>
      </c>
      <c r="B205">
        <f>INDEX(resultados!$A$2:$ZZ$525, 199, MATCH($B$2, resultados!$A$1:$ZZ$1, 0))</f>
        <v/>
      </c>
      <c r="C205">
        <f>INDEX(resultados!$A$2:$ZZ$525, 199, MATCH($B$3, resultados!$A$1:$ZZ$1, 0))</f>
        <v/>
      </c>
    </row>
    <row r="206">
      <c r="A206">
        <f>INDEX(resultados!$A$2:$ZZ$525, 200, MATCH($B$1, resultados!$A$1:$ZZ$1, 0))</f>
        <v/>
      </c>
      <c r="B206">
        <f>INDEX(resultados!$A$2:$ZZ$525, 200, MATCH($B$2, resultados!$A$1:$ZZ$1, 0))</f>
        <v/>
      </c>
      <c r="C206">
        <f>INDEX(resultados!$A$2:$ZZ$525, 200, MATCH($B$3, resultados!$A$1:$ZZ$1, 0))</f>
        <v/>
      </c>
    </row>
    <row r="207">
      <c r="A207">
        <f>INDEX(resultados!$A$2:$ZZ$525, 201, MATCH($B$1, resultados!$A$1:$ZZ$1, 0))</f>
        <v/>
      </c>
      <c r="B207">
        <f>INDEX(resultados!$A$2:$ZZ$525, 201, MATCH($B$2, resultados!$A$1:$ZZ$1, 0))</f>
        <v/>
      </c>
      <c r="C207">
        <f>INDEX(resultados!$A$2:$ZZ$525, 201, MATCH($B$3, resultados!$A$1:$ZZ$1, 0))</f>
        <v/>
      </c>
    </row>
    <row r="208">
      <c r="A208">
        <f>INDEX(resultados!$A$2:$ZZ$525, 202, MATCH($B$1, resultados!$A$1:$ZZ$1, 0))</f>
        <v/>
      </c>
      <c r="B208">
        <f>INDEX(resultados!$A$2:$ZZ$525, 202, MATCH($B$2, resultados!$A$1:$ZZ$1, 0))</f>
        <v/>
      </c>
      <c r="C208">
        <f>INDEX(resultados!$A$2:$ZZ$525, 202, MATCH($B$3, resultados!$A$1:$ZZ$1, 0))</f>
        <v/>
      </c>
    </row>
    <row r="209">
      <c r="A209">
        <f>INDEX(resultados!$A$2:$ZZ$525, 203, MATCH($B$1, resultados!$A$1:$ZZ$1, 0))</f>
        <v/>
      </c>
      <c r="B209">
        <f>INDEX(resultados!$A$2:$ZZ$525, 203, MATCH($B$2, resultados!$A$1:$ZZ$1, 0))</f>
        <v/>
      </c>
      <c r="C209">
        <f>INDEX(resultados!$A$2:$ZZ$525, 203, MATCH($B$3, resultados!$A$1:$ZZ$1, 0))</f>
        <v/>
      </c>
    </row>
    <row r="210">
      <c r="A210">
        <f>INDEX(resultados!$A$2:$ZZ$525, 204, MATCH($B$1, resultados!$A$1:$ZZ$1, 0))</f>
        <v/>
      </c>
      <c r="B210">
        <f>INDEX(resultados!$A$2:$ZZ$525, 204, MATCH($B$2, resultados!$A$1:$ZZ$1, 0))</f>
        <v/>
      </c>
      <c r="C210">
        <f>INDEX(resultados!$A$2:$ZZ$525, 204, MATCH($B$3, resultados!$A$1:$ZZ$1, 0))</f>
        <v/>
      </c>
    </row>
    <row r="211">
      <c r="A211">
        <f>INDEX(resultados!$A$2:$ZZ$525, 205, MATCH($B$1, resultados!$A$1:$ZZ$1, 0))</f>
        <v/>
      </c>
      <c r="B211">
        <f>INDEX(resultados!$A$2:$ZZ$525, 205, MATCH($B$2, resultados!$A$1:$ZZ$1, 0))</f>
        <v/>
      </c>
      <c r="C211">
        <f>INDEX(resultados!$A$2:$ZZ$525, 205, MATCH($B$3, resultados!$A$1:$ZZ$1, 0))</f>
        <v/>
      </c>
    </row>
    <row r="212">
      <c r="A212">
        <f>INDEX(resultados!$A$2:$ZZ$525, 206, MATCH($B$1, resultados!$A$1:$ZZ$1, 0))</f>
        <v/>
      </c>
      <c r="B212">
        <f>INDEX(resultados!$A$2:$ZZ$525, 206, MATCH($B$2, resultados!$A$1:$ZZ$1, 0))</f>
        <v/>
      </c>
      <c r="C212">
        <f>INDEX(resultados!$A$2:$ZZ$525, 206, MATCH($B$3, resultados!$A$1:$ZZ$1, 0))</f>
        <v/>
      </c>
    </row>
    <row r="213">
      <c r="A213">
        <f>INDEX(resultados!$A$2:$ZZ$525, 207, MATCH($B$1, resultados!$A$1:$ZZ$1, 0))</f>
        <v/>
      </c>
      <c r="B213">
        <f>INDEX(resultados!$A$2:$ZZ$525, 207, MATCH($B$2, resultados!$A$1:$ZZ$1, 0))</f>
        <v/>
      </c>
      <c r="C213">
        <f>INDEX(resultados!$A$2:$ZZ$525, 207, MATCH($B$3, resultados!$A$1:$ZZ$1, 0))</f>
        <v/>
      </c>
    </row>
    <row r="214">
      <c r="A214">
        <f>INDEX(resultados!$A$2:$ZZ$525, 208, MATCH($B$1, resultados!$A$1:$ZZ$1, 0))</f>
        <v/>
      </c>
      <c r="B214">
        <f>INDEX(resultados!$A$2:$ZZ$525, 208, MATCH($B$2, resultados!$A$1:$ZZ$1, 0))</f>
        <v/>
      </c>
      <c r="C214">
        <f>INDEX(resultados!$A$2:$ZZ$525, 208, MATCH($B$3, resultados!$A$1:$ZZ$1, 0))</f>
        <v/>
      </c>
    </row>
    <row r="215">
      <c r="A215">
        <f>INDEX(resultados!$A$2:$ZZ$525, 209, MATCH($B$1, resultados!$A$1:$ZZ$1, 0))</f>
        <v/>
      </c>
      <c r="B215">
        <f>INDEX(resultados!$A$2:$ZZ$525, 209, MATCH($B$2, resultados!$A$1:$ZZ$1, 0))</f>
        <v/>
      </c>
      <c r="C215">
        <f>INDEX(resultados!$A$2:$ZZ$525, 209, MATCH($B$3, resultados!$A$1:$ZZ$1, 0))</f>
        <v/>
      </c>
    </row>
    <row r="216">
      <c r="A216">
        <f>INDEX(resultados!$A$2:$ZZ$525, 210, MATCH($B$1, resultados!$A$1:$ZZ$1, 0))</f>
        <v/>
      </c>
      <c r="B216">
        <f>INDEX(resultados!$A$2:$ZZ$525, 210, MATCH($B$2, resultados!$A$1:$ZZ$1, 0))</f>
        <v/>
      </c>
      <c r="C216">
        <f>INDEX(resultados!$A$2:$ZZ$525, 210, MATCH($B$3, resultados!$A$1:$ZZ$1, 0))</f>
        <v/>
      </c>
    </row>
    <row r="217">
      <c r="A217">
        <f>INDEX(resultados!$A$2:$ZZ$525, 211, MATCH($B$1, resultados!$A$1:$ZZ$1, 0))</f>
        <v/>
      </c>
      <c r="B217">
        <f>INDEX(resultados!$A$2:$ZZ$525, 211, MATCH($B$2, resultados!$A$1:$ZZ$1, 0))</f>
        <v/>
      </c>
      <c r="C217">
        <f>INDEX(resultados!$A$2:$ZZ$525, 211, MATCH($B$3, resultados!$A$1:$ZZ$1, 0))</f>
        <v/>
      </c>
    </row>
    <row r="218">
      <c r="A218">
        <f>INDEX(resultados!$A$2:$ZZ$525, 212, MATCH($B$1, resultados!$A$1:$ZZ$1, 0))</f>
        <v/>
      </c>
      <c r="B218">
        <f>INDEX(resultados!$A$2:$ZZ$525, 212, MATCH($B$2, resultados!$A$1:$ZZ$1, 0))</f>
        <v/>
      </c>
      <c r="C218">
        <f>INDEX(resultados!$A$2:$ZZ$525, 212, MATCH($B$3, resultados!$A$1:$ZZ$1, 0))</f>
        <v/>
      </c>
    </row>
    <row r="219">
      <c r="A219">
        <f>INDEX(resultados!$A$2:$ZZ$525, 213, MATCH($B$1, resultados!$A$1:$ZZ$1, 0))</f>
        <v/>
      </c>
      <c r="B219">
        <f>INDEX(resultados!$A$2:$ZZ$525, 213, MATCH($B$2, resultados!$A$1:$ZZ$1, 0))</f>
        <v/>
      </c>
      <c r="C219">
        <f>INDEX(resultados!$A$2:$ZZ$525, 213, MATCH($B$3, resultados!$A$1:$ZZ$1, 0))</f>
        <v/>
      </c>
    </row>
    <row r="220">
      <c r="A220">
        <f>INDEX(resultados!$A$2:$ZZ$525, 214, MATCH($B$1, resultados!$A$1:$ZZ$1, 0))</f>
        <v/>
      </c>
      <c r="B220">
        <f>INDEX(resultados!$A$2:$ZZ$525, 214, MATCH($B$2, resultados!$A$1:$ZZ$1, 0))</f>
        <v/>
      </c>
      <c r="C220">
        <f>INDEX(resultados!$A$2:$ZZ$525, 214, MATCH($B$3, resultados!$A$1:$ZZ$1, 0))</f>
        <v/>
      </c>
    </row>
    <row r="221">
      <c r="A221">
        <f>INDEX(resultados!$A$2:$ZZ$525, 215, MATCH($B$1, resultados!$A$1:$ZZ$1, 0))</f>
        <v/>
      </c>
      <c r="B221">
        <f>INDEX(resultados!$A$2:$ZZ$525, 215, MATCH($B$2, resultados!$A$1:$ZZ$1, 0))</f>
        <v/>
      </c>
      <c r="C221">
        <f>INDEX(resultados!$A$2:$ZZ$525, 215, MATCH($B$3, resultados!$A$1:$ZZ$1, 0))</f>
        <v/>
      </c>
    </row>
    <row r="222">
      <c r="A222">
        <f>INDEX(resultados!$A$2:$ZZ$525, 216, MATCH($B$1, resultados!$A$1:$ZZ$1, 0))</f>
        <v/>
      </c>
      <c r="B222">
        <f>INDEX(resultados!$A$2:$ZZ$525, 216, MATCH($B$2, resultados!$A$1:$ZZ$1, 0))</f>
        <v/>
      </c>
      <c r="C222">
        <f>INDEX(resultados!$A$2:$ZZ$525, 216, MATCH($B$3, resultados!$A$1:$ZZ$1, 0))</f>
        <v/>
      </c>
    </row>
    <row r="223">
      <c r="A223">
        <f>INDEX(resultados!$A$2:$ZZ$525, 217, MATCH($B$1, resultados!$A$1:$ZZ$1, 0))</f>
        <v/>
      </c>
      <c r="B223">
        <f>INDEX(resultados!$A$2:$ZZ$525, 217, MATCH($B$2, resultados!$A$1:$ZZ$1, 0))</f>
        <v/>
      </c>
      <c r="C223">
        <f>INDEX(resultados!$A$2:$ZZ$525, 217, MATCH($B$3, resultados!$A$1:$ZZ$1, 0))</f>
        <v/>
      </c>
    </row>
    <row r="224">
      <c r="A224">
        <f>INDEX(resultados!$A$2:$ZZ$525, 218, MATCH($B$1, resultados!$A$1:$ZZ$1, 0))</f>
        <v/>
      </c>
      <c r="B224">
        <f>INDEX(resultados!$A$2:$ZZ$525, 218, MATCH($B$2, resultados!$A$1:$ZZ$1, 0))</f>
        <v/>
      </c>
      <c r="C224">
        <f>INDEX(resultados!$A$2:$ZZ$525, 218, MATCH($B$3, resultados!$A$1:$ZZ$1, 0))</f>
        <v/>
      </c>
    </row>
    <row r="225">
      <c r="A225">
        <f>INDEX(resultados!$A$2:$ZZ$525, 219, MATCH($B$1, resultados!$A$1:$ZZ$1, 0))</f>
        <v/>
      </c>
      <c r="B225">
        <f>INDEX(resultados!$A$2:$ZZ$525, 219, MATCH($B$2, resultados!$A$1:$ZZ$1, 0))</f>
        <v/>
      </c>
      <c r="C225">
        <f>INDEX(resultados!$A$2:$ZZ$525, 219, MATCH($B$3, resultados!$A$1:$ZZ$1, 0))</f>
        <v/>
      </c>
    </row>
    <row r="226">
      <c r="A226">
        <f>INDEX(resultados!$A$2:$ZZ$525, 220, MATCH($B$1, resultados!$A$1:$ZZ$1, 0))</f>
        <v/>
      </c>
      <c r="B226">
        <f>INDEX(resultados!$A$2:$ZZ$525, 220, MATCH($B$2, resultados!$A$1:$ZZ$1, 0))</f>
        <v/>
      </c>
      <c r="C226">
        <f>INDEX(resultados!$A$2:$ZZ$525, 220, MATCH($B$3, resultados!$A$1:$ZZ$1, 0))</f>
        <v/>
      </c>
    </row>
    <row r="227">
      <c r="A227">
        <f>INDEX(resultados!$A$2:$ZZ$525, 221, MATCH($B$1, resultados!$A$1:$ZZ$1, 0))</f>
        <v/>
      </c>
      <c r="B227">
        <f>INDEX(resultados!$A$2:$ZZ$525, 221, MATCH($B$2, resultados!$A$1:$ZZ$1, 0))</f>
        <v/>
      </c>
      <c r="C227">
        <f>INDEX(resultados!$A$2:$ZZ$525, 221, MATCH($B$3, resultados!$A$1:$ZZ$1, 0))</f>
        <v/>
      </c>
    </row>
    <row r="228">
      <c r="A228">
        <f>INDEX(resultados!$A$2:$ZZ$525, 222, MATCH($B$1, resultados!$A$1:$ZZ$1, 0))</f>
        <v/>
      </c>
      <c r="B228">
        <f>INDEX(resultados!$A$2:$ZZ$525, 222, MATCH($B$2, resultados!$A$1:$ZZ$1, 0))</f>
        <v/>
      </c>
      <c r="C228">
        <f>INDEX(resultados!$A$2:$ZZ$525, 222, MATCH($B$3, resultados!$A$1:$ZZ$1, 0))</f>
        <v/>
      </c>
    </row>
    <row r="229">
      <c r="A229">
        <f>INDEX(resultados!$A$2:$ZZ$525, 223, MATCH($B$1, resultados!$A$1:$ZZ$1, 0))</f>
        <v/>
      </c>
      <c r="B229">
        <f>INDEX(resultados!$A$2:$ZZ$525, 223, MATCH($B$2, resultados!$A$1:$ZZ$1, 0))</f>
        <v/>
      </c>
      <c r="C229">
        <f>INDEX(resultados!$A$2:$ZZ$525, 223, MATCH($B$3, resultados!$A$1:$ZZ$1, 0))</f>
        <v/>
      </c>
    </row>
    <row r="230">
      <c r="A230">
        <f>INDEX(resultados!$A$2:$ZZ$525, 224, MATCH($B$1, resultados!$A$1:$ZZ$1, 0))</f>
        <v/>
      </c>
      <c r="B230">
        <f>INDEX(resultados!$A$2:$ZZ$525, 224, MATCH($B$2, resultados!$A$1:$ZZ$1, 0))</f>
        <v/>
      </c>
      <c r="C230">
        <f>INDEX(resultados!$A$2:$ZZ$525, 224, MATCH($B$3, resultados!$A$1:$ZZ$1, 0))</f>
        <v/>
      </c>
    </row>
    <row r="231">
      <c r="A231">
        <f>INDEX(resultados!$A$2:$ZZ$525, 225, MATCH($B$1, resultados!$A$1:$ZZ$1, 0))</f>
        <v/>
      </c>
      <c r="B231">
        <f>INDEX(resultados!$A$2:$ZZ$525, 225, MATCH($B$2, resultados!$A$1:$ZZ$1, 0))</f>
        <v/>
      </c>
      <c r="C231">
        <f>INDEX(resultados!$A$2:$ZZ$525, 225, MATCH($B$3, resultados!$A$1:$ZZ$1, 0))</f>
        <v/>
      </c>
    </row>
    <row r="232">
      <c r="A232">
        <f>INDEX(resultados!$A$2:$ZZ$525, 226, MATCH($B$1, resultados!$A$1:$ZZ$1, 0))</f>
        <v/>
      </c>
      <c r="B232">
        <f>INDEX(resultados!$A$2:$ZZ$525, 226, MATCH($B$2, resultados!$A$1:$ZZ$1, 0))</f>
        <v/>
      </c>
      <c r="C232">
        <f>INDEX(resultados!$A$2:$ZZ$525, 226, MATCH($B$3, resultados!$A$1:$ZZ$1, 0))</f>
        <v/>
      </c>
    </row>
    <row r="233">
      <c r="A233">
        <f>INDEX(resultados!$A$2:$ZZ$525, 227, MATCH($B$1, resultados!$A$1:$ZZ$1, 0))</f>
        <v/>
      </c>
      <c r="B233">
        <f>INDEX(resultados!$A$2:$ZZ$525, 227, MATCH($B$2, resultados!$A$1:$ZZ$1, 0))</f>
        <v/>
      </c>
      <c r="C233">
        <f>INDEX(resultados!$A$2:$ZZ$525, 227, MATCH($B$3, resultados!$A$1:$ZZ$1, 0))</f>
        <v/>
      </c>
    </row>
    <row r="234">
      <c r="A234">
        <f>INDEX(resultados!$A$2:$ZZ$525, 228, MATCH($B$1, resultados!$A$1:$ZZ$1, 0))</f>
        <v/>
      </c>
      <c r="B234">
        <f>INDEX(resultados!$A$2:$ZZ$525, 228, MATCH($B$2, resultados!$A$1:$ZZ$1, 0))</f>
        <v/>
      </c>
      <c r="C234">
        <f>INDEX(resultados!$A$2:$ZZ$525, 228, MATCH($B$3, resultados!$A$1:$ZZ$1, 0))</f>
        <v/>
      </c>
    </row>
    <row r="235">
      <c r="A235">
        <f>INDEX(resultados!$A$2:$ZZ$525, 229, MATCH($B$1, resultados!$A$1:$ZZ$1, 0))</f>
        <v/>
      </c>
      <c r="B235">
        <f>INDEX(resultados!$A$2:$ZZ$525, 229, MATCH($B$2, resultados!$A$1:$ZZ$1, 0))</f>
        <v/>
      </c>
      <c r="C235">
        <f>INDEX(resultados!$A$2:$ZZ$525, 229, MATCH($B$3, resultados!$A$1:$ZZ$1, 0))</f>
        <v/>
      </c>
    </row>
    <row r="236">
      <c r="A236">
        <f>INDEX(resultados!$A$2:$ZZ$525, 230, MATCH($B$1, resultados!$A$1:$ZZ$1, 0))</f>
        <v/>
      </c>
      <c r="B236">
        <f>INDEX(resultados!$A$2:$ZZ$525, 230, MATCH($B$2, resultados!$A$1:$ZZ$1, 0))</f>
        <v/>
      </c>
      <c r="C236">
        <f>INDEX(resultados!$A$2:$ZZ$525, 230, MATCH($B$3, resultados!$A$1:$ZZ$1, 0))</f>
        <v/>
      </c>
    </row>
    <row r="237">
      <c r="A237">
        <f>INDEX(resultados!$A$2:$ZZ$525, 231, MATCH($B$1, resultados!$A$1:$ZZ$1, 0))</f>
        <v/>
      </c>
      <c r="B237">
        <f>INDEX(resultados!$A$2:$ZZ$525, 231, MATCH($B$2, resultados!$A$1:$ZZ$1, 0))</f>
        <v/>
      </c>
      <c r="C237">
        <f>INDEX(resultados!$A$2:$ZZ$525, 231, MATCH($B$3, resultados!$A$1:$ZZ$1, 0))</f>
        <v/>
      </c>
    </row>
    <row r="238">
      <c r="A238">
        <f>INDEX(resultados!$A$2:$ZZ$525, 232, MATCH($B$1, resultados!$A$1:$ZZ$1, 0))</f>
        <v/>
      </c>
      <c r="B238">
        <f>INDEX(resultados!$A$2:$ZZ$525, 232, MATCH($B$2, resultados!$A$1:$ZZ$1, 0))</f>
        <v/>
      </c>
      <c r="C238">
        <f>INDEX(resultados!$A$2:$ZZ$525, 232, MATCH($B$3, resultados!$A$1:$ZZ$1, 0))</f>
        <v/>
      </c>
    </row>
    <row r="239">
      <c r="A239">
        <f>INDEX(resultados!$A$2:$ZZ$525, 233, MATCH($B$1, resultados!$A$1:$ZZ$1, 0))</f>
        <v/>
      </c>
      <c r="B239">
        <f>INDEX(resultados!$A$2:$ZZ$525, 233, MATCH($B$2, resultados!$A$1:$ZZ$1, 0))</f>
        <v/>
      </c>
      <c r="C239">
        <f>INDEX(resultados!$A$2:$ZZ$525, 233, MATCH($B$3, resultados!$A$1:$ZZ$1, 0))</f>
        <v/>
      </c>
    </row>
    <row r="240">
      <c r="A240">
        <f>INDEX(resultados!$A$2:$ZZ$525, 234, MATCH($B$1, resultados!$A$1:$ZZ$1, 0))</f>
        <v/>
      </c>
      <c r="B240">
        <f>INDEX(resultados!$A$2:$ZZ$525, 234, MATCH($B$2, resultados!$A$1:$ZZ$1, 0))</f>
        <v/>
      </c>
      <c r="C240">
        <f>INDEX(resultados!$A$2:$ZZ$525, 234, MATCH($B$3, resultados!$A$1:$ZZ$1, 0))</f>
        <v/>
      </c>
    </row>
    <row r="241">
      <c r="A241">
        <f>INDEX(resultados!$A$2:$ZZ$525, 235, MATCH($B$1, resultados!$A$1:$ZZ$1, 0))</f>
        <v/>
      </c>
      <c r="B241">
        <f>INDEX(resultados!$A$2:$ZZ$525, 235, MATCH($B$2, resultados!$A$1:$ZZ$1, 0))</f>
        <v/>
      </c>
      <c r="C241">
        <f>INDEX(resultados!$A$2:$ZZ$525, 235, MATCH($B$3, resultados!$A$1:$ZZ$1, 0))</f>
        <v/>
      </c>
    </row>
    <row r="242">
      <c r="A242">
        <f>INDEX(resultados!$A$2:$ZZ$525, 236, MATCH($B$1, resultados!$A$1:$ZZ$1, 0))</f>
        <v/>
      </c>
      <c r="B242">
        <f>INDEX(resultados!$A$2:$ZZ$525, 236, MATCH($B$2, resultados!$A$1:$ZZ$1, 0))</f>
        <v/>
      </c>
      <c r="C242">
        <f>INDEX(resultados!$A$2:$ZZ$525, 236, MATCH($B$3, resultados!$A$1:$ZZ$1, 0))</f>
        <v/>
      </c>
    </row>
    <row r="243">
      <c r="A243">
        <f>INDEX(resultados!$A$2:$ZZ$525, 237, MATCH($B$1, resultados!$A$1:$ZZ$1, 0))</f>
        <v/>
      </c>
      <c r="B243">
        <f>INDEX(resultados!$A$2:$ZZ$525, 237, MATCH($B$2, resultados!$A$1:$ZZ$1, 0))</f>
        <v/>
      </c>
      <c r="C243">
        <f>INDEX(resultados!$A$2:$ZZ$525, 237, MATCH($B$3, resultados!$A$1:$ZZ$1, 0))</f>
        <v/>
      </c>
    </row>
    <row r="244">
      <c r="A244">
        <f>INDEX(resultados!$A$2:$ZZ$525, 238, MATCH($B$1, resultados!$A$1:$ZZ$1, 0))</f>
        <v/>
      </c>
      <c r="B244">
        <f>INDEX(resultados!$A$2:$ZZ$525, 238, MATCH($B$2, resultados!$A$1:$ZZ$1, 0))</f>
        <v/>
      </c>
      <c r="C244">
        <f>INDEX(resultados!$A$2:$ZZ$525, 238, MATCH($B$3, resultados!$A$1:$ZZ$1, 0))</f>
        <v/>
      </c>
    </row>
    <row r="245">
      <c r="A245">
        <f>INDEX(resultados!$A$2:$ZZ$525, 239, MATCH($B$1, resultados!$A$1:$ZZ$1, 0))</f>
        <v/>
      </c>
      <c r="B245">
        <f>INDEX(resultados!$A$2:$ZZ$525, 239, MATCH($B$2, resultados!$A$1:$ZZ$1, 0))</f>
        <v/>
      </c>
      <c r="C245">
        <f>INDEX(resultados!$A$2:$ZZ$525, 239, MATCH($B$3, resultados!$A$1:$ZZ$1, 0))</f>
        <v/>
      </c>
    </row>
    <row r="246">
      <c r="A246">
        <f>INDEX(resultados!$A$2:$ZZ$525, 240, MATCH($B$1, resultados!$A$1:$ZZ$1, 0))</f>
        <v/>
      </c>
      <c r="B246">
        <f>INDEX(resultados!$A$2:$ZZ$525, 240, MATCH($B$2, resultados!$A$1:$ZZ$1, 0))</f>
        <v/>
      </c>
      <c r="C246">
        <f>INDEX(resultados!$A$2:$ZZ$525, 240, MATCH($B$3, resultados!$A$1:$ZZ$1, 0))</f>
        <v/>
      </c>
    </row>
    <row r="247">
      <c r="A247">
        <f>INDEX(resultados!$A$2:$ZZ$525, 241, MATCH($B$1, resultados!$A$1:$ZZ$1, 0))</f>
        <v/>
      </c>
      <c r="B247">
        <f>INDEX(resultados!$A$2:$ZZ$525, 241, MATCH($B$2, resultados!$A$1:$ZZ$1, 0))</f>
        <v/>
      </c>
      <c r="C247">
        <f>INDEX(resultados!$A$2:$ZZ$525, 241, MATCH($B$3, resultados!$A$1:$ZZ$1, 0))</f>
        <v/>
      </c>
    </row>
    <row r="248">
      <c r="A248">
        <f>INDEX(resultados!$A$2:$ZZ$525, 242, MATCH($B$1, resultados!$A$1:$ZZ$1, 0))</f>
        <v/>
      </c>
      <c r="B248">
        <f>INDEX(resultados!$A$2:$ZZ$525, 242, MATCH($B$2, resultados!$A$1:$ZZ$1, 0))</f>
        <v/>
      </c>
      <c r="C248">
        <f>INDEX(resultados!$A$2:$ZZ$525, 242, MATCH($B$3, resultados!$A$1:$ZZ$1, 0))</f>
        <v/>
      </c>
    </row>
    <row r="249">
      <c r="A249">
        <f>INDEX(resultados!$A$2:$ZZ$525, 243, MATCH($B$1, resultados!$A$1:$ZZ$1, 0))</f>
        <v/>
      </c>
      <c r="B249">
        <f>INDEX(resultados!$A$2:$ZZ$525, 243, MATCH($B$2, resultados!$A$1:$ZZ$1, 0))</f>
        <v/>
      </c>
      <c r="C249">
        <f>INDEX(resultados!$A$2:$ZZ$525, 243, MATCH($B$3, resultados!$A$1:$ZZ$1, 0))</f>
        <v/>
      </c>
    </row>
    <row r="250">
      <c r="A250">
        <f>INDEX(resultados!$A$2:$ZZ$525, 244, MATCH($B$1, resultados!$A$1:$ZZ$1, 0))</f>
        <v/>
      </c>
      <c r="B250">
        <f>INDEX(resultados!$A$2:$ZZ$525, 244, MATCH($B$2, resultados!$A$1:$ZZ$1, 0))</f>
        <v/>
      </c>
      <c r="C250">
        <f>INDEX(resultados!$A$2:$ZZ$525, 244, MATCH($B$3, resultados!$A$1:$ZZ$1, 0))</f>
        <v/>
      </c>
    </row>
    <row r="251">
      <c r="A251">
        <f>INDEX(resultados!$A$2:$ZZ$525, 245, MATCH($B$1, resultados!$A$1:$ZZ$1, 0))</f>
        <v/>
      </c>
      <c r="B251">
        <f>INDEX(resultados!$A$2:$ZZ$525, 245, MATCH($B$2, resultados!$A$1:$ZZ$1, 0))</f>
        <v/>
      </c>
      <c r="C251">
        <f>INDEX(resultados!$A$2:$ZZ$525, 245, MATCH($B$3, resultados!$A$1:$ZZ$1, 0))</f>
        <v/>
      </c>
    </row>
    <row r="252">
      <c r="A252">
        <f>INDEX(resultados!$A$2:$ZZ$525, 246, MATCH($B$1, resultados!$A$1:$ZZ$1, 0))</f>
        <v/>
      </c>
      <c r="B252">
        <f>INDEX(resultados!$A$2:$ZZ$525, 246, MATCH($B$2, resultados!$A$1:$ZZ$1, 0))</f>
        <v/>
      </c>
      <c r="C252">
        <f>INDEX(resultados!$A$2:$ZZ$525, 246, MATCH($B$3, resultados!$A$1:$ZZ$1, 0))</f>
        <v/>
      </c>
    </row>
    <row r="253">
      <c r="A253">
        <f>INDEX(resultados!$A$2:$ZZ$525, 247, MATCH($B$1, resultados!$A$1:$ZZ$1, 0))</f>
        <v/>
      </c>
      <c r="B253">
        <f>INDEX(resultados!$A$2:$ZZ$525, 247, MATCH($B$2, resultados!$A$1:$ZZ$1, 0))</f>
        <v/>
      </c>
      <c r="C253">
        <f>INDEX(resultados!$A$2:$ZZ$525, 247, MATCH($B$3, resultados!$A$1:$ZZ$1, 0))</f>
        <v/>
      </c>
    </row>
    <row r="254">
      <c r="A254">
        <f>INDEX(resultados!$A$2:$ZZ$525, 248, MATCH($B$1, resultados!$A$1:$ZZ$1, 0))</f>
        <v/>
      </c>
      <c r="B254">
        <f>INDEX(resultados!$A$2:$ZZ$525, 248, MATCH($B$2, resultados!$A$1:$ZZ$1, 0))</f>
        <v/>
      </c>
      <c r="C254">
        <f>INDEX(resultados!$A$2:$ZZ$525, 248, MATCH($B$3, resultados!$A$1:$ZZ$1, 0))</f>
        <v/>
      </c>
    </row>
    <row r="255">
      <c r="A255">
        <f>INDEX(resultados!$A$2:$ZZ$525, 249, MATCH($B$1, resultados!$A$1:$ZZ$1, 0))</f>
        <v/>
      </c>
      <c r="B255">
        <f>INDEX(resultados!$A$2:$ZZ$525, 249, MATCH($B$2, resultados!$A$1:$ZZ$1, 0))</f>
        <v/>
      </c>
      <c r="C255">
        <f>INDEX(resultados!$A$2:$ZZ$525, 249, MATCH($B$3, resultados!$A$1:$ZZ$1, 0))</f>
        <v/>
      </c>
    </row>
    <row r="256">
      <c r="A256">
        <f>INDEX(resultados!$A$2:$ZZ$525, 250, MATCH($B$1, resultados!$A$1:$ZZ$1, 0))</f>
        <v/>
      </c>
      <c r="B256">
        <f>INDEX(resultados!$A$2:$ZZ$525, 250, MATCH($B$2, resultados!$A$1:$ZZ$1, 0))</f>
        <v/>
      </c>
      <c r="C256">
        <f>INDEX(resultados!$A$2:$ZZ$525, 250, MATCH($B$3, resultados!$A$1:$ZZ$1, 0))</f>
        <v/>
      </c>
    </row>
    <row r="257">
      <c r="A257">
        <f>INDEX(resultados!$A$2:$ZZ$525, 251, MATCH($B$1, resultados!$A$1:$ZZ$1, 0))</f>
        <v/>
      </c>
      <c r="B257">
        <f>INDEX(resultados!$A$2:$ZZ$525, 251, MATCH($B$2, resultados!$A$1:$ZZ$1, 0))</f>
        <v/>
      </c>
      <c r="C257">
        <f>INDEX(resultados!$A$2:$ZZ$525, 251, MATCH($B$3, resultados!$A$1:$ZZ$1, 0))</f>
        <v/>
      </c>
    </row>
    <row r="258">
      <c r="A258">
        <f>INDEX(resultados!$A$2:$ZZ$525, 252, MATCH($B$1, resultados!$A$1:$ZZ$1, 0))</f>
        <v/>
      </c>
      <c r="B258">
        <f>INDEX(resultados!$A$2:$ZZ$525, 252, MATCH($B$2, resultados!$A$1:$ZZ$1, 0))</f>
        <v/>
      </c>
      <c r="C258">
        <f>INDEX(resultados!$A$2:$ZZ$525, 252, MATCH($B$3, resultados!$A$1:$ZZ$1, 0))</f>
        <v/>
      </c>
    </row>
    <row r="259">
      <c r="A259">
        <f>INDEX(resultados!$A$2:$ZZ$525, 253, MATCH($B$1, resultados!$A$1:$ZZ$1, 0))</f>
        <v/>
      </c>
      <c r="B259">
        <f>INDEX(resultados!$A$2:$ZZ$525, 253, MATCH($B$2, resultados!$A$1:$ZZ$1, 0))</f>
        <v/>
      </c>
      <c r="C259">
        <f>INDEX(resultados!$A$2:$ZZ$525, 253, MATCH($B$3, resultados!$A$1:$ZZ$1, 0))</f>
        <v/>
      </c>
    </row>
    <row r="260">
      <c r="A260">
        <f>INDEX(resultados!$A$2:$ZZ$525, 254, MATCH($B$1, resultados!$A$1:$ZZ$1, 0))</f>
        <v/>
      </c>
      <c r="B260">
        <f>INDEX(resultados!$A$2:$ZZ$525, 254, MATCH($B$2, resultados!$A$1:$ZZ$1, 0))</f>
        <v/>
      </c>
      <c r="C260">
        <f>INDEX(resultados!$A$2:$ZZ$525, 254, MATCH($B$3, resultados!$A$1:$ZZ$1, 0))</f>
        <v/>
      </c>
    </row>
    <row r="261">
      <c r="A261">
        <f>INDEX(resultados!$A$2:$ZZ$525, 255, MATCH($B$1, resultados!$A$1:$ZZ$1, 0))</f>
        <v/>
      </c>
      <c r="B261">
        <f>INDEX(resultados!$A$2:$ZZ$525, 255, MATCH($B$2, resultados!$A$1:$ZZ$1, 0))</f>
        <v/>
      </c>
      <c r="C261">
        <f>INDEX(resultados!$A$2:$ZZ$525, 255, MATCH($B$3, resultados!$A$1:$ZZ$1, 0))</f>
        <v/>
      </c>
    </row>
    <row r="262">
      <c r="A262">
        <f>INDEX(resultados!$A$2:$ZZ$525, 256, MATCH($B$1, resultados!$A$1:$ZZ$1, 0))</f>
        <v/>
      </c>
      <c r="B262">
        <f>INDEX(resultados!$A$2:$ZZ$525, 256, MATCH($B$2, resultados!$A$1:$ZZ$1, 0))</f>
        <v/>
      </c>
      <c r="C262">
        <f>INDEX(resultados!$A$2:$ZZ$525, 256, MATCH($B$3, resultados!$A$1:$ZZ$1, 0))</f>
        <v/>
      </c>
    </row>
    <row r="263">
      <c r="A263">
        <f>INDEX(resultados!$A$2:$ZZ$525, 257, MATCH($B$1, resultados!$A$1:$ZZ$1, 0))</f>
        <v/>
      </c>
      <c r="B263">
        <f>INDEX(resultados!$A$2:$ZZ$525, 257, MATCH($B$2, resultados!$A$1:$ZZ$1, 0))</f>
        <v/>
      </c>
      <c r="C263">
        <f>INDEX(resultados!$A$2:$ZZ$525, 257, MATCH($B$3, resultados!$A$1:$ZZ$1, 0))</f>
        <v/>
      </c>
    </row>
    <row r="264">
      <c r="A264">
        <f>INDEX(resultados!$A$2:$ZZ$525, 258, MATCH($B$1, resultados!$A$1:$ZZ$1, 0))</f>
        <v/>
      </c>
      <c r="B264">
        <f>INDEX(resultados!$A$2:$ZZ$525, 258, MATCH($B$2, resultados!$A$1:$ZZ$1, 0))</f>
        <v/>
      </c>
      <c r="C264">
        <f>INDEX(resultados!$A$2:$ZZ$525, 258, MATCH($B$3, resultados!$A$1:$ZZ$1, 0))</f>
        <v/>
      </c>
    </row>
    <row r="265">
      <c r="A265">
        <f>INDEX(resultados!$A$2:$ZZ$525, 259, MATCH($B$1, resultados!$A$1:$ZZ$1, 0))</f>
        <v/>
      </c>
      <c r="B265">
        <f>INDEX(resultados!$A$2:$ZZ$525, 259, MATCH($B$2, resultados!$A$1:$ZZ$1, 0))</f>
        <v/>
      </c>
      <c r="C265">
        <f>INDEX(resultados!$A$2:$ZZ$525, 259, MATCH($B$3, resultados!$A$1:$ZZ$1, 0))</f>
        <v/>
      </c>
    </row>
    <row r="266">
      <c r="A266">
        <f>INDEX(resultados!$A$2:$ZZ$525, 260, MATCH($B$1, resultados!$A$1:$ZZ$1, 0))</f>
        <v/>
      </c>
      <c r="B266">
        <f>INDEX(resultados!$A$2:$ZZ$525, 260, MATCH($B$2, resultados!$A$1:$ZZ$1, 0))</f>
        <v/>
      </c>
      <c r="C266">
        <f>INDEX(resultados!$A$2:$ZZ$525, 260, MATCH($B$3, resultados!$A$1:$ZZ$1, 0))</f>
        <v/>
      </c>
    </row>
    <row r="267">
      <c r="A267">
        <f>INDEX(resultados!$A$2:$ZZ$525, 261, MATCH($B$1, resultados!$A$1:$ZZ$1, 0))</f>
        <v/>
      </c>
      <c r="B267">
        <f>INDEX(resultados!$A$2:$ZZ$525, 261, MATCH($B$2, resultados!$A$1:$ZZ$1, 0))</f>
        <v/>
      </c>
      <c r="C267">
        <f>INDEX(resultados!$A$2:$ZZ$525, 261, MATCH($B$3, resultados!$A$1:$ZZ$1, 0))</f>
        <v/>
      </c>
    </row>
    <row r="268">
      <c r="A268">
        <f>INDEX(resultados!$A$2:$ZZ$525, 262, MATCH($B$1, resultados!$A$1:$ZZ$1, 0))</f>
        <v/>
      </c>
      <c r="B268">
        <f>INDEX(resultados!$A$2:$ZZ$525, 262, MATCH($B$2, resultados!$A$1:$ZZ$1, 0))</f>
        <v/>
      </c>
      <c r="C268">
        <f>INDEX(resultados!$A$2:$ZZ$525, 262, MATCH($B$3, resultados!$A$1:$ZZ$1, 0))</f>
        <v/>
      </c>
    </row>
    <row r="269">
      <c r="A269">
        <f>INDEX(resultados!$A$2:$ZZ$525, 263, MATCH($B$1, resultados!$A$1:$ZZ$1, 0))</f>
        <v/>
      </c>
      <c r="B269">
        <f>INDEX(resultados!$A$2:$ZZ$525, 263, MATCH($B$2, resultados!$A$1:$ZZ$1, 0))</f>
        <v/>
      </c>
      <c r="C269">
        <f>INDEX(resultados!$A$2:$ZZ$525, 263, MATCH($B$3, resultados!$A$1:$ZZ$1, 0))</f>
        <v/>
      </c>
    </row>
    <row r="270">
      <c r="A270">
        <f>INDEX(resultados!$A$2:$ZZ$525, 264, MATCH($B$1, resultados!$A$1:$ZZ$1, 0))</f>
        <v/>
      </c>
      <c r="B270">
        <f>INDEX(resultados!$A$2:$ZZ$525, 264, MATCH($B$2, resultados!$A$1:$ZZ$1, 0))</f>
        <v/>
      </c>
      <c r="C270">
        <f>INDEX(resultados!$A$2:$ZZ$525, 264, MATCH($B$3, resultados!$A$1:$ZZ$1, 0))</f>
        <v/>
      </c>
    </row>
    <row r="271">
      <c r="A271">
        <f>INDEX(resultados!$A$2:$ZZ$525, 265, MATCH($B$1, resultados!$A$1:$ZZ$1, 0))</f>
        <v/>
      </c>
      <c r="B271">
        <f>INDEX(resultados!$A$2:$ZZ$525, 265, MATCH($B$2, resultados!$A$1:$ZZ$1, 0))</f>
        <v/>
      </c>
      <c r="C271">
        <f>INDEX(resultados!$A$2:$ZZ$525, 265, MATCH($B$3, resultados!$A$1:$ZZ$1, 0))</f>
        <v/>
      </c>
    </row>
    <row r="272">
      <c r="A272">
        <f>INDEX(resultados!$A$2:$ZZ$525, 266, MATCH($B$1, resultados!$A$1:$ZZ$1, 0))</f>
        <v/>
      </c>
      <c r="B272">
        <f>INDEX(resultados!$A$2:$ZZ$525, 266, MATCH($B$2, resultados!$A$1:$ZZ$1, 0))</f>
        <v/>
      </c>
      <c r="C272">
        <f>INDEX(resultados!$A$2:$ZZ$525, 266, MATCH($B$3, resultados!$A$1:$ZZ$1, 0))</f>
        <v/>
      </c>
    </row>
    <row r="273">
      <c r="A273">
        <f>INDEX(resultados!$A$2:$ZZ$525, 267, MATCH($B$1, resultados!$A$1:$ZZ$1, 0))</f>
        <v/>
      </c>
      <c r="B273">
        <f>INDEX(resultados!$A$2:$ZZ$525, 267, MATCH($B$2, resultados!$A$1:$ZZ$1, 0))</f>
        <v/>
      </c>
      <c r="C273">
        <f>INDEX(resultados!$A$2:$ZZ$525, 267, MATCH($B$3, resultados!$A$1:$ZZ$1, 0))</f>
        <v/>
      </c>
    </row>
    <row r="274">
      <c r="A274">
        <f>INDEX(resultados!$A$2:$ZZ$525, 268, MATCH($B$1, resultados!$A$1:$ZZ$1, 0))</f>
        <v/>
      </c>
      <c r="B274">
        <f>INDEX(resultados!$A$2:$ZZ$525, 268, MATCH($B$2, resultados!$A$1:$ZZ$1, 0))</f>
        <v/>
      </c>
      <c r="C274">
        <f>INDEX(resultados!$A$2:$ZZ$525, 268, MATCH($B$3, resultados!$A$1:$ZZ$1, 0))</f>
        <v/>
      </c>
    </row>
    <row r="275">
      <c r="A275">
        <f>INDEX(resultados!$A$2:$ZZ$525, 269, MATCH($B$1, resultados!$A$1:$ZZ$1, 0))</f>
        <v/>
      </c>
      <c r="B275">
        <f>INDEX(resultados!$A$2:$ZZ$525, 269, MATCH($B$2, resultados!$A$1:$ZZ$1, 0))</f>
        <v/>
      </c>
      <c r="C275">
        <f>INDEX(resultados!$A$2:$ZZ$525, 269, MATCH($B$3, resultados!$A$1:$ZZ$1, 0))</f>
        <v/>
      </c>
    </row>
    <row r="276">
      <c r="A276">
        <f>INDEX(resultados!$A$2:$ZZ$525, 270, MATCH($B$1, resultados!$A$1:$ZZ$1, 0))</f>
        <v/>
      </c>
      <c r="B276">
        <f>INDEX(resultados!$A$2:$ZZ$525, 270, MATCH($B$2, resultados!$A$1:$ZZ$1, 0))</f>
        <v/>
      </c>
      <c r="C276">
        <f>INDEX(resultados!$A$2:$ZZ$525, 270, MATCH($B$3, resultados!$A$1:$ZZ$1, 0))</f>
        <v/>
      </c>
    </row>
    <row r="277">
      <c r="A277">
        <f>INDEX(resultados!$A$2:$ZZ$525, 271, MATCH($B$1, resultados!$A$1:$ZZ$1, 0))</f>
        <v/>
      </c>
      <c r="B277">
        <f>INDEX(resultados!$A$2:$ZZ$525, 271, MATCH($B$2, resultados!$A$1:$ZZ$1, 0))</f>
        <v/>
      </c>
      <c r="C277">
        <f>INDEX(resultados!$A$2:$ZZ$525, 271, MATCH($B$3, resultados!$A$1:$ZZ$1, 0))</f>
        <v/>
      </c>
    </row>
    <row r="278">
      <c r="A278">
        <f>INDEX(resultados!$A$2:$ZZ$525, 272, MATCH($B$1, resultados!$A$1:$ZZ$1, 0))</f>
        <v/>
      </c>
      <c r="B278">
        <f>INDEX(resultados!$A$2:$ZZ$525, 272, MATCH($B$2, resultados!$A$1:$ZZ$1, 0))</f>
        <v/>
      </c>
      <c r="C278">
        <f>INDEX(resultados!$A$2:$ZZ$525, 272, MATCH($B$3, resultados!$A$1:$ZZ$1, 0))</f>
        <v/>
      </c>
    </row>
    <row r="279">
      <c r="A279">
        <f>INDEX(resultados!$A$2:$ZZ$525, 273, MATCH($B$1, resultados!$A$1:$ZZ$1, 0))</f>
        <v/>
      </c>
      <c r="B279">
        <f>INDEX(resultados!$A$2:$ZZ$525, 273, MATCH($B$2, resultados!$A$1:$ZZ$1, 0))</f>
        <v/>
      </c>
      <c r="C279">
        <f>INDEX(resultados!$A$2:$ZZ$525, 273, MATCH($B$3, resultados!$A$1:$ZZ$1, 0))</f>
        <v/>
      </c>
    </row>
    <row r="280">
      <c r="A280">
        <f>INDEX(resultados!$A$2:$ZZ$525, 274, MATCH($B$1, resultados!$A$1:$ZZ$1, 0))</f>
        <v/>
      </c>
      <c r="B280">
        <f>INDEX(resultados!$A$2:$ZZ$525, 274, MATCH($B$2, resultados!$A$1:$ZZ$1, 0))</f>
        <v/>
      </c>
      <c r="C280">
        <f>INDEX(resultados!$A$2:$ZZ$525, 274, MATCH($B$3, resultados!$A$1:$ZZ$1, 0))</f>
        <v/>
      </c>
    </row>
    <row r="281">
      <c r="A281">
        <f>INDEX(resultados!$A$2:$ZZ$525, 275, MATCH($B$1, resultados!$A$1:$ZZ$1, 0))</f>
        <v/>
      </c>
      <c r="B281">
        <f>INDEX(resultados!$A$2:$ZZ$525, 275, MATCH($B$2, resultados!$A$1:$ZZ$1, 0))</f>
        <v/>
      </c>
      <c r="C281">
        <f>INDEX(resultados!$A$2:$ZZ$525, 275, MATCH($B$3, resultados!$A$1:$ZZ$1, 0))</f>
        <v/>
      </c>
    </row>
    <row r="282">
      <c r="A282">
        <f>INDEX(resultados!$A$2:$ZZ$525, 276, MATCH($B$1, resultados!$A$1:$ZZ$1, 0))</f>
        <v/>
      </c>
      <c r="B282">
        <f>INDEX(resultados!$A$2:$ZZ$525, 276, MATCH($B$2, resultados!$A$1:$ZZ$1, 0))</f>
        <v/>
      </c>
      <c r="C282">
        <f>INDEX(resultados!$A$2:$ZZ$525, 276, MATCH($B$3, resultados!$A$1:$ZZ$1, 0))</f>
        <v/>
      </c>
    </row>
    <row r="283">
      <c r="A283">
        <f>INDEX(resultados!$A$2:$ZZ$525, 277, MATCH($B$1, resultados!$A$1:$ZZ$1, 0))</f>
        <v/>
      </c>
      <c r="B283">
        <f>INDEX(resultados!$A$2:$ZZ$525, 277, MATCH($B$2, resultados!$A$1:$ZZ$1, 0))</f>
        <v/>
      </c>
      <c r="C283">
        <f>INDEX(resultados!$A$2:$ZZ$525, 277, MATCH($B$3, resultados!$A$1:$ZZ$1, 0))</f>
        <v/>
      </c>
    </row>
    <row r="284">
      <c r="A284">
        <f>INDEX(resultados!$A$2:$ZZ$525, 278, MATCH($B$1, resultados!$A$1:$ZZ$1, 0))</f>
        <v/>
      </c>
      <c r="B284">
        <f>INDEX(resultados!$A$2:$ZZ$525, 278, MATCH($B$2, resultados!$A$1:$ZZ$1, 0))</f>
        <v/>
      </c>
      <c r="C284">
        <f>INDEX(resultados!$A$2:$ZZ$525, 278, MATCH($B$3, resultados!$A$1:$ZZ$1, 0))</f>
        <v/>
      </c>
    </row>
    <row r="285">
      <c r="A285">
        <f>INDEX(resultados!$A$2:$ZZ$525, 279, MATCH($B$1, resultados!$A$1:$ZZ$1, 0))</f>
        <v/>
      </c>
      <c r="B285">
        <f>INDEX(resultados!$A$2:$ZZ$525, 279, MATCH($B$2, resultados!$A$1:$ZZ$1, 0))</f>
        <v/>
      </c>
      <c r="C285">
        <f>INDEX(resultados!$A$2:$ZZ$525, 279, MATCH($B$3, resultados!$A$1:$ZZ$1, 0))</f>
        <v/>
      </c>
    </row>
    <row r="286">
      <c r="A286">
        <f>INDEX(resultados!$A$2:$ZZ$525, 280, MATCH($B$1, resultados!$A$1:$ZZ$1, 0))</f>
        <v/>
      </c>
      <c r="B286">
        <f>INDEX(resultados!$A$2:$ZZ$525, 280, MATCH($B$2, resultados!$A$1:$ZZ$1, 0))</f>
        <v/>
      </c>
      <c r="C286">
        <f>INDEX(resultados!$A$2:$ZZ$525, 280, MATCH($B$3, resultados!$A$1:$ZZ$1, 0))</f>
        <v/>
      </c>
    </row>
    <row r="287">
      <c r="A287">
        <f>INDEX(resultados!$A$2:$ZZ$525, 281, MATCH($B$1, resultados!$A$1:$ZZ$1, 0))</f>
        <v/>
      </c>
      <c r="B287">
        <f>INDEX(resultados!$A$2:$ZZ$525, 281, MATCH($B$2, resultados!$A$1:$ZZ$1, 0))</f>
        <v/>
      </c>
      <c r="C287">
        <f>INDEX(resultados!$A$2:$ZZ$525, 281, MATCH($B$3, resultados!$A$1:$ZZ$1, 0))</f>
        <v/>
      </c>
    </row>
    <row r="288">
      <c r="A288">
        <f>INDEX(resultados!$A$2:$ZZ$525, 282, MATCH($B$1, resultados!$A$1:$ZZ$1, 0))</f>
        <v/>
      </c>
      <c r="B288">
        <f>INDEX(resultados!$A$2:$ZZ$525, 282, MATCH($B$2, resultados!$A$1:$ZZ$1, 0))</f>
        <v/>
      </c>
      <c r="C288">
        <f>INDEX(resultados!$A$2:$ZZ$525, 282, MATCH($B$3, resultados!$A$1:$ZZ$1, 0))</f>
        <v/>
      </c>
    </row>
    <row r="289">
      <c r="A289">
        <f>INDEX(resultados!$A$2:$ZZ$525, 283, MATCH($B$1, resultados!$A$1:$ZZ$1, 0))</f>
        <v/>
      </c>
      <c r="B289">
        <f>INDEX(resultados!$A$2:$ZZ$525, 283, MATCH($B$2, resultados!$A$1:$ZZ$1, 0))</f>
        <v/>
      </c>
      <c r="C289">
        <f>INDEX(resultados!$A$2:$ZZ$525, 283, MATCH($B$3, resultados!$A$1:$ZZ$1, 0))</f>
        <v/>
      </c>
    </row>
    <row r="290">
      <c r="A290">
        <f>INDEX(resultados!$A$2:$ZZ$525, 284, MATCH($B$1, resultados!$A$1:$ZZ$1, 0))</f>
        <v/>
      </c>
      <c r="B290">
        <f>INDEX(resultados!$A$2:$ZZ$525, 284, MATCH($B$2, resultados!$A$1:$ZZ$1, 0))</f>
        <v/>
      </c>
      <c r="C290">
        <f>INDEX(resultados!$A$2:$ZZ$525, 284, MATCH($B$3, resultados!$A$1:$ZZ$1, 0))</f>
        <v/>
      </c>
    </row>
    <row r="291">
      <c r="A291">
        <f>INDEX(resultados!$A$2:$ZZ$525, 285, MATCH($B$1, resultados!$A$1:$ZZ$1, 0))</f>
        <v/>
      </c>
      <c r="B291">
        <f>INDEX(resultados!$A$2:$ZZ$525, 285, MATCH($B$2, resultados!$A$1:$ZZ$1, 0))</f>
        <v/>
      </c>
      <c r="C291">
        <f>INDEX(resultados!$A$2:$ZZ$525, 285, MATCH($B$3, resultados!$A$1:$ZZ$1, 0))</f>
        <v/>
      </c>
    </row>
    <row r="292">
      <c r="A292">
        <f>INDEX(resultados!$A$2:$ZZ$525, 286, MATCH($B$1, resultados!$A$1:$ZZ$1, 0))</f>
        <v/>
      </c>
      <c r="B292">
        <f>INDEX(resultados!$A$2:$ZZ$525, 286, MATCH($B$2, resultados!$A$1:$ZZ$1, 0))</f>
        <v/>
      </c>
      <c r="C292">
        <f>INDEX(resultados!$A$2:$ZZ$525, 286, MATCH($B$3, resultados!$A$1:$ZZ$1, 0))</f>
        <v/>
      </c>
    </row>
    <row r="293">
      <c r="A293">
        <f>INDEX(resultados!$A$2:$ZZ$525, 287, MATCH($B$1, resultados!$A$1:$ZZ$1, 0))</f>
        <v/>
      </c>
      <c r="B293">
        <f>INDEX(resultados!$A$2:$ZZ$525, 287, MATCH($B$2, resultados!$A$1:$ZZ$1, 0))</f>
        <v/>
      </c>
      <c r="C293">
        <f>INDEX(resultados!$A$2:$ZZ$525, 287, MATCH($B$3, resultados!$A$1:$ZZ$1, 0))</f>
        <v/>
      </c>
    </row>
    <row r="294">
      <c r="A294">
        <f>INDEX(resultados!$A$2:$ZZ$525, 288, MATCH($B$1, resultados!$A$1:$ZZ$1, 0))</f>
        <v/>
      </c>
      <c r="B294">
        <f>INDEX(resultados!$A$2:$ZZ$525, 288, MATCH($B$2, resultados!$A$1:$ZZ$1, 0))</f>
        <v/>
      </c>
      <c r="C294">
        <f>INDEX(resultados!$A$2:$ZZ$525, 288, MATCH($B$3, resultados!$A$1:$ZZ$1, 0))</f>
        <v/>
      </c>
    </row>
    <row r="295">
      <c r="A295">
        <f>INDEX(resultados!$A$2:$ZZ$525, 289, MATCH($B$1, resultados!$A$1:$ZZ$1, 0))</f>
        <v/>
      </c>
      <c r="B295">
        <f>INDEX(resultados!$A$2:$ZZ$525, 289, MATCH($B$2, resultados!$A$1:$ZZ$1, 0))</f>
        <v/>
      </c>
      <c r="C295">
        <f>INDEX(resultados!$A$2:$ZZ$525, 289, MATCH($B$3, resultados!$A$1:$ZZ$1, 0))</f>
        <v/>
      </c>
    </row>
    <row r="296">
      <c r="A296">
        <f>INDEX(resultados!$A$2:$ZZ$525, 290, MATCH($B$1, resultados!$A$1:$ZZ$1, 0))</f>
        <v/>
      </c>
      <c r="B296">
        <f>INDEX(resultados!$A$2:$ZZ$525, 290, MATCH($B$2, resultados!$A$1:$ZZ$1, 0))</f>
        <v/>
      </c>
      <c r="C296">
        <f>INDEX(resultados!$A$2:$ZZ$525, 290, MATCH($B$3, resultados!$A$1:$ZZ$1, 0))</f>
        <v/>
      </c>
    </row>
    <row r="297">
      <c r="A297">
        <f>INDEX(resultados!$A$2:$ZZ$525, 291, MATCH($B$1, resultados!$A$1:$ZZ$1, 0))</f>
        <v/>
      </c>
      <c r="B297">
        <f>INDEX(resultados!$A$2:$ZZ$525, 291, MATCH($B$2, resultados!$A$1:$ZZ$1, 0))</f>
        <v/>
      </c>
      <c r="C297">
        <f>INDEX(resultados!$A$2:$ZZ$525, 291, MATCH($B$3, resultados!$A$1:$ZZ$1, 0))</f>
        <v/>
      </c>
    </row>
    <row r="298">
      <c r="A298">
        <f>INDEX(resultados!$A$2:$ZZ$525, 292, MATCH($B$1, resultados!$A$1:$ZZ$1, 0))</f>
        <v/>
      </c>
      <c r="B298">
        <f>INDEX(resultados!$A$2:$ZZ$525, 292, MATCH($B$2, resultados!$A$1:$ZZ$1, 0))</f>
        <v/>
      </c>
      <c r="C298">
        <f>INDEX(resultados!$A$2:$ZZ$525, 292, MATCH($B$3, resultados!$A$1:$ZZ$1, 0))</f>
        <v/>
      </c>
    </row>
    <row r="299">
      <c r="A299">
        <f>INDEX(resultados!$A$2:$ZZ$525, 293, MATCH($B$1, resultados!$A$1:$ZZ$1, 0))</f>
        <v/>
      </c>
      <c r="B299">
        <f>INDEX(resultados!$A$2:$ZZ$525, 293, MATCH($B$2, resultados!$A$1:$ZZ$1, 0))</f>
        <v/>
      </c>
      <c r="C299">
        <f>INDEX(resultados!$A$2:$ZZ$525, 293, MATCH($B$3, resultados!$A$1:$ZZ$1, 0))</f>
        <v/>
      </c>
    </row>
    <row r="300">
      <c r="A300">
        <f>INDEX(resultados!$A$2:$ZZ$525, 294, MATCH($B$1, resultados!$A$1:$ZZ$1, 0))</f>
        <v/>
      </c>
      <c r="B300">
        <f>INDEX(resultados!$A$2:$ZZ$525, 294, MATCH($B$2, resultados!$A$1:$ZZ$1, 0))</f>
        <v/>
      </c>
      <c r="C300">
        <f>INDEX(resultados!$A$2:$ZZ$525, 294, MATCH($B$3, resultados!$A$1:$ZZ$1, 0))</f>
        <v/>
      </c>
    </row>
    <row r="301">
      <c r="A301">
        <f>INDEX(resultados!$A$2:$ZZ$525, 295, MATCH($B$1, resultados!$A$1:$ZZ$1, 0))</f>
        <v/>
      </c>
      <c r="B301">
        <f>INDEX(resultados!$A$2:$ZZ$525, 295, MATCH($B$2, resultados!$A$1:$ZZ$1, 0))</f>
        <v/>
      </c>
      <c r="C301">
        <f>INDEX(resultados!$A$2:$ZZ$525, 295, MATCH($B$3, resultados!$A$1:$ZZ$1, 0))</f>
        <v/>
      </c>
    </row>
    <row r="302">
      <c r="A302">
        <f>INDEX(resultados!$A$2:$ZZ$525, 296, MATCH($B$1, resultados!$A$1:$ZZ$1, 0))</f>
        <v/>
      </c>
      <c r="B302">
        <f>INDEX(resultados!$A$2:$ZZ$525, 296, MATCH($B$2, resultados!$A$1:$ZZ$1, 0))</f>
        <v/>
      </c>
      <c r="C302">
        <f>INDEX(resultados!$A$2:$ZZ$525, 296, MATCH($B$3, resultados!$A$1:$ZZ$1, 0))</f>
        <v/>
      </c>
    </row>
    <row r="303">
      <c r="A303">
        <f>INDEX(resultados!$A$2:$ZZ$525, 297, MATCH($B$1, resultados!$A$1:$ZZ$1, 0))</f>
        <v/>
      </c>
      <c r="B303">
        <f>INDEX(resultados!$A$2:$ZZ$525, 297, MATCH($B$2, resultados!$A$1:$ZZ$1, 0))</f>
        <v/>
      </c>
      <c r="C303">
        <f>INDEX(resultados!$A$2:$ZZ$525, 297, MATCH($B$3, resultados!$A$1:$ZZ$1, 0))</f>
        <v/>
      </c>
    </row>
    <row r="304">
      <c r="A304">
        <f>INDEX(resultados!$A$2:$ZZ$525, 298, MATCH($B$1, resultados!$A$1:$ZZ$1, 0))</f>
        <v/>
      </c>
      <c r="B304">
        <f>INDEX(resultados!$A$2:$ZZ$525, 298, MATCH($B$2, resultados!$A$1:$ZZ$1, 0))</f>
        <v/>
      </c>
      <c r="C304">
        <f>INDEX(resultados!$A$2:$ZZ$525, 298, MATCH($B$3, resultados!$A$1:$ZZ$1, 0))</f>
        <v/>
      </c>
    </row>
    <row r="305">
      <c r="A305">
        <f>INDEX(resultados!$A$2:$ZZ$525, 299, MATCH($B$1, resultados!$A$1:$ZZ$1, 0))</f>
        <v/>
      </c>
      <c r="B305">
        <f>INDEX(resultados!$A$2:$ZZ$525, 299, MATCH($B$2, resultados!$A$1:$ZZ$1, 0))</f>
        <v/>
      </c>
      <c r="C305">
        <f>INDEX(resultados!$A$2:$ZZ$525, 299, MATCH($B$3, resultados!$A$1:$ZZ$1, 0))</f>
        <v/>
      </c>
    </row>
    <row r="306">
      <c r="A306">
        <f>INDEX(resultados!$A$2:$ZZ$525, 300, MATCH($B$1, resultados!$A$1:$ZZ$1, 0))</f>
        <v/>
      </c>
      <c r="B306">
        <f>INDEX(resultados!$A$2:$ZZ$525, 300, MATCH($B$2, resultados!$A$1:$ZZ$1, 0))</f>
        <v/>
      </c>
      <c r="C306">
        <f>INDEX(resultados!$A$2:$ZZ$525, 300, MATCH($B$3, resultados!$A$1:$ZZ$1, 0))</f>
        <v/>
      </c>
    </row>
    <row r="307">
      <c r="A307">
        <f>INDEX(resultados!$A$2:$ZZ$525, 301, MATCH($B$1, resultados!$A$1:$ZZ$1, 0))</f>
        <v/>
      </c>
      <c r="B307">
        <f>INDEX(resultados!$A$2:$ZZ$525, 301, MATCH($B$2, resultados!$A$1:$ZZ$1, 0))</f>
        <v/>
      </c>
      <c r="C307">
        <f>INDEX(resultados!$A$2:$ZZ$525, 301, MATCH($B$3, resultados!$A$1:$ZZ$1, 0))</f>
        <v/>
      </c>
    </row>
    <row r="308">
      <c r="A308">
        <f>INDEX(resultados!$A$2:$ZZ$525, 302, MATCH($B$1, resultados!$A$1:$ZZ$1, 0))</f>
        <v/>
      </c>
      <c r="B308">
        <f>INDEX(resultados!$A$2:$ZZ$525, 302, MATCH($B$2, resultados!$A$1:$ZZ$1, 0))</f>
        <v/>
      </c>
      <c r="C308">
        <f>INDEX(resultados!$A$2:$ZZ$525, 302, MATCH($B$3, resultados!$A$1:$ZZ$1, 0))</f>
        <v/>
      </c>
    </row>
    <row r="309">
      <c r="A309">
        <f>INDEX(resultados!$A$2:$ZZ$525, 303, MATCH($B$1, resultados!$A$1:$ZZ$1, 0))</f>
        <v/>
      </c>
      <c r="B309">
        <f>INDEX(resultados!$A$2:$ZZ$525, 303, MATCH($B$2, resultados!$A$1:$ZZ$1, 0))</f>
        <v/>
      </c>
      <c r="C309">
        <f>INDEX(resultados!$A$2:$ZZ$525, 303, MATCH($B$3, resultados!$A$1:$ZZ$1, 0))</f>
        <v/>
      </c>
    </row>
    <row r="310">
      <c r="A310">
        <f>INDEX(resultados!$A$2:$ZZ$525, 304, MATCH($B$1, resultados!$A$1:$ZZ$1, 0))</f>
        <v/>
      </c>
      <c r="B310">
        <f>INDEX(resultados!$A$2:$ZZ$525, 304, MATCH($B$2, resultados!$A$1:$ZZ$1, 0))</f>
        <v/>
      </c>
      <c r="C310">
        <f>INDEX(resultados!$A$2:$ZZ$525, 304, MATCH($B$3, resultados!$A$1:$ZZ$1, 0))</f>
        <v/>
      </c>
    </row>
    <row r="311">
      <c r="A311">
        <f>INDEX(resultados!$A$2:$ZZ$525, 305, MATCH($B$1, resultados!$A$1:$ZZ$1, 0))</f>
        <v/>
      </c>
      <c r="B311">
        <f>INDEX(resultados!$A$2:$ZZ$525, 305, MATCH($B$2, resultados!$A$1:$ZZ$1, 0))</f>
        <v/>
      </c>
      <c r="C311">
        <f>INDEX(resultados!$A$2:$ZZ$525, 305, MATCH($B$3, resultados!$A$1:$ZZ$1, 0))</f>
        <v/>
      </c>
    </row>
    <row r="312">
      <c r="A312">
        <f>INDEX(resultados!$A$2:$ZZ$525, 306, MATCH($B$1, resultados!$A$1:$ZZ$1, 0))</f>
        <v/>
      </c>
      <c r="B312">
        <f>INDEX(resultados!$A$2:$ZZ$525, 306, MATCH($B$2, resultados!$A$1:$ZZ$1, 0))</f>
        <v/>
      </c>
      <c r="C312">
        <f>INDEX(resultados!$A$2:$ZZ$525, 306, MATCH($B$3, resultados!$A$1:$ZZ$1, 0))</f>
        <v/>
      </c>
    </row>
    <row r="313">
      <c r="A313">
        <f>INDEX(resultados!$A$2:$ZZ$525, 307, MATCH($B$1, resultados!$A$1:$ZZ$1, 0))</f>
        <v/>
      </c>
      <c r="B313">
        <f>INDEX(resultados!$A$2:$ZZ$525, 307, MATCH($B$2, resultados!$A$1:$ZZ$1, 0))</f>
        <v/>
      </c>
      <c r="C313">
        <f>INDEX(resultados!$A$2:$ZZ$525, 307, MATCH($B$3, resultados!$A$1:$ZZ$1, 0))</f>
        <v/>
      </c>
    </row>
    <row r="314">
      <c r="A314">
        <f>INDEX(resultados!$A$2:$ZZ$525, 308, MATCH($B$1, resultados!$A$1:$ZZ$1, 0))</f>
        <v/>
      </c>
      <c r="B314">
        <f>INDEX(resultados!$A$2:$ZZ$525, 308, MATCH($B$2, resultados!$A$1:$ZZ$1, 0))</f>
        <v/>
      </c>
      <c r="C314">
        <f>INDEX(resultados!$A$2:$ZZ$525, 308, MATCH($B$3, resultados!$A$1:$ZZ$1, 0))</f>
        <v/>
      </c>
    </row>
    <row r="315">
      <c r="A315">
        <f>INDEX(resultados!$A$2:$ZZ$525, 309, MATCH($B$1, resultados!$A$1:$ZZ$1, 0))</f>
        <v/>
      </c>
      <c r="B315">
        <f>INDEX(resultados!$A$2:$ZZ$525, 309, MATCH($B$2, resultados!$A$1:$ZZ$1, 0))</f>
        <v/>
      </c>
      <c r="C315">
        <f>INDEX(resultados!$A$2:$ZZ$525, 309, MATCH($B$3, resultados!$A$1:$ZZ$1, 0))</f>
        <v/>
      </c>
    </row>
    <row r="316">
      <c r="A316">
        <f>INDEX(resultados!$A$2:$ZZ$525, 310, MATCH($B$1, resultados!$A$1:$ZZ$1, 0))</f>
        <v/>
      </c>
      <c r="B316">
        <f>INDEX(resultados!$A$2:$ZZ$525, 310, MATCH($B$2, resultados!$A$1:$ZZ$1, 0))</f>
        <v/>
      </c>
      <c r="C316">
        <f>INDEX(resultados!$A$2:$ZZ$525, 310, MATCH($B$3, resultados!$A$1:$ZZ$1, 0))</f>
        <v/>
      </c>
    </row>
    <row r="317">
      <c r="A317">
        <f>INDEX(resultados!$A$2:$ZZ$525, 311, MATCH($B$1, resultados!$A$1:$ZZ$1, 0))</f>
        <v/>
      </c>
      <c r="B317">
        <f>INDEX(resultados!$A$2:$ZZ$525, 311, MATCH($B$2, resultados!$A$1:$ZZ$1, 0))</f>
        <v/>
      </c>
      <c r="C317">
        <f>INDEX(resultados!$A$2:$ZZ$525, 311, MATCH($B$3, resultados!$A$1:$ZZ$1, 0))</f>
        <v/>
      </c>
    </row>
    <row r="318">
      <c r="A318">
        <f>INDEX(resultados!$A$2:$ZZ$525, 312, MATCH($B$1, resultados!$A$1:$ZZ$1, 0))</f>
        <v/>
      </c>
      <c r="B318">
        <f>INDEX(resultados!$A$2:$ZZ$525, 312, MATCH($B$2, resultados!$A$1:$ZZ$1, 0))</f>
        <v/>
      </c>
      <c r="C318">
        <f>INDEX(resultados!$A$2:$ZZ$525, 312, MATCH($B$3, resultados!$A$1:$ZZ$1, 0))</f>
        <v/>
      </c>
    </row>
    <row r="319">
      <c r="A319">
        <f>INDEX(resultados!$A$2:$ZZ$525, 313, MATCH($B$1, resultados!$A$1:$ZZ$1, 0))</f>
        <v/>
      </c>
      <c r="B319">
        <f>INDEX(resultados!$A$2:$ZZ$525, 313, MATCH($B$2, resultados!$A$1:$ZZ$1, 0))</f>
        <v/>
      </c>
      <c r="C319">
        <f>INDEX(resultados!$A$2:$ZZ$525, 313, MATCH($B$3, resultados!$A$1:$ZZ$1, 0))</f>
        <v/>
      </c>
    </row>
    <row r="320">
      <c r="A320">
        <f>INDEX(resultados!$A$2:$ZZ$525, 314, MATCH($B$1, resultados!$A$1:$ZZ$1, 0))</f>
        <v/>
      </c>
      <c r="B320">
        <f>INDEX(resultados!$A$2:$ZZ$525, 314, MATCH($B$2, resultados!$A$1:$ZZ$1, 0))</f>
        <v/>
      </c>
      <c r="C320">
        <f>INDEX(resultados!$A$2:$ZZ$525, 314, MATCH($B$3, resultados!$A$1:$ZZ$1, 0))</f>
        <v/>
      </c>
    </row>
    <row r="321">
      <c r="A321">
        <f>INDEX(resultados!$A$2:$ZZ$525, 315, MATCH($B$1, resultados!$A$1:$ZZ$1, 0))</f>
        <v/>
      </c>
      <c r="B321">
        <f>INDEX(resultados!$A$2:$ZZ$525, 315, MATCH($B$2, resultados!$A$1:$ZZ$1, 0))</f>
        <v/>
      </c>
      <c r="C321">
        <f>INDEX(resultados!$A$2:$ZZ$525, 315, MATCH($B$3, resultados!$A$1:$ZZ$1, 0))</f>
        <v/>
      </c>
    </row>
    <row r="322">
      <c r="A322">
        <f>INDEX(resultados!$A$2:$ZZ$525, 316, MATCH($B$1, resultados!$A$1:$ZZ$1, 0))</f>
        <v/>
      </c>
      <c r="B322">
        <f>INDEX(resultados!$A$2:$ZZ$525, 316, MATCH($B$2, resultados!$A$1:$ZZ$1, 0))</f>
        <v/>
      </c>
      <c r="C322">
        <f>INDEX(resultados!$A$2:$ZZ$525, 316, MATCH($B$3, resultados!$A$1:$ZZ$1, 0))</f>
        <v/>
      </c>
    </row>
    <row r="323">
      <c r="A323">
        <f>INDEX(resultados!$A$2:$ZZ$525, 317, MATCH($B$1, resultados!$A$1:$ZZ$1, 0))</f>
        <v/>
      </c>
      <c r="B323">
        <f>INDEX(resultados!$A$2:$ZZ$525, 317, MATCH($B$2, resultados!$A$1:$ZZ$1, 0))</f>
        <v/>
      </c>
      <c r="C323">
        <f>INDEX(resultados!$A$2:$ZZ$525, 317, MATCH($B$3, resultados!$A$1:$ZZ$1, 0))</f>
        <v/>
      </c>
    </row>
    <row r="324">
      <c r="A324">
        <f>INDEX(resultados!$A$2:$ZZ$525, 318, MATCH($B$1, resultados!$A$1:$ZZ$1, 0))</f>
        <v/>
      </c>
      <c r="B324">
        <f>INDEX(resultados!$A$2:$ZZ$525, 318, MATCH($B$2, resultados!$A$1:$ZZ$1, 0))</f>
        <v/>
      </c>
      <c r="C324">
        <f>INDEX(resultados!$A$2:$ZZ$525, 318, MATCH($B$3, resultados!$A$1:$ZZ$1, 0))</f>
        <v/>
      </c>
    </row>
    <row r="325">
      <c r="A325">
        <f>INDEX(resultados!$A$2:$ZZ$525, 319, MATCH($B$1, resultados!$A$1:$ZZ$1, 0))</f>
        <v/>
      </c>
      <c r="B325">
        <f>INDEX(resultados!$A$2:$ZZ$525, 319, MATCH($B$2, resultados!$A$1:$ZZ$1, 0))</f>
        <v/>
      </c>
      <c r="C325">
        <f>INDEX(resultados!$A$2:$ZZ$525, 319, MATCH($B$3, resultados!$A$1:$ZZ$1, 0))</f>
        <v/>
      </c>
    </row>
    <row r="326">
      <c r="A326">
        <f>INDEX(resultados!$A$2:$ZZ$525, 320, MATCH($B$1, resultados!$A$1:$ZZ$1, 0))</f>
        <v/>
      </c>
      <c r="B326">
        <f>INDEX(resultados!$A$2:$ZZ$525, 320, MATCH($B$2, resultados!$A$1:$ZZ$1, 0))</f>
        <v/>
      </c>
      <c r="C326">
        <f>INDEX(resultados!$A$2:$ZZ$525, 320, MATCH($B$3, resultados!$A$1:$ZZ$1, 0))</f>
        <v/>
      </c>
    </row>
    <row r="327">
      <c r="A327">
        <f>INDEX(resultados!$A$2:$ZZ$525, 321, MATCH($B$1, resultados!$A$1:$ZZ$1, 0))</f>
        <v/>
      </c>
      <c r="B327">
        <f>INDEX(resultados!$A$2:$ZZ$525, 321, MATCH($B$2, resultados!$A$1:$ZZ$1, 0))</f>
        <v/>
      </c>
      <c r="C327">
        <f>INDEX(resultados!$A$2:$ZZ$525, 321, MATCH($B$3, resultados!$A$1:$ZZ$1, 0))</f>
        <v/>
      </c>
    </row>
    <row r="328">
      <c r="A328">
        <f>INDEX(resultados!$A$2:$ZZ$525, 322, MATCH($B$1, resultados!$A$1:$ZZ$1, 0))</f>
        <v/>
      </c>
      <c r="B328">
        <f>INDEX(resultados!$A$2:$ZZ$525, 322, MATCH($B$2, resultados!$A$1:$ZZ$1, 0))</f>
        <v/>
      </c>
      <c r="C328">
        <f>INDEX(resultados!$A$2:$ZZ$525, 322, MATCH($B$3, resultados!$A$1:$ZZ$1, 0))</f>
        <v/>
      </c>
    </row>
    <row r="329">
      <c r="A329">
        <f>INDEX(resultados!$A$2:$ZZ$525, 323, MATCH($B$1, resultados!$A$1:$ZZ$1, 0))</f>
        <v/>
      </c>
      <c r="B329">
        <f>INDEX(resultados!$A$2:$ZZ$525, 323, MATCH($B$2, resultados!$A$1:$ZZ$1, 0))</f>
        <v/>
      </c>
      <c r="C329">
        <f>INDEX(resultados!$A$2:$ZZ$525, 323, MATCH($B$3, resultados!$A$1:$ZZ$1, 0))</f>
        <v/>
      </c>
    </row>
    <row r="330">
      <c r="A330">
        <f>INDEX(resultados!$A$2:$ZZ$525, 324, MATCH($B$1, resultados!$A$1:$ZZ$1, 0))</f>
        <v/>
      </c>
      <c r="B330">
        <f>INDEX(resultados!$A$2:$ZZ$525, 324, MATCH($B$2, resultados!$A$1:$ZZ$1, 0))</f>
        <v/>
      </c>
      <c r="C330">
        <f>INDEX(resultados!$A$2:$ZZ$525, 324, MATCH($B$3, resultados!$A$1:$ZZ$1, 0))</f>
        <v/>
      </c>
    </row>
    <row r="331">
      <c r="A331">
        <f>INDEX(resultados!$A$2:$ZZ$525, 325, MATCH($B$1, resultados!$A$1:$ZZ$1, 0))</f>
        <v/>
      </c>
      <c r="B331">
        <f>INDEX(resultados!$A$2:$ZZ$525, 325, MATCH($B$2, resultados!$A$1:$ZZ$1, 0))</f>
        <v/>
      </c>
      <c r="C331">
        <f>INDEX(resultados!$A$2:$ZZ$525, 325, MATCH($B$3, resultados!$A$1:$ZZ$1, 0))</f>
        <v/>
      </c>
    </row>
    <row r="332">
      <c r="A332">
        <f>INDEX(resultados!$A$2:$ZZ$525, 326, MATCH($B$1, resultados!$A$1:$ZZ$1, 0))</f>
        <v/>
      </c>
      <c r="B332">
        <f>INDEX(resultados!$A$2:$ZZ$525, 326, MATCH($B$2, resultados!$A$1:$ZZ$1, 0))</f>
        <v/>
      </c>
      <c r="C332">
        <f>INDEX(resultados!$A$2:$ZZ$525, 326, MATCH($B$3, resultados!$A$1:$ZZ$1, 0))</f>
        <v/>
      </c>
    </row>
    <row r="333">
      <c r="A333">
        <f>INDEX(resultados!$A$2:$ZZ$525, 327, MATCH($B$1, resultados!$A$1:$ZZ$1, 0))</f>
        <v/>
      </c>
      <c r="B333">
        <f>INDEX(resultados!$A$2:$ZZ$525, 327, MATCH($B$2, resultados!$A$1:$ZZ$1, 0))</f>
        <v/>
      </c>
      <c r="C333">
        <f>INDEX(resultados!$A$2:$ZZ$525, 327, MATCH($B$3, resultados!$A$1:$ZZ$1, 0))</f>
        <v/>
      </c>
    </row>
    <row r="334">
      <c r="A334">
        <f>INDEX(resultados!$A$2:$ZZ$525, 328, MATCH($B$1, resultados!$A$1:$ZZ$1, 0))</f>
        <v/>
      </c>
      <c r="B334">
        <f>INDEX(resultados!$A$2:$ZZ$525, 328, MATCH($B$2, resultados!$A$1:$ZZ$1, 0))</f>
        <v/>
      </c>
      <c r="C334">
        <f>INDEX(resultados!$A$2:$ZZ$525, 328, MATCH($B$3, resultados!$A$1:$ZZ$1, 0))</f>
        <v/>
      </c>
    </row>
    <row r="335">
      <c r="A335">
        <f>INDEX(resultados!$A$2:$ZZ$525, 329, MATCH($B$1, resultados!$A$1:$ZZ$1, 0))</f>
        <v/>
      </c>
      <c r="B335">
        <f>INDEX(resultados!$A$2:$ZZ$525, 329, MATCH($B$2, resultados!$A$1:$ZZ$1, 0))</f>
        <v/>
      </c>
      <c r="C335">
        <f>INDEX(resultados!$A$2:$ZZ$525, 329, MATCH($B$3, resultados!$A$1:$ZZ$1, 0))</f>
        <v/>
      </c>
    </row>
    <row r="336">
      <c r="A336">
        <f>INDEX(resultados!$A$2:$ZZ$525, 330, MATCH($B$1, resultados!$A$1:$ZZ$1, 0))</f>
        <v/>
      </c>
      <c r="B336">
        <f>INDEX(resultados!$A$2:$ZZ$525, 330, MATCH($B$2, resultados!$A$1:$ZZ$1, 0))</f>
        <v/>
      </c>
      <c r="C336">
        <f>INDEX(resultados!$A$2:$ZZ$525, 330, MATCH($B$3, resultados!$A$1:$ZZ$1, 0))</f>
        <v/>
      </c>
    </row>
    <row r="337">
      <c r="A337">
        <f>INDEX(resultados!$A$2:$ZZ$525, 331, MATCH($B$1, resultados!$A$1:$ZZ$1, 0))</f>
        <v/>
      </c>
      <c r="B337">
        <f>INDEX(resultados!$A$2:$ZZ$525, 331, MATCH($B$2, resultados!$A$1:$ZZ$1, 0))</f>
        <v/>
      </c>
      <c r="C337">
        <f>INDEX(resultados!$A$2:$ZZ$525, 331, MATCH($B$3, resultados!$A$1:$ZZ$1, 0))</f>
        <v/>
      </c>
    </row>
    <row r="338">
      <c r="A338">
        <f>INDEX(resultados!$A$2:$ZZ$525, 332, MATCH($B$1, resultados!$A$1:$ZZ$1, 0))</f>
        <v/>
      </c>
      <c r="B338">
        <f>INDEX(resultados!$A$2:$ZZ$525, 332, MATCH($B$2, resultados!$A$1:$ZZ$1, 0))</f>
        <v/>
      </c>
      <c r="C338">
        <f>INDEX(resultados!$A$2:$ZZ$525, 332, MATCH($B$3, resultados!$A$1:$ZZ$1, 0))</f>
        <v/>
      </c>
    </row>
    <row r="339">
      <c r="A339">
        <f>INDEX(resultados!$A$2:$ZZ$525, 333, MATCH($B$1, resultados!$A$1:$ZZ$1, 0))</f>
        <v/>
      </c>
      <c r="B339">
        <f>INDEX(resultados!$A$2:$ZZ$525, 333, MATCH($B$2, resultados!$A$1:$ZZ$1, 0))</f>
        <v/>
      </c>
      <c r="C339">
        <f>INDEX(resultados!$A$2:$ZZ$525, 333, MATCH($B$3, resultados!$A$1:$ZZ$1, 0))</f>
        <v/>
      </c>
    </row>
    <row r="340">
      <c r="A340">
        <f>INDEX(resultados!$A$2:$ZZ$525, 334, MATCH($B$1, resultados!$A$1:$ZZ$1, 0))</f>
        <v/>
      </c>
      <c r="B340">
        <f>INDEX(resultados!$A$2:$ZZ$525, 334, MATCH($B$2, resultados!$A$1:$ZZ$1, 0))</f>
        <v/>
      </c>
      <c r="C340">
        <f>INDEX(resultados!$A$2:$ZZ$525, 334, MATCH($B$3, resultados!$A$1:$ZZ$1, 0))</f>
        <v/>
      </c>
    </row>
    <row r="341">
      <c r="A341">
        <f>INDEX(resultados!$A$2:$ZZ$525, 335, MATCH($B$1, resultados!$A$1:$ZZ$1, 0))</f>
        <v/>
      </c>
      <c r="B341">
        <f>INDEX(resultados!$A$2:$ZZ$525, 335, MATCH($B$2, resultados!$A$1:$ZZ$1, 0))</f>
        <v/>
      </c>
      <c r="C341">
        <f>INDEX(resultados!$A$2:$ZZ$525, 335, MATCH($B$3, resultados!$A$1:$ZZ$1, 0))</f>
        <v/>
      </c>
    </row>
    <row r="342">
      <c r="A342">
        <f>INDEX(resultados!$A$2:$ZZ$525, 336, MATCH($B$1, resultados!$A$1:$ZZ$1, 0))</f>
        <v/>
      </c>
      <c r="B342">
        <f>INDEX(resultados!$A$2:$ZZ$525, 336, MATCH($B$2, resultados!$A$1:$ZZ$1, 0))</f>
        <v/>
      </c>
      <c r="C342">
        <f>INDEX(resultados!$A$2:$ZZ$525, 336, MATCH($B$3, resultados!$A$1:$ZZ$1, 0))</f>
        <v/>
      </c>
    </row>
    <row r="343">
      <c r="A343">
        <f>INDEX(resultados!$A$2:$ZZ$525, 337, MATCH($B$1, resultados!$A$1:$ZZ$1, 0))</f>
        <v/>
      </c>
      <c r="B343">
        <f>INDEX(resultados!$A$2:$ZZ$525, 337, MATCH($B$2, resultados!$A$1:$ZZ$1, 0))</f>
        <v/>
      </c>
      <c r="C343">
        <f>INDEX(resultados!$A$2:$ZZ$525, 337, MATCH($B$3, resultados!$A$1:$ZZ$1, 0))</f>
        <v/>
      </c>
    </row>
    <row r="344">
      <c r="A344">
        <f>INDEX(resultados!$A$2:$ZZ$525, 338, MATCH($B$1, resultados!$A$1:$ZZ$1, 0))</f>
        <v/>
      </c>
      <c r="B344">
        <f>INDEX(resultados!$A$2:$ZZ$525, 338, MATCH($B$2, resultados!$A$1:$ZZ$1, 0))</f>
        <v/>
      </c>
      <c r="C344">
        <f>INDEX(resultados!$A$2:$ZZ$525, 338, MATCH($B$3, resultados!$A$1:$ZZ$1, 0))</f>
        <v/>
      </c>
    </row>
    <row r="345">
      <c r="A345">
        <f>INDEX(resultados!$A$2:$ZZ$525, 339, MATCH($B$1, resultados!$A$1:$ZZ$1, 0))</f>
        <v/>
      </c>
      <c r="B345">
        <f>INDEX(resultados!$A$2:$ZZ$525, 339, MATCH($B$2, resultados!$A$1:$ZZ$1, 0))</f>
        <v/>
      </c>
      <c r="C345">
        <f>INDEX(resultados!$A$2:$ZZ$525, 339, MATCH($B$3, resultados!$A$1:$ZZ$1, 0))</f>
        <v/>
      </c>
    </row>
    <row r="346">
      <c r="A346">
        <f>INDEX(resultados!$A$2:$ZZ$525, 340, MATCH($B$1, resultados!$A$1:$ZZ$1, 0))</f>
        <v/>
      </c>
      <c r="B346">
        <f>INDEX(resultados!$A$2:$ZZ$525, 340, MATCH($B$2, resultados!$A$1:$ZZ$1, 0))</f>
        <v/>
      </c>
      <c r="C346">
        <f>INDEX(resultados!$A$2:$ZZ$525, 340, MATCH($B$3, resultados!$A$1:$ZZ$1, 0))</f>
        <v/>
      </c>
    </row>
    <row r="347">
      <c r="A347">
        <f>INDEX(resultados!$A$2:$ZZ$525, 341, MATCH($B$1, resultados!$A$1:$ZZ$1, 0))</f>
        <v/>
      </c>
      <c r="B347">
        <f>INDEX(resultados!$A$2:$ZZ$525, 341, MATCH($B$2, resultados!$A$1:$ZZ$1, 0))</f>
        <v/>
      </c>
      <c r="C347">
        <f>INDEX(resultados!$A$2:$ZZ$525, 341, MATCH($B$3, resultados!$A$1:$ZZ$1, 0))</f>
        <v/>
      </c>
    </row>
    <row r="348">
      <c r="A348">
        <f>INDEX(resultados!$A$2:$ZZ$525, 342, MATCH($B$1, resultados!$A$1:$ZZ$1, 0))</f>
        <v/>
      </c>
      <c r="B348">
        <f>INDEX(resultados!$A$2:$ZZ$525, 342, MATCH($B$2, resultados!$A$1:$ZZ$1, 0))</f>
        <v/>
      </c>
      <c r="C348">
        <f>INDEX(resultados!$A$2:$ZZ$525, 342, MATCH($B$3, resultados!$A$1:$ZZ$1, 0))</f>
        <v/>
      </c>
    </row>
    <row r="349">
      <c r="A349">
        <f>INDEX(resultados!$A$2:$ZZ$525, 343, MATCH($B$1, resultados!$A$1:$ZZ$1, 0))</f>
        <v/>
      </c>
      <c r="B349">
        <f>INDEX(resultados!$A$2:$ZZ$525, 343, MATCH($B$2, resultados!$A$1:$ZZ$1, 0))</f>
        <v/>
      </c>
      <c r="C349">
        <f>INDEX(resultados!$A$2:$ZZ$525, 343, MATCH($B$3, resultados!$A$1:$ZZ$1, 0))</f>
        <v/>
      </c>
    </row>
    <row r="350">
      <c r="A350">
        <f>INDEX(resultados!$A$2:$ZZ$525, 344, MATCH($B$1, resultados!$A$1:$ZZ$1, 0))</f>
        <v/>
      </c>
      <c r="B350">
        <f>INDEX(resultados!$A$2:$ZZ$525, 344, MATCH($B$2, resultados!$A$1:$ZZ$1, 0))</f>
        <v/>
      </c>
      <c r="C350">
        <f>INDEX(resultados!$A$2:$ZZ$525, 344, MATCH($B$3, resultados!$A$1:$ZZ$1, 0))</f>
        <v/>
      </c>
    </row>
    <row r="351">
      <c r="A351">
        <f>INDEX(resultados!$A$2:$ZZ$525, 345, MATCH($B$1, resultados!$A$1:$ZZ$1, 0))</f>
        <v/>
      </c>
      <c r="B351">
        <f>INDEX(resultados!$A$2:$ZZ$525, 345, MATCH($B$2, resultados!$A$1:$ZZ$1, 0))</f>
        <v/>
      </c>
      <c r="C351">
        <f>INDEX(resultados!$A$2:$ZZ$525, 345, MATCH($B$3, resultados!$A$1:$ZZ$1, 0))</f>
        <v/>
      </c>
    </row>
    <row r="352">
      <c r="A352">
        <f>INDEX(resultados!$A$2:$ZZ$525, 346, MATCH($B$1, resultados!$A$1:$ZZ$1, 0))</f>
        <v/>
      </c>
      <c r="B352">
        <f>INDEX(resultados!$A$2:$ZZ$525, 346, MATCH($B$2, resultados!$A$1:$ZZ$1, 0))</f>
        <v/>
      </c>
      <c r="C352">
        <f>INDEX(resultados!$A$2:$ZZ$525, 346, MATCH($B$3, resultados!$A$1:$ZZ$1, 0))</f>
        <v/>
      </c>
    </row>
    <row r="353">
      <c r="A353">
        <f>INDEX(resultados!$A$2:$ZZ$525, 347, MATCH($B$1, resultados!$A$1:$ZZ$1, 0))</f>
        <v/>
      </c>
      <c r="B353">
        <f>INDEX(resultados!$A$2:$ZZ$525, 347, MATCH($B$2, resultados!$A$1:$ZZ$1, 0))</f>
        <v/>
      </c>
      <c r="C353">
        <f>INDEX(resultados!$A$2:$ZZ$525, 347, MATCH($B$3, resultados!$A$1:$ZZ$1, 0))</f>
        <v/>
      </c>
    </row>
    <row r="354">
      <c r="A354">
        <f>INDEX(resultados!$A$2:$ZZ$525, 348, MATCH($B$1, resultados!$A$1:$ZZ$1, 0))</f>
        <v/>
      </c>
      <c r="B354">
        <f>INDEX(resultados!$A$2:$ZZ$525, 348, MATCH($B$2, resultados!$A$1:$ZZ$1, 0))</f>
        <v/>
      </c>
      <c r="C354">
        <f>INDEX(resultados!$A$2:$ZZ$525, 348, MATCH($B$3, resultados!$A$1:$ZZ$1, 0))</f>
        <v/>
      </c>
    </row>
    <row r="355">
      <c r="A355">
        <f>INDEX(resultados!$A$2:$ZZ$525, 349, MATCH($B$1, resultados!$A$1:$ZZ$1, 0))</f>
        <v/>
      </c>
      <c r="B355">
        <f>INDEX(resultados!$A$2:$ZZ$525, 349, MATCH($B$2, resultados!$A$1:$ZZ$1, 0))</f>
        <v/>
      </c>
      <c r="C355">
        <f>INDEX(resultados!$A$2:$ZZ$525, 349, MATCH($B$3, resultados!$A$1:$ZZ$1, 0))</f>
        <v/>
      </c>
    </row>
    <row r="356">
      <c r="A356">
        <f>INDEX(resultados!$A$2:$ZZ$525, 350, MATCH($B$1, resultados!$A$1:$ZZ$1, 0))</f>
        <v/>
      </c>
      <c r="B356">
        <f>INDEX(resultados!$A$2:$ZZ$525, 350, MATCH($B$2, resultados!$A$1:$ZZ$1, 0))</f>
        <v/>
      </c>
      <c r="C356">
        <f>INDEX(resultados!$A$2:$ZZ$525, 350, MATCH($B$3, resultados!$A$1:$ZZ$1, 0))</f>
        <v/>
      </c>
    </row>
    <row r="357">
      <c r="A357">
        <f>INDEX(resultados!$A$2:$ZZ$525, 351, MATCH($B$1, resultados!$A$1:$ZZ$1, 0))</f>
        <v/>
      </c>
      <c r="B357">
        <f>INDEX(resultados!$A$2:$ZZ$525, 351, MATCH($B$2, resultados!$A$1:$ZZ$1, 0))</f>
        <v/>
      </c>
      <c r="C357">
        <f>INDEX(resultados!$A$2:$ZZ$525, 351, MATCH($B$3, resultados!$A$1:$ZZ$1, 0))</f>
        <v/>
      </c>
    </row>
    <row r="358">
      <c r="A358">
        <f>INDEX(resultados!$A$2:$ZZ$525, 352, MATCH($B$1, resultados!$A$1:$ZZ$1, 0))</f>
        <v/>
      </c>
      <c r="B358">
        <f>INDEX(resultados!$A$2:$ZZ$525, 352, MATCH($B$2, resultados!$A$1:$ZZ$1, 0))</f>
        <v/>
      </c>
      <c r="C358">
        <f>INDEX(resultados!$A$2:$ZZ$525, 352, MATCH($B$3, resultados!$A$1:$ZZ$1, 0))</f>
        <v/>
      </c>
    </row>
    <row r="359">
      <c r="A359">
        <f>INDEX(resultados!$A$2:$ZZ$525, 353, MATCH($B$1, resultados!$A$1:$ZZ$1, 0))</f>
        <v/>
      </c>
      <c r="B359">
        <f>INDEX(resultados!$A$2:$ZZ$525, 353, MATCH($B$2, resultados!$A$1:$ZZ$1, 0))</f>
        <v/>
      </c>
      <c r="C359">
        <f>INDEX(resultados!$A$2:$ZZ$525, 353, MATCH($B$3, resultados!$A$1:$ZZ$1, 0))</f>
        <v/>
      </c>
    </row>
    <row r="360">
      <c r="A360">
        <f>INDEX(resultados!$A$2:$ZZ$525, 354, MATCH($B$1, resultados!$A$1:$ZZ$1, 0))</f>
        <v/>
      </c>
      <c r="B360">
        <f>INDEX(resultados!$A$2:$ZZ$525, 354, MATCH($B$2, resultados!$A$1:$ZZ$1, 0))</f>
        <v/>
      </c>
      <c r="C360">
        <f>INDEX(resultados!$A$2:$ZZ$525, 354, MATCH($B$3, resultados!$A$1:$ZZ$1, 0))</f>
        <v/>
      </c>
    </row>
    <row r="361">
      <c r="A361">
        <f>INDEX(resultados!$A$2:$ZZ$525, 355, MATCH($B$1, resultados!$A$1:$ZZ$1, 0))</f>
        <v/>
      </c>
      <c r="B361">
        <f>INDEX(resultados!$A$2:$ZZ$525, 355, MATCH($B$2, resultados!$A$1:$ZZ$1, 0))</f>
        <v/>
      </c>
      <c r="C361">
        <f>INDEX(resultados!$A$2:$ZZ$525, 355, MATCH($B$3, resultados!$A$1:$ZZ$1, 0))</f>
        <v/>
      </c>
    </row>
    <row r="362">
      <c r="A362">
        <f>INDEX(resultados!$A$2:$ZZ$525, 356, MATCH($B$1, resultados!$A$1:$ZZ$1, 0))</f>
        <v/>
      </c>
      <c r="B362">
        <f>INDEX(resultados!$A$2:$ZZ$525, 356, MATCH($B$2, resultados!$A$1:$ZZ$1, 0))</f>
        <v/>
      </c>
      <c r="C362">
        <f>INDEX(resultados!$A$2:$ZZ$525, 356, MATCH($B$3, resultados!$A$1:$ZZ$1, 0))</f>
        <v/>
      </c>
    </row>
    <row r="363">
      <c r="A363">
        <f>INDEX(resultados!$A$2:$ZZ$525, 357, MATCH($B$1, resultados!$A$1:$ZZ$1, 0))</f>
        <v/>
      </c>
      <c r="B363">
        <f>INDEX(resultados!$A$2:$ZZ$525, 357, MATCH($B$2, resultados!$A$1:$ZZ$1, 0))</f>
        <v/>
      </c>
      <c r="C363">
        <f>INDEX(resultados!$A$2:$ZZ$525, 357, MATCH($B$3, resultados!$A$1:$ZZ$1, 0))</f>
        <v/>
      </c>
    </row>
    <row r="364">
      <c r="A364">
        <f>INDEX(resultados!$A$2:$ZZ$525, 358, MATCH($B$1, resultados!$A$1:$ZZ$1, 0))</f>
        <v/>
      </c>
      <c r="B364">
        <f>INDEX(resultados!$A$2:$ZZ$525, 358, MATCH($B$2, resultados!$A$1:$ZZ$1, 0))</f>
        <v/>
      </c>
      <c r="C364">
        <f>INDEX(resultados!$A$2:$ZZ$525, 358, MATCH($B$3, resultados!$A$1:$ZZ$1, 0))</f>
        <v/>
      </c>
    </row>
    <row r="365">
      <c r="A365">
        <f>INDEX(resultados!$A$2:$ZZ$525, 359, MATCH($B$1, resultados!$A$1:$ZZ$1, 0))</f>
        <v/>
      </c>
      <c r="B365">
        <f>INDEX(resultados!$A$2:$ZZ$525, 359, MATCH($B$2, resultados!$A$1:$ZZ$1, 0))</f>
        <v/>
      </c>
      <c r="C365">
        <f>INDEX(resultados!$A$2:$ZZ$525, 359, MATCH($B$3, resultados!$A$1:$ZZ$1, 0))</f>
        <v/>
      </c>
    </row>
    <row r="366">
      <c r="A366">
        <f>INDEX(resultados!$A$2:$ZZ$525, 360, MATCH($B$1, resultados!$A$1:$ZZ$1, 0))</f>
        <v/>
      </c>
      <c r="B366">
        <f>INDEX(resultados!$A$2:$ZZ$525, 360, MATCH($B$2, resultados!$A$1:$ZZ$1, 0))</f>
        <v/>
      </c>
      <c r="C366">
        <f>INDEX(resultados!$A$2:$ZZ$525, 360, MATCH($B$3, resultados!$A$1:$ZZ$1, 0))</f>
        <v/>
      </c>
    </row>
    <row r="367">
      <c r="A367">
        <f>INDEX(resultados!$A$2:$ZZ$525, 361, MATCH($B$1, resultados!$A$1:$ZZ$1, 0))</f>
        <v/>
      </c>
      <c r="B367">
        <f>INDEX(resultados!$A$2:$ZZ$525, 361, MATCH($B$2, resultados!$A$1:$ZZ$1, 0))</f>
        <v/>
      </c>
      <c r="C367">
        <f>INDEX(resultados!$A$2:$ZZ$525, 361, MATCH($B$3, resultados!$A$1:$ZZ$1, 0))</f>
        <v/>
      </c>
    </row>
    <row r="368">
      <c r="A368">
        <f>INDEX(resultados!$A$2:$ZZ$525, 362, MATCH($B$1, resultados!$A$1:$ZZ$1, 0))</f>
        <v/>
      </c>
      <c r="B368">
        <f>INDEX(resultados!$A$2:$ZZ$525, 362, MATCH($B$2, resultados!$A$1:$ZZ$1, 0))</f>
        <v/>
      </c>
      <c r="C368">
        <f>INDEX(resultados!$A$2:$ZZ$525, 362, MATCH($B$3, resultados!$A$1:$ZZ$1, 0))</f>
        <v/>
      </c>
    </row>
    <row r="369">
      <c r="A369">
        <f>INDEX(resultados!$A$2:$ZZ$525, 363, MATCH($B$1, resultados!$A$1:$ZZ$1, 0))</f>
        <v/>
      </c>
      <c r="B369">
        <f>INDEX(resultados!$A$2:$ZZ$525, 363, MATCH($B$2, resultados!$A$1:$ZZ$1, 0))</f>
        <v/>
      </c>
      <c r="C369">
        <f>INDEX(resultados!$A$2:$ZZ$525, 363, MATCH($B$3, resultados!$A$1:$ZZ$1, 0))</f>
        <v/>
      </c>
    </row>
    <row r="370">
      <c r="A370">
        <f>INDEX(resultados!$A$2:$ZZ$525, 364, MATCH($B$1, resultados!$A$1:$ZZ$1, 0))</f>
        <v/>
      </c>
      <c r="B370">
        <f>INDEX(resultados!$A$2:$ZZ$525, 364, MATCH($B$2, resultados!$A$1:$ZZ$1, 0))</f>
        <v/>
      </c>
      <c r="C370">
        <f>INDEX(resultados!$A$2:$ZZ$525, 364, MATCH($B$3, resultados!$A$1:$ZZ$1, 0))</f>
        <v/>
      </c>
    </row>
    <row r="371">
      <c r="A371">
        <f>INDEX(resultados!$A$2:$ZZ$525, 365, MATCH($B$1, resultados!$A$1:$ZZ$1, 0))</f>
        <v/>
      </c>
      <c r="B371">
        <f>INDEX(resultados!$A$2:$ZZ$525, 365, MATCH($B$2, resultados!$A$1:$ZZ$1, 0))</f>
        <v/>
      </c>
      <c r="C371">
        <f>INDEX(resultados!$A$2:$ZZ$525, 365, MATCH($B$3, resultados!$A$1:$ZZ$1, 0))</f>
        <v/>
      </c>
    </row>
    <row r="372">
      <c r="A372">
        <f>INDEX(resultados!$A$2:$ZZ$525, 366, MATCH($B$1, resultados!$A$1:$ZZ$1, 0))</f>
        <v/>
      </c>
      <c r="B372">
        <f>INDEX(resultados!$A$2:$ZZ$525, 366, MATCH($B$2, resultados!$A$1:$ZZ$1, 0))</f>
        <v/>
      </c>
      <c r="C372">
        <f>INDEX(resultados!$A$2:$ZZ$525, 366, MATCH($B$3, resultados!$A$1:$ZZ$1, 0))</f>
        <v/>
      </c>
    </row>
    <row r="373">
      <c r="A373">
        <f>INDEX(resultados!$A$2:$ZZ$525, 367, MATCH($B$1, resultados!$A$1:$ZZ$1, 0))</f>
        <v/>
      </c>
      <c r="B373">
        <f>INDEX(resultados!$A$2:$ZZ$525, 367, MATCH($B$2, resultados!$A$1:$ZZ$1, 0))</f>
        <v/>
      </c>
      <c r="C373">
        <f>INDEX(resultados!$A$2:$ZZ$525, 367, MATCH($B$3, resultados!$A$1:$ZZ$1, 0))</f>
        <v/>
      </c>
    </row>
    <row r="374">
      <c r="A374">
        <f>INDEX(resultados!$A$2:$ZZ$525, 368, MATCH($B$1, resultados!$A$1:$ZZ$1, 0))</f>
        <v/>
      </c>
      <c r="B374">
        <f>INDEX(resultados!$A$2:$ZZ$525, 368, MATCH($B$2, resultados!$A$1:$ZZ$1, 0))</f>
        <v/>
      </c>
      <c r="C374">
        <f>INDEX(resultados!$A$2:$ZZ$525, 368, MATCH($B$3, resultados!$A$1:$ZZ$1, 0))</f>
        <v/>
      </c>
    </row>
    <row r="375">
      <c r="A375">
        <f>INDEX(resultados!$A$2:$ZZ$525, 369, MATCH($B$1, resultados!$A$1:$ZZ$1, 0))</f>
        <v/>
      </c>
      <c r="B375">
        <f>INDEX(resultados!$A$2:$ZZ$525, 369, MATCH($B$2, resultados!$A$1:$ZZ$1, 0))</f>
        <v/>
      </c>
      <c r="C375">
        <f>INDEX(resultados!$A$2:$ZZ$525, 369, MATCH($B$3, resultados!$A$1:$ZZ$1, 0))</f>
        <v/>
      </c>
    </row>
    <row r="376">
      <c r="A376">
        <f>INDEX(resultados!$A$2:$ZZ$525, 370, MATCH($B$1, resultados!$A$1:$ZZ$1, 0))</f>
        <v/>
      </c>
      <c r="B376">
        <f>INDEX(resultados!$A$2:$ZZ$525, 370, MATCH($B$2, resultados!$A$1:$ZZ$1, 0))</f>
        <v/>
      </c>
      <c r="C376">
        <f>INDEX(resultados!$A$2:$ZZ$525, 370, MATCH($B$3, resultados!$A$1:$ZZ$1, 0))</f>
        <v/>
      </c>
    </row>
    <row r="377">
      <c r="A377">
        <f>INDEX(resultados!$A$2:$ZZ$525, 371, MATCH($B$1, resultados!$A$1:$ZZ$1, 0))</f>
        <v/>
      </c>
      <c r="B377">
        <f>INDEX(resultados!$A$2:$ZZ$525, 371, MATCH($B$2, resultados!$A$1:$ZZ$1, 0))</f>
        <v/>
      </c>
      <c r="C377">
        <f>INDEX(resultados!$A$2:$ZZ$525, 371, MATCH($B$3, resultados!$A$1:$ZZ$1, 0))</f>
        <v/>
      </c>
    </row>
    <row r="378">
      <c r="A378">
        <f>INDEX(resultados!$A$2:$ZZ$525, 372, MATCH($B$1, resultados!$A$1:$ZZ$1, 0))</f>
        <v/>
      </c>
      <c r="B378">
        <f>INDEX(resultados!$A$2:$ZZ$525, 372, MATCH($B$2, resultados!$A$1:$ZZ$1, 0))</f>
        <v/>
      </c>
      <c r="C378">
        <f>INDEX(resultados!$A$2:$ZZ$525, 372, MATCH($B$3, resultados!$A$1:$ZZ$1, 0))</f>
        <v/>
      </c>
    </row>
    <row r="379">
      <c r="A379">
        <f>INDEX(resultados!$A$2:$ZZ$525, 373, MATCH($B$1, resultados!$A$1:$ZZ$1, 0))</f>
        <v/>
      </c>
      <c r="B379">
        <f>INDEX(resultados!$A$2:$ZZ$525, 373, MATCH($B$2, resultados!$A$1:$ZZ$1, 0))</f>
        <v/>
      </c>
      <c r="C379">
        <f>INDEX(resultados!$A$2:$ZZ$525, 373, MATCH($B$3, resultados!$A$1:$ZZ$1, 0))</f>
        <v/>
      </c>
    </row>
    <row r="380">
      <c r="A380">
        <f>INDEX(resultados!$A$2:$ZZ$525, 374, MATCH($B$1, resultados!$A$1:$ZZ$1, 0))</f>
        <v/>
      </c>
      <c r="B380">
        <f>INDEX(resultados!$A$2:$ZZ$525, 374, MATCH($B$2, resultados!$A$1:$ZZ$1, 0))</f>
        <v/>
      </c>
      <c r="C380">
        <f>INDEX(resultados!$A$2:$ZZ$525, 374, MATCH($B$3, resultados!$A$1:$ZZ$1, 0))</f>
        <v/>
      </c>
    </row>
    <row r="381">
      <c r="A381">
        <f>INDEX(resultados!$A$2:$ZZ$525, 375, MATCH($B$1, resultados!$A$1:$ZZ$1, 0))</f>
        <v/>
      </c>
      <c r="B381">
        <f>INDEX(resultados!$A$2:$ZZ$525, 375, MATCH($B$2, resultados!$A$1:$ZZ$1, 0))</f>
        <v/>
      </c>
      <c r="C381">
        <f>INDEX(resultados!$A$2:$ZZ$525, 375, MATCH($B$3, resultados!$A$1:$ZZ$1, 0))</f>
        <v/>
      </c>
    </row>
    <row r="382">
      <c r="A382">
        <f>INDEX(resultados!$A$2:$ZZ$525, 376, MATCH($B$1, resultados!$A$1:$ZZ$1, 0))</f>
        <v/>
      </c>
      <c r="B382">
        <f>INDEX(resultados!$A$2:$ZZ$525, 376, MATCH($B$2, resultados!$A$1:$ZZ$1, 0))</f>
        <v/>
      </c>
      <c r="C382">
        <f>INDEX(resultados!$A$2:$ZZ$525, 376, MATCH($B$3, resultados!$A$1:$ZZ$1, 0))</f>
        <v/>
      </c>
    </row>
    <row r="383">
      <c r="A383">
        <f>INDEX(resultados!$A$2:$ZZ$525, 377, MATCH($B$1, resultados!$A$1:$ZZ$1, 0))</f>
        <v/>
      </c>
      <c r="B383">
        <f>INDEX(resultados!$A$2:$ZZ$525, 377, MATCH($B$2, resultados!$A$1:$ZZ$1, 0))</f>
        <v/>
      </c>
      <c r="C383">
        <f>INDEX(resultados!$A$2:$ZZ$525, 377, MATCH($B$3, resultados!$A$1:$ZZ$1, 0))</f>
        <v/>
      </c>
    </row>
    <row r="384">
      <c r="A384">
        <f>INDEX(resultados!$A$2:$ZZ$525, 378, MATCH($B$1, resultados!$A$1:$ZZ$1, 0))</f>
        <v/>
      </c>
      <c r="B384">
        <f>INDEX(resultados!$A$2:$ZZ$525, 378, MATCH($B$2, resultados!$A$1:$ZZ$1, 0))</f>
        <v/>
      </c>
      <c r="C384">
        <f>INDEX(resultados!$A$2:$ZZ$525, 378, MATCH($B$3, resultados!$A$1:$ZZ$1, 0))</f>
        <v/>
      </c>
    </row>
    <row r="385">
      <c r="A385">
        <f>INDEX(resultados!$A$2:$ZZ$525, 379, MATCH($B$1, resultados!$A$1:$ZZ$1, 0))</f>
        <v/>
      </c>
      <c r="B385">
        <f>INDEX(resultados!$A$2:$ZZ$525, 379, MATCH($B$2, resultados!$A$1:$ZZ$1, 0))</f>
        <v/>
      </c>
      <c r="C385">
        <f>INDEX(resultados!$A$2:$ZZ$525, 379, MATCH($B$3, resultados!$A$1:$ZZ$1, 0))</f>
        <v/>
      </c>
    </row>
    <row r="386">
      <c r="A386">
        <f>INDEX(resultados!$A$2:$ZZ$525, 380, MATCH($B$1, resultados!$A$1:$ZZ$1, 0))</f>
        <v/>
      </c>
      <c r="B386">
        <f>INDEX(resultados!$A$2:$ZZ$525, 380, MATCH($B$2, resultados!$A$1:$ZZ$1, 0))</f>
        <v/>
      </c>
      <c r="C386">
        <f>INDEX(resultados!$A$2:$ZZ$525, 380, MATCH($B$3, resultados!$A$1:$ZZ$1, 0))</f>
        <v/>
      </c>
    </row>
    <row r="387">
      <c r="A387">
        <f>INDEX(resultados!$A$2:$ZZ$525, 381, MATCH($B$1, resultados!$A$1:$ZZ$1, 0))</f>
        <v/>
      </c>
      <c r="B387">
        <f>INDEX(resultados!$A$2:$ZZ$525, 381, MATCH($B$2, resultados!$A$1:$ZZ$1, 0))</f>
        <v/>
      </c>
      <c r="C387">
        <f>INDEX(resultados!$A$2:$ZZ$525, 381, MATCH($B$3, resultados!$A$1:$ZZ$1, 0))</f>
        <v/>
      </c>
    </row>
    <row r="388">
      <c r="A388">
        <f>INDEX(resultados!$A$2:$ZZ$525, 382, MATCH($B$1, resultados!$A$1:$ZZ$1, 0))</f>
        <v/>
      </c>
      <c r="B388">
        <f>INDEX(resultados!$A$2:$ZZ$525, 382, MATCH($B$2, resultados!$A$1:$ZZ$1, 0))</f>
        <v/>
      </c>
      <c r="C388">
        <f>INDEX(resultados!$A$2:$ZZ$525, 382, MATCH($B$3, resultados!$A$1:$ZZ$1, 0))</f>
        <v/>
      </c>
    </row>
    <row r="389">
      <c r="A389">
        <f>INDEX(resultados!$A$2:$ZZ$525, 383, MATCH($B$1, resultados!$A$1:$ZZ$1, 0))</f>
        <v/>
      </c>
      <c r="B389">
        <f>INDEX(resultados!$A$2:$ZZ$525, 383, MATCH($B$2, resultados!$A$1:$ZZ$1, 0))</f>
        <v/>
      </c>
      <c r="C389">
        <f>INDEX(resultados!$A$2:$ZZ$525, 383, MATCH($B$3, resultados!$A$1:$ZZ$1, 0))</f>
        <v/>
      </c>
    </row>
    <row r="390">
      <c r="A390">
        <f>INDEX(resultados!$A$2:$ZZ$525, 384, MATCH($B$1, resultados!$A$1:$ZZ$1, 0))</f>
        <v/>
      </c>
      <c r="B390">
        <f>INDEX(resultados!$A$2:$ZZ$525, 384, MATCH($B$2, resultados!$A$1:$ZZ$1, 0))</f>
        <v/>
      </c>
      <c r="C390">
        <f>INDEX(resultados!$A$2:$ZZ$525, 384, MATCH($B$3, resultados!$A$1:$ZZ$1, 0))</f>
        <v/>
      </c>
    </row>
    <row r="391">
      <c r="A391">
        <f>INDEX(resultados!$A$2:$ZZ$525, 385, MATCH($B$1, resultados!$A$1:$ZZ$1, 0))</f>
        <v/>
      </c>
      <c r="B391">
        <f>INDEX(resultados!$A$2:$ZZ$525, 385, MATCH($B$2, resultados!$A$1:$ZZ$1, 0))</f>
        <v/>
      </c>
      <c r="C391">
        <f>INDEX(resultados!$A$2:$ZZ$525, 385, MATCH($B$3, resultados!$A$1:$ZZ$1, 0))</f>
        <v/>
      </c>
    </row>
    <row r="392">
      <c r="A392">
        <f>INDEX(resultados!$A$2:$ZZ$525, 386, MATCH($B$1, resultados!$A$1:$ZZ$1, 0))</f>
        <v/>
      </c>
      <c r="B392">
        <f>INDEX(resultados!$A$2:$ZZ$525, 386, MATCH($B$2, resultados!$A$1:$ZZ$1, 0))</f>
        <v/>
      </c>
      <c r="C392">
        <f>INDEX(resultados!$A$2:$ZZ$525, 386, MATCH($B$3, resultados!$A$1:$ZZ$1, 0))</f>
        <v/>
      </c>
    </row>
    <row r="393">
      <c r="A393">
        <f>INDEX(resultados!$A$2:$ZZ$525, 387, MATCH($B$1, resultados!$A$1:$ZZ$1, 0))</f>
        <v/>
      </c>
      <c r="B393">
        <f>INDEX(resultados!$A$2:$ZZ$525, 387, MATCH($B$2, resultados!$A$1:$ZZ$1, 0))</f>
        <v/>
      </c>
      <c r="C393">
        <f>INDEX(resultados!$A$2:$ZZ$525, 387, MATCH($B$3, resultados!$A$1:$ZZ$1, 0))</f>
        <v/>
      </c>
    </row>
    <row r="394">
      <c r="A394">
        <f>INDEX(resultados!$A$2:$ZZ$525, 388, MATCH($B$1, resultados!$A$1:$ZZ$1, 0))</f>
        <v/>
      </c>
      <c r="B394">
        <f>INDEX(resultados!$A$2:$ZZ$525, 388, MATCH($B$2, resultados!$A$1:$ZZ$1, 0))</f>
        <v/>
      </c>
      <c r="C394">
        <f>INDEX(resultados!$A$2:$ZZ$525, 388, MATCH($B$3, resultados!$A$1:$ZZ$1, 0))</f>
        <v/>
      </c>
    </row>
    <row r="395">
      <c r="A395">
        <f>INDEX(resultados!$A$2:$ZZ$525, 389, MATCH($B$1, resultados!$A$1:$ZZ$1, 0))</f>
        <v/>
      </c>
      <c r="B395">
        <f>INDEX(resultados!$A$2:$ZZ$525, 389, MATCH($B$2, resultados!$A$1:$ZZ$1, 0))</f>
        <v/>
      </c>
      <c r="C395">
        <f>INDEX(resultados!$A$2:$ZZ$525, 389, MATCH($B$3, resultados!$A$1:$ZZ$1, 0))</f>
        <v/>
      </c>
    </row>
    <row r="396">
      <c r="A396">
        <f>INDEX(resultados!$A$2:$ZZ$525, 390, MATCH($B$1, resultados!$A$1:$ZZ$1, 0))</f>
        <v/>
      </c>
      <c r="B396">
        <f>INDEX(resultados!$A$2:$ZZ$525, 390, MATCH($B$2, resultados!$A$1:$ZZ$1, 0))</f>
        <v/>
      </c>
      <c r="C396">
        <f>INDEX(resultados!$A$2:$ZZ$525, 390, MATCH($B$3, resultados!$A$1:$ZZ$1, 0))</f>
        <v/>
      </c>
    </row>
    <row r="397">
      <c r="A397">
        <f>INDEX(resultados!$A$2:$ZZ$525, 391, MATCH($B$1, resultados!$A$1:$ZZ$1, 0))</f>
        <v/>
      </c>
      <c r="B397">
        <f>INDEX(resultados!$A$2:$ZZ$525, 391, MATCH($B$2, resultados!$A$1:$ZZ$1, 0))</f>
        <v/>
      </c>
      <c r="C397">
        <f>INDEX(resultados!$A$2:$ZZ$525, 391, MATCH($B$3, resultados!$A$1:$ZZ$1, 0))</f>
        <v/>
      </c>
    </row>
    <row r="398">
      <c r="A398">
        <f>INDEX(resultados!$A$2:$ZZ$525, 392, MATCH($B$1, resultados!$A$1:$ZZ$1, 0))</f>
        <v/>
      </c>
      <c r="B398">
        <f>INDEX(resultados!$A$2:$ZZ$525, 392, MATCH($B$2, resultados!$A$1:$ZZ$1, 0))</f>
        <v/>
      </c>
      <c r="C398">
        <f>INDEX(resultados!$A$2:$ZZ$525, 392, MATCH($B$3, resultados!$A$1:$ZZ$1, 0))</f>
        <v/>
      </c>
    </row>
    <row r="399">
      <c r="A399">
        <f>INDEX(resultados!$A$2:$ZZ$525, 393, MATCH($B$1, resultados!$A$1:$ZZ$1, 0))</f>
        <v/>
      </c>
      <c r="B399">
        <f>INDEX(resultados!$A$2:$ZZ$525, 393, MATCH($B$2, resultados!$A$1:$ZZ$1, 0))</f>
        <v/>
      </c>
      <c r="C399">
        <f>INDEX(resultados!$A$2:$ZZ$525, 393, MATCH($B$3, resultados!$A$1:$ZZ$1, 0))</f>
        <v/>
      </c>
    </row>
    <row r="400">
      <c r="A400">
        <f>INDEX(resultados!$A$2:$ZZ$525, 394, MATCH($B$1, resultados!$A$1:$ZZ$1, 0))</f>
        <v/>
      </c>
      <c r="B400">
        <f>INDEX(resultados!$A$2:$ZZ$525, 394, MATCH($B$2, resultados!$A$1:$ZZ$1, 0))</f>
        <v/>
      </c>
      <c r="C400">
        <f>INDEX(resultados!$A$2:$ZZ$525, 394, MATCH($B$3, resultados!$A$1:$ZZ$1, 0))</f>
        <v/>
      </c>
    </row>
    <row r="401">
      <c r="A401">
        <f>INDEX(resultados!$A$2:$ZZ$525, 395, MATCH($B$1, resultados!$A$1:$ZZ$1, 0))</f>
        <v/>
      </c>
      <c r="B401">
        <f>INDEX(resultados!$A$2:$ZZ$525, 395, MATCH($B$2, resultados!$A$1:$ZZ$1, 0))</f>
        <v/>
      </c>
      <c r="C401">
        <f>INDEX(resultados!$A$2:$ZZ$525, 395, MATCH($B$3, resultados!$A$1:$ZZ$1, 0))</f>
        <v/>
      </c>
    </row>
    <row r="402">
      <c r="A402">
        <f>INDEX(resultados!$A$2:$ZZ$525, 396, MATCH($B$1, resultados!$A$1:$ZZ$1, 0))</f>
        <v/>
      </c>
      <c r="B402">
        <f>INDEX(resultados!$A$2:$ZZ$525, 396, MATCH($B$2, resultados!$A$1:$ZZ$1, 0))</f>
        <v/>
      </c>
      <c r="C402">
        <f>INDEX(resultados!$A$2:$ZZ$525, 396, MATCH($B$3, resultados!$A$1:$ZZ$1, 0))</f>
        <v/>
      </c>
    </row>
    <row r="403">
      <c r="A403">
        <f>INDEX(resultados!$A$2:$ZZ$525, 397, MATCH($B$1, resultados!$A$1:$ZZ$1, 0))</f>
        <v/>
      </c>
      <c r="B403">
        <f>INDEX(resultados!$A$2:$ZZ$525, 397, MATCH($B$2, resultados!$A$1:$ZZ$1, 0))</f>
        <v/>
      </c>
      <c r="C403">
        <f>INDEX(resultados!$A$2:$ZZ$525, 397, MATCH($B$3, resultados!$A$1:$ZZ$1, 0))</f>
        <v/>
      </c>
    </row>
    <row r="404">
      <c r="A404">
        <f>INDEX(resultados!$A$2:$ZZ$525, 398, MATCH($B$1, resultados!$A$1:$ZZ$1, 0))</f>
        <v/>
      </c>
      <c r="B404">
        <f>INDEX(resultados!$A$2:$ZZ$525, 398, MATCH($B$2, resultados!$A$1:$ZZ$1, 0))</f>
        <v/>
      </c>
      <c r="C404">
        <f>INDEX(resultados!$A$2:$ZZ$525, 398, MATCH($B$3, resultados!$A$1:$ZZ$1, 0))</f>
        <v/>
      </c>
    </row>
    <row r="405">
      <c r="A405">
        <f>INDEX(resultados!$A$2:$ZZ$525, 399, MATCH($B$1, resultados!$A$1:$ZZ$1, 0))</f>
        <v/>
      </c>
      <c r="B405">
        <f>INDEX(resultados!$A$2:$ZZ$525, 399, MATCH($B$2, resultados!$A$1:$ZZ$1, 0))</f>
        <v/>
      </c>
      <c r="C405">
        <f>INDEX(resultados!$A$2:$ZZ$525, 399, MATCH($B$3, resultados!$A$1:$ZZ$1, 0))</f>
        <v/>
      </c>
    </row>
    <row r="406">
      <c r="A406">
        <f>INDEX(resultados!$A$2:$ZZ$525, 400, MATCH($B$1, resultados!$A$1:$ZZ$1, 0))</f>
        <v/>
      </c>
      <c r="B406">
        <f>INDEX(resultados!$A$2:$ZZ$525, 400, MATCH($B$2, resultados!$A$1:$ZZ$1, 0))</f>
        <v/>
      </c>
      <c r="C406">
        <f>INDEX(resultados!$A$2:$ZZ$525, 400, MATCH($B$3, resultados!$A$1:$ZZ$1, 0))</f>
        <v/>
      </c>
    </row>
    <row r="407">
      <c r="A407">
        <f>INDEX(resultados!$A$2:$ZZ$525, 401, MATCH($B$1, resultados!$A$1:$ZZ$1, 0))</f>
        <v/>
      </c>
      <c r="B407">
        <f>INDEX(resultados!$A$2:$ZZ$525, 401, MATCH($B$2, resultados!$A$1:$ZZ$1, 0))</f>
        <v/>
      </c>
      <c r="C407">
        <f>INDEX(resultados!$A$2:$ZZ$525, 401, MATCH($B$3, resultados!$A$1:$ZZ$1, 0))</f>
        <v/>
      </c>
    </row>
    <row r="408">
      <c r="A408">
        <f>INDEX(resultados!$A$2:$ZZ$525, 402, MATCH($B$1, resultados!$A$1:$ZZ$1, 0))</f>
        <v/>
      </c>
      <c r="B408">
        <f>INDEX(resultados!$A$2:$ZZ$525, 402, MATCH($B$2, resultados!$A$1:$ZZ$1, 0))</f>
        <v/>
      </c>
      <c r="C408">
        <f>INDEX(resultados!$A$2:$ZZ$525, 402, MATCH($B$3, resultados!$A$1:$ZZ$1, 0))</f>
        <v/>
      </c>
    </row>
    <row r="409">
      <c r="A409">
        <f>INDEX(resultados!$A$2:$ZZ$525, 403, MATCH($B$1, resultados!$A$1:$ZZ$1, 0))</f>
        <v/>
      </c>
      <c r="B409">
        <f>INDEX(resultados!$A$2:$ZZ$525, 403, MATCH($B$2, resultados!$A$1:$ZZ$1, 0))</f>
        <v/>
      </c>
      <c r="C409">
        <f>INDEX(resultados!$A$2:$ZZ$525, 403, MATCH($B$3, resultados!$A$1:$ZZ$1, 0))</f>
        <v/>
      </c>
    </row>
    <row r="410">
      <c r="A410">
        <f>INDEX(resultados!$A$2:$ZZ$525, 404, MATCH($B$1, resultados!$A$1:$ZZ$1, 0))</f>
        <v/>
      </c>
      <c r="B410">
        <f>INDEX(resultados!$A$2:$ZZ$525, 404, MATCH($B$2, resultados!$A$1:$ZZ$1, 0))</f>
        <v/>
      </c>
      <c r="C410">
        <f>INDEX(resultados!$A$2:$ZZ$525, 404, MATCH($B$3, resultados!$A$1:$ZZ$1, 0))</f>
        <v/>
      </c>
    </row>
    <row r="411">
      <c r="A411">
        <f>INDEX(resultados!$A$2:$ZZ$525, 405, MATCH($B$1, resultados!$A$1:$ZZ$1, 0))</f>
        <v/>
      </c>
      <c r="B411">
        <f>INDEX(resultados!$A$2:$ZZ$525, 405, MATCH($B$2, resultados!$A$1:$ZZ$1, 0))</f>
        <v/>
      </c>
      <c r="C411">
        <f>INDEX(resultados!$A$2:$ZZ$525, 405, MATCH($B$3, resultados!$A$1:$ZZ$1, 0))</f>
        <v/>
      </c>
    </row>
    <row r="412">
      <c r="A412">
        <f>INDEX(resultados!$A$2:$ZZ$525, 406, MATCH($B$1, resultados!$A$1:$ZZ$1, 0))</f>
        <v/>
      </c>
      <c r="B412">
        <f>INDEX(resultados!$A$2:$ZZ$525, 406, MATCH($B$2, resultados!$A$1:$ZZ$1, 0))</f>
        <v/>
      </c>
      <c r="C412">
        <f>INDEX(resultados!$A$2:$ZZ$525, 406, MATCH($B$3, resultados!$A$1:$ZZ$1, 0))</f>
        <v/>
      </c>
    </row>
    <row r="413">
      <c r="A413">
        <f>INDEX(resultados!$A$2:$ZZ$525, 407, MATCH($B$1, resultados!$A$1:$ZZ$1, 0))</f>
        <v/>
      </c>
      <c r="B413">
        <f>INDEX(resultados!$A$2:$ZZ$525, 407, MATCH($B$2, resultados!$A$1:$ZZ$1, 0))</f>
        <v/>
      </c>
      <c r="C413">
        <f>INDEX(resultados!$A$2:$ZZ$525, 407, MATCH($B$3, resultados!$A$1:$ZZ$1, 0))</f>
        <v/>
      </c>
    </row>
    <row r="414">
      <c r="A414">
        <f>INDEX(resultados!$A$2:$ZZ$525, 408, MATCH($B$1, resultados!$A$1:$ZZ$1, 0))</f>
        <v/>
      </c>
      <c r="B414">
        <f>INDEX(resultados!$A$2:$ZZ$525, 408, MATCH($B$2, resultados!$A$1:$ZZ$1, 0))</f>
        <v/>
      </c>
      <c r="C414">
        <f>INDEX(resultados!$A$2:$ZZ$525, 408, MATCH($B$3, resultados!$A$1:$ZZ$1, 0))</f>
        <v/>
      </c>
    </row>
    <row r="415">
      <c r="A415">
        <f>INDEX(resultados!$A$2:$ZZ$525, 409, MATCH($B$1, resultados!$A$1:$ZZ$1, 0))</f>
        <v/>
      </c>
      <c r="B415">
        <f>INDEX(resultados!$A$2:$ZZ$525, 409, MATCH($B$2, resultados!$A$1:$ZZ$1, 0))</f>
        <v/>
      </c>
      <c r="C415">
        <f>INDEX(resultados!$A$2:$ZZ$525, 409, MATCH($B$3, resultados!$A$1:$ZZ$1, 0))</f>
        <v/>
      </c>
    </row>
    <row r="416">
      <c r="A416">
        <f>INDEX(resultados!$A$2:$ZZ$525, 410, MATCH($B$1, resultados!$A$1:$ZZ$1, 0))</f>
        <v/>
      </c>
      <c r="B416">
        <f>INDEX(resultados!$A$2:$ZZ$525, 410, MATCH($B$2, resultados!$A$1:$ZZ$1, 0))</f>
        <v/>
      </c>
      <c r="C416">
        <f>INDEX(resultados!$A$2:$ZZ$525, 410, MATCH($B$3, resultados!$A$1:$ZZ$1, 0))</f>
        <v/>
      </c>
    </row>
    <row r="417">
      <c r="A417">
        <f>INDEX(resultados!$A$2:$ZZ$525, 411, MATCH($B$1, resultados!$A$1:$ZZ$1, 0))</f>
        <v/>
      </c>
      <c r="B417">
        <f>INDEX(resultados!$A$2:$ZZ$525, 411, MATCH($B$2, resultados!$A$1:$ZZ$1, 0))</f>
        <v/>
      </c>
      <c r="C417">
        <f>INDEX(resultados!$A$2:$ZZ$525, 411, MATCH($B$3, resultados!$A$1:$ZZ$1, 0))</f>
        <v/>
      </c>
    </row>
    <row r="418">
      <c r="A418">
        <f>INDEX(resultados!$A$2:$ZZ$525, 412, MATCH($B$1, resultados!$A$1:$ZZ$1, 0))</f>
        <v/>
      </c>
      <c r="B418">
        <f>INDEX(resultados!$A$2:$ZZ$525, 412, MATCH($B$2, resultados!$A$1:$ZZ$1, 0))</f>
        <v/>
      </c>
      <c r="C418">
        <f>INDEX(resultados!$A$2:$ZZ$525, 412, MATCH($B$3, resultados!$A$1:$ZZ$1, 0))</f>
        <v/>
      </c>
    </row>
    <row r="419">
      <c r="A419">
        <f>INDEX(resultados!$A$2:$ZZ$525, 413, MATCH($B$1, resultados!$A$1:$ZZ$1, 0))</f>
        <v/>
      </c>
      <c r="B419">
        <f>INDEX(resultados!$A$2:$ZZ$525, 413, MATCH($B$2, resultados!$A$1:$ZZ$1, 0))</f>
        <v/>
      </c>
      <c r="C419">
        <f>INDEX(resultados!$A$2:$ZZ$525, 413, MATCH($B$3, resultados!$A$1:$ZZ$1, 0))</f>
        <v/>
      </c>
    </row>
    <row r="420">
      <c r="A420">
        <f>INDEX(resultados!$A$2:$ZZ$525, 414, MATCH($B$1, resultados!$A$1:$ZZ$1, 0))</f>
        <v/>
      </c>
      <c r="B420">
        <f>INDEX(resultados!$A$2:$ZZ$525, 414, MATCH($B$2, resultados!$A$1:$ZZ$1, 0))</f>
        <v/>
      </c>
      <c r="C420">
        <f>INDEX(resultados!$A$2:$ZZ$525, 414, MATCH($B$3, resultados!$A$1:$ZZ$1, 0))</f>
        <v/>
      </c>
    </row>
    <row r="421">
      <c r="A421">
        <f>INDEX(resultados!$A$2:$ZZ$525, 415, MATCH($B$1, resultados!$A$1:$ZZ$1, 0))</f>
        <v/>
      </c>
      <c r="B421">
        <f>INDEX(resultados!$A$2:$ZZ$525, 415, MATCH($B$2, resultados!$A$1:$ZZ$1, 0))</f>
        <v/>
      </c>
      <c r="C421">
        <f>INDEX(resultados!$A$2:$ZZ$525, 415, MATCH($B$3, resultados!$A$1:$ZZ$1, 0))</f>
        <v/>
      </c>
    </row>
    <row r="422">
      <c r="A422">
        <f>INDEX(resultados!$A$2:$ZZ$525, 416, MATCH($B$1, resultados!$A$1:$ZZ$1, 0))</f>
        <v/>
      </c>
      <c r="B422">
        <f>INDEX(resultados!$A$2:$ZZ$525, 416, MATCH($B$2, resultados!$A$1:$ZZ$1, 0))</f>
        <v/>
      </c>
      <c r="C422">
        <f>INDEX(resultados!$A$2:$ZZ$525, 416, MATCH($B$3, resultados!$A$1:$ZZ$1, 0))</f>
        <v/>
      </c>
    </row>
    <row r="423">
      <c r="A423">
        <f>INDEX(resultados!$A$2:$ZZ$525, 417, MATCH($B$1, resultados!$A$1:$ZZ$1, 0))</f>
        <v/>
      </c>
      <c r="B423">
        <f>INDEX(resultados!$A$2:$ZZ$525, 417, MATCH($B$2, resultados!$A$1:$ZZ$1, 0))</f>
        <v/>
      </c>
      <c r="C423">
        <f>INDEX(resultados!$A$2:$ZZ$525, 417, MATCH($B$3, resultados!$A$1:$ZZ$1, 0))</f>
        <v/>
      </c>
    </row>
    <row r="424">
      <c r="A424">
        <f>INDEX(resultados!$A$2:$ZZ$525, 418, MATCH($B$1, resultados!$A$1:$ZZ$1, 0))</f>
        <v/>
      </c>
      <c r="B424">
        <f>INDEX(resultados!$A$2:$ZZ$525, 418, MATCH($B$2, resultados!$A$1:$ZZ$1, 0))</f>
        <v/>
      </c>
      <c r="C424">
        <f>INDEX(resultados!$A$2:$ZZ$525, 418, MATCH($B$3, resultados!$A$1:$ZZ$1, 0))</f>
        <v/>
      </c>
    </row>
    <row r="425">
      <c r="A425">
        <f>INDEX(resultados!$A$2:$ZZ$525, 419, MATCH($B$1, resultados!$A$1:$ZZ$1, 0))</f>
        <v/>
      </c>
      <c r="B425">
        <f>INDEX(resultados!$A$2:$ZZ$525, 419, MATCH($B$2, resultados!$A$1:$ZZ$1, 0))</f>
        <v/>
      </c>
      <c r="C425">
        <f>INDEX(resultados!$A$2:$ZZ$525, 419, MATCH($B$3, resultados!$A$1:$ZZ$1, 0))</f>
        <v/>
      </c>
    </row>
    <row r="426">
      <c r="A426">
        <f>INDEX(resultados!$A$2:$ZZ$525, 420, MATCH($B$1, resultados!$A$1:$ZZ$1, 0))</f>
        <v/>
      </c>
      <c r="B426">
        <f>INDEX(resultados!$A$2:$ZZ$525, 420, MATCH($B$2, resultados!$A$1:$ZZ$1, 0))</f>
        <v/>
      </c>
      <c r="C426">
        <f>INDEX(resultados!$A$2:$ZZ$525, 420, MATCH($B$3, resultados!$A$1:$ZZ$1, 0))</f>
        <v/>
      </c>
    </row>
    <row r="427">
      <c r="A427">
        <f>INDEX(resultados!$A$2:$ZZ$525, 421, MATCH($B$1, resultados!$A$1:$ZZ$1, 0))</f>
        <v/>
      </c>
      <c r="B427">
        <f>INDEX(resultados!$A$2:$ZZ$525, 421, MATCH($B$2, resultados!$A$1:$ZZ$1, 0))</f>
        <v/>
      </c>
      <c r="C427">
        <f>INDEX(resultados!$A$2:$ZZ$525, 421, MATCH($B$3, resultados!$A$1:$ZZ$1, 0))</f>
        <v/>
      </c>
    </row>
    <row r="428">
      <c r="A428">
        <f>INDEX(resultados!$A$2:$ZZ$525, 422, MATCH($B$1, resultados!$A$1:$ZZ$1, 0))</f>
        <v/>
      </c>
      <c r="B428">
        <f>INDEX(resultados!$A$2:$ZZ$525, 422, MATCH($B$2, resultados!$A$1:$ZZ$1, 0))</f>
        <v/>
      </c>
      <c r="C428">
        <f>INDEX(resultados!$A$2:$ZZ$525, 422, MATCH($B$3, resultados!$A$1:$ZZ$1, 0))</f>
        <v/>
      </c>
    </row>
    <row r="429">
      <c r="A429">
        <f>INDEX(resultados!$A$2:$ZZ$525, 423, MATCH($B$1, resultados!$A$1:$ZZ$1, 0))</f>
        <v/>
      </c>
      <c r="B429">
        <f>INDEX(resultados!$A$2:$ZZ$525, 423, MATCH($B$2, resultados!$A$1:$ZZ$1, 0))</f>
        <v/>
      </c>
      <c r="C429">
        <f>INDEX(resultados!$A$2:$ZZ$525, 423, MATCH($B$3, resultados!$A$1:$ZZ$1, 0))</f>
        <v/>
      </c>
    </row>
    <row r="430">
      <c r="A430">
        <f>INDEX(resultados!$A$2:$ZZ$525, 424, MATCH($B$1, resultados!$A$1:$ZZ$1, 0))</f>
        <v/>
      </c>
      <c r="B430">
        <f>INDEX(resultados!$A$2:$ZZ$525, 424, MATCH($B$2, resultados!$A$1:$ZZ$1, 0))</f>
        <v/>
      </c>
      <c r="C430">
        <f>INDEX(resultados!$A$2:$ZZ$525, 424, MATCH($B$3, resultados!$A$1:$ZZ$1, 0))</f>
        <v/>
      </c>
    </row>
    <row r="431">
      <c r="A431">
        <f>INDEX(resultados!$A$2:$ZZ$525, 425, MATCH($B$1, resultados!$A$1:$ZZ$1, 0))</f>
        <v/>
      </c>
      <c r="B431">
        <f>INDEX(resultados!$A$2:$ZZ$525, 425, MATCH($B$2, resultados!$A$1:$ZZ$1, 0))</f>
        <v/>
      </c>
      <c r="C431">
        <f>INDEX(resultados!$A$2:$ZZ$525, 425, MATCH($B$3, resultados!$A$1:$ZZ$1, 0))</f>
        <v/>
      </c>
    </row>
    <row r="432">
      <c r="A432">
        <f>INDEX(resultados!$A$2:$ZZ$525, 426, MATCH($B$1, resultados!$A$1:$ZZ$1, 0))</f>
        <v/>
      </c>
      <c r="B432">
        <f>INDEX(resultados!$A$2:$ZZ$525, 426, MATCH($B$2, resultados!$A$1:$ZZ$1, 0))</f>
        <v/>
      </c>
      <c r="C432">
        <f>INDEX(resultados!$A$2:$ZZ$525, 426, MATCH($B$3, resultados!$A$1:$ZZ$1, 0))</f>
        <v/>
      </c>
    </row>
    <row r="433">
      <c r="A433">
        <f>INDEX(resultados!$A$2:$ZZ$525, 427, MATCH($B$1, resultados!$A$1:$ZZ$1, 0))</f>
        <v/>
      </c>
      <c r="B433">
        <f>INDEX(resultados!$A$2:$ZZ$525, 427, MATCH($B$2, resultados!$A$1:$ZZ$1, 0))</f>
        <v/>
      </c>
      <c r="C433">
        <f>INDEX(resultados!$A$2:$ZZ$525, 427, MATCH($B$3, resultados!$A$1:$ZZ$1, 0))</f>
        <v/>
      </c>
    </row>
    <row r="434">
      <c r="A434">
        <f>INDEX(resultados!$A$2:$ZZ$525, 428, MATCH($B$1, resultados!$A$1:$ZZ$1, 0))</f>
        <v/>
      </c>
      <c r="B434">
        <f>INDEX(resultados!$A$2:$ZZ$525, 428, MATCH($B$2, resultados!$A$1:$ZZ$1, 0))</f>
        <v/>
      </c>
      <c r="C434">
        <f>INDEX(resultados!$A$2:$ZZ$525, 428, MATCH($B$3, resultados!$A$1:$ZZ$1, 0))</f>
        <v/>
      </c>
    </row>
    <row r="435">
      <c r="A435">
        <f>INDEX(resultados!$A$2:$ZZ$525, 429, MATCH($B$1, resultados!$A$1:$ZZ$1, 0))</f>
        <v/>
      </c>
      <c r="B435">
        <f>INDEX(resultados!$A$2:$ZZ$525, 429, MATCH($B$2, resultados!$A$1:$ZZ$1, 0))</f>
        <v/>
      </c>
      <c r="C435">
        <f>INDEX(resultados!$A$2:$ZZ$525, 429, MATCH($B$3, resultados!$A$1:$ZZ$1, 0))</f>
        <v/>
      </c>
    </row>
    <row r="436">
      <c r="A436">
        <f>INDEX(resultados!$A$2:$ZZ$525, 430, MATCH($B$1, resultados!$A$1:$ZZ$1, 0))</f>
        <v/>
      </c>
      <c r="B436">
        <f>INDEX(resultados!$A$2:$ZZ$525, 430, MATCH($B$2, resultados!$A$1:$ZZ$1, 0))</f>
        <v/>
      </c>
      <c r="C436">
        <f>INDEX(resultados!$A$2:$ZZ$525, 430, MATCH($B$3, resultados!$A$1:$ZZ$1, 0))</f>
        <v/>
      </c>
    </row>
    <row r="437">
      <c r="A437">
        <f>INDEX(resultados!$A$2:$ZZ$525, 431, MATCH($B$1, resultados!$A$1:$ZZ$1, 0))</f>
        <v/>
      </c>
      <c r="B437">
        <f>INDEX(resultados!$A$2:$ZZ$525, 431, MATCH($B$2, resultados!$A$1:$ZZ$1, 0))</f>
        <v/>
      </c>
      <c r="C437">
        <f>INDEX(resultados!$A$2:$ZZ$525, 431, MATCH($B$3, resultados!$A$1:$ZZ$1, 0))</f>
        <v/>
      </c>
    </row>
    <row r="438">
      <c r="A438">
        <f>INDEX(resultados!$A$2:$ZZ$525, 432, MATCH($B$1, resultados!$A$1:$ZZ$1, 0))</f>
        <v/>
      </c>
      <c r="B438">
        <f>INDEX(resultados!$A$2:$ZZ$525, 432, MATCH($B$2, resultados!$A$1:$ZZ$1, 0))</f>
        <v/>
      </c>
      <c r="C438">
        <f>INDEX(resultados!$A$2:$ZZ$525, 432, MATCH($B$3, resultados!$A$1:$ZZ$1, 0))</f>
        <v/>
      </c>
    </row>
    <row r="439">
      <c r="A439">
        <f>INDEX(resultados!$A$2:$ZZ$525, 433, MATCH($B$1, resultados!$A$1:$ZZ$1, 0))</f>
        <v/>
      </c>
      <c r="B439">
        <f>INDEX(resultados!$A$2:$ZZ$525, 433, MATCH($B$2, resultados!$A$1:$ZZ$1, 0))</f>
        <v/>
      </c>
      <c r="C439">
        <f>INDEX(resultados!$A$2:$ZZ$525, 433, MATCH($B$3, resultados!$A$1:$ZZ$1, 0))</f>
        <v/>
      </c>
    </row>
    <row r="440">
      <c r="A440">
        <f>INDEX(resultados!$A$2:$ZZ$525, 434, MATCH($B$1, resultados!$A$1:$ZZ$1, 0))</f>
        <v/>
      </c>
      <c r="B440">
        <f>INDEX(resultados!$A$2:$ZZ$525, 434, MATCH($B$2, resultados!$A$1:$ZZ$1, 0))</f>
        <v/>
      </c>
      <c r="C440">
        <f>INDEX(resultados!$A$2:$ZZ$525, 434, MATCH($B$3, resultados!$A$1:$ZZ$1, 0))</f>
        <v/>
      </c>
    </row>
    <row r="441">
      <c r="A441">
        <f>INDEX(resultados!$A$2:$ZZ$525, 435, MATCH($B$1, resultados!$A$1:$ZZ$1, 0))</f>
        <v/>
      </c>
      <c r="B441">
        <f>INDEX(resultados!$A$2:$ZZ$525, 435, MATCH($B$2, resultados!$A$1:$ZZ$1, 0))</f>
        <v/>
      </c>
      <c r="C441">
        <f>INDEX(resultados!$A$2:$ZZ$525, 435, MATCH($B$3, resultados!$A$1:$ZZ$1, 0))</f>
        <v/>
      </c>
    </row>
    <row r="442">
      <c r="A442">
        <f>INDEX(resultados!$A$2:$ZZ$525, 436, MATCH($B$1, resultados!$A$1:$ZZ$1, 0))</f>
        <v/>
      </c>
      <c r="B442">
        <f>INDEX(resultados!$A$2:$ZZ$525, 436, MATCH($B$2, resultados!$A$1:$ZZ$1, 0))</f>
        <v/>
      </c>
      <c r="C442">
        <f>INDEX(resultados!$A$2:$ZZ$525, 436, MATCH($B$3, resultados!$A$1:$ZZ$1, 0))</f>
        <v/>
      </c>
    </row>
    <row r="443">
      <c r="A443">
        <f>INDEX(resultados!$A$2:$ZZ$525, 437, MATCH($B$1, resultados!$A$1:$ZZ$1, 0))</f>
        <v/>
      </c>
      <c r="B443">
        <f>INDEX(resultados!$A$2:$ZZ$525, 437, MATCH($B$2, resultados!$A$1:$ZZ$1, 0))</f>
        <v/>
      </c>
      <c r="C443">
        <f>INDEX(resultados!$A$2:$ZZ$525, 437, MATCH($B$3, resultados!$A$1:$ZZ$1, 0))</f>
        <v/>
      </c>
    </row>
    <row r="444">
      <c r="A444">
        <f>INDEX(resultados!$A$2:$ZZ$525, 438, MATCH($B$1, resultados!$A$1:$ZZ$1, 0))</f>
        <v/>
      </c>
      <c r="B444">
        <f>INDEX(resultados!$A$2:$ZZ$525, 438, MATCH($B$2, resultados!$A$1:$ZZ$1, 0))</f>
        <v/>
      </c>
      <c r="C444">
        <f>INDEX(resultados!$A$2:$ZZ$525, 438, MATCH($B$3, resultados!$A$1:$ZZ$1, 0))</f>
        <v/>
      </c>
    </row>
    <row r="445">
      <c r="A445">
        <f>INDEX(resultados!$A$2:$ZZ$525, 439, MATCH($B$1, resultados!$A$1:$ZZ$1, 0))</f>
        <v/>
      </c>
      <c r="B445">
        <f>INDEX(resultados!$A$2:$ZZ$525, 439, MATCH($B$2, resultados!$A$1:$ZZ$1, 0))</f>
        <v/>
      </c>
      <c r="C445">
        <f>INDEX(resultados!$A$2:$ZZ$525, 439, MATCH($B$3, resultados!$A$1:$ZZ$1, 0))</f>
        <v/>
      </c>
    </row>
    <row r="446">
      <c r="A446">
        <f>INDEX(resultados!$A$2:$ZZ$525, 440, MATCH($B$1, resultados!$A$1:$ZZ$1, 0))</f>
        <v/>
      </c>
      <c r="B446">
        <f>INDEX(resultados!$A$2:$ZZ$525, 440, MATCH($B$2, resultados!$A$1:$ZZ$1, 0))</f>
        <v/>
      </c>
      <c r="C446">
        <f>INDEX(resultados!$A$2:$ZZ$525, 440, MATCH($B$3, resultados!$A$1:$ZZ$1, 0))</f>
        <v/>
      </c>
    </row>
    <row r="447">
      <c r="A447">
        <f>INDEX(resultados!$A$2:$ZZ$525, 441, MATCH($B$1, resultados!$A$1:$ZZ$1, 0))</f>
        <v/>
      </c>
      <c r="B447">
        <f>INDEX(resultados!$A$2:$ZZ$525, 441, MATCH($B$2, resultados!$A$1:$ZZ$1, 0))</f>
        <v/>
      </c>
      <c r="C447">
        <f>INDEX(resultados!$A$2:$ZZ$525, 441, MATCH($B$3, resultados!$A$1:$ZZ$1, 0))</f>
        <v/>
      </c>
    </row>
    <row r="448">
      <c r="A448">
        <f>INDEX(resultados!$A$2:$ZZ$525, 442, MATCH($B$1, resultados!$A$1:$ZZ$1, 0))</f>
        <v/>
      </c>
      <c r="B448">
        <f>INDEX(resultados!$A$2:$ZZ$525, 442, MATCH($B$2, resultados!$A$1:$ZZ$1, 0))</f>
        <v/>
      </c>
      <c r="C448">
        <f>INDEX(resultados!$A$2:$ZZ$525, 442, MATCH($B$3, resultados!$A$1:$ZZ$1, 0))</f>
        <v/>
      </c>
    </row>
    <row r="449">
      <c r="A449">
        <f>INDEX(resultados!$A$2:$ZZ$525, 443, MATCH($B$1, resultados!$A$1:$ZZ$1, 0))</f>
        <v/>
      </c>
      <c r="B449">
        <f>INDEX(resultados!$A$2:$ZZ$525, 443, MATCH($B$2, resultados!$A$1:$ZZ$1, 0))</f>
        <v/>
      </c>
      <c r="C449">
        <f>INDEX(resultados!$A$2:$ZZ$525, 443, MATCH($B$3, resultados!$A$1:$ZZ$1, 0))</f>
        <v/>
      </c>
    </row>
    <row r="450">
      <c r="A450">
        <f>INDEX(resultados!$A$2:$ZZ$525, 444, MATCH($B$1, resultados!$A$1:$ZZ$1, 0))</f>
        <v/>
      </c>
      <c r="B450">
        <f>INDEX(resultados!$A$2:$ZZ$525, 444, MATCH($B$2, resultados!$A$1:$ZZ$1, 0))</f>
        <v/>
      </c>
      <c r="C450">
        <f>INDEX(resultados!$A$2:$ZZ$525, 444, MATCH($B$3, resultados!$A$1:$ZZ$1, 0))</f>
        <v/>
      </c>
    </row>
    <row r="451">
      <c r="A451">
        <f>INDEX(resultados!$A$2:$ZZ$525, 445, MATCH($B$1, resultados!$A$1:$ZZ$1, 0))</f>
        <v/>
      </c>
      <c r="B451">
        <f>INDEX(resultados!$A$2:$ZZ$525, 445, MATCH($B$2, resultados!$A$1:$ZZ$1, 0))</f>
        <v/>
      </c>
      <c r="C451">
        <f>INDEX(resultados!$A$2:$ZZ$525, 445, MATCH($B$3, resultados!$A$1:$ZZ$1, 0))</f>
        <v/>
      </c>
    </row>
    <row r="452">
      <c r="A452">
        <f>INDEX(resultados!$A$2:$ZZ$525, 446, MATCH($B$1, resultados!$A$1:$ZZ$1, 0))</f>
        <v/>
      </c>
      <c r="B452">
        <f>INDEX(resultados!$A$2:$ZZ$525, 446, MATCH($B$2, resultados!$A$1:$ZZ$1, 0))</f>
        <v/>
      </c>
      <c r="C452">
        <f>INDEX(resultados!$A$2:$ZZ$525, 446, MATCH($B$3, resultados!$A$1:$ZZ$1, 0))</f>
        <v/>
      </c>
    </row>
    <row r="453">
      <c r="A453">
        <f>INDEX(resultados!$A$2:$ZZ$525, 447, MATCH($B$1, resultados!$A$1:$ZZ$1, 0))</f>
        <v/>
      </c>
      <c r="B453">
        <f>INDEX(resultados!$A$2:$ZZ$525, 447, MATCH($B$2, resultados!$A$1:$ZZ$1, 0))</f>
        <v/>
      </c>
      <c r="C453">
        <f>INDEX(resultados!$A$2:$ZZ$525, 447, MATCH($B$3, resultados!$A$1:$ZZ$1, 0))</f>
        <v/>
      </c>
    </row>
    <row r="454">
      <c r="A454">
        <f>INDEX(resultados!$A$2:$ZZ$525, 448, MATCH($B$1, resultados!$A$1:$ZZ$1, 0))</f>
        <v/>
      </c>
      <c r="B454">
        <f>INDEX(resultados!$A$2:$ZZ$525, 448, MATCH($B$2, resultados!$A$1:$ZZ$1, 0))</f>
        <v/>
      </c>
      <c r="C454">
        <f>INDEX(resultados!$A$2:$ZZ$525, 448, MATCH($B$3, resultados!$A$1:$ZZ$1, 0))</f>
        <v/>
      </c>
    </row>
    <row r="455">
      <c r="A455">
        <f>INDEX(resultados!$A$2:$ZZ$525, 449, MATCH($B$1, resultados!$A$1:$ZZ$1, 0))</f>
        <v/>
      </c>
      <c r="B455">
        <f>INDEX(resultados!$A$2:$ZZ$525, 449, MATCH($B$2, resultados!$A$1:$ZZ$1, 0))</f>
        <v/>
      </c>
      <c r="C455">
        <f>INDEX(resultados!$A$2:$ZZ$525, 449, MATCH($B$3, resultados!$A$1:$ZZ$1, 0))</f>
        <v/>
      </c>
    </row>
    <row r="456">
      <c r="A456">
        <f>INDEX(resultados!$A$2:$ZZ$525, 450, MATCH($B$1, resultados!$A$1:$ZZ$1, 0))</f>
        <v/>
      </c>
      <c r="B456">
        <f>INDEX(resultados!$A$2:$ZZ$525, 450, MATCH($B$2, resultados!$A$1:$ZZ$1, 0))</f>
        <v/>
      </c>
      <c r="C456">
        <f>INDEX(resultados!$A$2:$ZZ$525, 450, MATCH($B$3, resultados!$A$1:$ZZ$1, 0))</f>
        <v/>
      </c>
    </row>
    <row r="457">
      <c r="A457">
        <f>INDEX(resultados!$A$2:$ZZ$525, 451, MATCH($B$1, resultados!$A$1:$ZZ$1, 0))</f>
        <v/>
      </c>
      <c r="B457">
        <f>INDEX(resultados!$A$2:$ZZ$525, 451, MATCH($B$2, resultados!$A$1:$ZZ$1, 0))</f>
        <v/>
      </c>
      <c r="C457">
        <f>INDEX(resultados!$A$2:$ZZ$525, 451, MATCH($B$3, resultados!$A$1:$ZZ$1, 0))</f>
        <v/>
      </c>
    </row>
    <row r="458">
      <c r="A458">
        <f>INDEX(resultados!$A$2:$ZZ$525, 452, MATCH($B$1, resultados!$A$1:$ZZ$1, 0))</f>
        <v/>
      </c>
      <c r="B458">
        <f>INDEX(resultados!$A$2:$ZZ$525, 452, MATCH($B$2, resultados!$A$1:$ZZ$1, 0))</f>
        <v/>
      </c>
      <c r="C458">
        <f>INDEX(resultados!$A$2:$ZZ$525, 452, MATCH($B$3, resultados!$A$1:$ZZ$1, 0))</f>
        <v/>
      </c>
    </row>
    <row r="459">
      <c r="A459">
        <f>INDEX(resultados!$A$2:$ZZ$525, 453, MATCH($B$1, resultados!$A$1:$ZZ$1, 0))</f>
        <v/>
      </c>
      <c r="B459">
        <f>INDEX(resultados!$A$2:$ZZ$525, 453, MATCH($B$2, resultados!$A$1:$ZZ$1, 0))</f>
        <v/>
      </c>
      <c r="C459">
        <f>INDEX(resultados!$A$2:$ZZ$525, 453, MATCH($B$3, resultados!$A$1:$ZZ$1, 0))</f>
        <v/>
      </c>
    </row>
    <row r="460">
      <c r="A460">
        <f>INDEX(resultados!$A$2:$ZZ$525, 454, MATCH($B$1, resultados!$A$1:$ZZ$1, 0))</f>
        <v/>
      </c>
      <c r="B460">
        <f>INDEX(resultados!$A$2:$ZZ$525, 454, MATCH($B$2, resultados!$A$1:$ZZ$1, 0))</f>
        <v/>
      </c>
      <c r="C460">
        <f>INDEX(resultados!$A$2:$ZZ$525, 454, MATCH($B$3, resultados!$A$1:$ZZ$1, 0))</f>
        <v/>
      </c>
    </row>
    <row r="461">
      <c r="A461">
        <f>INDEX(resultados!$A$2:$ZZ$525, 455, MATCH($B$1, resultados!$A$1:$ZZ$1, 0))</f>
        <v/>
      </c>
      <c r="B461">
        <f>INDEX(resultados!$A$2:$ZZ$525, 455, MATCH($B$2, resultados!$A$1:$ZZ$1, 0))</f>
        <v/>
      </c>
      <c r="C461">
        <f>INDEX(resultados!$A$2:$ZZ$525, 455, MATCH($B$3, resultados!$A$1:$ZZ$1, 0))</f>
        <v/>
      </c>
    </row>
    <row r="462">
      <c r="A462">
        <f>INDEX(resultados!$A$2:$ZZ$525, 456, MATCH($B$1, resultados!$A$1:$ZZ$1, 0))</f>
        <v/>
      </c>
      <c r="B462">
        <f>INDEX(resultados!$A$2:$ZZ$525, 456, MATCH($B$2, resultados!$A$1:$ZZ$1, 0))</f>
        <v/>
      </c>
      <c r="C462">
        <f>INDEX(resultados!$A$2:$ZZ$525, 456, MATCH($B$3, resultados!$A$1:$ZZ$1, 0))</f>
        <v/>
      </c>
    </row>
    <row r="463">
      <c r="A463">
        <f>INDEX(resultados!$A$2:$ZZ$525, 457, MATCH($B$1, resultados!$A$1:$ZZ$1, 0))</f>
        <v/>
      </c>
      <c r="B463">
        <f>INDEX(resultados!$A$2:$ZZ$525, 457, MATCH($B$2, resultados!$A$1:$ZZ$1, 0))</f>
        <v/>
      </c>
      <c r="C463">
        <f>INDEX(resultados!$A$2:$ZZ$525, 457, MATCH($B$3, resultados!$A$1:$ZZ$1, 0))</f>
        <v/>
      </c>
    </row>
    <row r="464">
      <c r="A464">
        <f>INDEX(resultados!$A$2:$ZZ$525, 458, MATCH($B$1, resultados!$A$1:$ZZ$1, 0))</f>
        <v/>
      </c>
      <c r="B464">
        <f>INDEX(resultados!$A$2:$ZZ$525, 458, MATCH($B$2, resultados!$A$1:$ZZ$1, 0))</f>
        <v/>
      </c>
      <c r="C464">
        <f>INDEX(resultados!$A$2:$ZZ$525, 458, MATCH($B$3, resultados!$A$1:$ZZ$1, 0))</f>
        <v/>
      </c>
    </row>
    <row r="465">
      <c r="A465">
        <f>INDEX(resultados!$A$2:$ZZ$525, 459, MATCH($B$1, resultados!$A$1:$ZZ$1, 0))</f>
        <v/>
      </c>
      <c r="B465">
        <f>INDEX(resultados!$A$2:$ZZ$525, 459, MATCH($B$2, resultados!$A$1:$ZZ$1, 0))</f>
        <v/>
      </c>
      <c r="C465">
        <f>INDEX(resultados!$A$2:$ZZ$525, 459, MATCH($B$3, resultados!$A$1:$ZZ$1, 0))</f>
        <v/>
      </c>
    </row>
    <row r="466">
      <c r="A466">
        <f>INDEX(resultados!$A$2:$ZZ$525, 460, MATCH($B$1, resultados!$A$1:$ZZ$1, 0))</f>
        <v/>
      </c>
      <c r="B466">
        <f>INDEX(resultados!$A$2:$ZZ$525, 460, MATCH($B$2, resultados!$A$1:$ZZ$1, 0))</f>
        <v/>
      </c>
      <c r="C466">
        <f>INDEX(resultados!$A$2:$ZZ$525, 460, MATCH($B$3, resultados!$A$1:$ZZ$1, 0))</f>
        <v/>
      </c>
    </row>
    <row r="467">
      <c r="A467">
        <f>INDEX(resultados!$A$2:$ZZ$525, 461, MATCH($B$1, resultados!$A$1:$ZZ$1, 0))</f>
        <v/>
      </c>
      <c r="B467">
        <f>INDEX(resultados!$A$2:$ZZ$525, 461, MATCH($B$2, resultados!$A$1:$ZZ$1, 0))</f>
        <v/>
      </c>
      <c r="C467">
        <f>INDEX(resultados!$A$2:$ZZ$525, 461, MATCH($B$3, resultados!$A$1:$ZZ$1, 0))</f>
        <v/>
      </c>
    </row>
    <row r="468">
      <c r="A468">
        <f>INDEX(resultados!$A$2:$ZZ$525, 462, MATCH($B$1, resultados!$A$1:$ZZ$1, 0))</f>
        <v/>
      </c>
      <c r="B468">
        <f>INDEX(resultados!$A$2:$ZZ$525, 462, MATCH($B$2, resultados!$A$1:$ZZ$1, 0))</f>
        <v/>
      </c>
      <c r="C468">
        <f>INDEX(resultados!$A$2:$ZZ$525, 462, MATCH($B$3, resultados!$A$1:$ZZ$1, 0))</f>
        <v/>
      </c>
    </row>
    <row r="469">
      <c r="A469">
        <f>INDEX(resultados!$A$2:$ZZ$525, 463, MATCH($B$1, resultados!$A$1:$ZZ$1, 0))</f>
        <v/>
      </c>
      <c r="B469">
        <f>INDEX(resultados!$A$2:$ZZ$525, 463, MATCH($B$2, resultados!$A$1:$ZZ$1, 0))</f>
        <v/>
      </c>
      <c r="C469">
        <f>INDEX(resultados!$A$2:$ZZ$525, 463, MATCH($B$3, resultados!$A$1:$ZZ$1, 0))</f>
        <v/>
      </c>
    </row>
    <row r="470">
      <c r="A470">
        <f>INDEX(resultados!$A$2:$ZZ$525, 464, MATCH($B$1, resultados!$A$1:$ZZ$1, 0))</f>
        <v/>
      </c>
      <c r="B470">
        <f>INDEX(resultados!$A$2:$ZZ$525, 464, MATCH($B$2, resultados!$A$1:$ZZ$1, 0))</f>
        <v/>
      </c>
      <c r="C470">
        <f>INDEX(resultados!$A$2:$ZZ$525, 464, MATCH($B$3, resultados!$A$1:$ZZ$1, 0))</f>
        <v/>
      </c>
    </row>
    <row r="471">
      <c r="A471">
        <f>INDEX(resultados!$A$2:$ZZ$525, 465, MATCH($B$1, resultados!$A$1:$ZZ$1, 0))</f>
        <v/>
      </c>
      <c r="B471">
        <f>INDEX(resultados!$A$2:$ZZ$525, 465, MATCH($B$2, resultados!$A$1:$ZZ$1, 0))</f>
        <v/>
      </c>
      <c r="C471">
        <f>INDEX(resultados!$A$2:$ZZ$525, 465, MATCH($B$3, resultados!$A$1:$ZZ$1, 0))</f>
        <v/>
      </c>
    </row>
    <row r="472">
      <c r="A472">
        <f>INDEX(resultados!$A$2:$ZZ$525, 466, MATCH($B$1, resultados!$A$1:$ZZ$1, 0))</f>
        <v/>
      </c>
      <c r="B472">
        <f>INDEX(resultados!$A$2:$ZZ$525, 466, MATCH($B$2, resultados!$A$1:$ZZ$1, 0))</f>
        <v/>
      </c>
      <c r="C472">
        <f>INDEX(resultados!$A$2:$ZZ$525, 466, MATCH($B$3, resultados!$A$1:$ZZ$1, 0))</f>
        <v/>
      </c>
    </row>
    <row r="473">
      <c r="A473">
        <f>INDEX(resultados!$A$2:$ZZ$525, 467, MATCH($B$1, resultados!$A$1:$ZZ$1, 0))</f>
        <v/>
      </c>
      <c r="B473">
        <f>INDEX(resultados!$A$2:$ZZ$525, 467, MATCH($B$2, resultados!$A$1:$ZZ$1, 0))</f>
        <v/>
      </c>
      <c r="C473">
        <f>INDEX(resultados!$A$2:$ZZ$525, 467, MATCH($B$3, resultados!$A$1:$ZZ$1, 0))</f>
        <v/>
      </c>
    </row>
    <row r="474">
      <c r="A474">
        <f>INDEX(resultados!$A$2:$ZZ$525, 468, MATCH($B$1, resultados!$A$1:$ZZ$1, 0))</f>
        <v/>
      </c>
      <c r="B474">
        <f>INDEX(resultados!$A$2:$ZZ$525, 468, MATCH($B$2, resultados!$A$1:$ZZ$1, 0))</f>
        <v/>
      </c>
      <c r="C474">
        <f>INDEX(resultados!$A$2:$ZZ$525, 468, MATCH($B$3, resultados!$A$1:$ZZ$1, 0))</f>
        <v/>
      </c>
    </row>
    <row r="475">
      <c r="A475">
        <f>INDEX(resultados!$A$2:$ZZ$525, 469, MATCH($B$1, resultados!$A$1:$ZZ$1, 0))</f>
        <v/>
      </c>
      <c r="B475">
        <f>INDEX(resultados!$A$2:$ZZ$525, 469, MATCH($B$2, resultados!$A$1:$ZZ$1, 0))</f>
        <v/>
      </c>
      <c r="C475">
        <f>INDEX(resultados!$A$2:$ZZ$525, 469, MATCH($B$3, resultados!$A$1:$ZZ$1, 0))</f>
        <v/>
      </c>
    </row>
    <row r="476">
      <c r="A476">
        <f>INDEX(resultados!$A$2:$ZZ$525, 470, MATCH($B$1, resultados!$A$1:$ZZ$1, 0))</f>
        <v/>
      </c>
      <c r="B476">
        <f>INDEX(resultados!$A$2:$ZZ$525, 470, MATCH($B$2, resultados!$A$1:$ZZ$1, 0))</f>
        <v/>
      </c>
      <c r="C476">
        <f>INDEX(resultados!$A$2:$ZZ$525, 470, MATCH($B$3, resultados!$A$1:$ZZ$1, 0))</f>
        <v/>
      </c>
    </row>
    <row r="477">
      <c r="A477">
        <f>INDEX(resultados!$A$2:$ZZ$525, 471, MATCH($B$1, resultados!$A$1:$ZZ$1, 0))</f>
        <v/>
      </c>
      <c r="B477">
        <f>INDEX(resultados!$A$2:$ZZ$525, 471, MATCH($B$2, resultados!$A$1:$ZZ$1, 0))</f>
        <v/>
      </c>
      <c r="C477">
        <f>INDEX(resultados!$A$2:$ZZ$525, 471, MATCH($B$3, resultados!$A$1:$ZZ$1, 0))</f>
        <v/>
      </c>
    </row>
    <row r="478">
      <c r="A478">
        <f>INDEX(resultados!$A$2:$ZZ$525, 472, MATCH($B$1, resultados!$A$1:$ZZ$1, 0))</f>
        <v/>
      </c>
      <c r="B478">
        <f>INDEX(resultados!$A$2:$ZZ$525, 472, MATCH($B$2, resultados!$A$1:$ZZ$1, 0))</f>
        <v/>
      </c>
      <c r="C478">
        <f>INDEX(resultados!$A$2:$ZZ$525, 472, MATCH($B$3, resultados!$A$1:$ZZ$1, 0))</f>
        <v/>
      </c>
    </row>
    <row r="479">
      <c r="A479">
        <f>INDEX(resultados!$A$2:$ZZ$525, 473, MATCH($B$1, resultados!$A$1:$ZZ$1, 0))</f>
        <v/>
      </c>
      <c r="B479">
        <f>INDEX(resultados!$A$2:$ZZ$525, 473, MATCH($B$2, resultados!$A$1:$ZZ$1, 0))</f>
        <v/>
      </c>
      <c r="C479">
        <f>INDEX(resultados!$A$2:$ZZ$525, 473, MATCH($B$3, resultados!$A$1:$ZZ$1, 0))</f>
        <v/>
      </c>
    </row>
    <row r="480">
      <c r="A480">
        <f>INDEX(resultados!$A$2:$ZZ$525, 474, MATCH($B$1, resultados!$A$1:$ZZ$1, 0))</f>
        <v/>
      </c>
      <c r="B480">
        <f>INDEX(resultados!$A$2:$ZZ$525, 474, MATCH($B$2, resultados!$A$1:$ZZ$1, 0))</f>
        <v/>
      </c>
      <c r="C480">
        <f>INDEX(resultados!$A$2:$ZZ$525, 474, MATCH($B$3, resultados!$A$1:$ZZ$1, 0))</f>
        <v/>
      </c>
    </row>
    <row r="481">
      <c r="A481">
        <f>INDEX(resultados!$A$2:$ZZ$525, 475, MATCH($B$1, resultados!$A$1:$ZZ$1, 0))</f>
        <v/>
      </c>
      <c r="B481">
        <f>INDEX(resultados!$A$2:$ZZ$525, 475, MATCH($B$2, resultados!$A$1:$ZZ$1, 0))</f>
        <v/>
      </c>
      <c r="C481">
        <f>INDEX(resultados!$A$2:$ZZ$525, 475, MATCH($B$3, resultados!$A$1:$ZZ$1, 0))</f>
        <v/>
      </c>
    </row>
    <row r="482">
      <c r="A482">
        <f>INDEX(resultados!$A$2:$ZZ$525, 476, MATCH($B$1, resultados!$A$1:$ZZ$1, 0))</f>
        <v/>
      </c>
      <c r="B482">
        <f>INDEX(resultados!$A$2:$ZZ$525, 476, MATCH($B$2, resultados!$A$1:$ZZ$1, 0))</f>
        <v/>
      </c>
      <c r="C482">
        <f>INDEX(resultados!$A$2:$ZZ$525, 476, MATCH($B$3, resultados!$A$1:$ZZ$1, 0))</f>
        <v/>
      </c>
    </row>
    <row r="483">
      <c r="A483">
        <f>INDEX(resultados!$A$2:$ZZ$525, 477, MATCH($B$1, resultados!$A$1:$ZZ$1, 0))</f>
        <v/>
      </c>
      <c r="B483">
        <f>INDEX(resultados!$A$2:$ZZ$525, 477, MATCH($B$2, resultados!$A$1:$ZZ$1, 0))</f>
        <v/>
      </c>
      <c r="C483">
        <f>INDEX(resultados!$A$2:$ZZ$525, 477, MATCH($B$3, resultados!$A$1:$ZZ$1, 0))</f>
        <v/>
      </c>
    </row>
    <row r="484">
      <c r="A484">
        <f>INDEX(resultados!$A$2:$ZZ$525, 478, MATCH($B$1, resultados!$A$1:$ZZ$1, 0))</f>
        <v/>
      </c>
      <c r="B484">
        <f>INDEX(resultados!$A$2:$ZZ$525, 478, MATCH($B$2, resultados!$A$1:$ZZ$1, 0))</f>
        <v/>
      </c>
      <c r="C484">
        <f>INDEX(resultados!$A$2:$ZZ$525, 478, MATCH($B$3, resultados!$A$1:$ZZ$1, 0))</f>
        <v/>
      </c>
    </row>
    <row r="485">
      <c r="A485">
        <f>INDEX(resultados!$A$2:$ZZ$525, 479, MATCH($B$1, resultados!$A$1:$ZZ$1, 0))</f>
        <v/>
      </c>
      <c r="B485">
        <f>INDEX(resultados!$A$2:$ZZ$525, 479, MATCH($B$2, resultados!$A$1:$ZZ$1, 0))</f>
        <v/>
      </c>
      <c r="C485">
        <f>INDEX(resultados!$A$2:$ZZ$525, 479, MATCH($B$3, resultados!$A$1:$ZZ$1, 0))</f>
        <v/>
      </c>
    </row>
    <row r="486">
      <c r="A486">
        <f>INDEX(resultados!$A$2:$ZZ$525, 480, MATCH($B$1, resultados!$A$1:$ZZ$1, 0))</f>
        <v/>
      </c>
      <c r="B486">
        <f>INDEX(resultados!$A$2:$ZZ$525, 480, MATCH($B$2, resultados!$A$1:$ZZ$1, 0))</f>
        <v/>
      </c>
      <c r="C486">
        <f>INDEX(resultados!$A$2:$ZZ$525, 480, MATCH($B$3, resultados!$A$1:$ZZ$1, 0))</f>
        <v/>
      </c>
    </row>
    <row r="487">
      <c r="A487">
        <f>INDEX(resultados!$A$2:$ZZ$525, 481, MATCH($B$1, resultados!$A$1:$ZZ$1, 0))</f>
        <v/>
      </c>
      <c r="B487">
        <f>INDEX(resultados!$A$2:$ZZ$525, 481, MATCH($B$2, resultados!$A$1:$ZZ$1, 0))</f>
        <v/>
      </c>
      <c r="C487">
        <f>INDEX(resultados!$A$2:$ZZ$525, 481, MATCH($B$3, resultados!$A$1:$ZZ$1, 0))</f>
        <v/>
      </c>
    </row>
    <row r="488">
      <c r="A488">
        <f>INDEX(resultados!$A$2:$ZZ$525, 482, MATCH($B$1, resultados!$A$1:$ZZ$1, 0))</f>
        <v/>
      </c>
      <c r="B488">
        <f>INDEX(resultados!$A$2:$ZZ$525, 482, MATCH($B$2, resultados!$A$1:$ZZ$1, 0))</f>
        <v/>
      </c>
      <c r="C488">
        <f>INDEX(resultados!$A$2:$ZZ$525, 482, MATCH($B$3, resultados!$A$1:$ZZ$1, 0))</f>
        <v/>
      </c>
    </row>
    <row r="489">
      <c r="A489">
        <f>INDEX(resultados!$A$2:$ZZ$525, 483, MATCH($B$1, resultados!$A$1:$ZZ$1, 0))</f>
        <v/>
      </c>
      <c r="B489">
        <f>INDEX(resultados!$A$2:$ZZ$525, 483, MATCH($B$2, resultados!$A$1:$ZZ$1, 0))</f>
        <v/>
      </c>
      <c r="C489">
        <f>INDEX(resultados!$A$2:$ZZ$525, 483, MATCH($B$3, resultados!$A$1:$ZZ$1, 0))</f>
        <v/>
      </c>
    </row>
    <row r="490">
      <c r="A490">
        <f>INDEX(resultados!$A$2:$ZZ$525, 484, MATCH($B$1, resultados!$A$1:$ZZ$1, 0))</f>
        <v/>
      </c>
      <c r="B490">
        <f>INDEX(resultados!$A$2:$ZZ$525, 484, MATCH($B$2, resultados!$A$1:$ZZ$1, 0))</f>
        <v/>
      </c>
      <c r="C490">
        <f>INDEX(resultados!$A$2:$ZZ$525, 484, MATCH($B$3, resultados!$A$1:$ZZ$1, 0))</f>
        <v/>
      </c>
    </row>
    <row r="491">
      <c r="A491">
        <f>INDEX(resultados!$A$2:$ZZ$525, 485, MATCH($B$1, resultados!$A$1:$ZZ$1, 0))</f>
        <v/>
      </c>
      <c r="B491">
        <f>INDEX(resultados!$A$2:$ZZ$525, 485, MATCH($B$2, resultados!$A$1:$ZZ$1, 0))</f>
        <v/>
      </c>
      <c r="C491">
        <f>INDEX(resultados!$A$2:$ZZ$525, 485, MATCH($B$3, resultados!$A$1:$ZZ$1, 0))</f>
        <v/>
      </c>
    </row>
    <row r="492">
      <c r="A492">
        <f>INDEX(resultados!$A$2:$ZZ$525, 486, MATCH($B$1, resultados!$A$1:$ZZ$1, 0))</f>
        <v/>
      </c>
      <c r="B492">
        <f>INDEX(resultados!$A$2:$ZZ$525, 486, MATCH($B$2, resultados!$A$1:$ZZ$1, 0))</f>
        <v/>
      </c>
      <c r="C492">
        <f>INDEX(resultados!$A$2:$ZZ$525, 486, MATCH($B$3, resultados!$A$1:$ZZ$1, 0))</f>
        <v/>
      </c>
    </row>
    <row r="493">
      <c r="A493">
        <f>INDEX(resultados!$A$2:$ZZ$525, 487, MATCH($B$1, resultados!$A$1:$ZZ$1, 0))</f>
        <v/>
      </c>
      <c r="B493">
        <f>INDEX(resultados!$A$2:$ZZ$525, 487, MATCH($B$2, resultados!$A$1:$ZZ$1, 0))</f>
        <v/>
      </c>
      <c r="C493">
        <f>INDEX(resultados!$A$2:$ZZ$525, 487, MATCH($B$3, resultados!$A$1:$ZZ$1, 0))</f>
        <v/>
      </c>
    </row>
    <row r="494">
      <c r="A494">
        <f>INDEX(resultados!$A$2:$ZZ$525, 488, MATCH($B$1, resultados!$A$1:$ZZ$1, 0))</f>
        <v/>
      </c>
      <c r="B494">
        <f>INDEX(resultados!$A$2:$ZZ$525, 488, MATCH($B$2, resultados!$A$1:$ZZ$1, 0))</f>
        <v/>
      </c>
      <c r="C494">
        <f>INDEX(resultados!$A$2:$ZZ$525, 488, MATCH($B$3, resultados!$A$1:$ZZ$1, 0))</f>
        <v/>
      </c>
    </row>
    <row r="495">
      <c r="A495">
        <f>INDEX(resultados!$A$2:$ZZ$525, 489, MATCH($B$1, resultados!$A$1:$ZZ$1, 0))</f>
        <v/>
      </c>
      <c r="B495">
        <f>INDEX(resultados!$A$2:$ZZ$525, 489, MATCH($B$2, resultados!$A$1:$ZZ$1, 0))</f>
        <v/>
      </c>
      <c r="C495">
        <f>INDEX(resultados!$A$2:$ZZ$525, 489, MATCH($B$3, resultados!$A$1:$ZZ$1, 0))</f>
        <v/>
      </c>
    </row>
    <row r="496">
      <c r="A496">
        <f>INDEX(resultados!$A$2:$ZZ$525, 490, MATCH($B$1, resultados!$A$1:$ZZ$1, 0))</f>
        <v/>
      </c>
      <c r="B496">
        <f>INDEX(resultados!$A$2:$ZZ$525, 490, MATCH($B$2, resultados!$A$1:$ZZ$1, 0))</f>
        <v/>
      </c>
      <c r="C496">
        <f>INDEX(resultados!$A$2:$ZZ$525, 490, MATCH($B$3, resultados!$A$1:$ZZ$1, 0))</f>
        <v/>
      </c>
    </row>
    <row r="497">
      <c r="A497">
        <f>INDEX(resultados!$A$2:$ZZ$525, 491, MATCH($B$1, resultados!$A$1:$ZZ$1, 0))</f>
        <v/>
      </c>
      <c r="B497">
        <f>INDEX(resultados!$A$2:$ZZ$525, 491, MATCH($B$2, resultados!$A$1:$ZZ$1, 0))</f>
        <v/>
      </c>
      <c r="C497">
        <f>INDEX(resultados!$A$2:$ZZ$525, 491, MATCH($B$3, resultados!$A$1:$ZZ$1, 0))</f>
        <v/>
      </c>
    </row>
    <row r="498">
      <c r="A498">
        <f>INDEX(resultados!$A$2:$ZZ$525, 492, MATCH($B$1, resultados!$A$1:$ZZ$1, 0))</f>
        <v/>
      </c>
      <c r="B498">
        <f>INDEX(resultados!$A$2:$ZZ$525, 492, MATCH($B$2, resultados!$A$1:$ZZ$1, 0))</f>
        <v/>
      </c>
      <c r="C498">
        <f>INDEX(resultados!$A$2:$ZZ$525, 492, MATCH($B$3, resultados!$A$1:$ZZ$1, 0))</f>
        <v/>
      </c>
    </row>
    <row r="499">
      <c r="A499">
        <f>INDEX(resultados!$A$2:$ZZ$525, 493, MATCH($B$1, resultados!$A$1:$ZZ$1, 0))</f>
        <v/>
      </c>
      <c r="B499">
        <f>INDEX(resultados!$A$2:$ZZ$525, 493, MATCH($B$2, resultados!$A$1:$ZZ$1, 0))</f>
        <v/>
      </c>
      <c r="C499">
        <f>INDEX(resultados!$A$2:$ZZ$525, 493, MATCH($B$3, resultados!$A$1:$ZZ$1, 0))</f>
        <v/>
      </c>
    </row>
    <row r="500">
      <c r="A500">
        <f>INDEX(resultados!$A$2:$ZZ$525, 494, MATCH($B$1, resultados!$A$1:$ZZ$1, 0))</f>
        <v/>
      </c>
      <c r="B500">
        <f>INDEX(resultados!$A$2:$ZZ$525, 494, MATCH($B$2, resultados!$A$1:$ZZ$1, 0))</f>
        <v/>
      </c>
      <c r="C500">
        <f>INDEX(resultados!$A$2:$ZZ$525, 494, MATCH($B$3, resultados!$A$1:$ZZ$1, 0))</f>
        <v/>
      </c>
    </row>
    <row r="501">
      <c r="A501">
        <f>INDEX(resultados!$A$2:$ZZ$525, 495, MATCH($B$1, resultados!$A$1:$ZZ$1, 0))</f>
        <v/>
      </c>
      <c r="B501">
        <f>INDEX(resultados!$A$2:$ZZ$525, 495, MATCH($B$2, resultados!$A$1:$ZZ$1, 0))</f>
        <v/>
      </c>
      <c r="C501">
        <f>INDEX(resultados!$A$2:$ZZ$525, 495, MATCH($B$3, resultados!$A$1:$ZZ$1, 0))</f>
        <v/>
      </c>
    </row>
    <row r="502">
      <c r="A502">
        <f>INDEX(resultados!$A$2:$ZZ$525, 496, MATCH($B$1, resultados!$A$1:$ZZ$1, 0))</f>
        <v/>
      </c>
      <c r="B502">
        <f>INDEX(resultados!$A$2:$ZZ$525, 496, MATCH($B$2, resultados!$A$1:$ZZ$1, 0))</f>
        <v/>
      </c>
      <c r="C502">
        <f>INDEX(resultados!$A$2:$ZZ$525, 496, MATCH($B$3, resultados!$A$1:$ZZ$1, 0))</f>
        <v/>
      </c>
    </row>
    <row r="503">
      <c r="A503">
        <f>INDEX(resultados!$A$2:$ZZ$525, 497, MATCH($B$1, resultados!$A$1:$ZZ$1, 0))</f>
        <v/>
      </c>
      <c r="B503">
        <f>INDEX(resultados!$A$2:$ZZ$525, 497, MATCH($B$2, resultados!$A$1:$ZZ$1, 0))</f>
        <v/>
      </c>
      <c r="C503">
        <f>INDEX(resultados!$A$2:$ZZ$525, 497, MATCH($B$3, resultados!$A$1:$ZZ$1, 0))</f>
        <v/>
      </c>
    </row>
    <row r="504">
      <c r="A504">
        <f>INDEX(resultados!$A$2:$ZZ$525, 498, MATCH($B$1, resultados!$A$1:$ZZ$1, 0))</f>
        <v/>
      </c>
      <c r="B504">
        <f>INDEX(resultados!$A$2:$ZZ$525, 498, MATCH($B$2, resultados!$A$1:$ZZ$1, 0))</f>
        <v/>
      </c>
      <c r="C504">
        <f>INDEX(resultados!$A$2:$ZZ$525, 498, MATCH($B$3, resultados!$A$1:$ZZ$1, 0))</f>
        <v/>
      </c>
    </row>
    <row r="505">
      <c r="A505">
        <f>INDEX(resultados!$A$2:$ZZ$525, 499, MATCH($B$1, resultados!$A$1:$ZZ$1, 0))</f>
        <v/>
      </c>
      <c r="B505">
        <f>INDEX(resultados!$A$2:$ZZ$525, 499, MATCH($B$2, resultados!$A$1:$ZZ$1, 0))</f>
        <v/>
      </c>
      <c r="C505">
        <f>INDEX(resultados!$A$2:$ZZ$525, 499, MATCH($B$3, resultados!$A$1:$ZZ$1, 0))</f>
        <v/>
      </c>
    </row>
    <row r="506">
      <c r="A506">
        <f>INDEX(resultados!$A$2:$ZZ$525, 500, MATCH($B$1, resultados!$A$1:$ZZ$1, 0))</f>
        <v/>
      </c>
      <c r="B506">
        <f>INDEX(resultados!$A$2:$ZZ$525, 500, MATCH($B$2, resultados!$A$1:$ZZ$1, 0))</f>
        <v/>
      </c>
      <c r="C506">
        <f>INDEX(resultados!$A$2:$ZZ$525, 500, MATCH($B$3, resultados!$A$1:$ZZ$1, 0))</f>
        <v/>
      </c>
    </row>
    <row r="507">
      <c r="A507">
        <f>INDEX(resultados!$A$2:$ZZ$525, 501, MATCH($B$1, resultados!$A$1:$ZZ$1, 0))</f>
        <v/>
      </c>
      <c r="B507">
        <f>INDEX(resultados!$A$2:$ZZ$525, 501, MATCH($B$2, resultados!$A$1:$ZZ$1, 0))</f>
        <v/>
      </c>
      <c r="C507">
        <f>INDEX(resultados!$A$2:$ZZ$525, 501, MATCH($B$3, resultados!$A$1:$ZZ$1, 0))</f>
        <v/>
      </c>
    </row>
    <row r="508">
      <c r="A508">
        <f>INDEX(resultados!$A$2:$ZZ$525, 502, MATCH($B$1, resultados!$A$1:$ZZ$1, 0))</f>
        <v/>
      </c>
      <c r="B508">
        <f>INDEX(resultados!$A$2:$ZZ$525, 502, MATCH($B$2, resultados!$A$1:$ZZ$1, 0))</f>
        <v/>
      </c>
      <c r="C508">
        <f>INDEX(resultados!$A$2:$ZZ$525, 502, MATCH($B$3, resultados!$A$1:$ZZ$1, 0))</f>
        <v/>
      </c>
    </row>
    <row r="509">
      <c r="A509">
        <f>INDEX(resultados!$A$2:$ZZ$525, 503, MATCH($B$1, resultados!$A$1:$ZZ$1, 0))</f>
        <v/>
      </c>
      <c r="B509">
        <f>INDEX(resultados!$A$2:$ZZ$525, 503, MATCH($B$2, resultados!$A$1:$ZZ$1, 0))</f>
        <v/>
      </c>
      <c r="C509">
        <f>INDEX(resultados!$A$2:$ZZ$525, 503, MATCH($B$3, resultados!$A$1:$ZZ$1, 0))</f>
        <v/>
      </c>
    </row>
    <row r="510">
      <c r="A510">
        <f>INDEX(resultados!$A$2:$ZZ$525, 504, MATCH($B$1, resultados!$A$1:$ZZ$1, 0))</f>
        <v/>
      </c>
      <c r="B510">
        <f>INDEX(resultados!$A$2:$ZZ$525, 504, MATCH($B$2, resultados!$A$1:$ZZ$1, 0))</f>
        <v/>
      </c>
      <c r="C510">
        <f>INDEX(resultados!$A$2:$ZZ$525, 504, MATCH($B$3, resultados!$A$1:$ZZ$1, 0))</f>
        <v/>
      </c>
    </row>
    <row r="511">
      <c r="A511">
        <f>INDEX(resultados!$A$2:$ZZ$525, 505, MATCH($B$1, resultados!$A$1:$ZZ$1, 0))</f>
        <v/>
      </c>
      <c r="B511">
        <f>INDEX(resultados!$A$2:$ZZ$525, 505, MATCH($B$2, resultados!$A$1:$ZZ$1, 0))</f>
        <v/>
      </c>
      <c r="C511">
        <f>INDEX(resultados!$A$2:$ZZ$525, 505, MATCH($B$3, resultados!$A$1:$ZZ$1, 0))</f>
        <v/>
      </c>
    </row>
    <row r="512">
      <c r="A512">
        <f>INDEX(resultados!$A$2:$ZZ$525, 506, MATCH($B$1, resultados!$A$1:$ZZ$1, 0))</f>
        <v/>
      </c>
      <c r="B512">
        <f>INDEX(resultados!$A$2:$ZZ$525, 506, MATCH($B$2, resultados!$A$1:$ZZ$1, 0))</f>
        <v/>
      </c>
      <c r="C512">
        <f>INDEX(resultados!$A$2:$ZZ$525, 506, MATCH($B$3, resultados!$A$1:$ZZ$1, 0))</f>
        <v/>
      </c>
    </row>
    <row r="513">
      <c r="A513">
        <f>INDEX(resultados!$A$2:$ZZ$525, 507, MATCH($B$1, resultados!$A$1:$ZZ$1, 0))</f>
        <v/>
      </c>
      <c r="B513">
        <f>INDEX(resultados!$A$2:$ZZ$525, 507, MATCH($B$2, resultados!$A$1:$ZZ$1, 0))</f>
        <v/>
      </c>
      <c r="C513">
        <f>INDEX(resultados!$A$2:$ZZ$525, 507, MATCH($B$3, resultados!$A$1:$ZZ$1, 0))</f>
        <v/>
      </c>
    </row>
    <row r="514">
      <c r="A514">
        <f>INDEX(resultados!$A$2:$ZZ$525, 508, MATCH($B$1, resultados!$A$1:$ZZ$1, 0))</f>
        <v/>
      </c>
      <c r="B514">
        <f>INDEX(resultados!$A$2:$ZZ$525, 508, MATCH($B$2, resultados!$A$1:$ZZ$1, 0))</f>
        <v/>
      </c>
      <c r="C514">
        <f>INDEX(resultados!$A$2:$ZZ$525, 508, MATCH($B$3, resultados!$A$1:$ZZ$1, 0))</f>
        <v/>
      </c>
    </row>
    <row r="515">
      <c r="A515">
        <f>INDEX(resultados!$A$2:$ZZ$525, 509, MATCH($B$1, resultados!$A$1:$ZZ$1, 0))</f>
        <v/>
      </c>
      <c r="B515">
        <f>INDEX(resultados!$A$2:$ZZ$525, 509, MATCH($B$2, resultados!$A$1:$ZZ$1, 0))</f>
        <v/>
      </c>
      <c r="C515">
        <f>INDEX(resultados!$A$2:$ZZ$525, 509, MATCH($B$3, resultados!$A$1:$ZZ$1, 0))</f>
        <v/>
      </c>
    </row>
    <row r="516">
      <c r="A516">
        <f>INDEX(resultados!$A$2:$ZZ$525, 510, MATCH($B$1, resultados!$A$1:$ZZ$1, 0))</f>
        <v/>
      </c>
      <c r="B516">
        <f>INDEX(resultados!$A$2:$ZZ$525, 510, MATCH($B$2, resultados!$A$1:$ZZ$1, 0))</f>
        <v/>
      </c>
      <c r="C516">
        <f>INDEX(resultados!$A$2:$ZZ$525, 510, MATCH($B$3, resultados!$A$1:$ZZ$1, 0))</f>
        <v/>
      </c>
    </row>
    <row r="517">
      <c r="A517">
        <f>INDEX(resultados!$A$2:$ZZ$525, 511, MATCH($B$1, resultados!$A$1:$ZZ$1, 0))</f>
        <v/>
      </c>
      <c r="B517">
        <f>INDEX(resultados!$A$2:$ZZ$525, 511, MATCH($B$2, resultados!$A$1:$ZZ$1, 0))</f>
        <v/>
      </c>
      <c r="C517">
        <f>INDEX(resultados!$A$2:$ZZ$525, 511, MATCH($B$3, resultados!$A$1:$ZZ$1, 0))</f>
        <v/>
      </c>
    </row>
    <row r="518">
      <c r="A518">
        <f>INDEX(resultados!$A$2:$ZZ$525, 512, MATCH($B$1, resultados!$A$1:$ZZ$1, 0))</f>
        <v/>
      </c>
      <c r="B518">
        <f>INDEX(resultados!$A$2:$ZZ$525, 512, MATCH($B$2, resultados!$A$1:$ZZ$1, 0))</f>
        <v/>
      </c>
      <c r="C518">
        <f>INDEX(resultados!$A$2:$ZZ$525, 512, MATCH($B$3, resultados!$A$1:$ZZ$1, 0))</f>
        <v/>
      </c>
    </row>
    <row r="519">
      <c r="A519">
        <f>INDEX(resultados!$A$2:$ZZ$525, 513, MATCH($B$1, resultados!$A$1:$ZZ$1, 0))</f>
        <v/>
      </c>
      <c r="B519">
        <f>INDEX(resultados!$A$2:$ZZ$525, 513, MATCH($B$2, resultados!$A$1:$ZZ$1, 0))</f>
        <v/>
      </c>
      <c r="C519">
        <f>INDEX(resultados!$A$2:$ZZ$525, 513, MATCH($B$3, resultados!$A$1:$ZZ$1, 0))</f>
        <v/>
      </c>
    </row>
    <row r="520">
      <c r="A520">
        <f>INDEX(resultados!$A$2:$ZZ$525, 514, MATCH($B$1, resultados!$A$1:$ZZ$1, 0))</f>
        <v/>
      </c>
      <c r="B520">
        <f>INDEX(resultados!$A$2:$ZZ$525, 514, MATCH($B$2, resultados!$A$1:$ZZ$1, 0))</f>
        <v/>
      </c>
      <c r="C520">
        <f>INDEX(resultados!$A$2:$ZZ$525, 514, MATCH($B$3, resultados!$A$1:$ZZ$1, 0))</f>
        <v/>
      </c>
    </row>
    <row r="521">
      <c r="A521">
        <f>INDEX(resultados!$A$2:$ZZ$525, 515, MATCH($B$1, resultados!$A$1:$ZZ$1, 0))</f>
        <v/>
      </c>
      <c r="B521">
        <f>INDEX(resultados!$A$2:$ZZ$525, 515, MATCH($B$2, resultados!$A$1:$ZZ$1, 0))</f>
        <v/>
      </c>
      <c r="C521">
        <f>INDEX(resultados!$A$2:$ZZ$525, 515, MATCH($B$3, resultados!$A$1:$ZZ$1, 0))</f>
        <v/>
      </c>
    </row>
    <row r="522">
      <c r="A522">
        <f>INDEX(resultados!$A$2:$ZZ$525, 516, MATCH($B$1, resultados!$A$1:$ZZ$1, 0))</f>
        <v/>
      </c>
      <c r="B522">
        <f>INDEX(resultados!$A$2:$ZZ$525, 516, MATCH($B$2, resultados!$A$1:$ZZ$1, 0))</f>
        <v/>
      </c>
      <c r="C522">
        <f>INDEX(resultados!$A$2:$ZZ$525, 516, MATCH($B$3, resultados!$A$1:$ZZ$1, 0))</f>
        <v/>
      </c>
    </row>
    <row r="523">
      <c r="A523">
        <f>INDEX(resultados!$A$2:$ZZ$525, 517, MATCH($B$1, resultados!$A$1:$ZZ$1, 0))</f>
        <v/>
      </c>
      <c r="B523">
        <f>INDEX(resultados!$A$2:$ZZ$525, 517, MATCH($B$2, resultados!$A$1:$ZZ$1, 0))</f>
        <v/>
      </c>
      <c r="C523">
        <f>INDEX(resultados!$A$2:$ZZ$525, 517, MATCH($B$3, resultados!$A$1:$ZZ$1, 0))</f>
        <v/>
      </c>
    </row>
    <row r="524">
      <c r="A524">
        <f>INDEX(resultados!$A$2:$ZZ$525, 518, MATCH($B$1, resultados!$A$1:$ZZ$1, 0))</f>
        <v/>
      </c>
      <c r="B524">
        <f>INDEX(resultados!$A$2:$ZZ$525, 518, MATCH($B$2, resultados!$A$1:$ZZ$1, 0))</f>
        <v/>
      </c>
      <c r="C524">
        <f>INDEX(resultados!$A$2:$ZZ$525, 518, MATCH($B$3, resultados!$A$1:$ZZ$1, 0))</f>
        <v/>
      </c>
    </row>
    <row r="525">
      <c r="A525">
        <f>INDEX(resultados!$A$2:$ZZ$525, 519, MATCH($B$1, resultados!$A$1:$ZZ$1, 0))</f>
        <v/>
      </c>
      <c r="B525">
        <f>INDEX(resultados!$A$2:$ZZ$525, 519, MATCH($B$2, resultados!$A$1:$ZZ$1, 0))</f>
        <v/>
      </c>
      <c r="C525">
        <f>INDEX(resultados!$A$2:$ZZ$525, 519, MATCH($B$3, resultados!$A$1:$ZZ$1, 0))</f>
        <v/>
      </c>
    </row>
    <row r="526">
      <c r="A526">
        <f>INDEX(resultados!$A$2:$ZZ$525, 520, MATCH($B$1, resultados!$A$1:$ZZ$1, 0))</f>
        <v/>
      </c>
      <c r="B526">
        <f>INDEX(resultados!$A$2:$ZZ$525, 520, MATCH($B$2, resultados!$A$1:$ZZ$1, 0))</f>
        <v/>
      </c>
      <c r="C526">
        <f>INDEX(resultados!$A$2:$ZZ$525, 520, MATCH($B$3, resultados!$A$1:$ZZ$1, 0))</f>
        <v/>
      </c>
    </row>
    <row r="527">
      <c r="A527">
        <f>INDEX(resultados!$A$2:$ZZ$525, 521, MATCH($B$1, resultados!$A$1:$ZZ$1, 0))</f>
        <v/>
      </c>
      <c r="B527">
        <f>INDEX(resultados!$A$2:$ZZ$525, 521, MATCH($B$2, resultados!$A$1:$ZZ$1, 0))</f>
        <v/>
      </c>
      <c r="C527">
        <f>INDEX(resultados!$A$2:$ZZ$525, 521, MATCH($B$3, resultados!$A$1:$ZZ$1, 0))</f>
        <v/>
      </c>
    </row>
    <row r="528">
      <c r="A528">
        <f>INDEX(resultados!$A$2:$ZZ$525, 522, MATCH($B$1, resultados!$A$1:$ZZ$1, 0))</f>
        <v/>
      </c>
      <c r="B528">
        <f>INDEX(resultados!$A$2:$ZZ$525, 522, MATCH($B$2, resultados!$A$1:$ZZ$1, 0))</f>
        <v/>
      </c>
      <c r="C528">
        <f>INDEX(resultados!$A$2:$ZZ$525, 522, MATCH($B$3, resultados!$A$1:$ZZ$1, 0))</f>
        <v/>
      </c>
    </row>
    <row r="529">
      <c r="A529">
        <f>INDEX(resultados!$A$2:$ZZ$525, 523, MATCH($B$1, resultados!$A$1:$ZZ$1, 0))</f>
        <v/>
      </c>
      <c r="B529">
        <f>INDEX(resultados!$A$2:$ZZ$525, 523, MATCH($B$2, resultados!$A$1:$ZZ$1, 0))</f>
        <v/>
      </c>
      <c r="C529">
        <f>INDEX(resultados!$A$2:$ZZ$525, 523, MATCH($B$3, resultados!$A$1:$ZZ$1, 0))</f>
        <v/>
      </c>
    </row>
    <row r="530">
      <c r="A530">
        <f>INDEX(resultados!$A$2:$ZZ$525, 524, MATCH($B$1, resultados!$A$1:$ZZ$1, 0))</f>
        <v/>
      </c>
      <c r="B530">
        <f>INDEX(resultados!$A$2:$ZZ$525, 524, MATCH($B$2, resultados!$A$1:$ZZ$1, 0))</f>
        <v/>
      </c>
      <c r="C530">
        <f>INDEX(resultados!$A$2:$ZZ$525, 524,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1.9801</v>
      </c>
      <c r="E2" t="n">
        <v>50.5</v>
      </c>
      <c r="F2" t="n">
        <v>45</v>
      </c>
      <c r="G2" t="n">
        <v>11.49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324.69</v>
      </c>
      <c r="Q2" t="n">
        <v>419.33</v>
      </c>
      <c r="R2" t="n">
        <v>286.8</v>
      </c>
      <c r="S2" t="n">
        <v>59.57</v>
      </c>
      <c r="T2" t="n">
        <v>110360.1</v>
      </c>
      <c r="U2" t="n">
        <v>0.21</v>
      </c>
      <c r="V2" t="n">
        <v>0.77</v>
      </c>
      <c r="W2" t="n">
        <v>7.19</v>
      </c>
      <c r="X2" t="n">
        <v>6.83</v>
      </c>
      <c r="Y2" t="n">
        <v>0.5</v>
      </c>
      <c r="Z2" t="n">
        <v>10</v>
      </c>
      <c r="AA2" t="n">
        <v>588.4161174036492</v>
      </c>
      <c r="AB2" t="n">
        <v>805.096890918673</v>
      </c>
      <c r="AC2" t="n">
        <v>728.2595736099775</v>
      </c>
      <c r="AD2" t="n">
        <v>588416.1174036491</v>
      </c>
      <c r="AE2" t="n">
        <v>805096.890918673</v>
      </c>
      <c r="AF2" t="n">
        <v>1.54222699635554e-06</v>
      </c>
      <c r="AG2" t="n">
        <v>20</v>
      </c>
      <c r="AH2" t="n">
        <v>728259.5736099775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2.2347</v>
      </c>
      <c r="E3" t="n">
        <v>44.75</v>
      </c>
      <c r="F3" t="n">
        <v>41.24</v>
      </c>
      <c r="G3" t="n">
        <v>23.13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294.34</v>
      </c>
      <c r="Q3" t="n">
        <v>419.33</v>
      </c>
      <c r="R3" t="n">
        <v>164.19</v>
      </c>
      <c r="S3" t="n">
        <v>59.57</v>
      </c>
      <c r="T3" t="n">
        <v>49697.79</v>
      </c>
      <c r="U3" t="n">
        <v>0.36</v>
      </c>
      <c r="V3" t="n">
        <v>0.84</v>
      </c>
      <c r="W3" t="n">
        <v>6.98</v>
      </c>
      <c r="X3" t="n">
        <v>3.07</v>
      </c>
      <c r="Y3" t="n">
        <v>0.5</v>
      </c>
      <c r="Z3" t="n">
        <v>10</v>
      </c>
      <c r="AA3" t="n">
        <v>487.5076112158922</v>
      </c>
      <c r="AB3" t="n">
        <v>667.0294209834811</v>
      </c>
      <c r="AC3" t="n">
        <v>603.369069226489</v>
      </c>
      <c r="AD3" t="n">
        <v>487507.6112158921</v>
      </c>
      <c r="AE3" t="n">
        <v>667029.4209834811</v>
      </c>
      <c r="AF3" t="n">
        <v>1.740525563737046e-06</v>
      </c>
      <c r="AG3" t="n">
        <v>18</v>
      </c>
      <c r="AH3" t="n">
        <v>603369.0692264891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2.324</v>
      </c>
      <c r="E4" t="n">
        <v>43.03</v>
      </c>
      <c r="F4" t="n">
        <v>40.11</v>
      </c>
      <c r="G4" t="n">
        <v>34.88</v>
      </c>
      <c r="H4" t="n">
        <v>0.71</v>
      </c>
      <c r="I4" t="n">
        <v>69</v>
      </c>
      <c r="J4" t="n">
        <v>73.88</v>
      </c>
      <c r="K4" t="n">
        <v>32.27</v>
      </c>
      <c r="L4" t="n">
        <v>3</v>
      </c>
      <c r="M4" t="n">
        <v>67</v>
      </c>
      <c r="N4" t="n">
        <v>8.609999999999999</v>
      </c>
      <c r="O4" t="n">
        <v>9346.23</v>
      </c>
      <c r="P4" t="n">
        <v>282.59</v>
      </c>
      <c r="Q4" t="n">
        <v>419.26</v>
      </c>
      <c r="R4" t="n">
        <v>128.01</v>
      </c>
      <c r="S4" t="n">
        <v>59.57</v>
      </c>
      <c r="T4" t="n">
        <v>31794.38</v>
      </c>
      <c r="U4" t="n">
        <v>0.47</v>
      </c>
      <c r="V4" t="n">
        <v>0.86</v>
      </c>
      <c r="W4" t="n">
        <v>6.9</v>
      </c>
      <c r="X4" t="n">
        <v>1.95</v>
      </c>
      <c r="Y4" t="n">
        <v>0.5</v>
      </c>
      <c r="Z4" t="n">
        <v>10</v>
      </c>
      <c r="AA4" t="n">
        <v>453.4070267616045</v>
      </c>
      <c r="AB4" t="n">
        <v>620.3714969215147</v>
      </c>
      <c r="AC4" t="n">
        <v>561.164111952189</v>
      </c>
      <c r="AD4" t="n">
        <v>453407.0267616045</v>
      </c>
      <c r="AE4" t="n">
        <v>620371.4969215146</v>
      </c>
      <c r="AF4" t="n">
        <v>1.810078046326082e-06</v>
      </c>
      <c r="AG4" t="n">
        <v>17</v>
      </c>
      <c r="AH4" t="n">
        <v>561164.111952189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2.3683</v>
      </c>
      <c r="E5" t="n">
        <v>42.22</v>
      </c>
      <c r="F5" t="n">
        <v>39.59</v>
      </c>
      <c r="G5" t="n">
        <v>46.57</v>
      </c>
      <c r="H5" t="n">
        <v>0.93</v>
      </c>
      <c r="I5" t="n">
        <v>51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275.61</v>
      </c>
      <c r="Q5" t="n">
        <v>419.29</v>
      </c>
      <c r="R5" t="n">
        <v>110.6</v>
      </c>
      <c r="S5" t="n">
        <v>59.57</v>
      </c>
      <c r="T5" t="n">
        <v>23179.89</v>
      </c>
      <c r="U5" t="n">
        <v>0.54</v>
      </c>
      <c r="V5" t="n">
        <v>0.87</v>
      </c>
      <c r="W5" t="n">
        <v>6.88</v>
      </c>
      <c r="X5" t="n">
        <v>1.42</v>
      </c>
      <c r="Y5" t="n">
        <v>0.5</v>
      </c>
      <c r="Z5" t="n">
        <v>10</v>
      </c>
      <c r="AA5" t="n">
        <v>439.7355063316336</v>
      </c>
      <c r="AB5" t="n">
        <v>601.665519524315</v>
      </c>
      <c r="AC5" t="n">
        <v>544.2434067837738</v>
      </c>
      <c r="AD5" t="n">
        <v>439735.5063316337</v>
      </c>
      <c r="AE5" t="n">
        <v>601665.5195243149</v>
      </c>
      <c r="AF5" t="n">
        <v>1.844581685505189e-06</v>
      </c>
      <c r="AG5" t="n">
        <v>17</v>
      </c>
      <c r="AH5" t="n">
        <v>544243.4067837738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2.3933</v>
      </c>
      <c r="E6" t="n">
        <v>41.78</v>
      </c>
      <c r="F6" t="n">
        <v>39.32</v>
      </c>
      <c r="G6" t="n">
        <v>58.98</v>
      </c>
      <c r="H6" t="n">
        <v>1.15</v>
      </c>
      <c r="I6" t="n">
        <v>40</v>
      </c>
      <c r="J6" t="n">
        <v>76.26000000000001</v>
      </c>
      <c r="K6" t="n">
        <v>32.27</v>
      </c>
      <c r="L6" t="n">
        <v>5</v>
      </c>
      <c r="M6" t="n">
        <v>38</v>
      </c>
      <c r="N6" t="n">
        <v>8.99</v>
      </c>
      <c r="O6" t="n">
        <v>9639.200000000001</v>
      </c>
      <c r="P6" t="n">
        <v>270.34</v>
      </c>
      <c r="Q6" t="n">
        <v>419.25</v>
      </c>
      <c r="R6" t="n">
        <v>101.82</v>
      </c>
      <c r="S6" t="n">
        <v>59.57</v>
      </c>
      <c r="T6" t="n">
        <v>18846.19</v>
      </c>
      <c r="U6" t="n">
        <v>0.59</v>
      </c>
      <c r="V6" t="n">
        <v>0.88</v>
      </c>
      <c r="W6" t="n">
        <v>6.86</v>
      </c>
      <c r="X6" t="n">
        <v>1.15</v>
      </c>
      <c r="Y6" t="n">
        <v>0.5</v>
      </c>
      <c r="Z6" t="n">
        <v>10</v>
      </c>
      <c r="AA6" t="n">
        <v>430.9173839840071</v>
      </c>
      <c r="AB6" t="n">
        <v>589.6001755001907</v>
      </c>
      <c r="AC6" t="n">
        <v>533.3295622594952</v>
      </c>
      <c r="AD6" t="n">
        <v>430917.3839840071</v>
      </c>
      <c r="AE6" t="n">
        <v>589600.1755001907</v>
      </c>
      <c r="AF6" t="n">
        <v>1.864053265177371e-06</v>
      </c>
      <c r="AG6" t="n">
        <v>17</v>
      </c>
      <c r="AH6" t="n">
        <v>533329.5622594953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2.4131</v>
      </c>
      <c r="E7" t="n">
        <v>41.44</v>
      </c>
      <c r="F7" t="n">
        <v>39.08</v>
      </c>
      <c r="G7" t="n">
        <v>71.06</v>
      </c>
      <c r="H7" t="n">
        <v>1.36</v>
      </c>
      <c r="I7" t="n">
        <v>33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264.94</v>
      </c>
      <c r="Q7" t="n">
        <v>419.25</v>
      </c>
      <c r="R7" t="n">
        <v>94.37</v>
      </c>
      <c r="S7" t="n">
        <v>59.57</v>
      </c>
      <c r="T7" t="n">
        <v>15154.73</v>
      </c>
      <c r="U7" t="n">
        <v>0.63</v>
      </c>
      <c r="V7" t="n">
        <v>0.88</v>
      </c>
      <c r="W7" t="n">
        <v>6.85</v>
      </c>
      <c r="X7" t="n">
        <v>0.92</v>
      </c>
      <c r="Y7" t="n">
        <v>0.5</v>
      </c>
      <c r="Z7" t="n">
        <v>10</v>
      </c>
      <c r="AA7" t="n">
        <v>415.478383429821</v>
      </c>
      <c r="AB7" t="n">
        <v>568.4758538213199</v>
      </c>
      <c r="AC7" t="n">
        <v>514.2213161934842</v>
      </c>
      <c r="AD7" t="n">
        <v>415478.383429821</v>
      </c>
      <c r="AE7" t="n">
        <v>568475.8538213199</v>
      </c>
      <c r="AF7" t="n">
        <v>1.87947475627774e-06</v>
      </c>
      <c r="AG7" t="n">
        <v>16</v>
      </c>
      <c r="AH7" t="n">
        <v>514221.3161934842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2.4269</v>
      </c>
      <c r="E8" t="n">
        <v>41.2</v>
      </c>
      <c r="F8" t="n">
        <v>38.92</v>
      </c>
      <c r="G8" t="n">
        <v>83.41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260.16</v>
      </c>
      <c r="Q8" t="n">
        <v>419.23</v>
      </c>
      <c r="R8" t="n">
        <v>89.01000000000001</v>
      </c>
      <c r="S8" t="n">
        <v>59.57</v>
      </c>
      <c r="T8" t="n">
        <v>12498.02</v>
      </c>
      <c r="U8" t="n">
        <v>0.67</v>
      </c>
      <c r="V8" t="n">
        <v>0.89</v>
      </c>
      <c r="W8" t="n">
        <v>6.84</v>
      </c>
      <c r="X8" t="n">
        <v>0.76</v>
      </c>
      <c r="Y8" t="n">
        <v>0.5</v>
      </c>
      <c r="Z8" t="n">
        <v>10</v>
      </c>
      <c r="AA8" t="n">
        <v>408.9011219396278</v>
      </c>
      <c r="AB8" t="n">
        <v>559.4765544821396</v>
      </c>
      <c r="AC8" t="n">
        <v>506.0808973526393</v>
      </c>
      <c r="AD8" t="n">
        <v>408901.1219396278</v>
      </c>
      <c r="AE8" t="n">
        <v>559476.5544821396</v>
      </c>
      <c r="AF8" t="n">
        <v>1.890223068256785e-06</v>
      </c>
      <c r="AG8" t="n">
        <v>16</v>
      </c>
      <c r="AH8" t="n">
        <v>506080.8973526394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2.4371</v>
      </c>
      <c r="E9" t="n">
        <v>41.03</v>
      </c>
      <c r="F9" t="n">
        <v>38.81</v>
      </c>
      <c r="G9" t="n">
        <v>97.04000000000001</v>
      </c>
      <c r="H9" t="n">
        <v>1.75</v>
      </c>
      <c r="I9" t="n">
        <v>24</v>
      </c>
      <c r="J9" t="n">
        <v>79.84</v>
      </c>
      <c r="K9" t="n">
        <v>32.27</v>
      </c>
      <c r="L9" t="n">
        <v>8</v>
      </c>
      <c r="M9" t="n">
        <v>22</v>
      </c>
      <c r="N9" t="n">
        <v>9.57</v>
      </c>
      <c r="O9" t="n">
        <v>10081.19</v>
      </c>
      <c r="P9" t="n">
        <v>255.82</v>
      </c>
      <c r="Q9" t="n">
        <v>419.25</v>
      </c>
      <c r="R9" t="n">
        <v>85.58</v>
      </c>
      <c r="S9" t="n">
        <v>59.57</v>
      </c>
      <c r="T9" t="n">
        <v>10805.04</v>
      </c>
      <c r="U9" t="n">
        <v>0.7</v>
      </c>
      <c r="V9" t="n">
        <v>0.89</v>
      </c>
      <c r="W9" t="n">
        <v>6.83</v>
      </c>
      <c r="X9" t="n">
        <v>0.65</v>
      </c>
      <c r="Y9" t="n">
        <v>0.5</v>
      </c>
      <c r="Z9" t="n">
        <v>10</v>
      </c>
      <c r="AA9" t="n">
        <v>403.2932064541537</v>
      </c>
      <c r="AB9" t="n">
        <v>551.8035571111436</v>
      </c>
      <c r="AC9" t="n">
        <v>499.1402000816119</v>
      </c>
      <c r="AD9" t="n">
        <v>403293.2064541538</v>
      </c>
      <c r="AE9" t="n">
        <v>551803.5571111436</v>
      </c>
      <c r="AF9" t="n">
        <v>1.898167472763035e-06</v>
      </c>
      <c r="AG9" t="n">
        <v>16</v>
      </c>
      <c r="AH9" t="n">
        <v>499140.2000816119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2.4449</v>
      </c>
      <c r="E10" t="n">
        <v>40.9</v>
      </c>
      <c r="F10" t="n">
        <v>38.73</v>
      </c>
      <c r="G10" t="n">
        <v>110.66</v>
      </c>
      <c r="H10" t="n">
        <v>1.94</v>
      </c>
      <c r="I10" t="n">
        <v>21</v>
      </c>
      <c r="J10" t="n">
        <v>81.04000000000001</v>
      </c>
      <c r="K10" t="n">
        <v>32.27</v>
      </c>
      <c r="L10" t="n">
        <v>9</v>
      </c>
      <c r="M10" t="n">
        <v>19</v>
      </c>
      <c r="N10" t="n">
        <v>9.77</v>
      </c>
      <c r="O10" t="n">
        <v>10229.34</v>
      </c>
      <c r="P10" t="n">
        <v>250.79</v>
      </c>
      <c r="Q10" t="n">
        <v>419.24</v>
      </c>
      <c r="R10" t="n">
        <v>82.61</v>
      </c>
      <c r="S10" t="n">
        <v>59.57</v>
      </c>
      <c r="T10" t="n">
        <v>9336.370000000001</v>
      </c>
      <c r="U10" t="n">
        <v>0.72</v>
      </c>
      <c r="V10" t="n">
        <v>0.89</v>
      </c>
      <c r="W10" t="n">
        <v>6.83</v>
      </c>
      <c r="X10" t="n">
        <v>0.57</v>
      </c>
      <c r="Y10" t="n">
        <v>0.5</v>
      </c>
      <c r="Z10" t="n">
        <v>10</v>
      </c>
      <c r="AA10" t="n">
        <v>397.3468050094816</v>
      </c>
      <c r="AB10" t="n">
        <v>543.6674283178262</v>
      </c>
      <c r="AC10" t="n">
        <v>491.7805720012001</v>
      </c>
      <c r="AD10" t="n">
        <v>397346.8050094816</v>
      </c>
      <c r="AE10" t="n">
        <v>543667.4283178262</v>
      </c>
      <c r="AF10" t="n">
        <v>1.904242605620756e-06</v>
      </c>
      <c r="AG10" t="n">
        <v>16</v>
      </c>
      <c r="AH10" t="n">
        <v>491780.5720012002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2.4501</v>
      </c>
      <c r="E11" t="n">
        <v>40.81</v>
      </c>
      <c r="F11" t="n">
        <v>38.68</v>
      </c>
      <c r="G11" t="n">
        <v>122.13</v>
      </c>
      <c r="H11" t="n">
        <v>2.13</v>
      </c>
      <c r="I11" t="n">
        <v>19</v>
      </c>
      <c r="J11" t="n">
        <v>82.25</v>
      </c>
      <c r="K11" t="n">
        <v>32.27</v>
      </c>
      <c r="L11" t="n">
        <v>10</v>
      </c>
      <c r="M11" t="n">
        <v>17</v>
      </c>
      <c r="N11" t="n">
        <v>9.98</v>
      </c>
      <c r="O11" t="n">
        <v>10377.72</v>
      </c>
      <c r="P11" t="n">
        <v>246.63</v>
      </c>
      <c r="Q11" t="n">
        <v>419.25</v>
      </c>
      <c r="R11" t="n">
        <v>81.01000000000001</v>
      </c>
      <c r="S11" t="n">
        <v>59.57</v>
      </c>
      <c r="T11" t="n">
        <v>8546.889999999999</v>
      </c>
      <c r="U11" t="n">
        <v>0.74</v>
      </c>
      <c r="V11" t="n">
        <v>0.89</v>
      </c>
      <c r="W11" t="n">
        <v>6.82</v>
      </c>
      <c r="X11" t="n">
        <v>0.51</v>
      </c>
      <c r="Y11" t="n">
        <v>0.5</v>
      </c>
      <c r="Z11" t="n">
        <v>10</v>
      </c>
      <c r="AA11" t="n">
        <v>392.6098731998359</v>
      </c>
      <c r="AB11" t="n">
        <v>537.1861492371867</v>
      </c>
      <c r="AC11" t="n">
        <v>485.9178570994845</v>
      </c>
      <c r="AD11" t="n">
        <v>392609.8731998359</v>
      </c>
      <c r="AE11" t="n">
        <v>537186.1492371866</v>
      </c>
      <c r="AF11" t="n">
        <v>1.90829269419257e-06</v>
      </c>
      <c r="AG11" t="n">
        <v>16</v>
      </c>
      <c r="AH11" t="n">
        <v>485917.8570994845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2.4553</v>
      </c>
      <c r="E12" t="n">
        <v>40.73</v>
      </c>
      <c r="F12" t="n">
        <v>38.62</v>
      </c>
      <c r="G12" t="n">
        <v>136.31</v>
      </c>
      <c r="H12" t="n">
        <v>2.31</v>
      </c>
      <c r="I12" t="n">
        <v>17</v>
      </c>
      <c r="J12" t="n">
        <v>83.45</v>
      </c>
      <c r="K12" t="n">
        <v>32.27</v>
      </c>
      <c r="L12" t="n">
        <v>11</v>
      </c>
      <c r="M12" t="n">
        <v>14</v>
      </c>
      <c r="N12" t="n">
        <v>10.18</v>
      </c>
      <c r="O12" t="n">
        <v>10526.45</v>
      </c>
      <c r="P12" t="n">
        <v>242.07</v>
      </c>
      <c r="Q12" t="n">
        <v>419.23</v>
      </c>
      <c r="R12" t="n">
        <v>78.97</v>
      </c>
      <c r="S12" t="n">
        <v>59.57</v>
      </c>
      <c r="T12" t="n">
        <v>7535.68</v>
      </c>
      <c r="U12" t="n">
        <v>0.75</v>
      </c>
      <c r="V12" t="n">
        <v>0.9</v>
      </c>
      <c r="W12" t="n">
        <v>6.83</v>
      </c>
      <c r="X12" t="n">
        <v>0.46</v>
      </c>
      <c r="Y12" t="n">
        <v>0.5</v>
      </c>
      <c r="Z12" t="n">
        <v>10</v>
      </c>
      <c r="AA12" t="n">
        <v>387.4911534127735</v>
      </c>
      <c r="AB12" t="n">
        <v>530.1824910025488</v>
      </c>
      <c r="AC12" t="n">
        <v>479.5826181770642</v>
      </c>
      <c r="AD12" t="n">
        <v>387491.1534127736</v>
      </c>
      <c r="AE12" t="n">
        <v>530182.4910025487</v>
      </c>
      <c r="AF12" t="n">
        <v>1.912342782764384e-06</v>
      </c>
      <c r="AG12" t="n">
        <v>16</v>
      </c>
      <c r="AH12" t="n">
        <v>479582.6181770642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2.4567</v>
      </c>
      <c r="E13" t="n">
        <v>40.7</v>
      </c>
      <c r="F13" t="n">
        <v>38.61</v>
      </c>
      <c r="G13" t="n">
        <v>144.79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6</v>
      </c>
      <c r="N13" t="n">
        <v>10.39</v>
      </c>
      <c r="O13" t="n">
        <v>10675.53</v>
      </c>
      <c r="P13" t="n">
        <v>239.92</v>
      </c>
      <c r="Q13" t="n">
        <v>419.24</v>
      </c>
      <c r="R13" t="n">
        <v>78.61</v>
      </c>
      <c r="S13" t="n">
        <v>59.57</v>
      </c>
      <c r="T13" t="n">
        <v>7362.5</v>
      </c>
      <c r="U13" t="n">
        <v>0.76</v>
      </c>
      <c r="V13" t="n">
        <v>0.9</v>
      </c>
      <c r="W13" t="n">
        <v>6.83</v>
      </c>
      <c r="X13" t="n">
        <v>0.45</v>
      </c>
      <c r="Y13" t="n">
        <v>0.5</v>
      </c>
      <c r="Z13" t="n">
        <v>10</v>
      </c>
      <c r="AA13" t="n">
        <v>385.2135284631253</v>
      </c>
      <c r="AB13" t="n">
        <v>527.0661440647189</v>
      </c>
      <c r="AC13" t="n">
        <v>476.7636910171604</v>
      </c>
      <c r="AD13" t="n">
        <v>385213.5284631253</v>
      </c>
      <c r="AE13" t="n">
        <v>527066.1440647189</v>
      </c>
      <c r="AF13" t="n">
        <v>1.913433191226026e-06</v>
      </c>
      <c r="AG13" t="n">
        <v>16</v>
      </c>
      <c r="AH13" t="n">
        <v>476763.6910171604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2.4566</v>
      </c>
      <c r="E14" t="n">
        <v>40.71</v>
      </c>
      <c r="F14" t="n">
        <v>38.61</v>
      </c>
      <c r="G14" t="n">
        <v>144.8</v>
      </c>
      <c r="H14" t="n">
        <v>2.65</v>
      </c>
      <c r="I14" t="n">
        <v>16</v>
      </c>
      <c r="J14" t="n">
        <v>85.87</v>
      </c>
      <c r="K14" t="n">
        <v>32.27</v>
      </c>
      <c r="L14" t="n">
        <v>13</v>
      </c>
      <c r="M14" t="n">
        <v>3</v>
      </c>
      <c r="N14" t="n">
        <v>10.6</v>
      </c>
      <c r="O14" t="n">
        <v>10824.97</v>
      </c>
      <c r="P14" t="n">
        <v>239.53</v>
      </c>
      <c r="Q14" t="n">
        <v>419.25</v>
      </c>
      <c r="R14" t="n">
        <v>78.48</v>
      </c>
      <c r="S14" t="n">
        <v>59.57</v>
      </c>
      <c r="T14" t="n">
        <v>7296.51</v>
      </c>
      <c r="U14" t="n">
        <v>0.76</v>
      </c>
      <c r="V14" t="n">
        <v>0.9</v>
      </c>
      <c r="W14" t="n">
        <v>6.84</v>
      </c>
      <c r="X14" t="n">
        <v>0.45</v>
      </c>
      <c r="Y14" t="n">
        <v>0.5</v>
      </c>
      <c r="Z14" t="n">
        <v>10</v>
      </c>
      <c r="AA14" t="n">
        <v>384.8403974961184</v>
      </c>
      <c r="AB14" t="n">
        <v>526.5556098142835</v>
      </c>
      <c r="AC14" t="n">
        <v>476.3018814390474</v>
      </c>
      <c r="AD14" t="n">
        <v>384840.3974961184</v>
      </c>
      <c r="AE14" t="n">
        <v>526555.6098142834</v>
      </c>
      <c r="AF14" t="n">
        <v>1.913355304907337e-06</v>
      </c>
      <c r="AG14" t="n">
        <v>16</v>
      </c>
      <c r="AH14" t="n">
        <v>476301.8814390474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2.4595</v>
      </c>
      <c r="E15" t="n">
        <v>40.66</v>
      </c>
      <c r="F15" t="n">
        <v>38.58</v>
      </c>
      <c r="G15" t="n">
        <v>154.33</v>
      </c>
      <c r="H15" t="n">
        <v>2.82</v>
      </c>
      <c r="I15" t="n">
        <v>15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242.34</v>
      </c>
      <c r="Q15" t="n">
        <v>419.23</v>
      </c>
      <c r="R15" t="n">
        <v>77.44</v>
      </c>
      <c r="S15" t="n">
        <v>59.57</v>
      </c>
      <c r="T15" t="n">
        <v>6778.59</v>
      </c>
      <c r="U15" t="n">
        <v>0.77</v>
      </c>
      <c r="V15" t="n">
        <v>0.9</v>
      </c>
      <c r="W15" t="n">
        <v>6.84</v>
      </c>
      <c r="X15" t="n">
        <v>0.42</v>
      </c>
      <c r="Y15" t="n">
        <v>0.5</v>
      </c>
      <c r="Z15" t="n">
        <v>10</v>
      </c>
      <c r="AA15" t="n">
        <v>387.2666296481606</v>
      </c>
      <c r="AB15" t="n">
        <v>529.8752876825158</v>
      </c>
      <c r="AC15" t="n">
        <v>479.3047339107328</v>
      </c>
      <c r="AD15" t="n">
        <v>387266.6296481607</v>
      </c>
      <c r="AE15" t="n">
        <v>529875.2876825158</v>
      </c>
      <c r="AF15" t="n">
        <v>1.91561400814931e-06</v>
      </c>
      <c r="AG15" t="n">
        <v>16</v>
      </c>
      <c r="AH15" t="n">
        <v>479304.7339107328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2.1971</v>
      </c>
      <c r="E2" t="n">
        <v>45.51</v>
      </c>
      <c r="F2" t="n">
        <v>42.24</v>
      </c>
      <c r="G2" t="n">
        <v>17.85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140</v>
      </c>
      <c r="N2" t="n">
        <v>4.24</v>
      </c>
      <c r="O2" t="n">
        <v>5140</v>
      </c>
      <c r="P2" t="n">
        <v>196.25</v>
      </c>
      <c r="Q2" t="n">
        <v>419.26</v>
      </c>
      <c r="R2" t="n">
        <v>197.06</v>
      </c>
      <c r="S2" t="n">
        <v>59.57</v>
      </c>
      <c r="T2" t="n">
        <v>65955.09</v>
      </c>
      <c r="U2" t="n">
        <v>0.3</v>
      </c>
      <c r="V2" t="n">
        <v>0.82</v>
      </c>
      <c r="W2" t="n">
        <v>7.02</v>
      </c>
      <c r="X2" t="n">
        <v>4.07</v>
      </c>
      <c r="Y2" t="n">
        <v>0.5</v>
      </c>
      <c r="Z2" t="n">
        <v>10</v>
      </c>
      <c r="AA2" t="n">
        <v>374.8240219963734</v>
      </c>
      <c r="AB2" t="n">
        <v>512.8507629642324</v>
      </c>
      <c r="AC2" t="n">
        <v>463.9050059374918</v>
      </c>
      <c r="AD2" t="n">
        <v>374824.0219963734</v>
      </c>
      <c r="AE2" t="n">
        <v>512850.7629642325</v>
      </c>
      <c r="AF2" t="n">
        <v>1.750229869783717e-06</v>
      </c>
      <c r="AG2" t="n">
        <v>18</v>
      </c>
      <c r="AH2" t="n">
        <v>463905.0059374918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2.3585</v>
      </c>
      <c r="E3" t="n">
        <v>42.4</v>
      </c>
      <c r="F3" t="n">
        <v>39.98</v>
      </c>
      <c r="G3" t="n">
        <v>36.9</v>
      </c>
      <c r="H3" t="n">
        <v>0.84</v>
      </c>
      <c r="I3" t="n">
        <v>65</v>
      </c>
      <c r="J3" t="n">
        <v>40.89</v>
      </c>
      <c r="K3" t="n">
        <v>19.54</v>
      </c>
      <c r="L3" t="n">
        <v>2</v>
      </c>
      <c r="M3" t="n">
        <v>63</v>
      </c>
      <c r="N3" t="n">
        <v>4.35</v>
      </c>
      <c r="O3" t="n">
        <v>5277.26</v>
      </c>
      <c r="P3" t="n">
        <v>178.64</v>
      </c>
      <c r="Q3" t="n">
        <v>419.26</v>
      </c>
      <c r="R3" t="n">
        <v>123.38</v>
      </c>
      <c r="S3" t="n">
        <v>59.57</v>
      </c>
      <c r="T3" t="n">
        <v>29500.46</v>
      </c>
      <c r="U3" t="n">
        <v>0.48</v>
      </c>
      <c r="V3" t="n">
        <v>0.86</v>
      </c>
      <c r="W3" t="n">
        <v>6.9</v>
      </c>
      <c r="X3" t="n">
        <v>1.82</v>
      </c>
      <c r="Y3" t="n">
        <v>0.5</v>
      </c>
      <c r="Z3" t="n">
        <v>10</v>
      </c>
      <c r="AA3" t="n">
        <v>331.4892517797263</v>
      </c>
      <c r="AB3" t="n">
        <v>453.5582185586816</v>
      </c>
      <c r="AC3" t="n">
        <v>410.271258752398</v>
      </c>
      <c r="AD3" t="n">
        <v>331489.2517797262</v>
      </c>
      <c r="AE3" t="n">
        <v>453558.2185586815</v>
      </c>
      <c r="AF3" t="n">
        <v>1.878802579711846e-06</v>
      </c>
      <c r="AG3" t="n">
        <v>17</v>
      </c>
      <c r="AH3" t="n">
        <v>410271.258752398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2.4127</v>
      </c>
      <c r="E4" t="n">
        <v>41.45</v>
      </c>
      <c r="F4" t="n">
        <v>39.29</v>
      </c>
      <c r="G4" t="n">
        <v>57.5</v>
      </c>
      <c r="H4" t="n">
        <v>1.22</v>
      </c>
      <c r="I4" t="n">
        <v>41</v>
      </c>
      <c r="J4" t="n">
        <v>42.01</v>
      </c>
      <c r="K4" t="n">
        <v>19.54</v>
      </c>
      <c r="L4" t="n">
        <v>3</v>
      </c>
      <c r="M4" t="n">
        <v>39</v>
      </c>
      <c r="N4" t="n">
        <v>4.46</v>
      </c>
      <c r="O4" t="n">
        <v>5414.79</v>
      </c>
      <c r="P4" t="n">
        <v>167.54</v>
      </c>
      <c r="Q4" t="n">
        <v>419.23</v>
      </c>
      <c r="R4" t="n">
        <v>101.03</v>
      </c>
      <c r="S4" t="n">
        <v>59.57</v>
      </c>
      <c r="T4" t="n">
        <v>18443.93</v>
      </c>
      <c r="U4" t="n">
        <v>0.59</v>
      </c>
      <c r="V4" t="n">
        <v>0.88</v>
      </c>
      <c r="W4" t="n">
        <v>6.86</v>
      </c>
      <c r="X4" t="n">
        <v>1.13</v>
      </c>
      <c r="Y4" t="n">
        <v>0.5</v>
      </c>
      <c r="Z4" t="n">
        <v>10</v>
      </c>
      <c r="AA4" t="n">
        <v>308.0891408393092</v>
      </c>
      <c r="AB4" t="n">
        <v>421.541154429967</v>
      </c>
      <c r="AC4" t="n">
        <v>381.3098582878963</v>
      </c>
      <c r="AD4" t="n">
        <v>308089.1408393091</v>
      </c>
      <c r="AE4" t="n">
        <v>421541.154429967</v>
      </c>
      <c r="AF4" t="n">
        <v>1.921978793330834e-06</v>
      </c>
      <c r="AG4" t="n">
        <v>16</v>
      </c>
      <c r="AH4" t="n">
        <v>381309.8582878963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2.4344</v>
      </c>
      <c r="E5" t="n">
        <v>41.08</v>
      </c>
      <c r="F5" t="n">
        <v>39.03</v>
      </c>
      <c r="G5" t="n">
        <v>75.55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16</v>
      </c>
      <c r="N5" t="n">
        <v>4.58</v>
      </c>
      <c r="O5" t="n">
        <v>5552.61</v>
      </c>
      <c r="P5" t="n">
        <v>159.44</v>
      </c>
      <c r="Q5" t="n">
        <v>419.29</v>
      </c>
      <c r="R5" t="n">
        <v>92.05</v>
      </c>
      <c r="S5" t="n">
        <v>59.57</v>
      </c>
      <c r="T5" t="n">
        <v>14003.02</v>
      </c>
      <c r="U5" t="n">
        <v>0.65</v>
      </c>
      <c r="V5" t="n">
        <v>0.89</v>
      </c>
      <c r="W5" t="n">
        <v>6.86</v>
      </c>
      <c r="X5" t="n">
        <v>0.87</v>
      </c>
      <c r="Y5" t="n">
        <v>0.5</v>
      </c>
      <c r="Z5" t="n">
        <v>10</v>
      </c>
      <c r="AA5" t="n">
        <v>298.1785027339008</v>
      </c>
      <c r="AB5" t="n">
        <v>407.980982147652</v>
      </c>
      <c r="AC5" t="n">
        <v>369.0438498163841</v>
      </c>
      <c r="AD5" t="n">
        <v>298178.5027339007</v>
      </c>
      <c r="AE5" t="n">
        <v>407980.982147652</v>
      </c>
      <c r="AF5" t="n">
        <v>1.939265210960576e-06</v>
      </c>
      <c r="AG5" t="n">
        <v>16</v>
      </c>
      <c r="AH5" t="n">
        <v>369043.8498163841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2.4375</v>
      </c>
      <c r="E6" t="n">
        <v>41.03</v>
      </c>
      <c r="F6" t="n">
        <v>39.01</v>
      </c>
      <c r="G6" t="n">
        <v>80.7</v>
      </c>
      <c r="H6" t="n">
        <v>1.94</v>
      </c>
      <c r="I6" t="n">
        <v>29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160.92</v>
      </c>
      <c r="Q6" t="n">
        <v>419.29</v>
      </c>
      <c r="R6" t="n">
        <v>90.41</v>
      </c>
      <c r="S6" t="n">
        <v>59.57</v>
      </c>
      <c r="T6" t="n">
        <v>13194.08</v>
      </c>
      <c r="U6" t="n">
        <v>0.66</v>
      </c>
      <c r="V6" t="n">
        <v>0.89</v>
      </c>
      <c r="W6" t="n">
        <v>6.88</v>
      </c>
      <c r="X6" t="n">
        <v>0.84</v>
      </c>
      <c r="Y6" t="n">
        <v>0.5</v>
      </c>
      <c r="Z6" t="n">
        <v>10</v>
      </c>
      <c r="AA6" t="n">
        <v>299.4040634456342</v>
      </c>
      <c r="AB6" t="n">
        <v>409.6578483813685</v>
      </c>
      <c r="AC6" t="n">
        <v>370.5606782902511</v>
      </c>
      <c r="AD6" t="n">
        <v>299404.0634456342</v>
      </c>
      <c r="AE6" t="n">
        <v>409657.8483813684</v>
      </c>
      <c r="AF6" t="n">
        <v>1.941734699193396e-06</v>
      </c>
      <c r="AG6" t="n">
        <v>16</v>
      </c>
      <c r="AH6" t="n">
        <v>370560.6782902511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1.5412</v>
      </c>
      <c r="E2" t="n">
        <v>64.89</v>
      </c>
      <c r="F2" t="n">
        <v>50.55</v>
      </c>
      <c r="G2" t="n">
        <v>7.24</v>
      </c>
      <c r="H2" t="n">
        <v>0.12</v>
      </c>
      <c r="I2" t="n">
        <v>419</v>
      </c>
      <c r="J2" t="n">
        <v>141.81</v>
      </c>
      <c r="K2" t="n">
        <v>47.83</v>
      </c>
      <c r="L2" t="n">
        <v>1</v>
      </c>
      <c r="M2" t="n">
        <v>417</v>
      </c>
      <c r="N2" t="n">
        <v>22.98</v>
      </c>
      <c r="O2" t="n">
        <v>17723.39</v>
      </c>
      <c r="P2" t="n">
        <v>579.13</v>
      </c>
      <c r="Q2" t="n">
        <v>419.49</v>
      </c>
      <c r="R2" t="n">
        <v>468.26</v>
      </c>
      <c r="S2" t="n">
        <v>59.57</v>
      </c>
      <c r="T2" t="n">
        <v>200171.38</v>
      </c>
      <c r="U2" t="n">
        <v>0.13</v>
      </c>
      <c r="V2" t="n">
        <v>0.68</v>
      </c>
      <c r="W2" t="n">
        <v>7.49</v>
      </c>
      <c r="X2" t="n">
        <v>12.38</v>
      </c>
      <c r="Y2" t="n">
        <v>0.5</v>
      </c>
      <c r="Z2" t="n">
        <v>10</v>
      </c>
      <c r="AA2" t="n">
        <v>1196.029556082512</v>
      </c>
      <c r="AB2" t="n">
        <v>1636.460403732133</v>
      </c>
      <c r="AC2" t="n">
        <v>1480.278919586539</v>
      </c>
      <c r="AD2" t="n">
        <v>1196029.556082512</v>
      </c>
      <c r="AE2" t="n">
        <v>1636460.403732133</v>
      </c>
      <c r="AF2" t="n">
        <v>1.157316141093143e-06</v>
      </c>
      <c r="AG2" t="n">
        <v>26</v>
      </c>
      <c r="AH2" t="n">
        <v>1480278.919586539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1.9712</v>
      </c>
      <c r="E3" t="n">
        <v>50.73</v>
      </c>
      <c r="F3" t="n">
        <v>43.33</v>
      </c>
      <c r="G3" t="n">
        <v>14.52</v>
      </c>
      <c r="H3" t="n">
        <v>0.25</v>
      </c>
      <c r="I3" t="n">
        <v>179</v>
      </c>
      <c r="J3" t="n">
        <v>143.17</v>
      </c>
      <c r="K3" t="n">
        <v>47.83</v>
      </c>
      <c r="L3" t="n">
        <v>2</v>
      </c>
      <c r="M3" t="n">
        <v>177</v>
      </c>
      <c r="N3" t="n">
        <v>23.34</v>
      </c>
      <c r="O3" t="n">
        <v>17891.86</v>
      </c>
      <c r="P3" t="n">
        <v>495.32</v>
      </c>
      <c r="Q3" t="n">
        <v>419.28</v>
      </c>
      <c r="R3" t="n">
        <v>232.62</v>
      </c>
      <c r="S3" t="n">
        <v>59.57</v>
      </c>
      <c r="T3" t="n">
        <v>83552.42</v>
      </c>
      <c r="U3" t="n">
        <v>0.26</v>
      </c>
      <c r="V3" t="n">
        <v>0.8</v>
      </c>
      <c r="W3" t="n">
        <v>7.09</v>
      </c>
      <c r="X3" t="n">
        <v>5.16</v>
      </c>
      <c r="Y3" t="n">
        <v>0.5</v>
      </c>
      <c r="Z3" t="n">
        <v>10</v>
      </c>
      <c r="AA3" t="n">
        <v>820.2199982732647</v>
      </c>
      <c r="AB3" t="n">
        <v>1122.261187189957</v>
      </c>
      <c r="AC3" t="n">
        <v>1015.154154588016</v>
      </c>
      <c r="AD3" t="n">
        <v>820219.9982732646</v>
      </c>
      <c r="AE3" t="n">
        <v>1122261.187189957</v>
      </c>
      <c r="AF3" t="n">
        <v>1.480211249236182e-06</v>
      </c>
      <c r="AG3" t="n">
        <v>20</v>
      </c>
      <c r="AH3" t="n">
        <v>1015154.154588016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2.1298</v>
      </c>
      <c r="E4" t="n">
        <v>46.95</v>
      </c>
      <c r="F4" t="n">
        <v>41.43</v>
      </c>
      <c r="G4" t="n">
        <v>21.81</v>
      </c>
      <c r="H4" t="n">
        <v>0.37</v>
      </c>
      <c r="I4" t="n">
        <v>114</v>
      </c>
      <c r="J4" t="n">
        <v>144.54</v>
      </c>
      <c r="K4" t="n">
        <v>47.83</v>
      </c>
      <c r="L4" t="n">
        <v>3</v>
      </c>
      <c r="M4" t="n">
        <v>112</v>
      </c>
      <c r="N4" t="n">
        <v>23.71</v>
      </c>
      <c r="O4" t="n">
        <v>18060.85</v>
      </c>
      <c r="P4" t="n">
        <v>472.53</v>
      </c>
      <c r="Q4" t="n">
        <v>419.31</v>
      </c>
      <c r="R4" t="n">
        <v>170.64</v>
      </c>
      <c r="S4" t="n">
        <v>59.57</v>
      </c>
      <c r="T4" t="n">
        <v>52885.89</v>
      </c>
      <c r="U4" t="n">
        <v>0.35</v>
      </c>
      <c r="V4" t="n">
        <v>0.83</v>
      </c>
      <c r="W4" t="n">
        <v>6.98</v>
      </c>
      <c r="X4" t="n">
        <v>3.26</v>
      </c>
      <c r="Y4" t="n">
        <v>0.5</v>
      </c>
      <c r="Z4" t="n">
        <v>10</v>
      </c>
      <c r="AA4" t="n">
        <v>734.6653582888072</v>
      </c>
      <c r="AB4" t="n">
        <v>1005.20155435889</v>
      </c>
      <c r="AC4" t="n">
        <v>909.2665288201194</v>
      </c>
      <c r="AD4" t="n">
        <v>734665.3582888072</v>
      </c>
      <c r="AE4" t="n">
        <v>1005201.55435889</v>
      </c>
      <c r="AF4" t="n">
        <v>1.599306979821033e-06</v>
      </c>
      <c r="AG4" t="n">
        <v>19</v>
      </c>
      <c r="AH4" t="n">
        <v>909266.5288201194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2.212</v>
      </c>
      <c r="E5" t="n">
        <v>45.21</v>
      </c>
      <c r="F5" t="n">
        <v>40.55</v>
      </c>
      <c r="G5" t="n">
        <v>28.97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82</v>
      </c>
      <c r="N5" t="n">
        <v>24.09</v>
      </c>
      <c r="O5" t="n">
        <v>18230.35</v>
      </c>
      <c r="P5" t="n">
        <v>461.37</v>
      </c>
      <c r="Q5" t="n">
        <v>419.3</v>
      </c>
      <c r="R5" t="n">
        <v>142.1</v>
      </c>
      <c r="S5" t="n">
        <v>59.57</v>
      </c>
      <c r="T5" t="n">
        <v>38766.94</v>
      </c>
      <c r="U5" t="n">
        <v>0.42</v>
      </c>
      <c r="V5" t="n">
        <v>0.85</v>
      </c>
      <c r="W5" t="n">
        <v>6.93</v>
      </c>
      <c r="X5" t="n">
        <v>2.39</v>
      </c>
      <c r="Y5" t="n">
        <v>0.5</v>
      </c>
      <c r="Z5" t="n">
        <v>10</v>
      </c>
      <c r="AA5" t="n">
        <v>691.9129781851029</v>
      </c>
      <c r="AB5" t="n">
        <v>946.7058617991066</v>
      </c>
      <c r="AC5" t="n">
        <v>856.3535830590213</v>
      </c>
      <c r="AD5" t="n">
        <v>691912.9781851029</v>
      </c>
      <c r="AE5" t="n">
        <v>946705.8617991066</v>
      </c>
      <c r="AF5" t="n">
        <v>1.661032509796284e-06</v>
      </c>
      <c r="AG5" t="n">
        <v>18</v>
      </c>
      <c r="AH5" t="n">
        <v>856353.5830590213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2.2611</v>
      </c>
      <c r="E6" t="n">
        <v>44.23</v>
      </c>
      <c r="F6" t="n">
        <v>40.06</v>
      </c>
      <c r="G6" t="n">
        <v>35.88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454.47</v>
      </c>
      <c r="Q6" t="n">
        <v>419.3</v>
      </c>
      <c r="R6" t="n">
        <v>125.92</v>
      </c>
      <c r="S6" t="n">
        <v>59.57</v>
      </c>
      <c r="T6" t="n">
        <v>30761.54</v>
      </c>
      <c r="U6" t="n">
        <v>0.47</v>
      </c>
      <c r="V6" t="n">
        <v>0.86</v>
      </c>
      <c r="W6" t="n">
        <v>6.91</v>
      </c>
      <c r="X6" t="n">
        <v>1.9</v>
      </c>
      <c r="Y6" t="n">
        <v>0.5</v>
      </c>
      <c r="Z6" t="n">
        <v>10</v>
      </c>
      <c r="AA6" t="n">
        <v>671.9154130351465</v>
      </c>
      <c r="AB6" t="n">
        <v>919.3443109306261</v>
      </c>
      <c r="AC6" t="n">
        <v>831.6033802032508</v>
      </c>
      <c r="AD6" t="n">
        <v>671915.4130351464</v>
      </c>
      <c r="AE6" t="n">
        <v>919344.3109306261</v>
      </c>
      <c r="AF6" t="n">
        <v>1.697902625633082e-06</v>
      </c>
      <c r="AG6" t="n">
        <v>18</v>
      </c>
      <c r="AH6" t="n">
        <v>831603.3802032508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2.2977</v>
      </c>
      <c r="E7" t="n">
        <v>43.52</v>
      </c>
      <c r="F7" t="n">
        <v>39.71</v>
      </c>
      <c r="G7" t="n">
        <v>43.31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449.44</v>
      </c>
      <c r="Q7" t="n">
        <v>419.28</v>
      </c>
      <c r="R7" t="n">
        <v>114.58</v>
      </c>
      <c r="S7" t="n">
        <v>59.57</v>
      </c>
      <c r="T7" t="n">
        <v>25150.97</v>
      </c>
      <c r="U7" t="n">
        <v>0.52</v>
      </c>
      <c r="V7" t="n">
        <v>0.87</v>
      </c>
      <c r="W7" t="n">
        <v>6.88</v>
      </c>
      <c r="X7" t="n">
        <v>1.54</v>
      </c>
      <c r="Y7" t="n">
        <v>0.5</v>
      </c>
      <c r="Z7" t="n">
        <v>10</v>
      </c>
      <c r="AA7" t="n">
        <v>650.1234408654049</v>
      </c>
      <c r="AB7" t="n">
        <v>889.5275732140257</v>
      </c>
      <c r="AC7" t="n">
        <v>804.6323100862684</v>
      </c>
      <c r="AD7" t="n">
        <v>650123.4408654049</v>
      </c>
      <c r="AE7" t="n">
        <v>889527.5732140257</v>
      </c>
      <c r="AF7" t="n">
        <v>1.725386255768047e-06</v>
      </c>
      <c r="AG7" t="n">
        <v>17</v>
      </c>
      <c r="AH7" t="n">
        <v>804632.3100862683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2.322</v>
      </c>
      <c r="E8" t="n">
        <v>43.07</v>
      </c>
      <c r="F8" t="n">
        <v>39.48</v>
      </c>
      <c r="G8" t="n">
        <v>50.4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445.79</v>
      </c>
      <c r="Q8" t="n">
        <v>419.25</v>
      </c>
      <c r="R8" t="n">
        <v>107.03</v>
      </c>
      <c r="S8" t="n">
        <v>59.57</v>
      </c>
      <c r="T8" t="n">
        <v>21417.32</v>
      </c>
      <c r="U8" t="n">
        <v>0.5600000000000001</v>
      </c>
      <c r="V8" t="n">
        <v>0.88</v>
      </c>
      <c r="W8" t="n">
        <v>6.87</v>
      </c>
      <c r="X8" t="n">
        <v>1.32</v>
      </c>
      <c r="Y8" t="n">
        <v>0.5</v>
      </c>
      <c r="Z8" t="n">
        <v>10</v>
      </c>
      <c r="AA8" t="n">
        <v>640.6137114588655</v>
      </c>
      <c r="AB8" t="n">
        <v>876.5159419003468</v>
      </c>
      <c r="AC8" t="n">
        <v>792.8624906032278</v>
      </c>
      <c r="AD8" t="n">
        <v>640613.7114588656</v>
      </c>
      <c r="AE8" t="n">
        <v>876515.9419003468</v>
      </c>
      <c r="AF8" t="n">
        <v>1.74363358397241e-06</v>
      </c>
      <c r="AG8" t="n">
        <v>17</v>
      </c>
      <c r="AH8" t="n">
        <v>792862.4906032278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2.3414</v>
      </c>
      <c r="E9" t="n">
        <v>42.71</v>
      </c>
      <c r="F9" t="n">
        <v>39.3</v>
      </c>
      <c r="G9" t="n">
        <v>57.51</v>
      </c>
      <c r="H9" t="n">
        <v>0.9399999999999999</v>
      </c>
      <c r="I9" t="n">
        <v>41</v>
      </c>
      <c r="J9" t="n">
        <v>151.46</v>
      </c>
      <c r="K9" t="n">
        <v>47.83</v>
      </c>
      <c r="L9" t="n">
        <v>8</v>
      </c>
      <c r="M9" t="n">
        <v>39</v>
      </c>
      <c r="N9" t="n">
        <v>25.63</v>
      </c>
      <c r="O9" t="n">
        <v>18913.66</v>
      </c>
      <c r="P9" t="n">
        <v>442.85</v>
      </c>
      <c r="Q9" t="n">
        <v>419.29</v>
      </c>
      <c r="R9" t="n">
        <v>101.3</v>
      </c>
      <c r="S9" t="n">
        <v>59.57</v>
      </c>
      <c r="T9" t="n">
        <v>18581.18</v>
      </c>
      <c r="U9" t="n">
        <v>0.59</v>
      </c>
      <c r="V9" t="n">
        <v>0.88</v>
      </c>
      <c r="W9" t="n">
        <v>6.86</v>
      </c>
      <c r="X9" t="n">
        <v>1.13</v>
      </c>
      <c r="Y9" t="n">
        <v>0.5</v>
      </c>
      <c r="Z9" t="n">
        <v>10</v>
      </c>
      <c r="AA9" t="n">
        <v>633.1405969781964</v>
      </c>
      <c r="AB9" t="n">
        <v>866.2908969773526</v>
      </c>
      <c r="AC9" t="n">
        <v>783.6133096167435</v>
      </c>
      <c r="AD9" t="n">
        <v>633140.5969781964</v>
      </c>
      <c r="AE9" t="n">
        <v>866290.8969773527</v>
      </c>
      <c r="AF9" t="n">
        <v>1.758201409781654e-06</v>
      </c>
      <c r="AG9" t="n">
        <v>17</v>
      </c>
      <c r="AH9" t="n">
        <v>783613.3096167436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2.3533</v>
      </c>
      <c r="E10" t="n">
        <v>42.49</v>
      </c>
      <c r="F10" t="n">
        <v>39.2</v>
      </c>
      <c r="G10" t="n">
        <v>63.56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440.8</v>
      </c>
      <c r="Q10" t="n">
        <v>419.26</v>
      </c>
      <c r="R10" t="n">
        <v>98.06999999999999</v>
      </c>
      <c r="S10" t="n">
        <v>59.57</v>
      </c>
      <c r="T10" t="n">
        <v>16983.46</v>
      </c>
      <c r="U10" t="n">
        <v>0.61</v>
      </c>
      <c r="V10" t="n">
        <v>0.88</v>
      </c>
      <c r="W10" t="n">
        <v>6.85</v>
      </c>
      <c r="X10" t="n">
        <v>1.03</v>
      </c>
      <c r="Y10" t="n">
        <v>0.5</v>
      </c>
      <c r="Z10" t="n">
        <v>10</v>
      </c>
      <c r="AA10" t="n">
        <v>628.3760594655121</v>
      </c>
      <c r="AB10" t="n">
        <v>859.7718465559377</v>
      </c>
      <c r="AC10" t="n">
        <v>777.7164282180038</v>
      </c>
      <c r="AD10" t="n">
        <v>628376.0594655121</v>
      </c>
      <c r="AE10" t="n">
        <v>859771.8465559377</v>
      </c>
      <c r="AF10" t="n">
        <v>1.767137344169798e-06</v>
      </c>
      <c r="AG10" t="n">
        <v>17</v>
      </c>
      <c r="AH10" t="n">
        <v>777716.4282180038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2.3665</v>
      </c>
      <c r="E11" t="n">
        <v>42.26</v>
      </c>
      <c r="F11" t="n">
        <v>39.07</v>
      </c>
      <c r="G11" t="n">
        <v>71.04000000000001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438.33</v>
      </c>
      <c r="Q11" t="n">
        <v>419.24</v>
      </c>
      <c r="R11" t="n">
        <v>94.06999999999999</v>
      </c>
      <c r="S11" t="n">
        <v>59.57</v>
      </c>
      <c r="T11" t="n">
        <v>15007.6</v>
      </c>
      <c r="U11" t="n">
        <v>0.63</v>
      </c>
      <c r="V11" t="n">
        <v>0.88</v>
      </c>
      <c r="W11" t="n">
        <v>6.85</v>
      </c>
      <c r="X11" t="n">
        <v>0.91</v>
      </c>
      <c r="Y11" t="n">
        <v>0.5</v>
      </c>
      <c r="Z11" t="n">
        <v>10</v>
      </c>
      <c r="AA11" t="n">
        <v>622.9249178566091</v>
      </c>
      <c r="AB11" t="n">
        <v>852.3133541192417</v>
      </c>
      <c r="AC11" t="n">
        <v>770.9697638314061</v>
      </c>
      <c r="AD11" t="n">
        <v>622924.9178566091</v>
      </c>
      <c r="AE11" t="n">
        <v>852313.3541192417</v>
      </c>
      <c r="AF11" t="n">
        <v>1.777049473070933e-06</v>
      </c>
      <c r="AG11" t="n">
        <v>17</v>
      </c>
      <c r="AH11" t="n">
        <v>770969.7638314061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2.3755</v>
      </c>
      <c r="E12" t="n">
        <v>42.1</v>
      </c>
      <c r="F12" t="n">
        <v>39</v>
      </c>
      <c r="G12" t="n">
        <v>78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436.63</v>
      </c>
      <c r="Q12" t="n">
        <v>419.23</v>
      </c>
      <c r="R12" t="n">
        <v>91.8</v>
      </c>
      <c r="S12" t="n">
        <v>59.57</v>
      </c>
      <c r="T12" t="n">
        <v>13885.5</v>
      </c>
      <c r="U12" t="n">
        <v>0.65</v>
      </c>
      <c r="V12" t="n">
        <v>0.89</v>
      </c>
      <c r="W12" t="n">
        <v>6.84</v>
      </c>
      <c r="X12" t="n">
        <v>0.84</v>
      </c>
      <c r="Y12" t="n">
        <v>0.5</v>
      </c>
      <c r="Z12" t="n">
        <v>10</v>
      </c>
      <c r="AA12" t="n">
        <v>619.2479766496488</v>
      </c>
      <c r="AB12" t="n">
        <v>847.2824009446811</v>
      </c>
      <c r="AC12" t="n">
        <v>766.4189577668382</v>
      </c>
      <c r="AD12" t="n">
        <v>619247.9766496487</v>
      </c>
      <c r="AE12" t="n">
        <v>847282.400944681</v>
      </c>
      <c r="AF12" t="n">
        <v>1.783807742776253e-06</v>
      </c>
      <c r="AG12" t="n">
        <v>17</v>
      </c>
      <c r="AH12" t="n">
        <v>766418.9577668381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2.3852</v>
      </c>
      <c r="E13" t="n">
        <v>41.93</v>
      </c>
      <c r="F13" t="n">
        <v>38.92</v>
      </c>
      <c r="G13" t="n">
        <v>86.48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434.16</v>
      </c>
      <c r="Q13" t="n">
        <v>419.24</v>
      </c>
      <c r="R13" t="n">
        <v>88.70999999999999</v>
      </c>
      <c r="S13" t="n">
        <v>59.57</v>
      </c>
      <c r="T13" t="n">
        <v>12353.58</v>
      </c>
      <c r="U13" t="n">
        <v>0.67</v>
      </c>
      <c r="V13" t="n">
        <v>0.89</v>
      </c>
      <c r="W13" t="n">
        <v>6.85</v>
      </c>
      <c r="X13" t="n">
        <v>0.75</v>
      </c>
      <c r="Y13" t="n">
        <v>0.5</v>
      </c>
      <c r="Z13" t="n">
        <v>10</v>
      </c>
      <c r="AA13" t="n">
        <v>614.6642353473271</v>
      </c>
      <c r="AB13" t="n">
        <v>841.0107238744503</v>
      </c>
      <c r="AC13" t="n">
        <v>760.7458407538364</v>
      </c>
      <c r="AD13" t="n">
        <v>614664.2353473271</v>
      </c>
      <c r="AE13" t="n">
        <v>841010.7238744503</v>
      </c>
      <c r="AF13" t="n">
        <v>1.791091655680875e-06</v>
      </c>
      <c r="AG13" t="n">
        <v>17</v>
      </c>
      <c r="AH13" t="n">
        <v>760745.8407538364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2.3914</v>
      </c>
      <c r="E14" t="n">
        <v>41.82</v>
      </c>
      <c r="F14" t="n">
        <v>38.87</v>
      </c>
      <c r="G14" t="n">
        <v>93.28</v>
      </c>
      <c r="H14" t="n">
        <v>1.45</v>
      </c>
      <c r="I14" t="n">
        <v>25</v>
      </c>
      <c r="J14" t="n">
        <v>158.48</v>
      </c>
      <c r="K14" t="n">
        <v>47.83</v>
      </c>
      <c r="L14" t="n">
        <v>13</v>
      </c>
      <c r="M14" t="n">
        <v>23</v>
      </c>
      <c r="N14" t="n">
        <v>27.65</v>
      </c>
      <c r="O14" t="n">
        <v>19780.06</v>
      </c>
      <c r="P14" t="n">
        <v>432.55</v>
      </c>
      <c r="Q14" t="n">
        <v>419.25</v>
      </c>
      <c r="R14" t="n">
        <v>87.20999999999999</v>
      </c>
      <c r="S14" t="n">
        <v>59.57</v>
      </c>
      <c r="T14" t="n">
        <v>11614.48</v>
      </c>
      <c r="U14" t="n">
        <v>0.68</v>
      </c>
      <c r="V14" t="n">
        <v>0.89</v>
      </c>
      <c r="W14" t="n">
        <v>6.84</v>
      </c>
      <c r="X14" t="n">
        <v>0.7</v>
      </c>
      <c r="Y14" t="n">
        <v>0.5</v>
      </c>
      <c r="Z14" t="n">
        <v>10</v>
      </c>
      <c r="AA14" t="n">
        <v>611.7235901701819</v>
      </c>
      <c r="AB14" t="n">
        <v>836.987203410971</v>
      </c>
      <c r="AC14" t="n">
        <v>757.1063194363452</v>
      </c>
      <c r="AD14" t="n">
        <v>611723.5901701818</v>
      </c>
      <c r="AE14" t="n">
        <v>836987.203410971</v>
      </c>
      <c r="AF14" t="n">
        <v>1.795747352588984e-06</v>
      </c>
      <c r="AG14" t="n">
        <v>17</v>
      </c>
      <c r="AH14" t="n">
        <v>757106.3194363451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2.3996</v>
      </c>
      <c r="E15" t="n">
        <v>41.67</v>
      </c>
      <c r="F15" t="n">
        <v>38.78</v>
      </c>
      <c r="G15" t="n">
        <v>101.17</v>
      </c>
      <c r="H15" t="n">
        <v>1.55</v>
      </c>
      <c r="I15" t="n">
        <v>23</v>
      </c>
      <c r="J15" t="n">
        <v>159.9</v>
      </c>
      <c r="K15" t="n">
        <v>47.83</v>
      </c>
      <c r="L15" t="n">
        <v>14</v>
      </c>
      <c r="M15" t="n">
        <v>21</v>
      </c>
      <c r="N15" t="n">
        <v>28.07</v>
      </c>
      <c r="O15" t="n">
        <v>19955.16</v>
      </c>
      <c r="P15" t="n">
        <v>430.2</v>
      </c>
      <c r="Q15" t="n">
        <v>419.25</v>
      </c>
      <c r="R15" t="n">
        <v>84.43000000000001</v>
      </c>
      <c r="S15" t="n">
        <v>59.57</v>
      </c>
      <c r="T15" t="n">
        <v>10235.45</v>
      </c>
      <c r="U15" t="n">
        <v>0.71</v>
      </c>
      <c r="V15" t="n">
        <v>0.89</v>
      </c>
      <c r="W15" t="n">
        <v>6.83</v>
      </c>
      <c r="X15" t="n">
        <v>0.62</v>
      </c>
      <c r="Y15" t="n">
        <v>0.5</v>
      </c>
      <c r="Z15" t="n">
        <v>10</v>
      </c>
      <c r="AA15" t="n">
        <v>607.6083973231192</v>
      </c>
      <c r="AB15" t="n">
        <v>831.3566150081248</v>
      </c>
      <c r="AC15" t="n">
        <v>752.013106488086</v>
      </c>
      <c r="AD15" t="n">
        <v>607608.3973231192</v>
      </c>
      <c r="AE15" t="n">
        <v>831356.6150081247</v>
      </c>
      <c r="AF15" t="n">
        <v>1.801904887209386e-06</v>
      </c>
      <c r="AG15" t="n">
        <v>17</v>
      </c>
      <c r="AH15" t="n">
        <v>752013.1064880861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2.4029</v>
      </c>
      <c r="E16" t="n">
        <v>41.62</v>
      </c>
      <c r="F16" t="n">
        <v>38.75</v>
      </c>
      <c r="G16" t="n">
        <v>105.69</v>
      </c>
      <c r="H16" t="n">
        <v>1.65</v>
      </c>
      <c r="I16" t="n">
        <v>22</v>
      </c>
      <c r="J16" t="n">
        <v>161.32</v>
      </c>
      <c r="K16" t="n">
        <v>47.83</v>
      </c>
      <c r="L16" t="n">
        <v>15</v>
      </c>
      <c r="M16" t="n">
        <v>20</v>
      </c>
      <c r="N16" t="n">
        <v>28.5</v>
      </c>
      <c r="O16" t="n">
        <v>20130.71</v>
      </c>
      <c r="P16" t="n">
        <v>429.5</v>
      </c>
      <c r="Q16" t="n">
        <v>419.25</v>
      </c>
      <c r="R16" t="n">
        <v>83.64</v>
      </c>
      <c r="S16" t="n">
        <v>59.57</v>
      </c>
      <c r="T16" t="n">
        <v>9845.139999999999</v>
      </c>
      <c r="U16" t="n">
        <v>0.71</v>
      </c>
      <c r="V16" t="n">
        <v>0.89</v>
      </c>
      <c r="W16" t="n">
        <v>6.83</v>
      </c>
      <c r="X16" t="n">
        <v>0.59</v>
      </c>
      <c r="Y16" t="n">
        <v>0.5</v>
      </c>
      <c r="Z16" t="n">
        <v>10</v>
      </c>
      <c r="AA16" t="n">
        <v>606.2145491180557</v>
      </c>
      <c r="AB16" t="n">
        <v>829.4494904017138</v>
      </c>
      <c r="AC16" t="n">
        <v>750.2879951774446</v>
      </c>
      <c r="AD16" t="n">
        <v>606214.5491180557</v>
      </c>
      <c r="AE16" t="n">
        <v>829449.4904017138</v>
      </c>
      <c r="AF16" t="n">
        <v>1.80438291943467e-06</v>
      </c>
      <c r="AG16" t="n">
        <v>17</v>
      </c>
      <c r="AH16" t="n">
        <v>750287.9951774447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2.4053</v>
      </c>
      <c r="E17" t="n">
        <v>41.57</v>
      </c>
      <c r="F17" t="n">
        <v>38.74</v>
      </c>
      <c r="G17" t="n">
        <v>110.68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428.08</v>
      </c>
      <c r="Q17" t="n">
        <v>419.25</v>
      </c>
      <c r="R17" t="n">
        <v>82.98</v>
      </c>
      <c r="S17" t="n">
        <v>59.57</v>
      </c>
      <c r="T17" t="n">
        <v>9519.59</v>
      </c>
      <c r="U17" t="n">
        <v>0.72</v>
      </c>
      <c r="V17" t="n">
        <v>0.89</v>
      </c>
      <c r="W17" t="n">
        <v>6.83</v>
      </c>
      <c r="X17" t="n">
        <v>0.58</v>
      </c>
      <c r="Y17" t="n">
        <v>0.5</v>
      </c>
      <c r="Z17" t="n">
        <v>10</v>
      </c>
      <c r="AA17" t="n">
        <v>604.3005632306545</v>
      </c>
      <c r="AB17" t="n">
        <v>826.8306904714738</v>
      </c>
      <c r="AC17" t="n">
        <v>747.919129837038</v>
      </c>
      <c r="AD17" t="n">
        <v>604300.5632306545</v>
      </c>
      <c r="AE17" t="n">
        <v>826830.6904714737</v>
      </c>
      <c r="AF17" t="n">
        <v>1.806185124689422e-06</v>
      </c>
      <c r="AG17" t="n">
        <v>17</v>
      </c>
      <c r="AH17" t="n">
        <v>747919.129837038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2.4106</v>
      </c>
      <c r="E18" t="n">
        <v>41.48</v>
      </c>
      <c r="F18" t="n">
        <v>38.71</v>
      </c>
      <c r="G18" t="n">
        <v>122.23</v>
      </c>
      <c r="H18" t="n">
        <v>1.83</v>
      </c>
      <c r="I18" t="n">
        <v>19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425.69</v>
      </c>
      <c r="Q18" t="n">
        <v>419.25</v>
      </c>
      <c r="R18" t="n">
        <v>81.7</v>
      </c>
      <c r="S18" t="n">
        <v>59.57</v>
      </c>
      <c r="T18" t="n">
        <v>8889.799999999999</v>
      </c>
      <c r="U18" t="n">
        <v>0.73</v>
      </c>
      <c r="V18" t="n">
        <v>0.89</v>
      </c>
      <c r="W18" t="n">
        <v>6.84</v>
      </c>
      <c r="X18" t="n">
        <v>0.54</v>
      </c>
      <c r="Y18" t="n">
        <v>0.5</v>
      </c>
      <c r="Z18" t="n">
        <v>10</v>
      </c>
      <c r="AA18" t="n">
        <v>600.8267900231485</v>
      </c>
      <c r="AB18" t="n">
        <v>822.0777207169059</v>
      </c>
      <c r="AC18" t="n">
        <v>743.6197768450112</v>
      </c>
      <c r="AD18" t="n">
        <v>600826.7900231485</v>
      </c>
      <c r="AE18" t="n">
        <v>822077.7207169059</v>
      </c>
      <c r="AF18" t="n">
        <v>1.810164994626999e-06</v>
      </c>
      <c r="AG18" t="n">
        <v>17</v>
      </c>
      <c r="AH18" t="n">
        <v>743619.7768450112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2.4164</v>
      </c>
      <c r="E19" t="n">
        <v>41.38</v>
      </c>
      <c r="F19" t="n">
        <v>38.64</v>
      </c>
      <c r="G19" t="n">
        <v>128.79</v>
      </c>
      <c r="H19" t="n">
        <v>1.93</v>
      </c>
      <c r="I19" t="n">
        <v>18</v>
      </c>
      <c r="J19" t="n">
        <v>165.62</v>
      </c>
      <c r="K19" t="n">
        <v>47.83</v>
      </c>
      <c r="L19" t="n">
        <v>18</v>
      </c>
      <c r="M19" t="n">
        <v>16</v>
      </c>
      <c r="N19" t="n">
        <v>29.8</v>
      </c>
      <c r="O19" t="n">
        <v>20660.89</v>
      </c>
      <c r="P19" t="n">
        <v>424.83</v>
      </c>
      <c r="Q19" t="n">
        <v>419.23</v>
      </c>
      <c r="R19" t="n">
        <v>79.54000000000001</v>
      </c>
      <c r="S19" t="n">
        <v>59.57</v>
      </c>
      <c r="T19" t="n">
        <v>7816.8</v>
      </c>
      <c r="U19" t="n">
        <v>0.75</v>
      </c>
      <c r="V19" t="n">
        <v>0.89</v>
      </c>
      <c r="W19" t="n">
        <v>6.83</v>
      </c>
      <c r="X19" t="n">
        <v>0.47</v>
      </c>
      <c r="Y19" t="n">
        <v>0.5</v>
      </c>
      <c r="Z19" t="n">
        <v>10</v>
      </c>
      <c r="AA19" t="n">
        <v>591.1795605642524</v>
      </c>
      <c r="AB19" t="n">
        <v>808.8779557655181</v>
      </c>
      <c r="AC19" t="n">
        <v>731.6797789345975</v>
      </c>
      <c r="AD19" t="n">
        <v>591179.5605642523</v>
      </c>
      <c r="AE19" t="n">
        <v>808877.9557655181</v>
      </c>
      <c r="AF19" t="n">
        <v>1.814520323992649e-06</v>
      </c>
      <c r="AG19" t="n">
        <v>16</v>
      </c>
      <c r="AH19" t="n">
        <v>731679.7789345975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2.4192</v>
      </c>
      <c r="E20" t="n">
        <v>41.34</v>
      </c>
      <c r="F20" t="n">
        <v>38.62</v>
      </c>
      <c r="G20" t="n">
        <v>136.3</v>
      </c>
      <c r="H20" t="n">
        <v>2.02</v>
      </c>
      <c r="I20" t="n">
        <v>17</v>
      </c>
      <c r="J20" t="n">
        <v>167.07</v>
      </c>
      <c r="K20" t="n">
        <v>47.83</v>
      </c>
      <c r="L20" t="n">
        <v>19</v>
      </c>
      <c r="M20" t="n">
        <v>15</v>
      </c>
      <c r="N20" t="n">
        <v>30.24</v>
      </c>
      <c r="O20" t="n">
        <v>20838.81</v>
      </c>
      <c r="P20" t="n">
        <v>423.22</v>
      </c>
      <c r="Q20" t="n">
        <v>419.26</v>
      </c>
      <c r="R20" t="n">
        <v>79.04000000000001</v>
      </c>
      <c r="S20" t="n">
        <v>59.57</v>
      </c>
      <c r="T20" t="n">
        <v>7570.81</v>
      </c>
      <c r="U20" t="n">
        <v>0.75</v>
      </c>
      <c r="V20" t="n">
        <v>0.9</v>
      </c>
      <c r="W20" t="n">
        <v>6.82</v>
      </c>
      <c r="X20" t="n">
        <v>0.45</v>
      </c>
      <c r="Y20" t="n">
        <v>0.5</v>
      </c>
      <c r="Z20" t="n">
        <v>10</v>
      </c>
      <c r="AA20" t="n">
        <v>589.0053800531381</v>
      </c>
      <c r="AB20" t="n">
        <v>805.9031460721371</v>
      </c>
      <c r="AC20" t="n">
        <v>728.9888809031809</v>
      </c>
      <c r="AD20" t="n">
        <v>589005.3800531381</v>
      </c>
      <c r="AE20" t="n">
        <v>805903.1460721372</v>
      </c>
      <c r="AF20" t="n">
        <v>1.816622896789859e-06</v>
      </c>
      <c r="AG20" t="n">
        <v>16</v>
      </c>
      <c r="AH20" t="n">
        <v>728988.8809031809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2.4186</v>
      </c>
      <c r="E21" t="n">
        <v>41.35</v>
      </c>
      <c r="F21" t="n">
        <v>38.63</v>
      </c>
      <c r="G21" t="n">
        <v>136.33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423.16</v>
      </c>
      <c r="Q21" t="n">
        <v>419.23</v>
      </c>
      <c r="R21" t="n">
        <v>79.44</v>
      </c>
      <c r="S21" t="n">
        <v>59.57</v>
      </c>
      <c r="T21" t="n">
        <v>7768.2</v>
      </c>
      <c r="U21" t="n">
        <v>0.75</v>
      </c>
      <c r="V21" t="n">
        <v>0.9</v>
      </c>
      <c r="W21" t="n">
        <v>6.82</v>
      </c>
      <c r="X21" t="n">
        <v>0.46</v>
      </c>
      <c r="Y21" t="n">
        <v>0.5</v>
      </c>
      <c r="Z21" t="n">
        <v>10</v>
      </c>
      <c r="AA21" t="n">
        <v>589.0722316471201</v>
      </c>
      <c r="AB21" t="n">
        <v>805.9946153723074</v>
      </c>
      <c r="AC21" t="n">
        <v>729.0716205017211</v>
      </c>
      <c r="AD21" t="n">
        <v>589072.2316471201</v>
      </c>
      <c r="AE21" t="n">
        <v>805994.6153723074</v>
      </c>
      <c r="AF21" t="n">
        <v>1.816172345476171e-06</v>
      </c>
      <c r="AG21" t="n">
        <v>16</v>
      </c>
      <c r="AH21" t="n">
        <v>729071.620501721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2.4213</v>
      </c>
      <c r="E22" t="n">
        <v>41.3</v>
      </c>
      <c r="F22" t="n">
        <v>38.61</v>
      </c>
      <c r="G22" t="n">
        <v>144.78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422.38</v>
      </c>
      <c r="Q22" t="n">
        <v>419.26</v>
      </c>
      <c r="R22" t="n">
        <v>78.7</v>
      </c>
      <c r="S22" t="n">
        <v>59.57</v>
      </c>
      <c r="T22" t="n">
        <v>7404.57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587.7507250696946</v>
      </c>
      <c r="AB22" t="n">
        <v>804.1864717723184</v>
      </c>
      <c r="AC22" t="n">
        <v>727.4360435891693</v>
      </c>
      <c r="AD22" t="n">
        <v>587750.7250696946</v>
      </c>
      <c r="AE22" t="n">
        <v>804186.4717723185</v>
      </c>
      <c r="AF22" t="n">
        <v>1.818199826387767e-06</v>
      </c>
      <c r="AG22" t="n">
        <v>16</v>
      </c>
      <c r="AH22" t="n">
        <v>727436.0435891694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2.4256</v>
      </c>
      <c r="E23" t="n">
        <v>41.23</v>
      </c>
      <c r="F23" t="n">
        <v>38.56</v>
      </c>
      <c r="G23" t="n">
        <v>154.26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420.76</v>
      </c>
      <c r="Q23" t="n">
        <v>419.23</v>
      </c>
      <c r="R23" t="n">
        <v>77.48999999999999</v>
      </c>
      <c r="S23" t="n">
        <v>59.57</v>
      </c>
      <c r="T23" t="n">
        <v>6805.99</v>
      </c>
      <c r="U23" t="n">
        <v>0.77</v>
      </c>
      <c r="V23" t="n">
        <v>0.9</v>
      </c>
      <c r="W23" t="n">
        <v>6.82</v>
      </c>
      <c r="X23" t="n">
        <v>0.4</v>
      </c>
      <c r="Y23" t="n">
        <v>0.5</v>
      </c>
      <c r="Z23" t="n">
        <v>10</v>
      </c>
      <c r="AA23" t="n">
        <v>585.2552539902782</v>
      </c>
      <c r="AB23" t="n">
        <v>800.772058149047</v>
      </c>
      <c r="AC23" t="n">
        <v>724.3474968099436</v>
      </c>
      <c r="AD23" t="n">
        <v>585255.2539902782</v>
      </c>
      <c r="AE23" t="n">
        <v>800772.058149047</v>
      </c>
      <c r="AF23" t="n">
        <v>1.821428777469198e-06</v>
      </c>
      <c r="AG23" t="n">
        <v>16</v>
      </c>
      <c r="AH23" t="n">
        <v>724347.4968099436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2.4259</v>
      </c>
      <c r="E24" t="n">
        <v>41.22</v>
      </c>
      <c r="F24" t="n">
        <v>38.56</v>
      </c>
      <c r="G24" t="n">
        <v>154.24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419.07</v>
      </c>
      <c r="Q24" t="n">
        <v>419.23</v>
      </c>
      <c r="R24" t="n">
        <v>77.2</v>
      </c>
      <c r="S24" t="n">
        <v>59.57</v>
      </c>
      <c r="T24" t="n">
        <v>6662.75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583.5131065019585</v>
      </c>
      <c r="AB24" t="n">
        <v>798.3883750974052</v>
      </c>
      <c r="AC24" t="n">
        <v>722.1913091232302</v>
      </c>
      <c r="AD24" t="n">
        <v>583513.1065019586</v>
      </c>
      <c r="AE24" t="n">
        <v>798388.3750974052</v>
      </c>
      <c r="AF24" t="n">
        <v>1.821654053126042e-06</v>
      </c>
      <c r="AG24" t="n">
        <v>16</v>
      </c>
      <c r="AH24" t="n">
        <v>722191.3091232302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2.429</v>
      </c>
      <c r="E25" t="n">
        <v>41.17</v>
      </c>
      <c r="F25" t="n">
        <v>38.54</v>
      </c>
      <c r="G25" t="n">
        <v>165.16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12</v>
      </c>
      <c r="N25" t="n">
        <v>32.53</v>
      </c>
      <c r="O25" t="n">
        <v>21737.62</v>
      </c>
      <c r="P25" t="n">
        <v>418.47</v>
      </c>
      <c r="Q25" t="n">
        <v>419.23</v>
      </c>
      <c r="R25" t="n">
        <v>76.58</v>
      </c>
      <c r="S25" t="n">
        <v>59.57</v>
      </c>
      <c r="T25" t="n">
        <v>6354.51</v>
      </c>
      <c r="U25" t="n">
        <v>0.78</v>
      </c>
      <c r="V25" t="n">
        <v>0.9</v>
      </c>
      <c r="W25" t="n">
        <v>6.82</v>
      </c>
      <c r="X25" t="n">
        <v>0.37</v>
      </c>
      <c r="Y25" t="n">
        <v>0.5</v>
      </c>
      <c r="Z25" t="n">
        <v>10</v>
      </c>
      <c r="AA25" t="n">
        <v>582.3053197220364</v>
      </c>
      <c r="AB25" t="n">
        <v>796.7358279413234</v>
      </c>
      <c r="AC25" t="n">
        <v>720.6964787483604</v>
      </c>
      <c r="AD25" t="n">
        <v>582305.3197220364</v>
      </c>
      <c r="AE25" t="n">
        <v>796735.8279413234</v>
      </c>
      <c r="AF25" t="n">
        <v>1.823981901580096e-06</v>
      </c>
      <c r="AG25" t="n">
        <v>16</v>
      </c>
      <c r="AH25" t="n">
        <v>720696.4787483604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2.4314</v>
      </c>
      <c r="E26" t="n">
        <v>41.13</v>
      </c>
      <c r="F26" t="n">
        <v>38.52</v>
      </c>
      <c r="G26" t="n">
        <v>177.8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11</v>
      </c>
      <c r="N26" t="n">
        <v>33</v>
      </c>
      <c r="O26" t="n">
        <v>21919.27</v>
      </c>
      <c r="P26" t="n">
        <v>416.19</v>
      </c>
      <c r="Q26" t="n">
        <v>419.24</v>
      </c>
      <c r="R26" t="n">
        <v>76.14</v>
      </c>
      <c r="S26" t="n">
        <v>59.57</v>
      </c>
      <c r="T26" t="n">
        <v>6142.07</v>
      </c>
      <c r="U26" t="n">
        <v>0.78</v>
      </c>
      <c r="V26" t="n">
        <v>0.9</v>
      </c>
      <c r="W26" t="n">
        <v>6.82</v>
      </c>
      <c r="X26" t="n">
        <v>0.36</v>
      </c>
      <c r="Y26" t="n">
        <v>0.5</v>
      </c>
      <c r="Z26" t="n">
        <v>10</v>
      </c>
      <c r="AA26" t="n">
        <v>579.56139008236</v>
      </c>
      <c r="AB26" t="n">
        <v>792.9814623546858</v>
      </c>
      <c r="AC26" t="n">
        <v>717.3004245440263</v>
      </c>
      <c r="AD26" t="n">
        <v>579561.39008236</v>
      </c>
      <c r="AE26" t="n">
        <v>792981.4623546859</v>
      </c>
      <c r="AF26" t="n">
        <v>1.825784106834848e-06</v>
      </c>
      <c r="AG26" t="n">
        <v>16</v>
      </c>
      <c r="AH26" t="n">
        <v>717300.4245440264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2.4321</v>
      </c>
      <c r="E27" t="n">
        <v>41.12</v>
      </c>
      <c r="F27" t="n">
        <v>38.51</v>
      </c>
      <c r="G27" t="n">
        <v>177.75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11</v>
      </c>
      <c r="N27" t="n">
        <v>33.48</v>
      </c>
      <c r="O27" t="n">
        <v>22101.56</v>
      </c>
      <c r="P27" t="n">
        <v>418.06</v>
      </c>
      <c r="Q27" t="n">
        <v>419.23</v>
      </c>
      <c r="R27" t="n">
        <v>75.63</v>
      </c>
      <c r="S27" t="n">
        <v>59.57</v>
      </c>
      <c r="T27" t="n">
        <v>5884.33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581.2784446864333</v>
      </c>
      <c r="AB27" t="n">
        <v>795.3308122150819</v>
      </c>
      <c r="AC27" t="n">
        <v>719.4255557510795</v>
      </c>
      <c r="AD27" t="n">
        <v>581278.4446864333</v>
      </c>
      <c r="AE27" t="n">
        <v>795330.8122150819</v>
      </c>
      <c r="AF27" t="n">
        <v>1.826309750034151e-06</v>
      </c>
      <c r="AG27" t="n">
        <v>16</v>
      </c>
      <c r="AH27" t="n">
        <v>719425.5557510795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2.4374</v>
      </c>
      <c r="E28" t="n">
        <v>41.03</v>
      </c>
      <c r="F28" t="n">
        <v>38.45</v>
      </c>
      <c r="G28" t="n">
        <v>192.26</v>
      </c>
      <c r="H28" t="n">
        <v>2.68</v>
      </c>
      <c r="I28" t="n">
        <v>12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413.23</v>
      </c>
      <c r="Q28" t="n">
        <v>419.23</v>
      </c>
      <c r="R28" t="n">
        <v>73.75</v>
      </c>
      <c r="S28" t="n">
        <v>59.57</v>
      </c>
      <c r="T28" t="n">
        <v>4949.96</v>
      </c>
      <c r="U28" t="n">
        <v>0.8100000000000001</v>
      </c>
      <c r="V28" t="n">
        <v>0.9</v>
      </c>
      <c r="W28" t="n">
        <v>6.81</v>
      </c>
      <c r="X28" t="n">
        <v>0.29</v>
      </c>
      <c r="Y28" t="n">
        <v>0.5</v>
      </c>
      <c r="Z28" t="n">
        <v>10</v>
      </c>
      <c r="AA28" t="n">
        <v>575.4219429207889</v>
      </c>
      <c r="AB28" t="n">
        <v>787.3176881287042</v>
      </c>
      <c r="AC28" t="n">
        <v>712.1771929810154</v>
      </c>
      <c r="AD28" t="n">
        <v>575421.9429207889</v>
      </c>
      <c r="AE28" t="n">
        <v>787317.6881287042</v>
      </c>
      <c r="AF28" t="n">
        <v>1.830289619971727e-06</v>
      </c>
      <c r="AG28" t="n">
        <v>16</v>
      </c>
      <c r="AH28" t="n">
        <v>712177.1929810154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2.4362</v>
      </c>
      <c r="E29" t="n">
        <v>41.05</v>
      </c>
      <c r="F29" t="n">
        <v>38.47</v>
      </c>
      <c r="G29" t="n">
        <v>192.36</v>
      </c>
      <c r="H29" t="n">
        <v>2.75</v>
      </c>
      <c r="I29" t="n">
        <v>12</v>
      </c>
      <c r="J29" t="n">
        <v>180.28</v>
      </c>
      <c r="K29" t="n">
        <v>47.83</v>
      </c>
      <c r="L29" t="n">
        <v>28</v>
      </c>
      <c r="M29" t="n">
        <v>10</v>
      </c>
      <c r="N29" t="n">
        <v>34.45</v>
      </c>
      <c r="O29" t="n">
        <v>22468.11</v>
      </c>
      <c r="P29" t="n">
        <v>415.29</v>
      </c>
      <c r="Q29" t="n">
        <v>419.23</v>
      </c>
      <c r="R29" t="n">
        <v>74.39</v>
      </c>
      <c r="S29" t="n">
        <v>59.57</v>
      </c>
      <c r="T29" t="n">
        <v>5268.08</v>
      </c>
      <c r="U29" t="n">
        <v>0.8</v>
      </c>
      <c r="V29" t="n">
        <v>0.9</v>
      </c>
      <c r="W29" t="n">
        <v>6.82</v>
      </c>
      <c r="X29" t="n">
        <v>0.31</v>
      </c>
      <c r="Y29" t="n">
        <v>0.5</v>
      </c>
      <c r="Z29" t="n">
        <v>10</v>
      </c>
      <c r="AA29" t="n">
        <v>577.7122834491405</v>
      </c>
      <c r="AB29" t="n">
        <v>790.4514330822876</v>
      </c>
      <c r="AC29" t="n">
        <v>715.0118577144674</v>
      </c>
      <c r="AD29" t="n">
        <v>577712.2834491405</v>
      </c>
      <c r="AE29" t="n">
        <v>790451.4330822877</v>
      </c>
      <c r="AF29" t="n">
        <v>1.829388517344351e-06</v>
      </c>
      <c r="AG29" t="n">
        <v>16</v>
      </c>
      <c r="AH29" t="n">
        <v>715011.8577144674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2.4354</v>
      </c>
      <c r="E30" t="n">
        <v>41.06</v>
      </c>
      <c r="F30" t="n">
        <v>38.49</v>
      </c>
      <c r="G30" t="n">
        <v>192.43</v>
      </c>
      <c r="H30" t="n">
        <v>2.83</v>
      </c>
      <c r="I30" t="n">
        <v>12</v>
      </c>
      <c r="J30" t="n">
        <v>181.77</v>
      </c>
      <c r="K30" t="n">
        <v>47.83</v>
      </c>
      <c r="L30" t="n">
        <v>29</v>
      </c>
      <c r="M30" t="n">
        <v>10</v>
      </c>
      <c r="N30" t="n">
        <v>34.94</v>
      </c>
      <c r="O30" t="n">
        <v>22652.51</v>
      </c>
      <c r="P30" t="n">
        <v>413.68</v>
      </c>
      <c r="Q30" t="n">
        <v>419.23</v>
      </c>
      <c r="R30" t="n">
        <v>74.97</v>
      </c>
      <c r="S30" t="n">
        <v>59.57</v>
      </c>
      <c r="T30" t="n">
        <v>5559.44</v>
      </c>
      <c r="U30" t="n">
        <v>0.79</v>
      </c>
      <c r="V30" t="n">
        <v>0.9</v>
      </c>
      <c r="W30" t="n">
        <v>6.81</v>
      </c>
      <c r="X30" t="n">
        <v>0.32</v>
      </c>
      <c r="Y30" t="n">
        <v>0.5</v>
      </c>
      <c r="Z30" t="n">
        <v>10</v>
      </c>
      <c r="AA30" t="n">
        <v>576.2850192266282</v>
      </c>
      <c r="AB30" t="n">
        <v>788.498587206593</v>
      </c>
      <c r="AC30" t="n">
        <v>713.2453887083125</v>
      </c>
      <c r="AD30" t="n">
        <v>576285.0192266281</v>
      </c>
      <c r="AE30" t="n">
        <v>788498.587206593</v>
      </c>
      <c r="AF30" t="n">
        <v>1.828787782259434e-06</v>
      </c>
      <c r="AG30" t="n">
        <v>16</v>
      </c>
      <c r="AH30" t="n">
        <v>713245.3887083125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2.4394</v>
      </c>
      <c r="E31" t="n">
        <v>40.99</v>
      </c>
      <c r="F31" t="n">
        <v>38.45</v>
      </c>
      <c r="G31" t="n">
        <v>209.72</v>
      </c>
      <c r="H31" t="n">
        <v>2.9</v>
      </c>
      <c r="I31" t="n">
        <v>11</v>
      </c>
      <c r="J31" t="n">
        <v>183.27</v>
      </c>
      <c r="K31" t="n">
        <v>47.83</v>
      </c>
      <c r="L31" t="n">
        <v>30</v>
      </c>
      <c r="M31" t="n">
        <v>9</v>
      </c>
      <c r="N31" t="n">
        <v>35.44</v>
      </c>
      <c r="O31" t="n">
        <v>22837.46</v>
      </c>
      <c r="P31" t="n">
        <v>412.09</v>
      </c>
      <c r="Q31" t="n">
        <v>419.23</v>
      </c>
      <c r="R31" t="n">
        <v>73.51000000000001</v>
      </c>
      <c r="S31" t="n">
        <v>59.57</v>
      </c>
      <c r="T31" t="n">
        <v>4833.06</v>
      </c>
      <c r="U31" t="n">
        <v>0.8100000000000001</v>
      </c>
      <c r="V31" t="n">
        <v>0.9</v>
      </c>
      <c r="W31" t="n">
        <v>6.82</v>
      </c>
      <c r="X31" t="n">
        <v>0.29</v>
      </c>
      <c r="Y31" t="n">
        <v>0.5</v>
      </c>
      <c r="Z31" t="n">
        <v>10</v>
      </c>
      <c r="AA31" t="n">
        <v>573.9204838083461</v>
      </c>
      <c r="AB31" t="n">
        <v>785.2633255313591</v>
      </c>
      <c r="AC31" t="n">
        <v>710.3188958666448</v>
      </c>
      <c r="AD31" t="n">
        <v>573920.4838083461</v>
      </c>
      <c r="AE31" t="n">
        <v>785263.3255313591</v>
      </c>
      <c r="AF31" t="n">
        <v>1.831791457684021e-06</v>
      </c>
      <c r="AG31" t="n">
        <v>16</v>
      </c>
      <c r="AH31" t="n">
        <v>710318.8958666448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2.44</v>
      </c>
      <c r="E32" t="n">
        <v>40.98</v>
      </c>
      <c r="F32" t="n">
        <v>38.44</v>
      </c>
      <c r="G32" t="n">
        <v>209.66</v>
      </c>
      <c r="H32" t="n">
        <v>2.98</v>
      </c>
      <c r="I32" t="n">
        <v>11</v>
      </c>
      <c r="J32" t="n">
        <v>184.78</v>
      </c>
      <c r="K32" t="n">
        <v>47.83</v>
      </c>
      <c r="L32" t="n">
        <v>31</v>
      </c>
      <c r="M32" t="n">
        <v>9</v>
      </c>
      <c r="N32" t="n">
        <v>35.95</v>
      </c>
      <c r="O32" t="n">
        <v>23023.09</v>
      </c>
      <c r="P32" t="n">
        <v>412.3</v>
      </c>
      <c r="Q32" t="n">
        <v>419.23</v>
      </c>
      <c r="R32" t="n">
        <v>73.38</v>
      </c>
      <c r="S32" t="n">
        <v>59.57</v>
      </c>
      <c r="T32" t="n">
        <v>4770.07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574.0066153289771</v>
      </c>
      <c r="AB32" t="n">
        <v>785.3811744777408</v>
      </c>
      <c r="AC32" t="n">
        <v>710.4254974749859</v>
      </c>
      <c r="AD32" t="n">
        <v>574006.6153289771</v>
      </c>
      <c r="AE32" t="n">
        <v>785381.1744777409</v>
      </c>
      <c r="AF32" t="n">
        <v>1.832242008997709e-06</v>
      </c>
      <c r="AG32" t="n">
        <v>16</v>
      </c>
      <c r="AH32" t="n">
        <v>710425.4974749859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2.4398</v>
      </c>
      <c r="E33" t="n">
        <v>40.99</v>
      </c>
      <c r="F33" t="n">
        <v>38.44</v>
      </c>
      <c r="G33" t="n">
        <v>209.68</v>
      </c>
      <c r="H33" t="n">
        <v>3.05</v>
      </c>
      <c r="I33" t="n">
        <v>11</v>
      </c>
      <c r="J33" t="n">
        <v>186.29</v>
      </c>
      <c r="K33" t="n">
        <v>47.83</v>
      </c>
      <c r="L33" t="n">
        <v>32</v>
      </c>
      <c r="M33" t="n">
        <v>9</v>
      </c>
      <c r="N33" t="n">
        <v>36.46</v>
      </c>
      <c r="O33" t="n">
        <v>23209.42</v>
      </c>
      <c r="P33" t="n">
        <v>410.3</v>
      </c>
      <c r="Q33" t="n">
        <v>419.23</v>
      </c>
      <c r="R33" t="n">
        <v>73.42</v>
      </c>
      <c r="S33" t="n">
        <v>59.57</v>
      </c>
      <c r="T33" t="n">
        <v>4790.32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572.0609478421675</v>
      </c>
      <c r="AB33" t="n">
        <v>782.7190263854964</v>
      </c>
      <c r="AC33" t="n">
        <v>708.017421060317</v>
      </c>
      <c r="AD33" t="n">
        <v>572060.9478421675</v>
      </c>
      <c r="AE33" t="n">
        <v>782719.0263854964</v>
      </c>
      <c r="AF33" t="n">
        <v>1.832091825226479e-06</v>
      </c>
      <c r="AG33" t="n">
        <v>16</v>
      </c>
      <c r="AH33" t="n">
        <v>708017.421060317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2.4433</v>
      </c>
      <c r="E34" t="n">
        <v>40.93</v>
      </c>
      <c r="F34" t="n">
        <v>38.41</v>
      </c>
      <c r="G34" t="n">
        <v>230.47</v>
      </c>
      <c r="H34" t="n">
        <v>3.12</v>
      </c>
      <c r="I34" t="n">
        <v>10</v>
      </c>
      <c r="J34" t="n">
        <v>187.8</v>
      </c>
      <c r="K34" t="n">
        <v>47.83</v>
      </c>
      <c r="L34" t="n">
        <v>33</v>
      </c>
      <c r="M34" t="n">
        <v>8</v>
      </c>
      <c r="N34" t="n">
        <v>36.98</v>
      </c>
      <c r="O34" t="n">
        <v>23396.44</v>
      </c>
      <c r="P34" t="n">
        <v>408.75</v>
      </c>
      <c r="Q34" t="n">
        <v>419.23</v>
      </c>
      <c r="R34" t="n">
        <v>72.48</v>
      </c>
      <c r="S34" t="n">
        <v>59.57</v>
      </c>
      <c r="T34" t="n">
        <v>4325.06</v>
      </c>
      <c r="U34" t="n">
        <v>0.82</v>
      </c>
      <c r="V34" t="n">
        <v>0.9</v>
      </c>
      <c r="W34" t="n">
        <v>6.81</v>
      </c>
      <c r="X34" t="n">
        <v>0.25</v>
      </c>
      <c r="Y34" t="n">
        <v>0.5</v>
      </c>
      <c r="Z34" t="n">
        <v>10</v>
      </c>
      <c r="AA34" t="n">
        <v>569.8497171702005</v>
      </c>
      <c r="AB34" t="n">
        <v>779.6935230274989</v>
      </c>
      <c r="AC34" t="n">
        <v>705.2806674964861</v>
      </c>
      <c r="AD34" t="n">
        <v>569849.7171702005</v>
      </c>
      <c r="AE34" t="n">
        <v>779693.523027499</v>
      </c>
      <c r="AF34" t="n">
        <v>1.834720041222992e-06</v>
      </c>
      <c r="AG34" t="n">
        <v>16</v>
      </c>
      <c r="AH34" t="n">
        <v>705280.6674964861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2.4427</v>
      </c>
      <c r="E35" t="n">
        <v>40.94</v>
      </c>
      <c r="F35" t="n">
        <v>38.42</v>
      </c>
      <c r="G35" t="n">
        <v>230.52</v>
      </c>
      <c r="H35" t="n">
        <v>3.19</v>
      </c>
      <c r="I35" t="n">
        <v>10</v>
      </c>
      <c r="J35" t="n">
        <v>189.33</v>
      </c>
      <c r="K35" t="n">
        <v>47.83</v>
      </c>
      <c r="L35" t="n">
        <v>34</v>
      </c>
      <c r="M35" t="n">
        <v>8</v>
      </c>
      <c r="N35" t="n">
        <v>37.5</v>
      </c>
      <c r="O35" t="n">
        <v>23584.16</v>
      </c>
      <c r="P35" t="n">
        <v>409.76</v>
      </c>
      <c r="Q35" t="n">
        <v>419.23</v>
      </c>
      <c r="R35" t="n">
        <v>72.7</v>
      </c>
      <c r="S35" t="n">
        <v>59.57</v>
      </c>
      <c r="T35" t="n">
        <v>4434.48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570.9706683705505</v>
      </c>
      <c r="AB35" t="n">
        <v>781.2272579126944</v>
      </c>
      <c r="AC35" t="n">
        <v>706.6680248768492</v>
      </c>
      <c r="AD35" t="n">
        <v>570970.6683705505</v>
      </c>
      <c r="AE35" t="n">
        <v>781227.2579126945</v>
      </c>
      <c r="AF35" t="n">
        <v>1.834269489909304e-06</v>
      </c>
      <c r="AG35" t="n">
        <v>16</v>
      </c>
      <c r="AH35" t="n">
        <v>706668.0248768493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2.4429</v>
      </c>
      <c r="E36" t="n">
        <v>40.93</v>
      </c>
      <c r="F36" t="n">
        <v>38.42</v>
      </c>
      <c r="G36" t="n">
        <v>230.5</v>
      </c>
      <c r="H36" t="n">
        <v>3.25</v>
      </c>
      <c r="I36" t="n">
        <v>10</v>
      </c>
      <c r="J36" t="n">
        <v>190.85</v>
      </c>
      <c r="K36" t="n">
        <v>47.83</v>
      </c>
      <c r="L36" t="n">
        <v>35</v>
      </c>
      <c r="M36" t="n">
        <v>8</v>
      </c>
      <c r="N36" t="n">
        <v>38.03</v>
      </c>
      <c r="O36" t="n">
        <v>23772.6</v>
      </c>
      <c r="P36" t="n">
        <v>408.22</v>
      </c>
      <c r="Q36" t="n">
        <v>419.24</v>
      </c>
      <c r="R36" t="n">
        <v>72.73</v>
      </c>
      <c r="S36" t="n">
        <v>59.57</v>
      </c>
      <c r="T36" t="n">
        <v>4452.63</v>
      </c>
      <c r="U36" t="n">
        <v>0.82</v>
      </c>
      <c r="V36" t="n">
        <v>0.9</v>
      </c>
      <c r="W36" t="n">
        <v>6.81</v>
      </c>
      <c r="X36" t="n">
        <v>0.25</v>
      </c>
      <c r="Y36" t="n">
        <v>0.5</v>
      </c>
      <c r="Z36" t="n">
        <v>10</v>
      </c>
      <c r="AA36" t="n">
        <v>569.409258534575</v>
      </c>
      <c r="AB36" t="n">
        <v>779.0908680905725</v>
      </c>
      <c r="AC36" t="n">
        <v>704.7355291009085</v>
      </c>
      <c r="AD36" t="n">
        <v>569409.258534575</v>
      </c>
      <c r="AE36" t="n">
        <v>779090.8680905725</v>
      </c>
      <c r="AF36" t="n">
        <v>1.834419673680534e-06</v>
      </c>
      <c r="AG36" t="n">
        <v>16</v>
      </c>
      <c r="AH36" t="n">
        <v>704735.5291009084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2.4427</v>
      </c>
      <c r="E37" t="n">
        <v>40.94</v>
      </c>
      <c r="F37" t="n">
        <v>38.42</v>
      </c>
      <c r="G37" t="n">
        <v>230.53</v>
      </c>
      <c r="H37" t="n">
        <v>3.32</v>
      </c>
      <c r="I37" t="n">
        <v>10</v>
      </c>
      <c r="J37" t="n">
        <v>192.39</v>
      </c>
      <c r="K37" t="n">
        <v>47.83</v>
      </c>
      <c r="L37" t="n">
        <v>36</v>
      </c>
      <c r="M37" t="n">
        <v>8</v>
      </c>
      <c r="N37" t="n">
        <v>38.56</v>
      </c>
      <c r="O37" t="n">
        <v>23961.75</v>
      </c>
      <c r="P37" t="n">
        <v>403.57</v>
      </c>
      <c r="Q37" t="n">
        <v>419.25</v>
      </c>
      <c r="R37" t="n">
        <v>72.73</v>
      </c>
      <c r="S37" t="n">
        <v>59.57</v>
      </c>
      <c r="T37" t="n">
        <v>4450.32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564.8416174515814</v>
      </c>
      <c r="AB37" t="n">
        <v>772.841220050718</v>
      </c>
      <c r="AC37" t="n">
        <v>699.0823386985415</v>
      </c>
      <c r="AD37" t="n">
        <v>564841.6174515814</v>
      </c>
      <c r="AE37" t="n">
        <v>772841.2200507179</v>
      </c>
      <c r="AF37" t="n">
        <v>1.834269489909304e-06</v>
      </c>
      <c r="AG37" t="n">
        <v>16</v>
      </c>
      <c r="AH37" t="n">
        <v>699082.3386985415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2.4464</v>
      </c>
      <c r="E38" t="n">
        <v>40.88</v>
      </c>
      <c r="F38" t="n">
        <v>38.39</v>
      </c>
      <c r="G38" t="n">
        <v>255.92</v>
      </c>
      <c r="H38" t="n">
        <v>3.39</v>
      </c>
      <c r="I38" t="n">
        <v>9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405.5</v>
      </c>
      <c r="Q38" t="n">
        <v>419.23</v>
      </c>
      <c r="R38" t="n">
        <v>71.7</v>
      </c>
      <c r="S38" t="n">
        <v>59.57</v>
      </c>
      <c r="T38" t="n">
        <v>3938.29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566.0478959433965</v>
      </c>
      <c r="AB38" t="n">
        <v>774.4917035004706</v>
      </c>
      <c r="AC38" t="n">
        <v>700.5753023243176</v>
      </c>
      <c r="AD38" t="n">
        <v>566047.8959433965</v>
      </c>
      <c r="AE38" t="n">
        <v>774491.7035004706</v>
      </c>
      <c r="AF38" t="n">
        <v>1.837047889677047e-06</v>
      </c>
      <c r="AG38" t="n">
        <v>16</v>
      </c>
      <c r="AH38" t="n">
        <v>700575.3023243176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2.4468</v>
      </c>
      <c r="E39" t="n">
        <v>40.87</v>
      </c>
      <c r="F39" t="n">
        <v>38.38</v>
      </c>
      <c r="G39" t="n">
        <v>255.88</v>
      </c>
      <c r="H39" t="n">
        <v>3.45</v>
      </c>
      <c r="I39" t="n">
        <v>9</v>
      </c>
      <c r="J39" t="n">
        <v>195.47</v>
      </c>
      <c r="K39" t="n">
        <v>47.83</v>
      </c>
      <c r="L39" t="n">
        <v>38</v>
      </c>
      <c r="M39" t="n">
        <v>7</v>
      </c>
      <c r="N39" t="n">
        <v>39.64</v>
      </c>
      <c r="O39" t="n">
        <v>24342.26</v>
      </c>
      <c r="P39" t="n">
        <v>407.11</v>
      </c>
      <c r="Q39" t="n">
        <v>419.23</v>
      </c>
      <c r="R39" t="n">
        <v>71.48</v>
      </c>
      <c r="S39" t="n">
        <v>59.57</v>
      </c>
      <c r="T39" t="n">
        <v>3829.88</v>
      </c>
      <c r="U39" t="n">
        <v>0.83</v>
      </c>
      <c r="V39" t="n">
        <v>0.9</v>
      </c>
      <c r="W39" t="n">
        <v>6.81</v>
      </c>
      <c r="X39" t="n">
        <v>0.22</v>
      </c>
      <c r="Y39" t="n">
        <v>0.5</v>
      </c>
      <c r="Z39" t="n">
        <v>10</v>
      </c>
      <c r="AA39" t="n">
        <v>567.5558480611015</v>
      </c>
      <c r="AB39" t="n">
        <v>776.5549501140667</v>
      </c>
      <c r="AC39" t="n">
        <v>702.4416355768973</v>
      </c>
      <c r="AD39" t="n">
        <v>567555.8480611015</v>
      </c>
      <c r="AE39" t="n">
        <v>776554.9501140667</v>
      </c>
      <c r="AF39" t="n">
        <v>1.837348257219506e-06</v>
      </c>
      <c r="AG39" t="n">
        <v>16</v>
      </c>
      <c r="AH39" t="n">
        <v>702441.6355768973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2.4464</v>
      </c>
      <c r="E40" t="n">
        <v>40.88</v>
      </c>
      <c r="F40" t="n">
        <v>38.39</v>
      </c>
      <c r="G40" t="n">
        <v>255.93</v>
      </c>
      <c r="H40" t="n">
        <v>3.51</v>
      </c>
      <c r="I40" t="n">
        <v>9</v>
      </c>
      <c r="J40" t="n">
        <v>197.02</v>
      </c>
      <c r="K40" t="n">
        <v>47.83</v>
      </c>
      <c r="L40" t="n">
        <v>39</v>
      </c>
      <c r="M40" t="n">
        <v>7</v>
      </c>
      <c r="N40" t="n">
        <v>40.2</v>
      </c>
      <c r="O40" t="n">
        <v>24533.63</v>
      </c>
      <c r="P40" t="n">
        <v>406.3</v>
      </c>
      <c r="Q40" t="n">
        <v>419.23</v>
      </c>
      <c r="R40" t="n">
        <v>71.65000000000001</v>
      </c>
      <c r="S40" t="n">
        <v>59.57</v>
      </c>
      <c r="T40" t="n">
        <v>3917.99</v>
      </c>
      <c r="U40" t="n">
        <v>0.83</v>
      </c>
      <c r="V40" t="n">
        <v>0.9</v>
      </c>
      <c r="W40" t="n">
        <v>6.81</v>
      </c>
      <c r="X40" t="n">
        <v>0.23</v>
      </c>
      <c r="Y40" t="n">
        <v>0.5</v>
      </c>
      <c r="Z40" t="n">
        <v>10</v>
      </c>
      <c r="AA40" t="n">
        <v>566.83882081324</v>
      </c>
      <c r="AB40" t="n">
        <v>775.5738818005331</v>
      </c>
      <c r="AC40" t="n">
        <v>701.5541990462691</v>
      </c>
      <c r="AD40" t="n">
        <v>566838.82081324</v>
      </c>
      <c r="AE40" t="n">
        <v>775573.881800533</v>
      </c>
      <c r="AF40" t="n">
        <v>1.837047889677047e-06</v>
      </c>
      <c r="AG40" t="n">
        <v>16</v>
      </c>
      <c r="AH40" t="n">
        <v>701554.1990462691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2.4457</v>
      </c>
      <c r="E41" t="n">
        <v>40.89</v>
      </c>
      <c r="F41" t="n">
        <v>38.4</v>
      </c>
      <c r="G41" t="n">
        <v>256</v>
      </c>
      <c r="H41" t="n">
        <v>3.58</v>
      </c>
      <c r="I41" t="n">
        <v>9</v>
      </c>
      <c r="J41" t="n">
        <v>198.58</v>
      </c>
      <c r="K41" t="n">
        <v>47.83</v>
      </c>
      <c r="L41" t="n">
        <v>40</v>
      </c>
      <c r="M41" t="n">
        <v>7</v>
      </c>
      <c r="N41" t="n">
        <v>40.75</v>
      </c>
      <c r="O41" t="n">
        <v>24725.75</v>
      </c>
      <c r="P41" t="n">
        <v>404.13</v>
      </c>
      <c r="Q41" t="n">
        <v>419.23</v>
      </c>
      <c r="R41" t="n">
        <v>72.04000000000001</v>
      </c>
      <c r="S41" t="n">
        <v>59.57</v>
      </c>
      <c r="T41" t="n">
        <v>4110.34</v>
      </c>
      <c r="U41" t="n">
        <v>0.83</v>
      </c>
      <c r="V41" t="n">
        <v>0.9</v>
      </c>
      <c r="W41" t="n">
        <v>6.81</v>
      </c>
      <c r="X41" t="n">
        <v>0.24</v>
      </c>
      <c r="Y41" t="n">
        <v>0.5</v>
      </c>
      <c r="Z41" t="n">
        <v>10</v>
      </c>
      <c r="AA41" t="n">
        <v>564.8309912443435</v>
      </c>
      <c r="AB41" t="n">
        <v>772.8266808051802</v>
      </c>
      <c r="AC41" t="n">
        <v>699.0691870581918</v>
      </c>
      <c r="AD41" t="n">
        <v>564830.9912443436</v>
      </c>
      <c r="AE41" t="n">
        <v>772826.6808051802</v>
      </c>
      <c r="AF41" t="n">
        <v>1.836522246477745e-06</v>
      </c>
      <c r="AG41" t="n">
        <v>16</v>
      </c>
      <c r="AH41" t="n">
        <v>699069.1870581917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1.352</v>
      </c>
      <c r="E2" t="n">
        <v>73.95999999999999</v>
      </c>
      <c r="F2" t="n">
        <v>53.41</v>
      </c>
      <c r="G2" t="n">
        <v>6.28</v>
      </c>
      <c r="H2" t="n">
        <v>0.1</v>
      </c>
      <c r="I2" t="n">
        <v>510</v>
      </c>
      <c r="J2" t="n">
        <v>176.73</v>
      </c>
      <c r="K2" t="n">
        <v>52.44</v>
      </c>
      <c r="L2" t="n">
        <v>1</v>
      </c>
      <c r="M2" t="n">
        <v>508</v>
      </c>
      <c r="N2" t="n">
        <v>33.29</v>
      </c>
      <c r="O2" t="n">
        <v>22031.19</v>
      </c>
      <c r="P2" t="n">
        <v>705.0700000000001</v>
      </c>
      <c r="Q2" t="n">
        <v>419.53</v>
      </c>
      <c r="R2" t="n">
        <v>560.64</v>
      </c>
      <c r="S2" t="n">
        <v>59.57</v>
      </c>
      <c r="T2" t="n">
        <v>245904.98</v>
      </c>
      <c r="U2" t="n">
        <v>0.11</v>
      </c>
      <c r="V2" t="n">
        <v>0.65</v>
      </c>
      <c r="W2" t="n">
        <v>7.67</v>
      </c>
      <c r="X2" t="n">
        <v>15.23</v>
      </c>
      <c r="Y2" t="n">
        <v>0.5</v>
      </c>
      <c r="Z2" t="n">
        <v>10</v>
      </c>
      <c r="AA2" t="n">
        <v>1603.379562857387</v>
      </c>
      <c r="AB2" t="n">
        <v>2193.814654015486</v>
      </c>
      <c r="AC2" t="n">
        <v>1984.440062474453</v>
      </c>
      <c r="AD2" t="n">
        <v>1603379.562857387</v>
      </c>
      <c r="AE2" t="n">
        <v>2193814.654015486</v>
      </c>
      <c r="AF2" t="n">
        <v>1.001993146410905e-06</v>
      </c>
      <c r="AG2" t="n">
        <v>29</v>
      </c>
      <c r="AH2" t="n">
        <v>1984440.062474453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1.8451</v>
      </c>
      <c r="E3" t="n">
        <v>54.2</v>
      </c>
      <c r="F3" t="n">
        <v>44.28</v>
      </c>
      <c r="G3" t="n">
        <v>12.59</v>
      </c>
      <c r="H3" t="n">
        <v>0.2</v>
      </c>
      <c r="I3" t="n">
        <v>211</v>
      </c>
      <c r="J3" t="n">
        <v>178.21</v>
      </c>
      <c r="K3" t="n">
        <v>52.44</v>
      </c>
      <c r="L3" t="n">
        <v>2</v>
      </c>
      <c r="M3" t="n">
        <v>209</v>
      </c>
      <c r="N3" t="n">
        <v>33.77</v>
      </c>
      <c r="O3" t="n">
        <v>22213.89</v>
      </c>
      <c r="P3" t="n">
        <v>583.97</v>
      </c>
      <c r="Q3" t="n">
        <v>419.36</v>
      </c>
      <c r="R3" t="n">
        <v>263.64</v>
      </c>
      <c r="S3" t="n">
        <v>59.57</v>
      </c>
      <c r="T3" t="n">
        <v>98902.78999999999</v>
      </c>
      <c r="U3" t="n">
        <v>0.23</v>
      </c>
      <c r="V3" t="n">
        <v>0.78</v>
      </c>
      <c r="W3" t="n">
        <v>7.13</v>
      </c>
      <c r="X3" t="n">
        <v>6.11</v>
      </c>
      <c r="Y3" t="n">
        <v>0.5</v>
      </c>
      <c r="Z3" t="n">
        <v>10</v>
      </c>
      <c r="AA3" t="n">
        <v>999.8048198412291</v>
      </c>
      <c r="AB3" t="n">
        <v>1367.977062782415</v>
      </c>
      <c r="AC3" t="n">
        <v>1237.419251878327</v>
      </c>
      <c r="AD3" t="n">
        <v>999804.8198412291</v>
      </c>
      <c r="AE3" t="n">
        <v>1367977.062782415</v>
      </c>
      <c r="AF3" t="n">
        <v>1.367439019558255e-06</v>
      </c>
      <c r="AG3" t="n">
        <v>21</v>
      </c>
      <c r="AH3" t="n">
        <v>1237419.251878327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2.0327</v>
      </c>
      <c r="E4" t="n">
        <v>49.2</v>
      </c>
      <c r="F4" t="n">
        <v>42.01</v>
      </c>
      <c r="G4" t="n">
        <v>18.81</v>
      </c>
      <c r="H4" t="n">
        <v>0.3</v>
      </c>
      <c r="I4" t="n">
        <v>134</v>
      </c>
      <c r="J4" t="n">
        <v>179.7</v>
      </c>
      <c r="K4" t="n">
        <v>52.44</v>
      </c>
      <c r="L4" t="n">
        <v>3</v>
      </c>
      <c r="M4" t="n">
        <v>132</v>
      </c>
      <c r="N4" t="n">
        <v>34.26</v>
      </c>
      <c r="O4" t="n">
        <v>22397.24</v>
      </c>
      <c r="P4" t="n">
        <v>553.6</v>
      </c>
      <c r="Q4" t="n">
        <v>419.32</v>
      </c>
      <c r="R4" t="n">
        <v>189.5</v>
      </c>
      <c r="S4" t="n">
        <v>59.57</v>
      </c>
      <c r="T4" t="n">
        <v>62214.36</v>
      </c>
      <c r="U4" t="n">
        <v>0.31</v>
      </c>
      <c r="V4" t="n">
        <v>0.82</v>
      </c>
      <c r="W4" t="n">
        <v>7.01</v>
      </c>
      <c r="X4" t="n">
        <v>3.84</v>
      </c>
      <c r="Y4" t="n">
        <v>0.5</v>
      </c>
      <c r="Z4" t="n">
        <v>10</v>
      </c>
      <c r="AA4" t="n">
        <v>867.7144390995064</v>
      </c>
      <c r="AB4" t="n">
        <v>1187.245176435271</v>
      </c>
      <c r="AC4" t="n">
        <v>1073.936163105359</v>
      </c>
      <c r="AD4" t="n">
        <v>867714.4390995065</v>
      </c>
      <c r="AE4" t="n">
        <v>1187245.176435271</v>
      </c>
      <c r="AF4" t="n">
        <v>1.506472979814679e-06</v>
      </c>
      <c r="AG4" t="n">
        <v>19</v>
      </c>
      <c r="AH4" t="n">
        <v>1073936.163105359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2.133</v>
      </c>
      <c r="E5" t="n">
        <v>46.88</v>
      </c>
      <c r="F5" t="n">
        <v>40.98</v>
      </c>
      <c r="G5" t="n">
        <v>25.09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539.3</v>
      </c>
      <c r="Q5" t="n">
        <v>419.28</v>
      </c>
      <c r="R5" t="n">
        <v>155.72</v>
      </c>
      <c r="S5" t="n">
        <v>59.57</v>
      </c>
      <c r="T5" t="n">
        <v>45504.52</v>
      </c>
      <c r="U5" t="n">
        <v>0.38</v>
      </c>
      <c r="V5" t="n">
        <v>0.84</v>
      </c>
      <c r="W5" t="n">
        <v>6.96</v>
      </c>
      <c r="X5" t="n">
        <v>2.81</v>
      </c>
      <c r="Y5" t="n">
        <v>0.5</v>
      </c>
      <c r="Z5" t="n">
        <v>10</v>
      </c>
      <c r="AA5" t="n">
        <v>816.1722057924061</v>
      </c>
      <c r="AB5" t="n">
        <v>1116.722818941646</v>
      </c>
      <c r="AC5" t="n">
        <v>1010.144360432174</v>
      </c>
      <c r="AD5" t="n">
        <v>816172.2057924061</v>
      </c>
      <c r="AE5" t="n">
        <v>1116722.818941646</v>
      </c>
      <c r="AF5" t="n">
        <v>1.580807234685252e-06</v>
      </c>
      <c r="AG5" t="n">
        <v>19</v>
      </c>
      <c r="AH5" t="n">
        <v>1010144.360432174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2.1974</v>
      </c>
      <c r="E6" t="n">
        <v>45.51</v>
      </c>
      <c r="F6" t="n">
        <v>40.35</v>
      </c>
      <c r="G6" t="n">
        <v>31.44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530.41</v>
      </c>
      <c r="Q6" t="n">
        <v>419.26</v>
      </c>
      <c r="R6" t="n">
        <v>135.79</v>
      </c>
      <c r="S6" t="n">
        <v>59.57</v>
      </c>
      <c r="T6" t="n">
        <v>35643.31</v>
      </c>
      <c r="U6" t="n">
        <v>0.44</v>
      </c>
      <c r="V6" t="n">
        <v>0.86</v>
      </c>
      <c r="W6" t="n">
        <v>6.91</v>
      </c>
      <c r="X6" t="n">
        <v>2.19</v>
      </c>
      <c r="Y6" t="n">
        <v>0.5</v>
      </c>
      <c r="Z6" t="n">
        <v>10</v>
      </c>
      <c r="AA6" t="n">
        <v>778.25386107706</v>
      </c>
      <c r="AB6" t="n">
        <v>1064.841266862803</v>
      </c>
      <c r="AC6" t="n">
        <v>963.214310867521</v>
      </c>
      <c r="AD6" t="n">
        <v>778253.86107706</v>
      </c>
      <c r="AE6" t="n">
        <v>1064841.266862803</v>
      </c>
      <c r="AF6" t="n">
        <v>1.628535310594173e-06</v>
      </c>
      <c r="AG6" t="n">
        <v>18</v>
      </c>
      <c r="AH6" t="n">
        <v>963214.310867521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2.2385</v>
      </c>
      <c r="E7" t="n">
        <v>44.67</v>
      </c>
      <c r="F7" t="n">
        <v>39.98</v>
      </c>
      <c r="G7" t="n">
        <v>37.48</v>
      </c>
      <c r="H7" t="n">
        <v>0.58</v>
      </c>
      <c r="I7" t="n">
        <v>64</v>
      </c>
      <c r="J7" t="n">
        <v>184.19</v>
      </c>
      <c r="K7" t="n">
        <v>52.44</v>
      </c>
      <c r="L7" t="n">
        <v>6</v>
      </c>
      <c r="M7" t="n">
        <v>62</v>
      </c>
      <c r="N7" t="n">
        <v>35.75</v>
      </c>
      <c r="O7" t="n">
        <v>22951.43</v>
      </c>
      <c r="P7" t="n">
        <v>525.22</v>
      </c>
      <c r="Q7" t="n">
        <v>419.35</v>
      </c>
      <c r="R7" t="n">
        <v>123.37</v>
      </c>
      <c r="S7" t="n">
        <v>59.57</v>
      </c>
      <c r="T7" t="n">
        <v>29502.55</v>
      </c>
      <c r="U7" t="n">
        <v>0.48</v>
      </c>
      <c r="V7" t="n">
        <v>0.87</v>
      </c>
      <c r="W7" t="n">
        <v>6.9</v>
      </c>
      <c r="X7" t="n">
        <v>1.81</v>
      </c>
      <c r="Y7" t="n">
        <v>0.5</v>
      </c>
      <c r="Z7" t="n">
        <v>10</v>
      </c>
      <c r="AA7" t="n">
        <v>760.4237202713989</v>
      </c>
      <c r="AB7" t="n">
        <v>1040.445281602202</v>
      </c>
      <c r="AC7" t="n">
        <v>941.146644200211</v>
      </c>
      <c r="AD7" t="n">
        <v>760423.7202713989</v>
      </c>
      <c r="AE7" t="n">
        <v>1040445.281602202</v>
      </c>
      <c r="AF7" t="n">
        <v>1.658995309349712e-06</v>
      </c>
      <c r="AG7" t="n">
        <v>18</v>
      </c>
      <c r="AH7" t="n">
        <v>941146.6442002109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2.2689</v>
      </c>
      <c r="E8" t="n">
        <v>44.07</v>
      </c>
      <c r="F8" t="n">
        <v>39.7</v>
      </c>
      <c r="G8" t="n">
        <v>43.31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520.9299999999999</v>
      </c>
      <c r="Q8" t="n">
        <v>419.24</v>
      </c>
      <c r="R8" t="n">
        <v>114.3</v>
      </c>
      <c r="S8" t="n">
        <v>59.57</v>
      </c>
      <c r="T8" t="n">
        <v>25012.97</v>
      </c>
      <c r="U8" t="n">
        <v>0.52</v>
      </c>
      <c r="V8" t="n">
        <v>0.87</v>
      </c>
      <c r="W8" t="n">
        <v>6.88</v>
      </c>
      <c r="X8" t="n">
        <v>1.53</v>
      </c>
      <c r="Y8" t="n">
        <v>0.5</v>
      </c>
      <c r="Z8" t="n">
        <v>10</v>
      </c>
      <c r="AA8" t="n">
        <v>747.1618037494746</v>
      </c>
      <c r="AB8" t="n">
        <v>1022.29974234244</v>
      </c>
      <c r="AC8" t="n">
        <v>924.7328897399769</v>
      </c>
      <c r="AD8" t="n">
        <v>747161.8037494747</v>
      </c>
      <c r="AE8" t="n">
        <v>1022299.74234244</v>
      </c>
      <c r="AF8" t="n">
        <v>1.681525332760134e-06</v>
      </c>
      <c r="AG8" t="n">
        <v>18</v>
      </c>
      <c r="AH8" t="n">
        <v>924732.889739977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2.2933</v>
      </c>
      <c r="E9" t="n">
        <v>43.6</v>
      </c>
      <c r="F9" t="n">
        <v>39.48</v>
      </c>
      <c r="G9" t="n">
        <v>49.35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517.36</v>
      </c>
      <c r="Q9" t="n">
        <v>419.26</v>
      </c>
      <c r="R9" t="n">
        <v>107.35</v>
      </c>
      <c r="S9" t="n">
        <v>59.57</v>
      </c>
      <c r="T9" t="n">
        <v>21570.96</v>
      </c>
      <c r="U9" t="n">
        <v>0.55</v>
      </c>
      <c r="V9" t="n">
        <v>0.88</v>
      </c>
      <c r="W9" t="n">
        <v>6.86</v>
      </c>
      <c r="X9" t="n">
        <v>1.31</v>
      </c>
      <c r="Y9" t="n">
        <v>0.5</v>
      </c>
      <c r="Z9" t="n">
        <v>10</v>
      </c>
      <c r="AA9" t="n">
        <v>728.9756910683901</v>
      </c>
      <c r="AB9" t="n">
        <v>997.4167006575134</v>
      </c>
      <c r="AC9" t="n">
        <v>902.224650629891</v>
      </c>
      <c r="AD9" t="n">
        <v>728975.6910683902</v>
      </c>
      <c r="AE9" t="n">
        <v>997416.7006575133</v>
      </c>
      <c r="AF9" t="n">
        <v>1.699608641023763e-06</v>
      </c>
      <c r="AG9" t="n">
        <v>17</v>
      </c>
      <c r="AH9" t="n">
        <v>902224.650629891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2.3126</v>
      </c>
      <c r="E10" t="n">
        <v>43.24</v>
      </c>
      <c r="F10" t="n">
        <v>39.33</v>
      </c>
      <c r="G10" t="n">
        <v>56.18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514.9299999999999</v>
      </c>
      <c r="Q10" t="n">
        <v>419.31</v>
      </c>
      <c r="R10" t="n">
        <v>102.44</v>
      </c>
      <c r="S10" t="n">
        <v>59.57</v>
      </c>
      <c r="T10" t="n">
        <v>19148</v>
      </c>
      <c r="U10" t="n">
        <v>0.58</v>
      </c>
      <c r="V10" t="n">
        <v>0.88</v>
      </c>
      <c r="W10" t="n">
        <v>6.85</v>
      </c>
      <c r="X10" t="n">
        <v>1.16</v>
      </c>
      <c r="Y10" t="n">
        <v>0.5</v>
      </c>
      <c r="Z10" t="n">
        <v>10</v>
      </c>
      <c r="AA10" t="n">
        <v>721.2566414214148</v>
      </c>
      <c r="AB10" t="n">
        <v>986.8551563900854</v>
      </c>
      <c r="AC10" t="n">
        <v>892.671085324126</v>
      </c>
      <c r="AD10" t="n">
        <v>721256.6414214148</v>
      </c>
      <c r="AE10" t="n">
        <v>986855.1563900855</v>
      </c>
      <c r="AF10" t="n">
        <v>1.713912241412617e-06</v>
      </c>
      <c r="AG10" t="n">
        <v>17</v>
      </c>
      <c r="AH10" t="n">
        <v>892671.0853241261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2.3256</v>
      </c>
      <c r="E11" t="n">
        <v>43</v>
      </c>
      <c r="F11" t="n">
        <v>39.23</v>
      </c>
      <c r="G11" t="n">
        <v>61.94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513.34</v>
      </c>
      <c r="Q11" t="n">
        <v>419.27</v>
      </c>
      <c r="R11" t="n">
        <v>99</v>
      </c>
      <c r="S11" t="n">
        <v>59.57</v>
      </c>
      <c r="T11" t="n">
        <v>17445.01</v>
      </c>
      <c r="U11" t="n">
        <v>0.6</v>
      </c>
      <c r="V11" t="n">
        <v>0.88</v>
      </c>
      <c r="W11" t="n">
        <v>6.86</v>
      </c>
      <c r="X11" t="n">
        <v>1.06</v>
      </c>
      <c r="Y11" t="n">
        <v>0.5</v>
      </c>
      <c r="Z11" t="n">
        <v>10</v>
      </c>
      <c r="AA11" t="n">
        <v>716.1794876839452</v>
      </c>
      <c r="AB11" t="n">
        <v>979.908370658265</v>
      </c>
      <c r="AC11" t="n">
        <v>886.3872910726755</v>
      </c>
      <c r="AD11" t="n">
        <v>716179.4876839452</v>
      </c>
      <c r="AE11" t="n">
        <v>979908.370658265</v>
      </c>
      <c r="AF11" t="n">
        <v>1.723546790897337e-06</v>
      </c>
      <c r="AG11" t="n">
        <v>17</v>
      </c>
      <c r="AH11" t="n">
        <v>886387.2910726755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2.3352</v>
      </c>
      <c r="E12" t="n">
        <v>42.82</v>
      </c>
      <c r="F12" t="n">
        <v>39.16</v>
      </c>
      <c r="G12" t="n">
        <v>67.13</v>
      </c>
      <c r="H12" t="n">
        <v>1.02</v>
      </c>
      <c r="I12" t="n">
        <v>35</v>
      </c>
      <c r="J12" t="n">
        <v>191.79</v>
      </c>
      <c r="K12" t="n">
        <v>52.44</v>
      </c>
      <c r="L12" t="n">
        <v>11</v>
      </c>
      <c r="M12" t="n">
        <v>33</v>
      </c>
      <c r="N12" t="n">
        <v>38.35</v>
      </c>
      <c r="O12" t="n">
        <v>23888.73</v>
      </c>
      <c r="P12" t="n">
        <v>511.98</v>
      </c>
      <c r="Q12" t="n">
        <v>419.27</v>
      </c>
      <c r="R12" t="n">
        <v>96.78</v>
      </c>
      <c r="S12" t="n">
        <v>59.57</v>
      </c>
      <c r="T12" t="n">
        <v>16349</v>
      </c>
      <c r="U12" t="n">
        <v>0.62</v>
      </c>
      <c r="V12" t="n">
        <v>0.88</v>
      </c>
      <c r="W12" t="n">
        <v>6.85</v>
      </c>
      <c r="X12" t="n">
        <v>0.99</v>
      </c>
      <c r="Y12" t="n">
        <v>0.5</v>
      </c>
      <c r="Z12" t="n">
        <v>10</v>
      </c>
      <c r="AA12" t="n">
        <v>712.2789310554056</v>
      </c>
      <c r="AB12" t="n">
        <v>974.5714569986834</v>
      </c>
      <c r="AC12" t="n">
        <v>881.559724962359</v>
      </c>
      <c r="AD12" t="n">
        <v>712278.9310554055</v>
      </c>
      <c r="AE12" t="n">
        <v>974571.4569986834</v>
      </c>
      <c r="AF12" t="n">
        <v>1.730661535132208e-06</v>
      </c>
      <c r="AG12" t="n">
        <v>17</v>
      </c>
      <c r="AH12" t="n">
        <v>881559.7249623591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2.3465</v>
      </c>
      <c r="E13" t="n">
        <v>42.62</v>
      </c>
      <c r="F13" t="n">
        <v>39.06</v>
      </c>
      <c r="G13" t="n">
        <v>73.23</v>
      </c>
      <c r="H13" t="n">
        <v>1.1</v>
      </c>
      <c r="I13" t="n">
        <v>32</v>
      </c>
      <c r="J13" t="n">
        <v>193.33</v>
      </c>
      <c r="K13" t="n">
        <v>52.44</v>
      </c>
      <c r="L13" t="n">
        <v>12</v>
      </c>
      <c r="M13" t="n">
        <v>30</v>
      </c>
      <c r="N13" t="n">
        <v>38.89</v>
      </c>
      <c r="O13" t="n">
        <v>24078.33</v>
      </c>
      <c r="P13" t="n">
        <v>510.06</v>
      </c>
      <c r="Q13" t="n">
        <v>419.24</v>
      </c>
      <c r="R13" t="n">
        <v>93.47</v>
      </c>
      <c r="S13" t="n">
        <v>59.57</v>
      </c>
      <c r="T13" t="n">
        <v>14710.19</v>
      </c>
      <c r="U13" t="n">
        <v>0.64</v>
      </c>
      <c r="V13" t="n">
        <v>0.89</v>
      </c>
      <c r="W13" t="n">
        <v>6.85</v>
      </c>
      <c r="X13" t="n">
        <v>0.9</v>
      </c>
      <c r="Y13" t="n">
        <v>0.5</v>
      </c>
      <c r="Z13" t="n">
        <v>10</v>
      </c>
      <c r="AA13" t="n">
        <v>707.3771173067397</v>
      </c>
      <c r="AB13" t="n">
        <v>967.8645791749987</v>
      </c>
      <c r="AC13" t="n">
        <v>875.4929421450045</v>
      </c>
      <c r="AD13" t="n">
        <v>707377.1173067397</v>
      </c>
      <c r="AE13" t="n">
        <v>967864.5791749987</v>
      </c>
      <c r="AF13" t="n">
        <v>1.739036181992003e-06</v>
      </c>
      <c r="AG13" t="n">
        <v>17</v>
      </c>
      <c r="AH13" t="n">
        <v>875492.9421450045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2.3572</v>
      </c>
      <c r="E14" t="n">
        <v>42.42</v>
      </c>
      <c r="F14" t="n">
        <v>38.97</v>
      </c>
      <c r="G14" t="n">
        <v>80.63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508.13</v>
      </c>
      <c r="Q14" t="n">
        <v>419.23</v>
      </c>
      <c r="R14" t="n">
        <v>90.52</v>
      </c>
      <c r="S14" t="n">
        <v>59.57</v>
      </c>
      <c r="T14" t="n">
        <v>13251.05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702.6699851754919</v>
      </c>
      <c r="AB14" t="n">
        <v>961.4240733290119</v>
      </c>
      <c r="AC14" t="n">
        <v>869.6671091376522</v>
      </c>
      <c r="AD14" t="n">
        <v>702669.9851754919</v>
      </c>
      <c r="AE14" t="n">
        <v>961424.0733290119</v>
      </c>
      <c r="AF14" t="n">
        <v>1.746966157337119e-06</v>
      </c>
      <c r="AG14" t="n">
        <v>17</v>
      </c>
      <c r="AH14" t="n">
        <v>869667.1091376522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2.3648</v>
      </c>
      <c r="E15" t="n">
        <v>42.29</v>
      </c>
      <c r="F15" t="n">
        <v>38.91</v>
      </c>
      <c r="G15" t="n">
        <v>86.45999999999999</v>
      </c>
      <c r="H15" t="n">
        <v>1.27</v>
      </c>
      <c r="I15" t="n">
        <v>27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507.14</v>
      </c>
      <c r="Q15" t="n">
        <v>419.25</v>
      </c>
      <c r="R15" t="n">
        <v>88.59999999999999</v>
      </c>
      <c r="S15" t="n">
        <v>59.57</v>
      </c>
      <c r="T15" t="n">
        <v>12298.03</v>
      </c>
      <c r="U15" t="n">
        <v>0.67</v>
      </c>
      <c r="V15" t="n">
        <v>0.89</v>
      </c>
      <c r="W15" t="n">
        <v>6.84</v>
      </c>
      <c r="X15" t="n">
        <v>0.74</v>
      </c>
      <c r="Y15" t="n">
        <v>0.5</v>
      </c>
      <c r="Z15" t="n">
        <v>10</v>
      </c>
      <c r="AA15" t="n">
        <v>699.746953936065</v>
      </c>
      <c r="AB15" t="n">
        <v>957.4246530321909</v>
      </c>
      <c r="AC15" t="n">
        <v>866.049387900738</v>
      </c>
      <c r="AD15" t="n">
        <v>699746.953936065</v>
      </c>
      <c r="AE15" t="n">
        <v>957424.6530321909</v>
      </c>
      <c r="AF15" t="n">
        <v>1.752598663189724e-06</v>
      </c>
      <c r="AG15" t="n">
        <v>17</v>
      </c>
      <c r="AH15" t="n">
        <v>866049.387900738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2.3674</v>
      </c>
      <c r="E16" t="n">
        <v>42.24</v>
      </c>
      <c r="F16" t="n">
        <v>38.9</v>
      </c>
      <c r="G16" t="n">
        <v>89.76000000000001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506.07</v>
      </c>
      <c r="Q16" t="n">
        <v>419.23</v>
      </c>
      <c r="R16" t="n">
        <v>88.12</v>
      </c>
      <c r="S16" t="n">
        <v>59.57</v>
      </c>
      <c r="T16" t="n">
        <v>12067.28</v>
      </c>
      <c r="U16" t="n">
        <v>0.68</v>
      </c>
      <c r="V16" t="n">
        <v>0.89</v>
      </c>
      <c r="W16" t="n">
        <v>6.84</v>
      </c>
      <c r="X16" t="n">
        <v>0.73</v>
      </c>
      <c r="Y16" t="n">
        <v>0.5</v>
      </c>
      <c r="Z16" t="n">
        <v>10</v>
      </c>
      <c r="AA16" t="n">
        <v>698.0174348930346</v>
      </c>
      <c r="AB16" t="n">
        <v>955.0582487765216</v>
      </c>
      <c r="AC16" t="n">
        <v>863.9088299459606</v>
      </c>
      <c r="AD16" t="n">
        <v>698017.4348930346</v>
      </c>
      <c r="AE16" t="n">
        <v>955058.2487765217</v>
      </c>
      <c r="AF16" t="n">
        <v>1.754525573086668e-06</v>
      </c>
      <c r="AG16" t="n">
        <v>17</v>
      </c>
      <c r="AH16" t="n">
        <v>863908.8299459607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2.3753</v>
      </c>
      <c r="E17" t="n">
        <v>42.1</v>
      </c>
      <c r="F17" t="n">
        <v>38.83</v>
      </c>
      <c r="G17" t="n">
        <v>97.06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505.74</v>
      </c>
      <c r="Q17" t="n">
        <v>419.24</v>
      </c>
      <c r="R17" t="n">
        <v>85.81</v>
      </c>
      <c r="S17" t="n">
        <v>59.57</v>
      </c>
      <c r="T17" t="n">
        <v>10922.21</v>
      </c>
      <c r="U17" t="n">
        <v>0.6899999999999999</v>
      </c>
      <c r="V17" t="n">
        <v>0.89</v>
      </c>
      <c r="W17" t="n">
        <v>6.84</v>
      </c>
      <c r="X17" t="n">
        <v>0.66</v>
      </c>
      <c r="Y17" t="n">
        <v>0.5</v>
      </c>
      <c r="Z17" t="n">
        <v>10</v>
      </c>
      <c r="AA17" t="n">
        <v>695.7101497008077</v>
      </c>
      <c r="AB17" t="n">
        <v>951.9013193862779</v>
      </c>
      <c r="AC17" t="n">
        <v>861.0531934659437</v>
      </c>
      <c r="AD17" t="n">
        <v>695710.1497008078</v>
      </c>
      <c r="AE17" t="n">
        <v>951901.3193862779</v>
      </c>
      <c r="AF17" t="n">
        <v>1.760380414696614e-06</v>
      </c>
      <c r="AG17" t="n">
        <v>17</v>
      </c>
      <c r="AH17" t="n">
        <v>861053.1934659437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2.3802</v>
      </c>
      <c r="E18" t="n">
        <v>42.01</v>
      </c>
      <c r="F18" t="n">
        <v>38.77</v>
      </c>
      <c r="G18" t="n">
        <v>101.15</v>
      </c>
      <c r="H18" t="n">
        <v>1.5</v>
      </c>
      <c r="I18" t="n">
        <v>23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503.9</v>
      </c>
      <c r="Q18" t="n">
        <v>419.24</v>
      </c>
      <c r="R18" t="n">
        <v>84.14</v>
      </c>
      <c r="S18" t="n">
        <v>59.57</v>
      </c>
      <c r="T18" t="n">
        <v>10089.46</v>
      </c>
      <c r="U18" t="n">
        <v>0.71</v>
      </c>
      <c r="V18" t="n">
        <v>0.89</v>
      </c>
      <c r="W18" t="n">
        <v>6.83</v>
      </c>
      <c r="X18" t="n">
        <v>0.61</v>
      </c>
      <c r="Y18" t="n">
        <v>0.5</v>
      </c>
      <c r="Z18" t="n">
        <v>10</v>
      </c>
      <c r="AA18" t="n">
        <v>692.6041674589893</v>
      </c>
      <c r="AB18" t="n">
        <v>947.6515774567564</v>
      </c>
      <c r="AC18" t="n">
        <v>857.2090409416253</v>
      </c>
      <c r="AD18" t="n">
        <v>692604.1674589893</v>
      </c>
      <c r="AE18" t="n">
        <v>947651.5774567564</v>
      </c>
      <c r="AF18" t="n">
        <v>1.764011898733162e-06</v>
      </c>
      <c r="AG18" t="n">
        <v>17</v>
      </c>
      <c r="AH18" t="n">
        <v>857209.0409416253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2.3869</v>
      </c>
      <c r="E19" t="n">
        <v>41.9</v>
      </c>
      <c r="F19" t="n">
        <v>38.73</v>
      </c>
      <c r="G19" t="n">
        <v>110.65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502.81</v>
      </c>
      <c r="Q19" t="n">
        <v>419.24</v>
      </c>
      <c r="R19" t="n">
        <v>82.79000000000001</v>
      </c>
      <c r="S19" t="n">
        <v>59.57</v>
      </c>
      <c r="T19" t="n">
        <v>9424.76</v>
      </c>
      <c r="U19" t="n">
        <v>0.72</v>
      </c>
      <c r="V19" t="n">
        <v>0.89</v>
      </c>
      <c r="W19" t="n">
        <v>6.83</v>
      </c>
      <c r="X19" t="n">
        <v>0.5600000000000001</v>
      </c>
      <c r="Y19" t="n">
        <v>0.5</v>
      </c>
      <c r="Z19" t="n">
        <v>10</v>
      </c>
      <c r="AA19" t="n">
        <v>689.8754360179956</v>
      </c>
      <c r="AB19" t="n">
        <v>943.9180067160539</v>
      </c>
      <c r="AC19" t="n">
        <v>853.8317969523159</v>
      </c>
      <c r="AD19" t="n">
        <v>689875.4360179956</v>
      </c>
      <c r="AE19" t="n">
        <v>943918.0067160539</v>
      </c>
      <c r="AF19" t="n">
        <v>1.768977397313749e-06</v>
      </c>
      <c r="AG19" t="n">
        <v>17</v>
      </c>
      <c r="AH19" t="n">
        <v>853831.796952316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2.3907</v>
      </c>
      <c r="E20" t="n">
        <v>41.83</v>
      </c>
      <c r="F20" t="n">
        <v>38.7</v>
      </c>
      <c r="G20" t="n">
        <v>116.09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502.12</v>
      </c>
      <c r="Q20" t="n">
        <v>419.24</v>
      </c>
      <c r="R20" t="n">
        <v>81.73999999999999</v>
      </c>
      <c r="S20" t="n">
        <v>59.57</v>
      </c>
      <c r="T20" t="n">
        <v>8907.67</v>
      </c>
      <c r="U20" t="n">
        <v>0.73</v>
      </c>
      <c r="V20" t="n">
        <v>0.89</v>
      </c>
      <c r="W20" t="n">
        <v>6.83</v>
      </c>
      <c r="X20" t="n">
        <v>0.53</v>
      </c>
      <c r="Y20" t="n">
        <v>0.5</v>
      </c>
      <c r="Z20" t="n">
        <v>10</v>
      </c>
      <c r="AA20" t="n">
        <v>688.2528111550533</v>
      </c>
      <c r="AB20" t="n">
        <v>941.6978597934195</v>
      </c>
      <c r="AC20" t="n">
        <v>851.8235377359821</v>
      </c>
      <c r="AD20" t="n">
        <v>688252.8111550533</v>
      </c>
      <c r="AE20" t="n">
        <v>941697.8597934195</v>
      </c>
      <c r="AF20" t="n">
        <v>1.771793650240052e-06</v>
      </c>
      <c r="AG20" t="n">
        <v>17</v>
      </c>
      <c r="AH20" t="n">
        <v>851823.5377359821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2.3929</v>
      </c>
      <c r="E21" t="n">
        <v>41.79</v>
      </c>
      <c r="F21" t="n">
        <v>38.69</v>
      </c>
      <c r="G21" t="n">
        <v>122.19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501.09</v>
      </c>
      <c r="Q21" t="n">
        <v>419.23</v>
      </c>
      <c r="R21" t="n">
        <v>81.63</v>
      </c>
      <c r="S21" t="n">
        <v>59.57</v>
      </c>
      <c r="T21" t="n">
        <v>8854.799999999999</v>
      </c>
      <c r="U21" t="n">
        <v>0.73</v>
      </c>
      <c r="V21" t="n">
        <v>0.89</v>
      </c>
      <c r="W21" t="n">
        <v>6.83</v>
      </c>
      <c r="X21" t="n">
        <v>0.53</v>
      </c>
      <c r="Y21" t="n">
        <v>0.5</v>
      </c>
      <c r="Z21" t="n">
        <v>10</v>
      </c>
      <c r="AA21" t="n">
        <v>686.6876547398988</v>
      </c>
      <c r="AB21" t="n">
        <v>939.5563437363772</v>
      </c>
      <c r="AC21" t="n">
        <v>849.8864049657873</v>
      </c>
      <c r="AD21" t="n">
        <v>686687.6547398987</v>
      </c>
      <c r="AE21" t="n">
        <v>939556.3437363772</v>
      </c>
      <c r="AF21" t="n">
        <v>1.773424112460543e-06</v>
      </c>
      <c r="AG21" t="n">
        <v>17</v>
      </c>
      <c r="AH21" t="n">
        <v>849886.4049657873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2.3933</v>
      </c>
      <c r="E22" t="n">
        <v>41.78</v>
      </c>
      <c r="F22" t="n">
        <v>38.69</v>
      </c>
      <c r="G22" t="n">
        <v>122.17</v>
      </c>
      <c r="H22" t="n">
        <v>1.8</v>
      </c>
      <c r="I22" t="n">
        <v>19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501.2</v>
      </c>
      <c r="Q22" t="n">
        <v>419.23</v>
      </c>
      <c r="R22" t="n">
        <v>81.28</v>
      </c>
      <c r="S22" t="n">
        <v>59.57</v>
      </c>
      <c r="T22" t="n">
        <v>8682.92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686.7060843036586</v>
      </c>
      <c r="AB22" t="n">
        <v>939.5815598785686</v>
      </c>
      <c r="AC22" t="n">
        <v>849.9092145147589</v>
      </c>
      <c r="AD22" t="n">
        <v>686706.0843036586</v>
      </c>
      <c r="AE22" t="n">
        <v>939581.5598785685</v>
      </c>
      <c r="AF22" t="n">
        <v>1.773720560136996e-06</v>
      </c>
      <c r="AG22" t="n">
        <v>17</v>
      </c>
      <c r="AH22" t="n">
        <v>849909.2145147589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2.398</v>
      </c>
      <c r="E23" t="n">
        <v>41.7</v>
      </c>
      <c r="F23" t="n">
        <v>38.64</v>
      </c>
      <c r="G23" t="n">
        <v>128.8</v>
      </c>
      <c r="H23" t="n">
        <v>1.87</v>
      </c>
      <c r="I23" t="n">
        <v>18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500.88</v>
      </c>
      <c r="Q23" t="n">
        <v>419.25</v>
      </c>
      <c r="R23" t="n">
        <v>79.73999999999999</v>
      </c>
      <c r="S23" t="n">
        <v>59.57</v>
      </c>
      <c r="T23" t="n">
        <v>7917.83</v>
      </c>
      <c r="U23" t="n">
        <v>0.75</v>
      </c>
      <c r="V23" t="n">
        <v>0.89</v>
      </c>
      <c r="W23" t="n">
        <v>6.83</v>
      </c>
      <c r="X23" t="n">
        <v>0.48</v>
      </c>
      <c r="Y23" t="n">
        <v>0.5</v>
      </c>
      <c r="Z23" t="n">
        <v>10</v>
      </c>
      <c r="AA23" t="n">
        <v>685.2333998147971</v>
      </c>
      <c r="AB23" t="n">
        <v>937.5665679906539</v>
      </c>
      <c r="AC23" t="n">
        <v>848.086530624568</v>
      </c>
      <c r="AD23" t="n">
        <v>685233.3998147971</v>
      </c>
      <c r="AE23" t="n">
        <v>937566.5679906539</v>
      </c>
      <c r="AF23" t="n">
        <v>1.777203820335318e-06</v>
      </c>
      <c r="AG23" t="n">
        <v>17</v>
      </c>
      <c r="AH23" t="n">
        <v>848086.530624568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2.4019</v>
      </c>
      <c r="E24" t="n">
        <v>41.63</v>
      </c>
      <c r="F24" t="n">
        <v>38.61</v>
      </c>
      <c r="G24" t="n">
        <v>136.26</v>
      </c>
      <c r="H24" t="n">
        <v>1.94</v>
      </c>
      <c r="I24" t="n">
        <v>17</v>
      </c>
      <c r="J24" t="n">
        <v>210.65</v>
      </c>
      <c r="K24" t="n">
        <v>52.44</v>
      </c>
      <c r="L24" t="n">
        <v>23</v>
      </c>
      <c r="M24" t="n">
        <v>15</v>
      </c>
      <c r="N24" t="n">
        <v>45.21</v>
      </c>
      <c r="O24" t="n">
        <v>26214.54</v>
      </c>
      <c r="P24" t="n">
        <v>500.62</v>
      </c>
      <c r="Q24" t="n">
        <v>419.24</v>
      </c>
      <c r="R24" t="n">
        <v>78.76000000000001</v>
      </c>
      <c r="S24" t="n">
        <v>59.57</v>
      </c>
      <c r="T24" t="n">
        <v>7428.44</v>
      </c>
      <c r="U24" t="n">
        <v>0.76</v>
      </c>
      <c r="V24" t="n">
        <v>0.9</v>
      </c>
      <c r="W24" t="n">
        <v>6.82</v>
      </c>
      <c r="X24" t="n">
        <v>0.45</v>
      </c>
      <c r="Y24" t="n">
        <v>0.5</v>
      </c>
      <c r="Z24" t="n">
        <v>10</v>
      </c>
      <c r="AA24" t="n">
        <v>684.0356433275944</v>
      </c>
      <c r="AB24" t="n">
        <v>935.9277447235762</v>
      </c>
      <c r="AC24" t="n">
        <v>846.6041143499974</v>
      </c>
      <c r="AD24" t="n">
        <v>684035.6433275944</v>
      </c>
      <c r="AE24" t="n">
        <v>935927.7447235762</v>
      </c>
      <c r="AF24" t="n">
        <v>1.780094185180734e-06</v>
      </c>
      <c r="AG24" t="n">
        <v>17</v>
      </c>
      <c r="AH24" t="n">
        <v>846604.1143499974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2.4045</v>
      </c>
      <c r="E25" t="n">
        <v>41.59</v>
      </c>
      <c r="F25" t="n">
        <v>38.6</v>
      </c>
      <c r="G25" t="n">
        <v>144.75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14</v>
      </c>
      <c r="N25" t="n">
        <v>45.82</v>
      </c>
      <c r="O25" t="n">
        <v>26413.56</v>
      </c>
      <c r="P25" t="n">
        <v>499.89</v>
      </c>
      <c r="Q25" t="n">
        <v>419.26</v>
      </c>
      <c r="R25" t="n">
        <v>78.63</v>
      </c>
      <c r="S25" t="n">
        <v>59.57</v>
      </c>
      <c r="T25" t="n">
        <v>7369.24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682.6917990484449</v>
      </c>
      <c r="AB25" t="n">
        <v>934.0890376946188</v>
      </c>
      <c r="AC25" t="n">
        <v>844.9408909392419</v>
      </c>
      <c r="AD25" t="n">
        <v>682691.7990484448</v>
      </c>
      <c r="AE25" t="n">
        <v>934089.0376946188</v>
      </c>
      <c r="AF25" t="n">
        <v>1.782021095077678e-06</v>
      </c>
      <c r="AG25" t="n">
        <v>17</v>
      </c>
      <c r="AH25" t="n">
        <v>844940.8909392419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2.4044</v>
      </c>
      <c r="E26" t="n">
        <v>41.59</v>
      </c>
      <c r="F26" t="n">
        <v>38.6</v>
      </c>
      <c r="G26" t="n">
        <v>144.75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500.22</v>
      </c>
      <c r="Q26" t="n">
        <v>419.23</v>
      </c>
      <c r="R26" t="n">
        <v>78.77</v>
      </c>
      <c r="S26" t="n">
        <v>59.57</v>
      </c>
      <c r="T26" t="n">
        <v>7438.52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683.0466652503158</v>
      </c>
      <c r="AB26" t="n">
        <v>934.5745812876103</v>
      </c>
      <c r="AC26" t="n">
        <v>845.380094933183</v>
      </c>
      <c r="AD26" t="n">
        <v>683046.6652503158</v>
      </c>
      <c r="AE26" t="n">
        <v>934574.5812876102</v>
      </c>
      <c r="AF26" t="n">
        <v>1.781946983158564e-06</v>
      </c>
      <c r="AG26" t="n">
        <v>17</v>
      </c>
      <c r="AH26" t="n">
        <v>845380.094933183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2.4088</v>
      </c>
      <c r="E27" t="n">
        <v>41.51</v>
      </c>
      <c r="F27" t="n">
        <v>38.56</v>
      </c>
      <c r="G27" t="n">
        <v>154.24</v>
      </c>
      <c r="H27" t="n">
        <v>2.14</v>
      </c>
      <c r="I27" t="n">
        <v>15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498.67</v>
      </c>
      <c r="Q27" t="n">
        <v>419.27</v>
      </c>
      <c r="R27" t="n">
        <v>77.18000000000001</v>
      </c>
      <c r="S27" t="n">
        <v>59.57</v>
      </c>
      <c r="T27" t="n">
        <v>6650.08</v>
      </c>
      <c r="U27" t="n">
        <v>0.77</v>
      </c>
      <c r="V27" t="n">
        <v>0.9</v>
      </c>
      <c r="W27" t="n">
        <v>6.82</v>
      </c>
      <c r="X27" t="n">
        <v>0.4</v>
      </c>
      <c r="Y27" t="n">
        <v>0.5</v>
      </c>
      <c r="Z27" t="n">
        <v>10</v>
      </c>
      <c r="AA27" t="n">
        <v>680.4337670250518</v>
      </c>
      <c r="AB27" t="n">
        <v>930.9994986628698</v>
      </c>
      <c r="AC27" t="n">
        <v>842.1462131764879</v>
      </c>
      <c r="AD27" t="n">
        <v>680433.7670250518</v>
      </c>
      <c r="AE27" t="n">
        <v>930999.4986628698</v>
      </c>
      <c r="AF27" t="n">
        <v>1.785207907599547e-06</v>
      </c>
      <c r="AG27" t="n">
        <v>17</v>
      </c>
      <c r="AH27" t="n">
        <v>842146.2131764879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2.409</v>
      </c>
      <c r="E28" t="n">
        <v>41.51</v>
      </c>
      <c r="F28" t="n">
        <v>38.56</v>
      </c>
      <c r="G28" t="n">
        <v>154.23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498.14</v>
      </c>
      <c r="Q28" t="n">
        <v>419.25</v>
      </c>
      <c r="R28" t="n">
        <v>77.08</v>
      </c>
      <c r="S28" t="n">
        <v>59.57</v>
      </c>
      <c r="T28" t="n">
        <v>6600.85</v>
      </c>
      <c r="U28" t="n">
        <v>0.77</v>
      </c>
      <c r="V28" t="n">
        <v>0.9</v>
      </c>
      <c r="W28" t="n">
        <v>6.82</v>
      </c>
      <c r="X28" t="n">
        <v>0.39</v>
      </c>
      <c r="Y28" t="n">
        <v>0.5</v>
      </c>
      <c r="Z28" t="n">
        <v>10</v>
      </c>
      <c r="AA28" t="n">
        <v>679.8560979871138</v>
      </c>
      <c r="AB28" t="n">
        <v>930.2091064002036</v>
      </c>
      <c r="AC28" t="n">
        <v>841.4312548420481</v>
      </c>
      <c r="AD28" t="n">
        <v>679856.0979871138</v>
      </c>
      <c r="AE28" t="n">
        <v>930209.1064002037</v>
      </c>
      <c r="AF28" t="n">
        <v>1.785356131437773e-06</v>
      </c>
      <c r="AG28" t="n">
        <v>17</v>
      </c>
      <c r="AH28" t="n">
        <v>841431.2548420482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2.413</v>
      </c>
      <c r="E29" t="n">
        <v>41.44</v>
      </c>
      <c r="F29" t="n">
        <v>38.52</v>
      </c>
      <c r="G29" t="n">
        <v>165.1</v>
      </c>
      <c r="H29" t="n">
        <v>2.27</v>
      </c>
      <c r="I29" t="n">
        <v>14</v>
      </c>
      <c r="J29" t="n">
        <v>218.79</v>
      </c>
      <c r="K29" t="n">
        <v>52.44</v>
      </c>
      <c r="L29" t="n">
        <v>28</v>
      </c>
      <c r="M29" t="n">
        <v>12</v>
      </c>
      <c r="N29" t="n">
        <v>48.35</v>
      </c>
      <c r="O29" t="n">
        <v>27218.26</v>
      </c>
      <c r="P29" t="n">
        <v>498.42</v>
      </c>
      <c r="Q29" t="n">
        <v>419.23</v>
      </c>
      <c r="R29" t="n">
        <v>76.06</v>
      </c>
      <c r="S29" t="n">
        <v>59.57</v>
      </c>
      <c r="T29" t="n">
        <v>6097.98</v>
      </c>
      <c r="U29" t="n">
        <v>0.78</v>
      </c>
      <c r="V29" t="n">
        <v>0.9</v>
      </c>
      <c r="W29" t="n">
        <v>6.82</v>
      </c>
      <c r="X29" t="n">
        <v>0.36</v>
      </c>
      <c r="Y29" t="n">
        <v>0.5</v>
      </c>
      <c r="Z29" t="n">
        <v>10</v>
      </c>
      <c r="AA29" t="n">
        <v>671.5101154263044</v>
      </c>
      <c r="AB29" t="n">
        <v>918.78976486174</v>
      </c>
      <c r="AC29" t="n">
        <v>831.1017592328687</v>
      </c>
      <c r="AD29" t="n">
        <v>671510.1154263044</v>
      </c>
      <c r="AE29" t="n">
        <v>918789.7648617399</v>
      </c>
      <c r="AF29" t="n">
        <v>1.788320608202302e-06</v>
      </c>
      <c r="AG29" t="n">
        <v>16</v>
      </c>
      <c r="AH29" t="n">
        <v>831101.7592328688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2.4119</v>
      </c>
      <c r="E30" t="n">
        <v>41.46</v>
      </c>
      <c r="F30" t="n">
        <v>38.54</v>
      </c>
      <c r="G30" t="n">
        <v>165.18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497.73</v>
      </c>
      <c r="Q30" t="n">
        <v>419.25</v>
      </c>
      <c r="R30" t="n">
        <v>76.56</v>
      </c>
      <c r="S30" t="n">
        <v>59.57</v>
      </c>
      <c r="T30" t="n">
        <v>6345.43</v>
      </c>
      <c r="U30" t="n">
        <v>0.78</v>
      </c>
      <c r="V30" t="n">
        <v>0.9</v>
      </c>
      <c r="W30" t="n">
        <v>6.82</v>
      </c>
      <c r="X30" t="n">
        <v>0.38</v>
      </c>
      <c r="Y30" t="n">
        <v>0.5</v>
      </c>
      <c r="Z30" t="n">
        <v>10</v>
      </c>
      <c r="AA30" t="n">
        <v>671.0926270206804</v>
      </c>
      <c r="AB30" t="n">
        <v>918.2185388068766</v>
      </c>
      <c r="AC30" t="n">
        <v>830.5850501909607</v>
      </c>
      <c r="AD30" t="n">
        <v>671092.6270206805</v>
      </c>
      <c r="AE30" t="n">
        <v>918218.5388068766</v>
      </c>
      <c r="AF30" t="n">
        <v>1.787505377092057e-06</v>
      </c>
      <c r="AG30" t="n">
        <v>16</v>
      </c>
      <c r="AH30" t="n">
        <v>830585.0501909608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2.4155</v>
      </c>
      <c r="E31" t="n">
        <v>41.4</v>
      </c>
      <c r="F31" t="n">
        <v>38.52</v>
      </c>
      <c r="G31" t="n">
        <v>177.77</v>
      </c>
      <c r="H31" t="n">
        <v>2.4</v>
      </c>
      <c r="I31" t="n">
        <v>13</v>
      </c>
      <c r="J31" t="n">
        <v>222.1</v>
      </c>
      <c r="K31" t="n">
        <v>52.44</v>
      </c>
      <c r="L31" t="n">
        <v>30</v>
      </c>
      <c r="M31" t="n">
        <v>11</v>
      </c>
      <c r="N31" t="n">
        <v>49.65</v>
      </c>
      <c r="O31" t="n">
        <v>27625.93</v>
      </c>
      <c r="P31" t="n">
        <v>497.18</v>
      </c>
      <c r="Q31" t="n">
        <v>419.23</v>
      </c>
      <c r="R31" t="n">
        <v>75.95999999999999</v>
      </c>
      <c r="S31" t="n">
        <v>59.57</v>
      </c>
      <c r="T31" t="n">
        <v>6050.5</v>
      </c>
      <c r="U31" t="n">
        <v>0.78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669.7020010035757</v>
      </c>
      <c r="AB31" t="n">
        <v>916.315822940184</v>
      </c>
      <c r="AC31" t="n">
        <v>828.8639268561069</v>
      </c>
      <c r="AD31" t="n">
        <v>669702.0010035756</v>
      </c>
      <c r="AE31" t="n">
        <v>916315.822940184</v>
      </c>
      <c r="AF31" t="n">
        <v>1.790173406180134e-06</v>
      </c>
      <c r="AG31" t="n">
        <v>16</v>
      </c>
      <c r="AH31" t="n">
        <v>828863.9268561068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2.4159</v>
      </c>
      <c r="E32" t="n">
        <v>41.39</v>
      </c>
      <c r="F32" t="n">
        <v>38.51</v>
      </c>
      <c r="G32" t="n">
        <v>177.74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499.29</v>
      </c>
      <c r="Q32" t="n">
        <v>419.23</v>
      </c>
      <c r="R32" t="n">
        <v>75.54000000000001</v>
      </c>
      <c r="S32" t="n">
        <v>59.57</v>
      </c>
      <c r="T32" t="n">
        <v>5842.29</v>
      </c>
      <c r="U32" t="n">
        <v>0.79</v>
      </c>
      <c r="V32" t="n">
        <v>0.9</v>
      </c>
      <c r="W32" t="n">
        <v>6.82</v>
      </c>
      <c r="X32" t="n">
        <v>0.35</v>
      </c>
      <c r="Y32" t="n">
        <v>0.5</v>
      </c>
      <c r="Z32" t="n">
        <v>10</v>
      </c>
      <c r="AA32" t="n">
        <v>671.7116910348756</v>
      </c>
      <c r="AB32" t="n">
        <v>919.0655695022755</v>
      </c>
      <c r="AC32" t="n">
        <v>831.3512414656058</v>
      </c>
      <c r="AD32" t="n">
        <v>671711.6910348756</v>
      </c>
      <c r="AE32" t="n">
        <v>919065.5695022754</v>
      </c>
      <c r="AF32" t="n">
        <v>1.790469853856586e-06</v>
      </c>
      <c r="AG32" t="n">
        <v>16</v>
      </c>
      <c r="AH32" t="n">
        <v>831351.2414656058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2.4158</v>
      </c>
      <c r="E33" t="n">
        <v>41.39</v>
      </c>
      <c r="F33" t="n">
        <v>38.51</v>
      </c>
      <c r="G33" t="n">
        <v>177.74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496.54</v>
      </c>
      <c r="Q33" t="n">
        <v>419.24</v>
      </c>
      <c r="R33" t="n">
        <v>75.76000000000001</v>
      </c>
      <c r="S33" t="n">
        <v>59.57</v>
      </c>
      <c r="T33" t="n">
        <v>5948.69</v>
      </c>
      <c r="U33" t="n">
        <v>0.79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668.9811142184327</v>
      </c>
      <c r="AB33" t="n">
        <v>915.3294738374711</v>
      </c>
      <c r="AC33" t="n">
        <v>827.9717135274071</v>
      </c>
      <c r="AD33" t="n">
        <v>668981.1142184327</v>
      </c>
      <c r="AE33" t="n">
        <v>915329.4738374711</v>
      </c>
      <c r="AF33" t="n">
        <v>1.790395741937473e-06</v>
      </c>
      <c r="AG33" t="n">
        <v>16</v>
      </c>
      <c r="AH33" t="n">
        <v>827971.7135274071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2.4207</v>
      </c>
      <c r="E34" t="n">
        <v>41.31</v>
      </c>
      <c r="F34" t="n">
        <v>38.46</v>
      </c>
      <c r="G34" t="n">
        <v>192.32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496.61</v>
      </c>
      <c r="Q34" t="n">
        <v>419.23</v>
      </c>
      <c r="R34" t="n">
        <v>74.04000000000001</v>
      </c>
      <c r="S34" t="n">
        <v>59.57</v>
      </c>
      <c r="T34" t="n">
        <v>5096.07</v>
      </c>
      <c r="U34" t="n">
        <v>0.8</v>
      </c>
      <c r="V34" t="n">
        <v>0.9</v>
      </c>
      <c r="W34" t="n">
        <v>6.82</v>
      </c>
      <c r="X34" t="n">
        <v>0.3</v>
      </c>
      <c r="Y34" t="n">
        <v>0.5</v>
      </c>
      <c r="Z34" t="n">
        <v>10</v>
      </c>
      <c r="AA34" t="n">
        <v>667.8864209994651</v>
      </c>
      <c r="AB34" t="n">
        <v>913.8316662808232</v>
      </c>
      <c r="AC34" t="n">
        <v>826.6168546217798</v>
      </c>
      <c r="AD34" t="n">
        <v>667886.4209994652</v>
      </c>
      <c r="AE34" t="n">
        <v>913831.6662808233</v>
      </c>
      <c r="AF34" t="n">
        <v>1.794027225974022e-06</v>
      </c>
      <c r="AG34" t="n">
        <v>16</v>
      </c>
      <c r="AH34" t="n">
        <v>826616.8546217798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2.4199</v>
      </c>
      <c r="E35" t="n">
        <v>41.32</v>
      </c>
      <c r="F35" t="n">
        <v>38.48</v>
      </c>
      <c r="G35" t="n">
        <v>192.38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497.63</v>
      </c>
      <c r="Q35" t="n">
        <v>419.23</v>
      </c>
      <c r="R35" t="n">
        <v>74.61</v>
      </c>
      <c r="S35" t="n">
        <v>59.57</v>
      </c>
      <c r="T35" t="n">
        <v>5378.21</v>
      </c>
      <c r="U35" t="n">
        <v>0.8</v>
      </c>
      <c r="V35" t="n">
        <v>0.9</v>
      </c>
      <c r="W35" t="n">
        <v>6.81</v>
      </c>
      <c r="X35" t="n">
        <v>0.31</v>
      </c>
      <c r="Y35" t="n">
        <v>0.5</v>
      </c>
      <c r="Z35" t="n">
        <v>10</v>
      </c>
      <c r="AA35" t="n">
        <v>669.1103740897357</v>
      </c>
      <c r="AB35" t="n">
        <v>915.5063328959309</v>
      </c>
      <c r="AC35" t="n">
        <v>828.1316934055509</v>
      </c>
      <c r="AD35" t="n">
        <v>669110.3740897357</v>
      </c>
      <c r="AE35" t="n">
        <v>915506.3328959309</v>
      </c>
      <c r="AF35" t="n">
        <v>1.793434330621116e-06</v>
      </c>
      <c r="AG35" t="n">
        <v>16</v>
      </c>
      <c r="AH35" t="n">
        <v>828131.6934055509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2.4203</v>
      </c>
      <c r="E36" t="n">
        <v>41.32</v>
      </c>
      <c r="F36" t="n">
        <v>38.47</v>
      </c>
      <c r="G36" t="n">
        <v>192.35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495.68</v>
      </c>
      <c r="Q36" t="n">
        <v>419.23</v>
      </c>
      <c r="R36" t="n">
        <v>74.43000000000001</v>
      </c>
      <c r="S36" t="n">
        <v>59.57</v>
      </c>
      <c r="T36" t="n">
        <v>5289.12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667.0592791404888</v>
      </c>
      <c r="AB36" t="n">
        <v>912.6999342984485</v>
      </c>
      <c r="AC36" t="n">
        <v>825.5931335514068</v>
      </c>
      <c r="AD36" t="n">
        <v>667059.2791404888</v>
      </c>
      <c r="AE36" t="n">
        <v>912699.9342984485</v>
      </c>
      <c r="AF36" t="n">
        <v>1.793730778297569e-06</v>
      </c>
      <c r="AG36" t="n">
        <v>16</v>
      </c>
      <c r="AH36" t="n">
        <v>825593.1335514068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2.4244</v>
      </c>
      <c r="E37" t="n">
        <v>41.25</v>
      </c>
      <c r="F37" t="n">
        <v>38.44</v>
      </c>
      <c r="G37" t="n">
        <v>209.65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495.71</v>
      </c>
      <c r="Q37" t="n">
        <v>419.23</v>
      </c>
      <c r="R37" t="n">
        <v>73.25</v>
      </c>
      <c r="S37" t="n">
        <v>59.57</v>
      </c>
      <c r="T37" t="n">
        <v>4706.17</v>
      </c>
      <c r="U37" t="n">
        <v>0.8100000000000001</v>
      </c>
      <c r="V37" t="n">
        <v>0.9</v>
      </c>
      <c r="W37" t="n">
        <v>6.81</v>
      </c>
      <c r="X37" t="n">
        <v>0.27</v>
      </c>
      <c r="Y37" t="n">
        <v>0.5</v>
      </c>
      <c r="Z37" t="n">
        <v>10</v>
      </c>
      <c r="AA37" t="n">
        <v>666.1340639694304</v>
      </c>
      <c r="AB37" t="n">
        <v>911.4340140837934</v>
      </c>
      <c r="AC37" t="n">
        <v>824.4480309853086</v>
      </c>
      <c r="AD37" t="n">
        <v>666134.0639694304</v>
      </c>
      <c r="AE37" t="n">
        <v>911434.0140837934</v>
      </c>
      <c r="AF37" t="n">
        <v>1.796769366981211e-06</v>
      </c>
      <c r="AG37" t="n">
        <v>16</v>
      </c>
      <c r="AH37" t="n">
        <v>824448.0309853086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2.4234</v>
      </c>
      <c r="E38" t="n">
        <v>41.26</v>
      </c>
      <c r="F38" t="n">
        <v>38.45</v>
      </c>
      <c r="G38" t="n">
        <v>209.75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497.51</v>
      </c>
      <c r="Q38" t="n">
        <v>419.28</v>
      </c>
      <c r="R38" t="n">
        <v>73.8</v>
      </c>
      <c r="S38" t="n">
        <v>59.57</v>
      </c>
      <c r="T38" t="n">
        <v>4978.74</v>
      </c>
      <c r="U38" t="n">
        <v>0.8100000000000001</v>
      </c>
      <c r="V38" t="n">
        <v>0.9</v>
      </c>
      <c r="W38" t="n">
        <v>6.81</v>
      </c>
      <c r="X38" t="n">
        <v>0.29</v>
      </c>
      <c r="Y38" t="n">
        <v>0.5</v>
      </c>
      <c r="Z38" t="n">
        <v>10</v>
      </c>
      <c r="AA38" t="n">
        <v>668.1665233596661</v>
      </c>
      <c r="AB38" t="n">
        <v>914.2149146872943</v>
      </c>
      <c r="AC38" t="n">
        <v>826.9635263382296</v>
      </c>
      <c r="AD38" t="n">
        <v>668166.5233596661</v>
      </c>
      <c r="AE38" t="n">
        <v>914214.9146872943</v>
      </c>
      <c r="AF38" t="n">
        <v>1.796028247790079e-06</v>
      </c>
      <c r="AG38" t="n">
        <v>16</v>
      </c>
      <c r="AH38" t="n">
        <v>826963.5263382297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2.4243</v>
      </c>
      <c r="E39" t="n">
        <v>41.25</v>
      </c>
      <c r="F39" t="n">
        <v>38.44</v>
      </c>
      <c r="G39" t="n">
        <v>209.66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9</v>
      </c>
      <c r="N39" t="n">
        <v>55.18</v>
      </c>
      <c r="O39" t="n">
        <v>29294.6</v>
      </c>
      <c r="P39" t="n">
        <v>497.03</v>
      </c>
      <c r="Q39" t="n">
        <v>419.25</v>
      </c>
      <c r="R39" t="n">
        <v>73.19</v>
      </c>
      <c r="S39" t="n">
        <v>59.57</v>
      </c>
      <c r="T39" t="n">
        <v>4676.81</v>
      </c>
      <c r="U39" t="n">
        <v>0.8100000000000001</v>
      </c>
      <c r="V39" t="n">
        <v>0.9</v>
      </c>
      <c r="W39" t="n">
        <v>6.81</v>
      </c>
      <c r="X39" t="n">
        <v>0.27</v>
      </c>
      <c r="Y39" t="n">
        <v>0.5</v>
      </c>
      <c r="Z39" t="n">
        <v>10</v>
      </c>
      <c r="AA39" t="n">
        <v>667.4733425858126</v>
      </c>
      <c r="AB39" t="n">
        <v>913.2664741715305</v>
      </c>
      <c r="AC39" t="n">
        <v>826.1056036541456</v>
      </c>
      <c r="AD39" t="n">
        <v>667473.3425858126</v>
      </c>
      <c r="AE39" t="n">
        <v>913266.4741715305</v>
      </c>
      <c r="AF39" t="n">
        <v>1.796695255062098e-06</v>
      </c>
      <c r="AG39" t="n">
        <v>16</v>
      </c>
      <c r="AH39" t="n">
        <v>826105.6036541456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2.4235</v>
      </c>
      <c r="E40" t="n">
        <v>41.26</v>
      </c>
      <c r="F40" t="n">
        <v>38.45</v>
      </c>
      <c r="G40" t="n">
        <v>209.73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494.69</v>
      </c>
      <c r="Q40" t="n">
        <v>419.23</v>
      </c>
      <c r="R40" t="n">
        <v>73.59999999999999</v>
      </c>
      <c r="S40" t="n">
        <v>59.57</v>
      </c>
      <c r="T40" t="n">
        <v>4879.8</v>
      </c>
      <c r="U40" t="n">
        <v>0.8100000000000001</v>
      </c>
      <c r="V40" t="n">
        <v>0.9</v>
      </c>
      <c r="W40" t="n">
        <v>6.82</v>
      </c>
      <c r="X40" t="n">
        <v>0.29</v>
      </c>
      <c r="Y40" t="n">
        <v>0.5</v>
      </c>
      <c r="Z40" t="n">
        <v>10</v>
      </c>
      <c r="AA40" t="n">
        <v>665.3297217200512</v>
      </c>
      <c r="AB40" t="n">
        <v>910.3334775331174</v>
      </c>
      <c r="AC40" t="n">
        <v>823.4525280984159</v>
      </c>
      <c r="AD40" t="n">
        <v>665329.7217200513</v>
      </c>
      <c r="AE40" t="n">
        <v>910333.4775331174</v>
      </c>
      <c r="AF40" t="n">
        <v>1.796102359709192e-06</v>
      </c>
      <c r="AG40" t="n">
        <v>16</v>
      </c>
      <c r="AH40" t="n">
        <v>823452.5280984159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2.4278</v>
      </c>
      <c r="E41" t="n">
        <v>41.19</v>
      </c>
      <c r="F41" t="n">
        <v>38.41</v>
      </c>
      <c r="G41" t="n">
        <v>230.48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495.35</v>
      </c>
      <c r="Q41" t="n">
        <v>419.24</v>
      </c>
      <c r="R41" t="n">
        <v>72.51000000000001</v>
      </c>
      <c r="S41" t="n">
        <v>59.57</v>
      </c>
      <c r="T41" t="n">
        <v>4340.71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664.9794429556625</v>
      </c>
      <c r="AB41" t="n">
        <v>909.8542106744724</v>
      </c>
      <c r="AC41" t="n">
        <v>823.0190017961049</v>
      </c>
      <c r="AD41" t="n">
        <v>664979.4429556625</v>
      </c>
      <c r="AE41" t="n">
        <v>909854.2106744724</v>
      </c>
      <c r="AF41" t="n">
        <v>1.799289172231061e-06</v>
      </c>
      <c r="AG41" t="n">
        <v>16</v>
      </c>
      <c r="AH41" t="n">
        <v>823019.0017961049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2.2894</v>
      </c>
      <c r="E2" t="n">
        <v>43.68</v>
      </c>
      <c r="F2" t="n">
        <v>40.95</v>
      </c>
      <c r="G2" t="n">
        <v>25.33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95</v>
      </c>
      <c r="N2" t="n">
        <v>3.01</v>
      </c>
      <c r="O2" t="n">
        <v>3454.41</v>
      </c>
      <c r="P2" t="n">
        <v>132.85</v>
      </c>
      <c r="Q2" t="n">
        <v>419.28</v>
      </c>
      <c r="R2" t="n">
        <v>155.02</v>
      </c>
      <c r="S2" t="n">
        <v>59.57</v>
      </c>
      <c r="T2" t="n">
        <v>45160.26</v>
      </c>
      <c r="U2" t="n">
        <v>0.38</v>
      </c>
      <c r="V2" t="n">
        <v>0.84</v>
      </c>
      <c r="W2" t="n">
        <v>6.96</v>
      </c>
      <c r="X2" t="n">
        <v>2.79</v>
      </c>
      <c r="Y2" t="n">
        <v>0.5</v>
      </c>
      <c r="Z2" t="n">
        <v>10</v>
      </c>
      <c r="AA2" t="n">
        <v>284.9217430163476</v>
      </c>
      <c r="AB2" t="n">
        <v>389.8424986551335</v>
      </c>
      <c r="AC2" t="n">
        <v>352.6364777308701</v>
      </c>
      <c r="AD2" t="n">
        <v>284921.7430163476</v>
      </c>
      <c r="AE2" t="n">
        <v>389842.4986551335</v>
      </c>
      <c r="AF2" t="n">
        <v>1.843400434095294e-06</v>
      </c>
      <c r="AG2" t="n">
        <v>17</v>
      </c>
      <c r="AH2" t="n">
        <v>352636.4777308701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2.4027</v>
      </c>
      <c r="E3" t="n">
        <v>41.62</v>
      </c>
      <c r="F3" t="n">
        <v>39.47</v>
      </c>
      <c r="G3" t="n">
        <v>52.63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18</v>
      </c>
      <c r="N3" t="n">
        <v>3.1</v>
      </c>
      <c r="O3" t="n">
        <v>3588.35</v>
      </c>
      <c r="P3" t="n">
        <v>116.52</v>
      </c>
      <c r="Q3" t="n">
        <v>419.32</v>
      </c>
      <c r="R3" t="n">
        <v>106</v>
      </c>
      <c r="S3" t="n">
        <v>59.57</v>
      </c>
      <c r="T3" t="n">
        <v>20908.98</v>
      </c>
      <c r="U3" t="n">
        <v>0.5600000000000001</v>
      </c>
      <c r="V3" t="n">
        <v>0.88</v>
      </c>
      <c r="W3" t="n">
        <v>6.9</v>
      </c>
      <c r="X3" t="n">
        <v>1.31</v>
      </c>
      <c r="Y3" t="n">
        <v>0.5</v>
      </c>
      <c r="Z3" t="n">
        <v>10</v>
      </c>
      <c r="AA3" t="n">
        <v>260.0653501026254</v>
      </c>
      <c r="AB3" t="n">
        <v>355.8328852839166</v>
      </c>
      <c r="AC3" t="n">
        <v>321.8726941270099</v>
      </c>
      <c r="AD3" t="n">
        <v>260065.3501026254</v>
      </c>
      <c r="AE3" t="n">
        <v>355832.8852839166</v>
      </c>
      <c r="AF3" t="n">
        <v>1.93462838429316e-06</v>
      </c>
      <c r="AG3" t="n">
        <v>17</v>
      </c>
      <c r="AH3" t="n">
        <v>321872.6941270099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39.41</v>
      </c>
      <c r="G4" t="n">
        <v>54.99</v>
      </c>
      <c r="H4" t="n">
        <v>1.78</v>
      </c>
      <c r="I4" t="n">
        <v>43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119.23</v>
      </c>
      <c r="Q4" t="n">
        <v>419.33</v>
      </c>
      <c r="R4" t="n">
        <v>103.1</v>
      </c>
      <c r="S4" t="n">
        <v>59.57</v>
      </c>
      <c r="T4" t="n">
        <v>19469.64</v>
      </c>
      <c r="U4" t="n">
        <v>0.58</v>
      </c>
      <c r="V4" t="n">
        <v>0.88</v>
      </c>
      <c r="W4" t="n">
        <v>6.92</v>
      </c>
      <c r="X4" t="n">
        <v>1.24</v>
      </c>
      <c r="Y4" t="n">
        <v>0.5</v>
      </c>
      <c r="Z4" t="n">
        <v>10</v>
      </c>
      <c r="AA4" t="n">
        <v>262.477105908019</v>
      </c>
      <c r="AB4" t="n">
        <v>359.132755976013</v>
      </c>
      <c r="AC4" t="n">
        <v>324.8576297916502</v>
      </c>
      <c r="AD4" t="n">
        <v>262477.105908019</v>
      </c>
      <c r="AE4" t="n">
        <v>359132.755976013</v>
      </c>
      <c r="AF4" t="n">
        <v>1.938573811971621e-06</v>
      </c>
      <c r="AG4" t="n">
        <v>17</v>
      </c>
      <c r="AH4" t="n">
        <v>324857.6297916502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1.8044</v>
      </c>
      <c r="E2" t="n">
        <v>55.42</v>
      </c>
      <c r="F2" t="n">
        <v>47.12</v>
      </c>
      <c r="G2" t="n">
        <v>9.210000000000001</v>
      </c>
      <c r="H2" t="n">
        <v>0.18</v>
      </c>
      <c r="I2" t="n">
        <v>307</v>
      </c>
      <c r="J2" t="n">
        <v>98.70999999999999</v>
      </c>
      <c r="K2" t="n">
        <v>39.72</v>
      </c>
      <c r="L2" t="n">
        <v>1</v>
      </c>
      <c r="M2" t="n">
        <v>305</v>
      </c>
      <c r="N2" t="n">
        <v>12.99</v>
      </c>
      <c r="O2" t="n">
        <v>12407.75</v>
      </c>
      <c r="P2" t="n">
        <v>424.68</v>
      </c>
      <c r="Q2" t="n">
        <v>419.54</v>
      </c>
      <c r="R2" t="n">
        <v>356.9</v>
      </c>
      <c r="S2" t="n">
        <v>59.57</v>
      </c>
      <c r="T2" t="n">
        <v>145049.38</v>
      </c>
      <c r="U2" t="n">
        <v>0.17</v>
      </c>
      <c r="V2" t="n">
        <v>0.73</v>
      </c>
      <c r="W2" t="n">
        <v>7.29</v>
      </c>
      <c r="X2" t="n">
        <v>8.949999999999999</v>
      </c>
      <c r="Y2" t="n">
        <v>0.5</v>
      </c>
      <c r="Z2" t="n">
        <v>10</v>
      </c>
      <c r="AA2" t="n">
        <v>793.4931930404171</v>
      </c>
      <c r="AB2" t="n">
        <v>1085.692393166945</v>
      </c>
      <c r="AC2" t="n">
        <v>982.075434941935</v>
      </c>
      <c r="AD2" t="n">
        <v>793493.193040417</v>
      </c>
      <c r="AE2" t="n">
        <v>1085692.393166945</v>
      </c>
      <c r="AF2" t="n">
        <v>1.382937302504245e-06</v>
      </c>
      <c r="AG2" t="n">
        <v>22</v>
      </c>
      <c r="AH2" t="n">
        <v>982075.434941935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2.1317</v>
      </c>
      <c r="E3" t="n">
        <v>46.91</v>
      </c>
      <c r="F3" t="n">
        <v>42.11</v>
      </c>
      <c r="G3" t="n">
        <v>18.44</v>
      </c>
      <c r="H3" t="n">
        <v>0.35</v>
      </c>
      <c r="I3" t="n">
        <v>137</v>
      </c>
      <c r="J3" t="n">
        <v>99.95</v>
      </c>
      <c r="K3" t="n">
        <v>39.72</v>
      </c>
      <c r="L3" t="n">
        <v>2</v>
      </c>
      <c r="M3" t="n">
        <v>135</v>
      </c>
      <c r="N3" t="n">
        <v>13.24</v>
      </c>
      <c r="O3" t="n">
        <v>12561.45</v>
      </c>
      <c r="P3" t="n">
        <v>377.39</v>
      </c>
      <c r="Q3" t="n">
        <v>419.31</v>
      </c>
      <c r="R3" t="n">
        <v>192.39</v>
      </c>
      <c r="S3" t="n">
        <v>59.57</v>
      </c>
      <c r="T3" t="n">
        <v>63647.39</v>
      </c>
      <c r="U3" t="n">
        <v>0.31</v>
      </c>
      <c r="V3" t="n">
        <v>0.82</v>
      </c>
      <c r="W3" t="n">
        <v>7.03</v>
      </c>
      <c r="X3" t="n">
        <v>3.94</v>
      </c>
      <c r="Y3" t="n">
        <v>0.5</v>
      </c>
      <c r="Z3" t="n">
        <v>10</v>
      </c>
      <c r="AA3" t="n">
        <v>615.7245364588224</v>
      </c>
      <c r="AB3" t="n">
        <v>842.4614746323819</v>
      </c>
      <c r="AC3" t="n">
        <v>762.0581338955725</v>
      </c>
      <c r="AD3" t="n">
        <v>615724.5364588224</v>
      </c>
      <c r="AE3" t="n">
        <v>842461.4746323818</v>
      </c>
      <c r="AF3" t="n">
        <v>1.633788210900188e-06</v>
      </c>
      <c r="AG3" t="n">
        <v>19</v>
      </c>
      <c r="AH3" t="n">
        <v>762058.1338955725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2.2489</v>
      </c>
      <c r="E4" t="n">
        <v>44.47</v>
      </c>
      <c r="F4" t="n">
        <v>40.67</v>
      </c>
      <c r="G4" t="n">
        <v>27.73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362.29</v>
      </c>
      <c r="Q4" t="n">
        <v>419.32</v>
      </c>
      <c r="R4" t="n">
        <v>146.12</v>
      </c>
      <c r="S4" t="n">
        <v>59.57</v>
      </c>
      <c r="T4" t="n">
        <v>40756.31</v>
      </c>
      <c r="U4" t="n">
        <v>0.41</v>
      </c>
      <c r="V4" t="n">
        <v>0.85</v>
      </c>
      <c r="W4" t="n">
        <v>6.93</v>
      </c>
      <c r="X4" t="n">
        <v>2.5</v>
      </c>
      <c r="Y4" t="n">
        <v>0.5</v>
      </c>
      <c r="Z4" t="n">
        <v>10</v>
      </c>
      <c r="AA4" t="n">
        <v>565.9512309677557</v>
      </c>
      <c r="AB4" t="n">
        <v>774.359442216241</v>
      </c>
      <c r="AC4" t="n">
        <v>700.4556638714253</v>
      </c>
      <c r="AD4" t="n">
        <v>565951.2309677557</v>
      </c>
      <c r="AE4" t="n">
        <v>774359.4422162409</v>
      </c>
      <c r="AF4" t="n">
        <v>1.723613223011415e-06</v>
      </c>
      <c r="AG4" t="n">
        <v>18</v>
      </c>
      <c r="AH4" t="n">
        <v>700455.6638714252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2.3072</v>
      </c>
      <c r="E5" t="n">
        <v>43.34</v>
      </c>
      <c r="F5" t="n">
        <v>40.02</v>
      </c>
      <c r="G5" t="n">
        <v>36.94</v>
      </c>
      <c r="H5" t="n">
        <v>0.6899999999999999</v>
      </c>
      <c r="I5" t="n">
        <v>65</v>
      </c>
      <c r="J5" t="n">
        <v>102.45</v>
      </c>
      <c r="K5" t="n">
        <v>39.72</v>
      </c>
      <c r="L5" t="n">
        <v>4</v>
      </c>
      <c r="M5" t="n">
        <v>63</v>
      </c>
      <c r="N5" t="n">
        <v>13.74</v>
      </c>
      <c r="O5" t="n">
        <v>12870.03</v>
      </c>
      <c r="P5" t="n">
        <v>354.41</v>
      </c>
      <c r="Q5" t="n">
        <v>419.29</v>
      </c>
      <c r="R5" t="n">
        <v>124.53</v>
      </c>
      <c r="S5" t="n">
        <v>59.57</v>
      </c>
      <c r="T5" t="n">
        <v>30073.76</v>
      </c>
      <c r="U5" t="n">
        <v>0.48</v>
      </c>
      <c r="V5" t="n">
        <v>0.86</v>
      </c>
      <c r="W5" t="n">
        <v>6.91</v>
      </c>
      <c r="X5" t="n">
        <v>1.85</v>
      </c>
      <c r="Y5" t="n">
        <v>0.5</v>
      </c>
      <c r="Z5" t="n">
        <v>10</v>
      </c>
      <c r="AA5" t="n">
        <v>538.7326603019764</v>
      </c>
      <c r="AB5" t="n">
        <v>737.117793032732</v>
      </c>
      <c r="AC5" t="n">
        <v>666.7683054170076</v>
      </c>
      <c r="AD5" t="n">
        <v>538732.6603019764</v>
      </c>
      <c r="AE5" t="n">
        <v>737117.7930327321</v>
      </c>
      <c r="AF5" t="n">
        <v>1.768295801561624e-06</v>
      </c>
      <c r="AG5" t="n">
        <v>17</v>
      </c>
      <c r="AH5" t="n">
        <v>666768.3054170075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2.3459</v>
      </c>
      <c r="E6" t="n">
        <v>42.63</v>
      </c>
      <c r="F6" t="n">
        <v>39.59</v>
      </c>
      <c r="G6" t="n">
        <v>46.58</v>
      </c>
      <c r="H6" t="n">
        <v>0.85</v>
      </c>
      <c r="I6" t="n">
        <v>51</v>
      </c>
      <c r="J6" t="n">
        <v>103.71</v>
      </c>
      <c r="K6" t="n">
        <v>39.72</v>
      </c>
      <c r="L6" t="n">
        <v>5</v>
      </c>
      <c r="M6" t="n">
        <v>49</v>
      </c>
      <c r="N6" t="n">
        <v>14</v>
      </c>
      <c r="O6" t="n">
        <v>13024.91</v>
      </c>
      <c r="P6" t="n">
        <v>348.1</v>
      </c>
      <c r="Q6" t="n">
        <v>419.25</v>
      </c>
      <c r="R6" t="n">
        <v>110.93</v>
      </c>
      <c r="S6" t="n">
        <v>59.57</v>
      </c>
      <c r="T6" t="n">
        <v>23347.18</v>
      </c>
      <c r="U6" t="n">
        <v>0.54</v>
      </c>
      <c r="V6" t="n">
        <v>0.87</v>
      </c>
      <c r="W6" t="n">
        <v>6.87</v>
      </c>
      <c r="X6" t="n">
        <v>1.43</v>
      </c>
      <c r="Y6" t="n">
        <v>0.5</v>
      </c>
      <c r="Z6" t="n">
        <v>10</v>
      </c>
      <c r="AA6" t="n">
        <v>525.0359102378104</v>
      </c>
      <c r="AB6" t="n">
        <v>718.3772953369738</v>
      </c>
      <c r="AC6" t="n">
        <v>649.8163745188788</v>
      </c>
      <c r="AD6" t="n">
        <v>525035.9102378105</v>
      </c>
      <c r="AE6" t="n">
        <v>718377.2953369739</v>
      </c>
      <c r="AF6" t="n">
        <v>1.797956449758761e-06</v>
      </c>
      <c r="AG6" t="n">
        <v>17</v>
      </c>
      <c r="AH6" t="n">
        <v>649816.3745188788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2.3675</v>
      </c>
      <c r="E7" t="n">
        <v>42.24</v>
      </c>
      <c r="F7" t="n">
        <v>39.37</v>
      </c>
      <c r="G7" t="n">
        <v>54.93</v>
      </c>
      <c r="H7" t="n">
        <v>1.01</v>
      </c>
      <c r="I7" t="n">
        <v>43</v>
      </c>
      <c r="J7" t="n">
        <v>104.97</v>
      </c>
      <c r="K7" t="n">
        <v>39.72</v>
      </c>
      <c r="L7" t="n">
        <v>6</v>
      </c>
      <c r="M7" t="n">
        <v>41</v>
      </c>
      <c r="N7" t="n">
        <v>14.25</v>
      </c>
      <c r="O7" t="n">
        <v>13180.19</v>
      </c>
      <c r="P7" t="n">
        <v>344.09</v>
      </c>
      <c r="Q7" t="n">
        <v>419.28</v>
      </c>
      <c r="R7" t="n">
        <v>103.46</v>
      </c>
      <c r="S7" t="n">
        <v>59.57</v>
      </c>
      <c r="T7" t="n">
        <v>19649.04</v>
      </c>
      <c r="U7" t="n">
        <v>0.58</v>
      </c>
      <c r="V7" t="n">
        <v>0.88</v>
      </c>
      <c r="W7" t="n">
        <v>6.87</v>
      </c>
      <c r="X7" t="n">
        <v>1.2</v>
      </c>
      <c r="Y7" t="n">
        <v>0.5</v>
      </c>
      <c r="Z7" t="n">
        <v>10</v>
      </c>
      <c r="AA7" t="n">
        <v>517.1063474499332</v>
      </c>
      <c r="AB7" t="n">
        <v>707.5277177029795</v>
      </c>
      <c r="AC7" t="n">
        <v>640.0022653467951</v>
      </c>
      <c r="AD7" t="n">
        <v>517106.3474499332</v>
      </c>
      <c r="AE7" t="n">
        <v>707527.7177029796</v>
      </c>
      <c r="AF7" t="n">
        <v>1.814511230147861e-06</v>
      </c>
      <c r="AG7" t="n">
        <v>17</v>
      </c>
      <c r="AH7" t="n">
        <v>640002.2653467951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2.3867</v>
      </c>
      <c r="E8" t="n">
        <v>41.9</v>
      </c>
      <c r="F8" t="n">
        <v>39.17</v>
      </c>
      <c r="G8" t="n">
        <v>65.29000000000001</v>
      </c>
      <c r="H8" t="n">
        <v>1.16</v>
      </c>
      <c r="I8" t="n">
        <v>36</v>
      </c>
      <c r="J8" t="n">
        <v>106.23</v>
      </c>
      <c r="K8" t="n">
        <v>39.72</v>
      </c>
      <c r="L8" t="n">
        <v>7</v>
      </c>
      <c r="M8" t="n">
        <v>34</v>
      </c>
      <c r="N8" t="n">
        <v>14.52</v>
      </c>
      <c r="O8" t="n">
        <v>13335.87</v>
      </c>
      <c r="P8" t="n">
        <v>340.36</v>
      </c>
      <c r="Q8" t="n">
        <v>419.26</v>
      </c>
      <c r="R8" t="n">
        <v>96.88</v>
      </c>
      <c r="S8" t="n">
        <v>59.57</v>
      </c>
      <c r="T8" t="n">
        <v>16393.18</v>
      </c>
      <c r="U8" t="n">
        <v>0.61</v>
      </c>
      <c r="V8" t="n">
        <v>0.88</v>
      </c>
      <c r="W8" t="n">
        <v>6.86</v>
      </c>
      <c r="X8" t="n">
        <v>1.01</v>
      </c>
      <c r="Y8" t="n">
        <v>0.5</v>
      </c>
      <c r="Z8" t="n">
        <v>10</v>
      </c>
      <c r="AA8" t="n">
        <v>510.0063551021943</v>
      </c>
      <c r="AB8" t="n">
        <v>697.8131949432475</v>
      </c>
      <c r="AC8" t="n">
        <v>631.2148830048335</v>
      </c>
      <c r="AD8" t="n">
        <v>510006.3551021944</v>
      </c>
      <c r="AE8" t="n">
        <v>697813.1949432475</v>
      </c>
      <c r="AF8" t="n">
        <v>1.829226590493727e-06</v>
      </c>
      <c r="AG8" t="n">
        <v>17</v>
      </c>
      <c r="AH8" t="n">
        <v>631214.8830048335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2.397</v>
      </c>
      <c r="E9" t="n">
        <v>41.72</v>
      </c>
      <c r="F9" t="n">
        <v>39.07</v>
      </c>
      <c r="G9" t="n">
        <v>73.26000000000001</v>
      </c>
      <c r="H9" t="n">
        <v>1.31</v>
      </c>
      <c r="I9" t="n">
        <v>32</v>
      </c>
      <c r="J9" t="n">
        <v>107.5</v>
      </c>
      <c r="K9" t="n">
        <v>39.72</v>
      </c>
      <c r="L9" t="n">
        <v>8</v>
      </c>
      <c r="M9" t="n">
        <v>30</v>
      </c>
      <c r="N9" t="n">
        <v>14.78</v>
      </c>
      <c r="O9" t="n">
        <v>13491.96</v>
      </c>
      <c r="P9" t="n">
        <v>337.23</v>
      </c>
      <c r="Q9" t="n">
        <v>419.24</v>
      </c>
      <c r="R9" t="n">
        <v>93.81999999999999</v>
      </c>
      <c r="S9" t="n">
        <v>59.57</v>
      </c>
      <c r="T9" t="n">
        <v>14885.64</v>
      </c>
      <c r="U9" t="n">
        <v>0.63</v>
      </c>
      <c r="V9" t="n">
        <v>0.88</v>
      </c>
      <c r="W9" t="n">
        <v>6.85</v>
      </c>
      <c r="X9" t="n">
        <v>0.91</v>
      </c>
      <c r="Y9" t="n">
        <v>0.5</v>
      </c>
      <c r="Z9" t="n">
        <v>10</v>
      </c>
      <c r="AA9" t="n">
        <v>505.1120554757236</v>
      </c>
      <c r="AB9" t="n">
        <v>691.1165982730497</v>
      </c>
      <c r="AC9" t="n">
        <v>625.157400122107</v>
      </c>
      <c r="AD9" t="n">
        <v>505112.0554757236</v>
      </c>
      <c r="AE9" t="n">
        <v>691116.5982730497</v>
      </c>
      <c r="AF9" t="n">
        <v>1.83712076817927e-06</v>
      </c>
      <c r="AG9" t="n">
        <v>17</v>
      </c>
      <c r="AH9" t="n">
        <v>625157.400122107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2.4104</v>
      </c>
      <c r="E10" t="n">
        <v>41.49</v>
      </c>
      <c r="F10" t="n">
        <v>38.92</v>
      </c>
      <c r="G10" t="n">
        <v>83.41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26</v>
      </c>
      <c r="N10" t="n">
        <v>15.05</v>
      </c>
      <c r="O10" t="n">
        <v>13648.58</v>
      </c>
      <c r="P10" t="n">
        <v>333.71</v>
      </c>
      <c r="Q10" t="n">
        <v>419.25</v>
      </c>
      <c r="R10" t="n">
        <v>88.87</v>
      </c>
      <c r="S10" t="n">
        <v>59.57</v>
      </c>
      <c r="T10" t="n">
        <v>12429.67</v>
      </c>
      <c r="U10" t="n">
        <v>0.67</v>
      </c>
      <c r="V10" t="n">
        <v>0.89</v>
      </c>
      <c r="W10" t="n">
        <v>6.84</v>
      </c>
      <c r="X10" t="n">
        <v>0.76</v>
      </c>
      <c r="Y10" t="n">
        <v>0.5</v>
      </c>
      <c r="Z10" t="n">
        <v>10</v>
      </c>
      <c r="AA10" t="n">
        <v>499.3425688834544</v>
      </c>
      <c r="AB10" t="n">
        <v>683.2225321857226</v>
      </c>
      <c r="AC10" t="n">
        <v>618.0167326227629</v>
      </c>
      <c r="AD10" t="n">
        <v>499342.5688834544</v>
      </c>
      <c r="AE10" t="n">
        <v>683222.5321857226</v>
      </c>
      <c r="AF10" t="n">
        <v>1.847390863420657e-06</v>
      </c>
      <c r="AG10" t="n">
        <v>17</v>
      </c>
      <c r="AH10" t="n">
        <v>618016.7326227629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2.418</v>
      </c>
      <c r="E11" t="n">
        <v>41.36</v>
      </c>
      <c r="F11" t="n">
        <v>38.85</v>
      </c>
      <c r="G11" t="n">
        <v>93.25</v>
      </c>
      <c r="H11" t="n">
        <v>1.6</v>
      </c>
      <c r="I11" t="n">
        <v>25</v>
      </c>
      <c r="J11" t="n">
        <v>110.04</v>
      </c>
      <c r="K11" t="n">
        <v>39.72</v>
      </c>
      <c r="L11" t="n">
        <v>10</v>
      </c>
      <c r="M11" t="n">
        <v>23</v>
      </c>
      <c r="N11" t="n">
        <v>15.32</v>
      </c>
      <c r="O11" t="n">
        <v>13805.5</v>
      </c>
      <c r="P11" t="n">
        <v>330.38</v>
      </c>
      <c r="Q11" t="n">
        <v>419.25</v>
      </c>
      <c r="R11" t="n">
        <v>86.95</v>
      </c>
      <c r="S11" t="n">
        <v>59.57</v>
      </c>
      <c r="T11" t="n">
        <v>11484.03</v>
      </c>
      <c r="U11" t="n">
        <v>0.6899999999999999</v>
      </c>
      <c r="V11" t="n">
        <v>0.89</v>
      </c>
      <c r="W11" t="n">
        <v>6.83</v>
      </c>
      <c r="X11" t="n">
        <v>0.6899999999999999</v>
      </c>
      <c r="Y11" t="n">
        <v>0.5</v>
      </c>
      <c r="Z11" t="n">
        <v>10</v>
      </c>
      <c r="AA11" t="n">
        <v>487.3376727555564</v>
      </c>
      <c r="AB11" t="n">
        <v>666.796903684894</v>
      </c>
      <c r="AC11" t="n">
        <v>603.158743052539</v>
      </c>
      <c r="AD11" t="n">
        <v>487337.6727555564</v>
      </c>
      <c r="AE11" t="n">
        <v>666796.903684894</v>
      </c>
      <c r="AF11" t="n">
        <v>1.853215693557562e-06</v>
      </c>
      <c r="AG11" t="n">
        <v>16</v>
      </c>
      <c r="AH11" t="n">
        <v>603158.7430525389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2.4257</v>
      </c>
      <c r="E12" t="n">
        <v>41.23</v>
      </c>
      <c r="F12" t="n">
        <v>38.76</v>
      </c>
      <c r="G12" t="n">
        <v>101.12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327.91</v>
      </c>
      <c r="Q12" t="n">
        <v>419.27</v>
      </c>
      <c r="R12" t="n">
        <v>84</v>
      </c>
      <c r="S12" t="n">
        <v>59.57</v>
      </c>
      <c r="T12" t="n">
        <v>10022.67</v>
      </c>
      <c r="U12" t="n">
        <v>0.71</v>
      </c>
      <c r="V12" t="n">
        <v>0.89</v>
      </c>
      <c r="W12" t="n">
        <v>6.83</v>
      </c>
      <c r="X12" t="n">
        <v>0.6</v>
      </c>
      <c r="Y12" t="n">
        <v>0.5</v>
      </c>
      <c r="Z12" t="n">
        <v>10</v>
      </c>
      <c r="AA12" t="n">
        <v>483.6265203084038</v>
      </c>
      <c r="AB12" t="n">
        <v>661.7191411822089</v>
      </c>
      <c r="AC12" t="n">
        <v>598.5655950764257</v>
      </c>
      <c r="AD12" t="n">
        <v>483626.5203084038</v>
      </c>
      <c r="AE12" t="n">
        <v>661719.1411822089</v>
      </c>
      <c r="AF12" t="n">
        <v>1.859117166196269e-06</v>
      </c>
      <c r="AG12" t="n">
        <v>16</v>
      </c>
      <c r="AH12" t="n">
        <v>598565.5950764257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2.4294</v>
      </c>
      <c r="E13" t="n">
        <v>41.16</v>
      </c>
      <c r="F13" t="n">
        <v>38.74</v>
      </c>
      <c r="G13" t="n">
        <v>110.69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19</v>
      </c>
      <c r="N13" t="n">
        <v>15.88</v>
      </c>
      <c r="O13" t="n">
        <v>14120.58</v>
      </c>
      <c r="P13" t="n">
        <v>325.33</v>
      </c>
      <c r="Q13" t="n">
        <v>419.23</v>
      </c>
      <c r="R13" t="n">
        <v>83.08</v>
      </c>
      <c r="S13" t="n">
        <v>59.57</v>
      </c>
      <c r="T13" t="n">
        <v>9568.700000000001</v>
      </c>
      <c r="U13" t="n">
        <v>0.72</v>
      </c>
      <c r="V13" t="n">
        <v>0.89</v>
      </c>
      <c r="W13" t="n">
        <v>6.83</v>
      </c>
      <c r="X13" t="n">
        <v>0.58</v>
      </c>
      <c r="Y13" t="n">
        <v>0.5</v>
      </c>
      <c r="Z13" t="n">
        <v>10</v>
      </c>
      <c r="AA13" t="n">
        <v>480.4863030081286</v>
      </c>
      <c r="AB13" t="n">
        <v>657.4225573353625</v>
      </c>
      <c r="AC13" t="n">
        <v>594.6790711616292</v>
      </c>
      <c r="AD13" t="n">
        <v>480486.3030081287</v>
      </c>
      <c r="AE13" t="n">
        <v>657422.5573353625</v>
      </c>
      <c r="AF13" t="n">
        <v>1.86195293876292e-06</v>
      </c>
      <c r="AG13" t="n">
        <v>16</v>
      </c>
      <c r="AH13" t="n">
        <v>594679.0711616292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2.4356</v>
      </c>
      <c r="E14" t="n">
        <v>41.06</v>
      </c>
      <c r="F14" t="n">
        <v>38.68</v>
      </c>
      <c r="G14" t="n">
        <v>122.14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321.71</v>
      </c>
      <c r="Q14" t="n">
        <v>419.23</v>
      </c>
      <c r="R14" t="n">
        <v>81.2</v>
      </c>
      <c r="S14" t="n">
        <v>59.57</v>
      </c>
      <c r="T14" t="n">
        <v>8642.459999999999</v>
      </c>
      <c r="U14" t="n">
        <v>0.73</v>
      </c>
      <c r="V14" t="n">
        <v>0.89</v>
      </c>
      <c r="W14" t="n">
        <v>6.82</v>
      </c>
      <c r="X14" t="n">
        <v>0.52</v>
      </c>
      <c r="Y14" t="n">
        <v>0.5</v>
      </c>
      <c r="Z14" t="n">
        <v>10</v>
      </c>
      <c r="AA14" t="n">
        <v>475.9194532946778</v>
      </c>
      <c r="AB14" t="n">
        <v>651.1739920822291</v>
      </c>
      <c r="AC14" t="n">
        <v>589.0268602063385</v>
      </c>
      <c r="AD14" t="n">
        <v>475919.4532946778</v>
      </c>
      <c r="AE14" t="n">
        <v>651173.9920822291</v>
      </c>
      <c r="AF14" t="n">
        <v>1.866704773874606e-06</v>
      </c>
      <c r="AG14" t="n">
        <v>16</v>
      </c>
      <c r="AH14" t="n">
        <v>589026.8602063385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2.4388</v>
      </c>
      <c r="E15" t="n">
        <v>41</v>
      </c>
      <c r="F15" t="n">
        <v>38.65</v>
      </c>
      <c r="G15" t="n">
        <v>128.82</v>
      </c>
      <c r="H15" t="n">
        <v>2.14</v>
      </c>
      <c r="I15" t="n">
        <v>18</v>
      </c>
      <c r="J15" t="n">
        <v>115.16</v>
      </c>
      <c r="K15" t="n">
        <v>39.72</v>
      </c>
      <c r="L15" t="n">
        <v>14</v>
      </c>
      <c r="M15" t="n">
        <v>16</v>
      </c>
      <c r="N15" t="n">
        <v>16.45</v>
      </c>
      <c r="O15" t="n">
        <v>14437.35</v>
      </c>
      <c r="P15" t="n">
        <v>320.27</v>
      </c>
      <c r="Q15" t="n">
        <v>419.25</v>
      </c>
      <c r="R15" t="n">
        <v>80.12</v>
      </c>
      <c r="S15" t="n">
        <v>59.57</v>
      </c>
      <c r="T15" t="n">
        <v>8104.38</v>
      </c>
      <c r="U15" t="n">
        <v>0.74</v>
      </c>
      <c r="V15" t="n">
        <v>0.89</v>
      </c>
      <c r="W15" t="n">
        <v>6.82</v>
      </c>
      <c r="X15" t="n">
        <v>0.48</v>
      </c>
      <c r="Y15" t="n">
        <v>0.5</v>
      </c>
      <c r="Z15" t="n">
        <v>10</v>
      </c>
      <c r="AA15" t="n">
        <v>473.9971996270739</v>
      </c>
      <c r="AB15" t="n">
        <v>648.5438798103668</v>
      </c>
      <c r="AC15" t="n">
        <v>586.6477621583169</v>
      </c>
      <c r="AD15" t="n">
        <v>473997.1996270739</v>
      </c>
      <c r="AE15" t="n">
        <v>648543.8798103668</v>
      </c>
      <c r="AF15" t="n">
        <v>1.869157333932251e-06</v>
      </c>
      <c r="AG15" t="n">
        <v>16</v>
      </c>
      <c r="AH15" t="n">
        <v>586647.7621583169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2.4409</v>
      </c>
      <c r="E16" t="n">
        <v>40.97</v>
      </c>
      <c r="F16" t="n">
        <v>38.63</v>
      </c>
      <c r="G16" t="n">
        <v>136.35</v>
      </c>
      <c r="H16" t="n">
        <v>2.27</v>
      </c>
      <c r="I16" t="n">
        <v>17</v>
      </c>
      <c r="J16" t="n">
        <v>116.45</v>
      </c>
      <c r="K16" t="n">
        <v>39.72</v>
      </c>
      <c r="L16" t="n">
        <v>15</v>
      </c>
      <c r="M16" t="n">
        <v>15</v>
      </c>
      <c r="N16" t="n">
        <v>16.74</v>
      </c>
      <c r="O16" t="n">
        <v>14596.38</v>
      </c>
      <c r="P16" t="n">
        <v>317.6</v>
      </c>
      <c r="Q16" t="n">
        <v>419.25</v>
      </c>
      <c r="R16" t="n">
        <v>79.56999999999999</v>
      </c>
      <c r="S16" t="n">
        <v>59.57</v>
      </c>
      <c r="T16" t="n">
        <v>7835.72</v>
      </c>
      <c r="U16" t="n">
        <v>0.75</v>
      </c>
      <c r="V16" t="n">
        <v>0.9</v>
      </c>
      <c r="W16" t="n">
        <v>6.82</v>
      </c>
      <c r="X16" t="n">
        <v>0.47</v>
      </c>
      <c r="Y16" t="n">
        <v>0.5</v>
      </c>
      <c r="Z16" t="n">
        <v>10</v>
      </c>
      <c r="AA16" t="n">
        <v>471.028895576272</v>
      </c>
      <c r="AB16" t="n">
        <v>644.4825152557271</v>
      </c>
      <c r="AC16" t="n">
        <v>582.974008536611</v>
      </c>
      <c r="AD16" t="n">
        <v>471028.895576272</v>
      </c>
      <c r="AE16" t="n">
        <v>644482.5152557271</v>
      </c>
      <c r="AF16" t="n">
        <v>1.87076682647008e-06</v>
      </c>
      <c r="AG16" t="n">
        <v>16</v>
      </c>
      <c r="AH16" t="n">
        <v>582974.008536611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2.4435</v>
      </c>
      <c r="E17" t="n">
        <v>40.92</v>
      </c>
      <c r="F17" t="n">
        <v>38.61</v>
      </c>
      <c r="G17" t="n">
        <v>144.78</v>
      </c>
      <c r="H17" t="n">
        <v>2.4</v>
      </c>
      <c r="I17" t="n">
        <v>16</v>
      </c>
      <c r="J17" t="n">
        <v>117.75</v>
      </c>
      <c r="K17" t="n">
        <v>39.72</v>
      </c>
      <c r="L17" t="n">
        <v>16</v>
      </c>
      <c r="M17" t="n">
        <v>14</v>
      </c>
      <c r="N17" t="n">
        <v>17.03</v>
      </c>
      <c r="O17" t="n">
        <v>14755.84</v>
      </c>
      <c r="P17" t="n">
        <v>314.66</v>
      </c>
      <c r="Q17" t="n">
        <v>419.23</v>
      </c>
      <c r="R17" t="n">
        <v>78.89</v>
      </c>
      <c r="S17" t="n">
        <v>59.57</v>
      </c>
      <c r="T17" t="n">
        <v>7499.34</v>
      </c>
      <c r="U17" t="n">
        <v>0.76</v>
      </c>
      <c r="V17" t="n">
        <v>0.9</v>
      </c>
      <c r="W17" t="n">
        <v>6.82</v>
      </c>
      <c r="X17" t="n">
        <v>0.44</v>
      </c>
      <c r="Y17" t="n">
        <v>0.5</v>
      </c>
      <c r="Z17" t="n">
        <v>10</v>
      </c>
      <c r="AA17" t="n">
        <v>467.7273247055715</v>
      </c>
      <c r="AB17" t="n">
        <v>639.9651603354079</v>
      </c>
      <c r="AC17" t="n">
        <v>578.8877836297394</v>
      </c>
      <c r="AD17" t="n">
        <v>467727.3247055715</v>
      </c>
      <c r="AE17" t="n">
        <v>639965.1603354078</v>
      </c>
      <c r="AF17" t="n">
        <v>1.872759531516916e-06</v>
      </c>
      <c r="AG17" t="n">
        <v>16</v>
      </c>
      <c r="AH17" t="n">
        <v>578887.7836297394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2.4475</v>
      </c>
      <c r="E18" t="n">
        <v>40.86</v>
      </c>
      <c r="F18" t="n">
        <v>38.56</v>
      </c>
      <c r="G18" t="n">
        <v>154.25</v>
      </c>
      <c r="H18" t="n">
        <v>2.52</v>
      </c>
      <c r="I18" t="n">
        <v>15</v>
      </c>
      <c r="J18" t="n">
        <v>119.04</v>
      </c>
      <c r="K18" t="n">
        <v>39.72</v>
      </c>
      <c r="L18" t="n">
        <v>17</v>
      </c>
      <c r="M18" t="n">
        <v>13</v>
      </c>
      <c r="N18" t="n">
        <v>17.33</v>
      </c>
      <c r="O18" t="n">
        <v>14915.73</v>
      </c>
      <c r="P18" t="n">
        <v>311.32</v>
      </c>
      <c r="Q18" t="n">
        <v>419.23</v>
      </c>
      <c r="R18" t="n">
        <v>77.18000000000001</v>
      </c>
      <c r="S18" t="n">
        <v>59.57</v>
      </c>
      <c r="T18" t="n">
        <v>6650.41</v>
      </c>
      <c r="U18" t="n">
        <v>0.77</v>
      </c>
      <c r="V18" t="n">
        <v>0.9</v>
      </c>
      <c r="W18" t="n">
        <v>6.82</v>
      </c>
      <c r="X18" t="n">
        <v>0.4</v>
      </c>
      <c r="Y18" t="n">
        <v>0.5</v>
      </c>
      <c r="Z18" t="n">
        <v>10</v>
      </c>
      <c r="AA18" t="n">
        <v>463.8130375123807</v>
      </c>
      <c r="AB18" t="n">
        <v>634.6094599115207</v>
      </c>
      <c r="AC18" t="n">
        <v>574.0432237375354</v>
      </c>
      <c r="AD18" t="n">
        <v>463813.0375123807</v>
      </c>
      <c r="AE18" t="n">
        <v>634609.4599115207</v>
      </c>
      <c r="AF18" t="n">
        <v>1.875825231588971e-06</v>
      </c>
      <c r="AG18" t="n">
        <v>16</v>
      </c>
      <c r="AH18" t="n">
        <v>574043.2237375354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38.54</v>
      </c>
      <c r="G19" t="n">
        <v>165.18</v>
      </c>
      <c r="H19" t="n">
        <v>2.64</v>
      </c>
      <c r="I19" t="n">
        <v>14</v>
      </c>
      <c r="J19" t="n">
        <v>120.34</v>
      </c>
      <c r="K19" t="n">
        <v>39.72</v>
      </c>
      <c r="L19" t="n">
        <v>18</v>
      </c>
      <c r="M19" t="n">
        <v>12</v>
      </c>
      <c r="N19" t="n">
        <v>17.63</v>
      </c>
      <c r="O19" t="n">
        <v>15076.07</v>
      </c>
      <c r="P19" t="n">
        <v>308.18</v>
      </c>
      <c r="Q19" t="n">
        <v>419.23</v>
      </c>
      <c r="R19" t="n">
        <v>76.68000000000001</v>
      </c>
      <c r="S19" t="n">
        <v>59.57</v>
      </c>
      <c r="T19" t="n">
        <v>6405.47</v>
      </c>
      <c r="U19" t="n">
        <v>0.78</v>
      </c>
      <c r="V19" t="n">
        <v>0.9</v>
      </c>
      <c r="W19" t="n">
        <v>6.82</v>
      </c>
      <c r="X19" t="n">
        <v>0.38</v>
      </c>
      <c r="Y19" t="n">
        <v>0.5</v>
      </c>
      <c r="Z19" t="n">
        <v>10</v>
      </c>
      <c r="AA19" t="n">
        <v>460.3444547643366</v>
      </c>
      <c r="AB19" t="n">
        <v>629.8635919725757</v>
      </c>
      <c r="AC19" t="n">
        <v>569.7502947738158</v>
      </c>
      <c r="AD19" t="n">
        <v>460344.4547643366</v>
      </c>
      <c r="AE19" t="n">
        <v>629863.5919725758</v>
      </c>
      <c r="AF19" t="n">
        <v>1.877741294134006e-06</v>
      </c>
      <c r="AG19" t="n">
        <v>16</v>
      </c>
      <c r="AH19" t="n">
        <v>569750.2947738158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2.4536</v>
      </c>
      <c r="E20" t="n">
        <v>40.76</v>
      </c>
      <c r="F20" t="n">
        <v>38.5</v>
      </c>
      <c r="G20" t="n">
        <v>177.7</v>
      </c>
      <c r="H20" t="n">
        <v>2.76</v>
      </c>
      <c r="I20" t="n">
        <v>13</v>
      </c>
      <c r="J20" t="n">
        <v>121.65</v>
      </c>
      <c r="K20" t="n">
        <v>39.72</v>
      </c>
      <c r="L20" t="n">
        <v>19</v>
      </c>
      <c r="M20" t="n">
        <v>11</v>
      </c>
      <c r="N20" t="n">
        <v>17.93</v>
      </c>
      <c r="O20" t="n">
        <v>15236.84</v>
      </c>
      <c r="P20" t="n">
        <v>308.74</v>
      </c>
      <c r="Q20" t="n">
        <v>419.24</v>
      </c>
      <c r="R20" t="n">
        <v>75.04000000000001</v>
      </c>
      <c r="S20" t="n">
        <v>59.57</v>
      </c>
      <c r="T20" t="n">
        <v>5590.59</v>
      </c>
      <c r="U20" t="n">
        <v>0.79</v>
      </c>
      <c r="V20" t="n">
        <v>0.9</v>
      </c>
      <c r="W20" t="n">
        <v>6.82</v>
      </c>
      <c r="X20" t="n">
        <v>0.34</v>
      </c>
      <c r="Y20" t="n">
        <v>0.5</v>
      </c>
      <c r="Z20" t="n">
        <v>10</v>
      </c>
      <c r="AA20" t="n">
        <v>460.3609990282481</v>
      </c>
      <c r="AB20" t="n">
        <v>629.8862285643409</v>
      </c>
      <c r="AC20" t="n">
        <v>569.7707709610337</v>
      </c>
      <c r="AD20" t="n">
        <v>460360.9990282481</v>
      </c>
      <c r="AE20" t="n">
        <v>629886.2285643409</v>
      </c>
      <c r="AF20" t="n">
        <v>1.880500424198856e-06</v>
      </c>
      <c r="AG20" t="n">
        <v>16</v>
      </c>
      <c r="AH20" t="n">
        <v>569770.7709610336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2.4571</v>
      </c>
      <c r="E21" t="n">
        <v>40.7</v>
      </c>
      <c r="F21" t="n">
        <v>38.46</v>
      </c>
      <c r="G21" t="n">
        <v>192.32</v>
      </c>
      <c r="H21" t="n">
        <v>2.87</v>
      </c>
      <c r="I21" t="n">
        <v>12</v>
      </c>
      <c r="J21" t="n">
        <v>122.95</v>
      </c>
      <c r="K21" t="n">
        <v>39.72</v>
      </c>
      <c r="L21" t="n">
        <v>20</v>
      </c>
      <c r="M21" t="n">
        <v>10</v>
      </c>
      <c r="N21" t="n">
        <v>18.24</v>
      </c>
      <c r="O21" t="n">
        <v>15398.07</v>
      </c>
      <c r="P21" t="n">
        <v>303.05</v>
      </c>
      <c r="Q21" t="n">
        <v>419.23</v>
      </c>
      <c r="R21" t="n">
        <v>74.14</v>
      </c>
      <c r="S21" t="n">
        <v>59.57</v>
      </c>
      <c r="T21" t="n">
        <v>5145.53</v>
      </c>
      <c r="U21" t="n">
        <v>0.8</v>
      </c>
      <c r="V21" t="n">
        <v>0.9</v>
      </c>
      <c r="W21" t="n">
        <v>6.81</v>
      </c>
      <c r="X21" t="n">
        <v>0.3</v>
      </c>
      <c r="Y21" t="n">
        <v>0.5</v>
      </c>
      <c r="Z21" t="n">
        <v>10</v>
      </c>
      <c r="AA21" t="n">
        <v>454.2391341375755</v>
      </c>
      <c r="AB21" t="n">
        <v>621.5100229433049</v>
      </c>
      <c r="AC21" t="n">
        <v>562.1939786483907</v>
      </c>
      <c r="AD21" t="n">
        <v>454239.1341375755</v>
      </c>
      <c r="AE21" t="n">
        <v>621510.0229433049</v>
      </c>
      <c r="AF21" t="n">
        <v>1.883182911761905e-06</v>
      </c>
      <c r="AG21" t="n">
        <v>16</v>
      </c>
      <c r="AH21" t="n">
        <v>562193.9786483907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2.4563</v>
      </c>
      <c r="E22" t="n">
        <v>40.71</v>
      </c>
      <c r="F22" t="n">
        <v>38.48</v>
      </c>
      <c r="G22" t="n">
        <v>192.39</v>
      </c>
      <c r="H22" t="n">
        <v>2.98</v>
      </c>
      <c r="I22" t="n">
        <v>12</v>
      </c>
      <c r="J22" t="n">
        <v>124.26</v>
      </c>
      <c r="K22" t="n">
        <v>39.72</v>
      </c>
      <c r="L22" t="n">
        <v>21</v>
      </c>
      <c r="M22" t="n">
        <v>9</v>
      </c>
      <c r="N22" t="n">
        <v>18.55</v>
      </c>
      <c r="O22" t="n">
        <v>15559.74</v>
      </c>
      <c r="P22" t="n">
        <v>302.27</v>
      </c>
      <c r="Q22" t="n">
        <v>419.23</v>
      </c>
      <c r="R22" t="n">
        <v>74.59</v>
      </c>
      <c r="S22" t="n">
        <v>59.57</v>
      </c>
      <c r="T22" t="n">
        <v>5372.41</v>
      </c>
      <c r="U22" t="n">
        <v>0.8</v>
      </c>
      <c r="V22" t="n">
        <v>0.9</v>
      </c>
      <c r="W22" t="n">
        <v>6.81</v>
      </c>
      <c r="X22" t="n">
        <v>0.31</v>
      </c>
      <c r="Y22" t="n">
        <v>0.5</v>
      </c>
      <c r="Z22" t="n">
        <v>10</v>
      </c>
      <c r="AA22" t="n">
        <v>453.5981996444362</v>
      </c>
      <c r="AB22" t="n">
        <v>620.6330680937574</v>
      </c>
      <c r="AC22" t="n">
        <v>561.4007191388703</v>
      </c>
      <c r="AD22" t="n">
        <v>453598.1996444362</v>
      </c>
      <c r="AE22" t="n">
        <v>620633.0680937574</v>
      </c>
      <c r="AF22" t="n">
        <v>1.882569771747494e-06</v>
      </c>
      <c r="AG22" t="n">
        <v>16</v>
      </c>
      <c r="AH22" t="n">
        <v>561400.7191388702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2.4593</v>
      </c>
      <c r="E23" t="n">
        <v>40.66</v>
      </c>
      <c r="F23" t="n">
        <v>38.45</v>
      </c>
      <c r="G23" t="n">
        <v>209.71</v>
      </c>
      <c r="H23" t="n">
        <v>3.09</v>
      </c>
      <c r="I23" t="n">
        <v>11</v>
      </c>
      <c r="J23" t="n">
        <v>125.58</v>
      </c>
      <c r="K23" t="n">
        <v>39.72</v>
      </c>
      <c r="L23" t="n">
        <v>22</v>
      </c>
      <c r="M23" t="n">
        <v>5</v>
      </c>
      <c r="N23" t="n">
        <v>18.86</v>
      </c>
      <c r="O23" t="n">
        <v>15721.87</v>
      </c>
      <c r="P23" t="n">
        <v>299.71</v>
      </c>
      <c r="Q23" t="n">
        <v>419.25</v>
      </c>
      <c r="R23" t="n">
        <v>73.37</v>
      </c>
      <c r="S23" t="n">
        <v>59.57</v>
      </c>
      <c r="T23" t="n">
        <v>4763.67</v>
      </c>
      <c r="U23" t="n">
        <v>0.8100000000000001</v>
      </c>
      <c r="V23" t="n">
        <v>0.9</v>
      </c>
      <c r="W23" t="n">
        <v>6.82</v>
      </c>
      <c r="X23" t="n">
        <v>0.28</v>
      </c>
      <c r="Y23" t="n">
        <v>0.5</v>
      </c>
      <c r="Z23" t="n">
        <v>10</v>
      </c>
      <c r="AA23" t="n">
        <v>450.6466138175314</v>
      </c>
      <c r="AB23" t="n">
        <v>616.5945781506097</v>
      </c>
      <c r="AC23" t="n">
        <v>557.7476570078403</v>
      </c>
      <c r="AD23" t="n">
        <v>450646.6138175314</v>
      </c>
      <c r="AE23" t="n">
        <v>616594.5781506096</v>
      </c>
      <c r="AF23" t="n">
        <v>1.884869046801535e-06</v>
      </c>
      <c r="AG23" t="n">
        <v>16</v>
      </c>
      <c r="AH23" t="n">
        <v>557747.6570078403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2.4594</v>
      </c>
      <c r="E24" t="n">
        <v>40.66</v>
      </c>
      <c r="F24" t="n">
        <v>38.45</v>
      </c>
      <c r="G24" t="n">
        <v>209.71</v>
      </c>
      <c r="H24" t="n">
        <v>3.2</v>
      </c>
      <c r="I24" t="n">
        <v>11</v>
      </c>
      <c r="J24" t="n">
        <v>126.9</v>
      </c>
      <c r="K24" t="n">
        <v>39.72</v>
      </c>
      <c r="L24" t="n">
        <v>23</v>
      </c>
      <c r="M24" t="n">
        <v>3</v>
      </c>
      <c r="N24" t="n">
        <v>19.18</v>
      </c>
      <c r="O24" t="n">
        <v>15884.46</v>
      </c>
      <c r="P24" t="n">
        <v>300.98</v>
      </c>
      <c r="Q24" t="n">
        <v>419.24</v>
      </c>
      <c r="R24" t="n">
        <v>73.34999999999999</v>
      </c>
      <c r="S24" t="n">
        <v>59.57</v>
      </c>
      <c r="T24" t="n">
        <v>4754.15</v>
      </c>
      <c r="U24" t="n">
        <v>0.8100000000000001</v>
      </c>
      <c r="V24" t="n">
        <v>0.9</v>
      </c>
      <c r="W24" t="n">
        <v>6.82</v>
      </c>
      <c r="X24" t="n">
        <v>0.28</v>
      </c>
      <c r="Y24" t="n">
        <v>0.5</v>
      </c>
      <c r="Z24" t="n">
        <v>10</v>
      </c>
      <c r="AA24" t="n">
        <v>451.8821472049867</v>
      </c>
      <c r="AB24" t="n">
        <v>618.285089439212</v>
      </c>
      <c r="AC24" t="n">
        <v>559.276828271706</v>
      </c>
      <c r="AD24" t="n">
        <v>451882.1472049867</v>
      </c>
      <c r="AE24" t="n">
        <v>618285.089439212</v>
      </c>
      <c r="AF24" t="n">
        <v>1.884945689303337e-06</v>
      </c>
      <c r="AG24" t="n">
        <v>16</v>
      </c>
      <c r="AH24" t="n">
        <v>559276.828271706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2.4585</v>
      </c>
      <c r="E25" t="n">
        <v>40.67</v>
      </c>
      <c r="F25" t="n">
        <v>38.46</v>
      </c>
      <c r="G25" t="n">
        <v>209.78</v>
      </c>
      <c r="H25" t="n">
        <v>3.31</v>
      </c>
      <c r="I25" t="n">
        <v>11</v>
      </c>
      <c r="J25" t="n">
        <v>128.22</v>
      </c>
      <c r="K25" t="n">
        <v>39.72</v>
      </c>
      <c r="L25" t="n">
        <v>24</v>
      </c>
      <c r="M25" t="n">
        <v>0</v>
      </c>
      <c r="N25" t="n">
        <v>19.5</v>
      </c>
      <c r="O25" t="n">
        <v>16047.51</v>
      </c>
      <c r="P25" t="n">
        <v>302.11</v>
      </c>
      <c r="Q25" t="n">
        <v>419.24</v>
      </c>
      <c r="R25" t="n">
        <v>73.7</v>
      </c>
      <c r="S25" t="n">
        <v>59.57</v>
      </c>
      <c r="T25" t="n">
        <v>4932.22</v>
      </c>
      <c r="U25" t="n">
        <v>0.8100000000000001</v>
      </c>
      <c r="V25" t="n">
        <v>0.9</v>
      </c>
      <c r="W25" t="n">
        <v>6.82</v>
      </c>
      <c r="X25" t="n">
        <v>0.3</v>
      </c>
      <c r="Y25" t="n">
        <v>0.5</v>
      </c>
      <c r="Z25" t="n">
        <v>10</v>
      </c>
      <c r="AA25" t="n">
        <v>453.1243351048158</v>
      </c>
      <c r="AB25" t="n">
        <v>619.9847057252206</v>
      </c>
      <c r="AC25" t="n">
        <v>560.8142355648044</v>
      </c>
      <c r="AD25" t="n">
        <v>453124.3351048158</v>
      </c>
      <c r="AE25" t="n">
        <v>619984.7057252206</v>
      </c>
      <c r="AF25" t="n">
        <v>1.884255906787124e-06</v>
      </c>
      <c r="AG25" t="n">
        <v>16</v>
      </c>
      <c r="AH25" t="n">
        <v>560814.2355648044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1.6412</v>
      </c>
      <c r="E2" t="n">
        <v>60.93</v>
      </c>
      <c r="F2" t="n">
        <v>49.22</v>
      </c>
      <c r="G2" t="n">
        <v>7.87</v>
      </c>
      <c r="H2" t="n">
        <v>0.14</v>
      </c>
      <c r="I2" t="n">
        <v>375</v>
      </c>
      <c r="J2" t="n">
        <v>124.63</v>
      </c>
      <c r="K2" t="n">
        <v>45</v>
      </c>
      <c r="L2" t="n">
        <v>1</v>
      </c>
      <c r="M2" t="n">
        <v>373</v>
      </c>
      <c r="N2" t="n">
        <v>18.64</v>
      </c>
      <c r="O2" t="n">
        <v>15605.44</v>
      </c>
      <c r="P2" t="n">
        <v>518.14</v>
      </c>
      <c r="Q2" t="n">
        <v>419.47</v>
      </c>
      <c r="R2" t="n">
        <v>424.76</v>
      </c>
      <c r="S2" t="n">
        <v>59.57</v>
      </c>
      <c r="T2" t="n">
        <v>178642.15</v>
      </c>
      <c r="U2" t="n">
        <v>0.14</v>
      </c>
      <c r="V2" t="n">
        <v>0.7</v>
      </c>
      <c r="W2" t="n">
        <v>7.41</v>
      </c>
      <c r="X2" t="n">
        <v>11.04</v>
      </c>
      <c r="Y2" t="n">
        <v>0.5</v>
      </c>
      <c r="Z2" t="n">
        <v>10</v>
      </c>
      <c r="AA2" t="n">
        <v>1021.912763845776</v>
      </c>
      <c r="AB2" t="n">
        <v>1398.22612710309</v>
      </c>
      <c r="AC2" t="n">
        <v>1264.781387955065</v>
      </c>
      <c r="AD2" t="n">
        <v>1021912.763845776</v>
      </c>
      <c r="AE2" t="n">
        <v>1398226.12710309</v>
      </c>
      <c r="AF2" t="n">
        <v>1.241685488898271e-06</v>
      </c>
      <c r="AG2" t="n">
        <v>24</v>
      </c>
      <c r="AH2" t="n">
        <v>1264781.387955065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2.0332</v>
      </c>
      <c r="E3" t="n">
        <v>49.18</v>
      </c>
      <c r="F3" t="n">
        <v>42.89</v>
      </c>
      <c r="G3" t="n">
        <v>15.79</v>
      </c>
      <c r="H3" t="n">
        <v>0.28</v>
      </c>
      <c r="I3" t="n">
        <v>163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450.1</v>
      </c>
      <c r="Q3" t="n">
        <v>419.31</v>
      </c>
      <c r="R3" t="n">
        <v>218.21</v>
      </c>
      <c r="S3" t="n">
        <v>59.57</v>
      </c>
      <c r="T3" t="n">
        <v>76424.96000000001</v>
      </c>
      <c r="U3" t="n">
        <v>0.27</v>
      </c>
      <c r="V3" t="n">
        <v>0.8100000000000001</v>
      </c>
      <c r="W3" t="n">
        <v>7.06</v>
      </c>
      <c r="X3" t="n">
        <v>4.72</v>
      </c>
      <c r="Y3" t="n">
        <v>0.5</v>
      </c>
      <c r="Z3" t="n">
        <v>10</v>
      </c>
      <c r="AA3" t="n">
        <v>733.515355430491</v>
      </c>
      <c r="AB3" t="n">
        <v>1003.628069713597</v>
      </c>
      <c r="AC3" t="n">
        <v>907.8432153409731</v>
      </c>
      <c r="AD3" t="n">
        <v>733515.355430491</v>
      </c>
      <c r="AE3" t="n">
        <v>1003628.069713597</v>
      </c>
      <c r="AF3" t="n">
        <v>1.538261598847163e-06</v>
      </c>
      <c r="AG3" t="n">
        <v>19</v>
      </c>
      <c r="AH3" t="n">
        <v>907843.2153409731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2.1787</v>
      </c>
      <c r="E4" t="n">
        <v>45.9</v>
      </c>
      <c r="F4" t="n">
        <v>41.11</v>
      </c>
      <c r="G4" t="n">
        <v>23.72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429.81</v>
      </c>
      <c r="Q4" t="n">
        <v>419.27</v>
      </c>
      <c r="R4" t="n">
        <v>159.8</v>
      </c>
      <c r="S4" t="n">
        <v>59.57</v>
      </c>
      <c r="T4" t="n">
        <v>47515</v>
      </c>
      <c r="U4" t="n">
        <v>0.37</v>
      </c>
      <c r="V4" t="n">
        <v>0.84</v>
      </c>
      <c r="W4" t="n">
        <v>6.97</v>
      </c>
      <c r="X4" t="n">
        <v>2.94</v>
      </c>
      <c r="Y4" t="n">
        <v>0.5</v>
      </c>
      <c r="Z4" t="n">
        <v>10</v>
      </c>
      <c r="AA4" t="n">
        <v>662.0504919801496</v>
      </c>
      <c r="AB4" t="n">
        <v>905.846690733578</v>
      </c>
      <c r="AC4" t="n">
        <v>819.3939539337799</v>
      </c>
      <c r="AD4" t="n">
        <v>662050.4919801495</v>
      </c>
      <c r="AE4" t="n">
        <v>905846.6907335781</v>
      </c>
      <c r="AF4" t="n">
        <v>1.648342782514418e-06</v>
      </c>
      <c r="AG4" t="n">
        <v>18</v>
      </c>
      <c r="AH4" t="n">
        <v>819393.95393378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2.2495</v>
      </c>
      <c r="E5" t="n">
        <v>44.45</v>
      </c>
      <c r="F5" t="n">
        <v>40.35</v>
      </c>
      <c r="G5" t="n">
        <v>31.44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420.53</v>
      </c>
      <c r="Q5" t="n">
        <v>419.29</v>
      </c>
      <c r="R5" t="n">
        <v>135.58</v>
      </c>
      <c r="S5" t="n">
        <v>59.57</v>
      </c>
      <c r="T5" t="n">
        <v>35538.7</v>
      </c>
      <c r="U5" t="n">
        <v>0.44</v>
      </c>
      <c r="V5" t="n">
        <v>0.86</v>
      </c>
      <c r="W5" t="n">
        <v>6.92</v>
      </c>
      <c r="X5" t="n">
        <v>2.19</v>
      </c>
      <c r="Y5" t="n">
        <v>0.5</v>
      </c>
      <c r="Z5" t="n">
        <v>10</v>
      </c>
      <c r="AA5" t="n">
        <v>634.6879914806451</v>
      </c>
      <c r="AB5" t="n">
        <v>868.4081104018303</v>
      </c>
      <c r="AC5" t="n">
        <v>785.5284591635167</v>
      </c>
      <c r="AD5" t="n">
        <v>634687.9914806451</v>
      </c>
      <c r="AE5" t="n">
        <v>868408.1104018303</v>
      </c>
      <c r="AF5" t="n">
        <v>1.701908059515391e-06</v>
      </c>
      <c r="AG5" t="n">
        <v>18</v>
      </c>
      <c r="AH5" t="n">
        <v>785528.4591635166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2.2943</v>
      </c>
      <c r="E6" t="n">
        <v>43.59</v>
      </c>
      <c r="F6" t="n">
        <v>39.9</v>
      </c>
      <c r="G6" t="n">
        <v>39.24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414.18</v>
      </c>
      <c r="Q6" t="n">
        <v>419.3</v>
      </c>
      <c r="R6" t="n">
        <v>120.26</v>
      </c>
      <c r="S6" t="n">
        <v>59.57</v>
      </c>
      <c r="T6" t="n">
        <v>27962.71</v>
      </c>
      <c r="U6" t="n">
        <v>0.5</v>
      </c>
      <c r="V6" t="n">
        <v>0.87</v>
      </c>
      <c r="W6" t="n">
        <v>6.91</v>
      </c>
      <c r="X6" t="n">
        <v>1.73</v>
      </c>
      <c r="Y6" t="n">
        <v>0.5</v>
      </c>
      <c r="Z6" t="n">
        <v>10</v>
      </c>
      <c r="AA6" t="n">
        <v>610.2487149801848</v>
      </c>
      <c r="AB6" t="n">
        <v>834.9692141091158</v>
      </c>
      <c r="AC6" t="n">
        <v>755.2809242011931</v>
      </c>
      <c r="AD6" t="n">
        <v>610248.7149801848</v>
      </c>
      <c r="AE6" t="n">
        <v>834969.2141091158</v>
      </c>
      <c r="AF6" t="n">
        <v>1.735802472080979e-06</v>
      </c>
      <c r="AG6" t="n">
        <v>17</v>
      </c>
      <c r="AH6" t="n">
        <v>755280.9242011931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2.3265</v>
      </c>
      <c r="E7" t="n">
        <v>42.98</v>
      </c>
      <c r="F7" t="n">
        <v>39.57</v>
      </c>
      <c r="G7" t="n">
        <v>47.49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409.61</v>
      </c>
      <c r="Q7" t="n">
        <v>419.25</v>
      </c>
      <c r="R7" t="n">
        <v>110.12</v>
      </c>
      <c r="S7" t="n">
        <v>59.57</v>
      </c>
      <c r="T7" t="n">
        <v>22947.87</v>
      </c>
      <c r="U7" t="n">
        <v>0.54</v>
      </c>
      <c r="V7" t="n">
        <v>0.87</v>
      </c>
      <c r="W7" t="n">
        <v>6.88</v>
      </c>
      <c r="X7" t="n">
        <v>1.41</v>
      </c>
      <c r="Y7" t="n">
        <v>0.5</v>
      </c>
      <c r="Z7" t="n">
        <v>10</v>
      </c>
      <c r="AA7" t="n">
        <v>598.4826513355105</v>
      </c>
      <c r="AB7" t="n">
        <v>818.8703667483795</v>
      </c>
      <c r="AC7" t="n">
        <v>740.7185282376914</v>
      </c>
      <c r="AD7" t="n">
        <v>598482.6513355104</v>
      </c>
      <c r="AE7" t="n">
        <v>818870.3667483795</v>
      </c>
      <c r="AF7" t="n">
        <v>1.760164081112495e-06</v>
      </c>
      <c r="AG7" t="n">
        <v>17</v>
      </c>
      <c r="AH7" t="n">
        <v>740718.5282376914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2.3477</v>
      </c>
      <c r="E8" t="n">
        <v>42.6</v>
      </c>
      <c r="F8" t="n">
        <v>39.36</v>
      </c>
      <c r="G8" t="n">
        <v>54.93</v>
      </c>
      <c r="H8" t="n">
        <v>0.93</v>
      </c>
      <c r="I8" t="n">
        <v>43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406.18</v>
      </c>
      <c r="Q8" t="n">
        <v>419.25</v>
      </c>
      <c r="R8" t="n">
        <v>103.18</v>
      </c>
      <c r="S8" t="n">
        <v>59.57</v>
      </c>
      <c r="T8" t="n">
        <v>19510.36</v>
      </c>
      <c r="U8" t="n">
        <v>0.58</v>
      </c>
      <c r="V8" t="n">
        <v>0.88</v>
      </c>
      <c r="W8" t="n">
        <v>6.87</v>
      </c>
      <c r="X8" t="n">
        <v>1.2</v>
      </c>
      <c r="Y8" t="n">
        <v>0.5</v>
      </c>
      <c r="Z8" t="n">
        <v>10</v>
      </c>
      <c r="AA8" t="n">
        <v>590.4862078783358</v>
      </c>
      <c r="AB8" t="n">
        <v>807.9292800320857</v>
      </c>
      <c r="AC8" t="n">
        <v>730.821643481689</v>
      </c>
      <c r="AD8" t="n">
        <v>590486.2078783358</v>
      </c>
      <c r="AE8" t="n">
        <v>807929.2800320857</v>
      </c>
      <c r="AF8" t="n">
        <v>1.776203401344425e-06</v>
      </c>
      <c r="AG8" t="n">
        <v>17</v>
      </c>
      <c r="AH8" t="n">
        <v>730821.6434816889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2.3659</v>
      </c>
      <c r="E9" t="n">
        <v>42.27</v>
      </c>
      <c r="F9" t="n">
        <v>39.19</v>
      </c>
      <c r="G9" t="n">
        <v>63.55</v>
      </c>
      <c r="H9" t="n">
        <v>1.06</v>
      </c>
      <c r="I9" t="n">
        <v>37</v>
      </c>
      <c r="J9" t="n">
        <v>133.92</v>
      </c>
      <c r="K9" t="n">
        <v>45</v>
      </c>
      <c r="L9" t="n">
        <v>8</v>
      </c>
      <c r="M9" t="n">
        <v>35</v>
      </c>
      <c r="N9" t="n">
        <v>20.93</v>
      </c>
      <c r="O9" t="n">
        <v>16751.02</v>
      </c>
      <c r="P9" t="n">
        <v>401.82</v>
      </c>
      <c r="Q9" t="n">
        <v>419.25</v>
      </c>
      <c r="R9" t="n">
        <v>97.88</v>
      </c>
      <c r="S9" t="n">
        <v>59.57</v>
      </c>
      <c r="T9" t="n">
        <v>16890.36</v>
      </c>
      <c r="U9" t="n">
        <v>0.61</v>
      </c>
      <c r="V9" t="n">
        <v>0.88</v>
      </c>
      <c r="W9" t="n">
        <v>6.85</v>
      </c>
      <c r="X9" t="n">
        <v>1.03</v>
      </c>
      <c r="Y9" t="n">
        <v>0.5</v>
      </c>
      <c r="Z9" t="n">
        <v>10</v>
      </c>
      <c r="AA9" t="n">
        <v>582.2997680608329</v>
      </c>
      <c r="AB9" t="n">
        <v>796.7282319135426</v>
      </c>
      <c r="AC9" t="n">
        <v>720.6896076748098</v>
      </c>
      <c r="AD9" t="n">
        <v>582299.7680608329</v>
      </c>
      <c r="AE9" t="n">
        <v>796728.2319135426</v>
      </c>
      <c r="AF9" t="n">
        <v>1.789973006449195e-06</v>
      </c>
      <c r="AG9" t="n">
        <v>17</v>
      </c>
      <c r="AH9" t="n">
        <v>720689.6076748099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2.3787</v>
      </c>
      <c r="E10" t="n">
        <v>42.04</v>
      </c>
      <c r="F10" t="n">
        <v>39.06</v>
      </c>
      <c r="G10" t="n">
        <v>71.03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399.7</v>
      </c>
      <c r="Q10" t="n">
        <v>419.23</v>
      </c>
      <c r="R10" t="n">
        <v>93.84</v>
      </c>
      <c r="S10" t="n">
        <v>59.57</v>
      </c>
      <c r="T10" t="n">
        <v>14892.66</v>
      </c>
      <c r="U10" t="n">
        <v>0.63</v>
      </c>
      <c r="V10" t="n">
        <v>0.89</v>
      </c>
      <c r="W10" t="n">
        <v>6.84</v>
      </c>
      <c r="X10" t="n">
        <v>0.9</v>
      </c>
      <c r="Y10" t="n">
        <v>0.5</v>
      </c>
      <c r="Z10" t="n">
        <v>10</v>
      </c>
      <c r="AA10" t="n">
        <v>577.5684225829726</v>
      </c>
      <c r="AB10" t="n">
        <v>790.2545962985034</v>
      </c>
      <c r="AC10" t="n">
        <v>714.8338067570653</v>
      </c>
      <c r="AD10" t="n">
        <v>577568.4225829727</v>
      </c>
      <c r="AE10" t="n">
        <v>790254.5962985035</v>
      </c>
      <c r="AF10" t="n">
        <v>1.799657124325077e-06</v>
      </c>
      <c r="AG10" t="n">
        <v>17</v>
      </c>
      <c r="AH10" t="n">
        <v>714833.8067570654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2.386</v>
      </c>
      <c r="E11" t="n">
        <v>41.91</v>
      </c>
      <c r="F11" t="n">
        <v>39.01</v>
      </c>
      <c r="G11" t="n">
        <v>78.02</v>
      </c>
      <c r="H11" t="n">
        <v>1.29</v>
      </c>
      <c r="I11" t="n">
        <v>30</v>
      </c>
      <c r="J11" t="n">
        <v>136.61</v>
      </c>
      <c r="K11" t="n">
        <v>45</v>
      </c>
      <c r="L11" t="n">
        <v>10</v>
      </c>
      <c r="M11" t="n">
        <v>28</v>
      </c>
      <c r="N11" t="n">
        <v>21.61</v>
      </c>
      <c r="O11" t="n">
        <v>17082.76</v>
      </c>
      <c r="P11" t="n">
        <v>398.41</v>
      </c>
      <c r="Q11" t="n">
        <v>419.24</v>
      </c>
      <c r="R11" t="n">
        <v>91.76000000000001</v>
      </c>
      <c r="S11" t="n">
        <v>59.57</v>
      </c>
      <c r="T11" t="n">
        <v>13867.02</v>
      </c>
      <c r="U11" t="n">
        <v>0.65</v>
      </c>
      <c r="V11" t="n">
        <v>0.89</v>
      </c>
      <c r="W11" t="n">
        <v>6.85</v>
      </c>
      <c r="X11" t="n">
        <v>0.85</v>
      </c>
      <c r="Y11" t="n">
        <v>0.5</v>
      </c>
      <c r="Z11" t="n">
        <v>10</v>
      </c>
      <c r="AA11" t="n">
        <v>574.8364681583117</v>
      </c>
      <c r="AB11" t="n">
        <v>786.5166157293593</v>
      </c>
      <c r="AC11" t="n">
        <v>711.4525738071518</v>
      </c>
      <c r="AD11" t="n">
        <v>574836.4681583117</v>
      </c>
      <c r="AE11" t="n">
        <v>786516.6157293593</v>
      </c>
      <c r="AF11" t="n">
        <v>1.805180097801166e-06</v>
      </c>
      <c r="AG11" t="n">
        <v>17</v>
      </c>
      <c r="AH11" t="n">
        <v>711452.5738071518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2.3955</v>
      </c>
      <c r="E12" t="n">
        <v>41.75</v>
      </c>
      <c r="F12" t="n">
        <v>38.92</v>
      </c>
      <c r="G12" t="n">
        <v>86.5</v>
      </c>
      <c r="H12" t="n">
        <v>1.41</v>
      </c>
      <c r="I12" t="n">
        <v>27</v>
      </c>
      <c r="J12" t="n">
        <v>137.96</v>
      </c>
      <c r="K12" t="n">
        <v>45</v>
      </c>
      <c r="L12" t="n">
        <v>11</v>
      </c>
      <c r="M12" t="n">
        <v>25</v>
      </c>
      <c r="N12" t="n">
        <v>21.96</v>
      </c>
      <c r="O12" t="n">
        <v>17249.3</v>
      </c>
      <c r="P12" t="n">
        <v>395.9</v>
      </c>
      <c r="Q12" t="n">
        <v>419.26</v>
      </c>
      <c r="R12" t="n">
        <v>88.90000000000001</v>
      </c>
      <c r="S12" t="n">
        <v>59.57</v>
      </c>
      <c r="T12" t="n">
        <v>12450.81</v>
      </c>
      <c r="U12" t="n">
        <v>0.67</v>
      </c>
      <c r="V12" t="n">
        <v>0.89</v>
      </c>
      <c r="W12" t="n">
        <v>6.84</v>
      </c>
      <c r="X12" t="n">
        <v>0.76</v>
      </c>
      <c r="Y12" t="n">
        <v>0.5</v>
      </c>
      <c r="Z12" t="n">
        <v>10</v>
      </c>
      <c r="AA12" t="n">
        <v>570.4404118331331</v>
      </c>
      <c r="AB12" t="n">
        <v>780.5017375249325</v>
      </c>
      <c r="AC12" t="n">
        <v>706.0117471366208</v>
      </c>
      <c r="AD12" t="n">
        <v>570440.4118331331</v>
      </c>
      <c r="AE12" t="n">
        <v>780501.7375249325</v>
      </c>
      <c r="AF12" t="n">
        <v>1.812367529037173e-06</v>
      </c>
      <c r="AG12" t="n">
        <v>17</v>
      </c>
      <c r="AH12" t="n">
        <v>706011.7471366208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38.87</v>
      </c>
      <c r="G13" t="n">
        <v>93.28</v>
      </c>
      <c r="H13" t="n">
        <v>1.52</v>
      </c>
      <c r="I13" t="n">
        <v>25</v>
      </c>
      <c r="J13" t="n">
        <v>139.32</v>
      </c>
      <c r="K13" t="n">
        <v>45</v>
      </c>
      <c r="L13" t="n">
        <v>12</v>
      </c>
      <c r="M13" t="n">
        <v>23</v>
      </c>
      <c r="N13" t="n">
        <v>22.32</v>
      </c>
      <c r="O13" t="n">
        <v>17416.34</v>
      </c>
      <c r="P13" t="n">
        <v>393.54</v>
      </c>
      <c r="Q13" t="n">
        <v>419.25</v>
      </c>
      <c r="R13" t="n">
        <v>87.28</v>
      </c>
      <c r="S13" t="n">
        <v>59.57</v>
      </c>
      <c r="T13" t="n">
        <v>11649.24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566.8906289012191</v>
      </c>
      <c r="AB13" t="n">
        <v>775.6447679121176</v>
      </c>
      <c r="AC13" t="n">
        <v>701.6183198868533</v>
      </c>
      <c r="AD13" t="n">
        <v>566890.6289012191</v>
      </c>
      <c r="AE13" t="n">
        <v>775644.7679121175</v>
      </c>
      <c r="AF13" t="n">
        <v>1.816982616462398e-06</v>
      </c>
      <c r="AG13" t="n">
        <v>17</v>
      </c>
      <c r="AH13" t="n">
        <v>701618.3198868533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2.4091</v>
      </c>
      <c r="E14" t="n">
        <v>41.51</v>
      </c>
      <c r="F14" t="n">
        <v>38.79</v>
      </c>
      <c r="G14" t="n">
        <v>101.19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391.58</v>
      </c>
      <c r="Q14" t="n">
        <v>419.23</v>
      </c>
      <c r="R14" t="n">
        <v>84.78</v>
      </c>
      <c r="S14" t="n">
        <v>59.57</v>
      </c>
      <c r="T14" t="n">
        <v>10408.81</v>
      </c>
      <c r="U14" t="n">
        <v>0.7</v>
      </c>
      <c r="V14" t="n">
        <v>0.89</v>
      </c>
      <c r="W14" t="n">
        <v>6.83</v>
      </c>
      <c r="X14" t="n">
        <v>0.63</v>
      </c>
      <c r="Y14" t="n">
        <v>0.5</v>
      </c>
      <c r="Z14" t="n">
        <v>10</v>
      </c>
      <c r="AA14" t="n">
        <v>563.4766160744545</v>
      </c>
      <c r="AB14" t="n">
        <v>770.9735649469221</v>
      </c>
      <c r="AC14" t="n">
        <v>697.3929299765816</v>
      </c>
      <c r="AD14" t="n">
        <v>563476.6160744545</v>
      </c>
      <c r="AE14" t="n">
        <v>770973.5649469221</v>
      </c>
      <c r="AF14" t="n">
        <v>1.822656904280297e-06</v>
      </c>
      <c r="AG14" t="n">
        <v>17</v>
      </c>
      <c r="AH14" t="n">
        <v>697392.9299765816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2.4151</v>
      </c>
      <c r="E15" t="n">
        <v>41.41</v>
      </c>
      <c r="F15" t="n">
        <v>38.74</v>
      </c>
      <c r="G15" t="n">
        <v>110.68</v>
      </c>
      <c r="H15" t="n">
        <v>1.74</v>
      </c>
      <c r="I15" t="n">
        <v>21</v>
      </c>
      <c r="J15" t="n">
        <v>142.04</v>
      </c>
      <c r="K15" t="n">
        <v>45</v>
      </c>
      <c r="L15" t="n">
        <v>14</v>
      </c>
      <c r="M15" t="n">
        <v>19</v>
      </c>
      <c r="N15" t="n">
        <v>23.04</v>
      </c>
      <c r="O15" t="n">
        <v>17751.93</v>
      </c>
      <c r="P15" t="n">
        <v>389.54</v>
      </c>
      <c r="Q15" t="n">
        <v>419.25</v>
      </c>
      <c r="R15" t="n">
        <v>82.84</v>
      </c>
      <c r="S15" t="n">
        <v>59.57</v>
      </c>
      <c r="T15" t="n">
        <v>9451.77</v>
      </c>
      <c r="U15" t="n">
        <v>0.72</v>
      </c>
      <c r="V15" t="n">
        <v>0.89</v>
      </c>
      <c r="W15" t="n">
        <v>6.83</v>
      </c>
      <c r="X15" t="n">
        <v>0.57</v>
      </c>
      <c r="Y15" t="n">
        <v>0.5</v>
      </c>
      <c r="Z15" t="n">
        <v>10</v>
      </c>
      <c r="AA15" t="n">
        <v>552.77476016223</v>
      </c>
      <c r="AB15" t="n">
        <v>756.3308135552552</v>
      </c>
      <c r="AC15" t="n">
        <v>684.1476622265047</v>
      </c>
      <c r="AD15" t="n">
        <v>552774.76016223</v>
      </c>
      <c r="AE15" t="n">
        <v>756330.8135552552</v>
      </c>
      <c r="AF15" t="n">
        <v>1.827196334534617e-06</v>
      </c>
      <c r="AG15" t="n">
        <v>16</v>
      </c>
      <c r="AH15" t="n">
        <v>684147.6622265048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2.4189</v>
      </c>
      <c r="E16" t="n">
        <v>41.34</v>
      </c>
      <c r="F16" t="n">
        <v>38.7</v>
      </c>
      <c r="G16" t="n">
        <v>116.09</v>
      </c>
      <c r="H16" t="n">
        <v>1.85</v>
      </c>
      <c r="I16" t="n">
        <v>20</v>
      </c>
      <c r="J16" t="n">
        <v>143.4</v>
      </c>
      <c r="K16" t="n">
        <v>45</v>
      </c>
      <c r="L16" t="n">
        <v>15</v>
      </c>
      <c r="M16" t="n">
        <v>18</v>
      </c>
      <c r="N16" t="n">
        <v>23.41</v>
      </c>
      <c r="O16" t="n">
        <v>17920.49</v>
      </c>
      <c r="P16" t="n">
        <v>388.4</v>
      </c>
      <c r="Q16" t="n">
        <v>419.26</v>
      </c>
      <c r="R16" t="n">
        <v>81.90000000000001</v>
      </c>
      <c r="S16" t="n">
        <v>59.57</v>
      </c>
      <c r="T16" t="n">
        <v>8983.719999999999</v>
      </c>
      <c r="U16" t="n">
        <v>0.73</v>
      </c>
      <c r="V16" t="n">
        <v>0.89</v>
      </c>
      <c r="W16" t="n">
        <v>6.82</v>
      </c>
      <c r="X16" t="n">
        <v>0.54</v>
      </c>
      <c r="Y16" t="n">
        <v>0.5</v>
      </c>
      <c r="Z16" t="n">
        <v>10</v>
      </c>
      <c r="AA16" t="n">
        <v>550.9159931884717</v>
      </c>
      <c r="AB16" t="n">
        <v>753.7875665787477</v>
      </c>
      <c r="AC16" t="n">
        <v>681.8471391719654</v>
      </c>
      <c r="AD16" t="n">
        <v>550915.9931884716</v>
      </c>
      <c r="AE16" t="n">
        <v>753787.5665787477</v>
      </c>
      <c r="AF16" t="n">
        <v>1.830071307029019e-06</v>
      </c>
      <c r="AG16" t="n">
        <v>16</v>
      </c>
      <c r="AH16" t="n">
        <v>681847.1391719654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2.4214</v>
      </c>
      <c r="E17" t="n">
        <v>41.3</v>
      </c>
      <c r="F17" t="n">
        <v>38.68</v>
      </c>
      <c r="G17" t="n">
        <v>122.15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385.86</v>
      </c>
      <c r="Q17" t="n">
        <v>419.23</v>
      </c>
      <c r="R17" t="n">
        <v>81.12</v>
      </c>
      <c r="S17" t="n">
        <v>59.57</v>
      </c>
      <c r="T17" t="n">
        <v>8602.370000000001</v>
      </c>
      <c r="U17" t="n">
        <v>0.73</v>
      </c>
      <c r="V17" t="n">
        <v>0.89</v>
      </c>
      <c r="W17" t="n">
        <v>6.83</v>
      </c>
      <c r="X17" t="n">
        <v>0.52</v>
      </c>
      <c r="Y17" t="n">
        <v>0.5</v>
      </c>
      <c r="Z17" t="n">
        <v>10</v>
      </c>
      <c r="AA17" t="n">
        <v>547.9149627548617</v>
      </c>
      <c r="AB17" t="n">
        <v>749.6814243433637</v>
      </c>
      <c r="AC17" t="n">
        <v>678.1328813885198</v>
      </c>
      <c r="AD17" t="n">
        <v>547914.9627548617</v>
      </c>
      <c r="AE17" t="n">
        <v>749681.4243433637</v>
      </c>
      <c r="AF17" t="n">
        <v>1.831962736301653e-06</v>
      </c>
      <c r="AG17" t="n">
        <v>16</v>
      </c>
      <c r="AH17" t="n">
        <v>678132.8813885198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2.4255</v>
      </c>
      <c r="E18" t="n">
        <v>41.23</v>
      </c>
      <c r="F18" t="n">
        <v>38.64</v>
      </c>
      <c r="G18" t="n">
        <v>128.79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383.8</v>
      </c>
      <c r="Q18" t="n">
        <v>419.24</v>
      </c>
      <c r="R18" t="n">
        <v>79.90000000000001</v>
      </c>
      <c r="S18" t="n">
        <v>59.57</v>
      </c>
      <c r="T18" t="n">
        <v>7995.7</v>
      </c>
      <c r="U18" t="n">
        <v>0.75</v>
      </c>
      <c r="V18" t="n">
        <v>0.89</v>
      </c>
      <c r="W18" t="n">
        <v>6.82</v>
      </c>
      <c r="X18" t="n">
        <v>0.47</v>
      </c>
      <c r="Y18" t="n">
        <v>0.5</v>
      </c>
      <c r="Z18" t="n">
        <v>10</v>
      </c>
      <c r="AA18" t="n">
        <v>545.0987754641764</v>
      </c>
      <c r="AB18" t="n">
        <v>745.8281926508333</v>
      </c>
      <c r="AC18" t="n">
        <v>674.6473967206798</v>
      </c>
      <c r="AD18" t="n">
        <v>545098.7754641763</v>
      </c>
      <c r="AE18" t="n">
        <v>745828.1926508333</v>
      </c>
      <c r="AF18" t="n">
        <v>1.835064680308771e-06</v>
      </c>
      <c r="AG18" t="n">
        <v>16</v>
      </c>
      <c r="AH18" t="n">
        <v>674647.3967206798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2.4273</v>
      </c>
      <c r="E19" t="n">
        <v>41.2</v>
      </c>
      <c r="F19" t="n">
        <v>38.63</v>
      </c>
      <c r="G19" t="n">
        <v>136.34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383.32</v>
      </c>
      <c r="Q19" t="n">
        <v>419.23</v>
      </c>
      <c r="R19" t="n">
        <v>79.48</v>
      </c>
      <c r="S19" t="n">
        <v>59.57</v>
      </c>
      <c r="T19" t="n">
        <v>7791.77</v>
      </c>
      <c r="U19" t="n">
        <v>0.75</v>
      </c>
      <c r="V19" t="n">
        <v>0.9</v>
      </c>
      <c r="W19" t="n">
        <v>6.83</v>
      </c>
      <c r="X19" t="n">
        <v>0.47</v>
      </c>
      <c r="Y19" t="n">
        <v>0.5</v>
      </c>
      <c r="Z19" t="n">
        <v>10</v>
      </c>
      <c r="AA19" t="n">
        <v>544.2961972579324</v>
      </c>
      <c r="AB19" t="n">
        <v>744.7300697417988</v>
      </c>
      <c r="AC19" t="n">
        <v>673.6540771208583</v>
      </c>
      <c r="AD19" t="n">
        <v>544296.1972579324</v>
      </c>
      <c r="AE19" t="n">
        <v>744730.0697417988</v>
      </c>
      <c r="AF19" t="n">
        <v>1.836426509385067e-06</v>
      </c>
      <c r="AG19" t="n">
        <v>16</v>
      </c>
      <c r="AH19" t="n">
        <v>673654.0771208584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2.4304</v>
      </c>
      <c r="E20" t="n">
        <v>41.15</v>
      </c>
      <c r="F20" t="n">
        <v>38.6</v>
      </c>
      <c r="G20" t="n">
        <v>144.77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14</v>
      </c>
      <c r="N20" t="n">
        <v>24.92</v>
      </c>
      <c r="O20" t="n">
        <v>18599.92</v>
      </c>
      <c r="P20" t="n">
        <v>381.89</v>
      </c>
      <c r="Q20" t="n">
        <v>419.24</v>
      </c>
      <c r="R20" t="n">
        <v>78.8</v>
      </c>
      <c r="S20" t="n">
        <v>59.57</v>
      </c>
      <c r="T20" t="n">
        <v>7457.22</v>
      </c>
      <c r="U20" t="n">
        <v>0.76</v>
      </c>
      <c r="V20" t="n">
        <v>0.9</v>
      </c>
      <c r="W20" t="n">
        <v>6.82</v>
      </c>
      <c r="X20" t="n">
        <v>0.44</v>
      </c>
      <c r="Y20" t="n">
        <v>0.5</v>
      </c>
      <c r="Z20" t="n">
        <v>10</v>
      </c>
      <c r="AA20" t="n">
        <v>542.3029927964974</v>
      </c>
      <c r="AB20" t="n">
        <v>742.0028794636888</v>
      </c>
      <c r="AC20" t="n">
        <v>671.1871660552555</v>
      </c>
      <c r="AD20" t="n">
        <v>542302.9927964974</v>
      </c>
      <c r="AE20" t="n">
        <v>742002.8794636888</v>
      </c>
      <c r="AF20" t="n">
        <v>1.838771881683133e-06</v>
      </c>
      <c r="AG20" t="n">
        <v>16</v>
      </c>
      <c r="AH20" t="n">
        <v>671187.1660552555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2.4343</v>
      </c>
      <c r="E21" t="n">
        <v>41.08</v>
      </c>
      <c r="F21" t="n">
        <v>38.56</v>
      </c>
      <c r="G21" t="n">
        <v>154.26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13</v>
      </c>
      <c r="N21" t="n">
        <v>25.3</v>
      </c>
      <c r="O21" t="n">
        <v>18771.1</v>
      </c>
      <c r="P21" t="n">
        <v>379.14</v>
      </c>
      <c r="Q21" t="n">
        <v>419.23</v>
      </c>
      <c r="R21" t="n">
        <v>77.31</v>
      </c>
      <c r="S21" t="n">
        <v>59.57</v>
      </c>
      <c r="T21" t="n">
        <v>6714.58</v>
      </c>
      <c r="U21" t="n">
        <v>0.77</v>
      </c>
      <c r="V21" t="n">
        <v>0.9</v>
      </c>
      <c r="W21" t="n">
        <v>6.82</v>
      </c>
      <c r="X21" t="n">
        <v>0.4</v>
      </c>
      <c r="Y21" t="n">
        <v>0.5</v>
      </c>
      <c r="Z21" t="n">
        <v>10</v>
      </c>
      <c r="AA21" t="n">
        <v>538.855413712073</v>
      </c>
      <c r="AB21" t="n">
        <v>737.2857496639245</v>
      </c>
      <c r="AC21" t="n">
        <v>666.9202325030476</v>
      </c>
      <c r="AD21" t="n">
        <v>538855.413712073</v>
      </c>
      <c r="AE21" t="n">
        <v>737285.7496639246</v>
      </c>
      <c r="AF21" t="n">
        <v>1.84172251134844e-06</v>
      </c>
      <c r="AG21" t="n">
        <v>16</v>
      </c>
      <c r="AH21" t="n">
        <v>666920.2325030476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2.4369</v>
      </c>
      <c r="E22" t="n">
        <v>41.04</v>
      </c>
      <c r="F22" t="n">
        <v>38.55</v>
      </c>
      <c r="G22" t="n">
        <v>165.19</v>
      </c>
      <c r="H22" t="n">
        <v>2.45</v>
      </c>
      <c r="I22" t="n">
        <v>14</v>
      </c>
      <c r="J22" t="n">
        <v>151.69</v>
      </c>
      <c r="K22" t="n">
        <v>45</v>
      </c>
      <c r="L22" t="n">
        <v>21</v>
      </c>
      <c r="M22" t="n">
        <v>12</v>
      </c>
      <c r="N22" t="n">
        <v>25.7</v>
      </c>
      <c r="O22" t="n">
        <v>18942.82</v>
      </c>
      <c r="P22" t="n">
        <v>378.62</v>
      </c>
      <c r="Q22" t="n">
        <v>419.24</v>
      </c>
      <c r="R22" t="n">
        <v>76.92</v>
      </c>
      <c r="S22" t="n">
        <v>59.57</v>
      </c>
      <c r="T22" t="n">
        <v>6525.88</v>
      </c>
      <c r="U22" t="n">
        <v>0.77</v>
      </c>
      <c r="V22" t="n">
        <v>0.9</v>
      </c>
      <c r="W22" t="n">
        <v>6.82</v>
      </c>
      <c r="X22" t="n">
        <v>0.38</v>
      </c>
      <c r="Y22" t="n">
        <v>0.5</v>
      </c>
      <c r="Z22" t="n">
        <v>10</v>
      </c>
      <c r="AA22" t="n">
        <v>537.8840308907847</v>
      </c>
      <c r="AB22" t="n">
        <v>735.9566608334522</v>
      </c>
      <c r="AC22" t="n">
        <v>665.7179900451677</v>
      </c>
      <c r="AD22" t="n">
        <v>537884.0308907847</v>
      </c>
      <c r="AE22" t="n">
        <v>735956.6608334522</v>
      </c>
      <c r="AF22" t="n">
        <v>1.843689597791979e-06</v>
      </c>
      <c r="AG22" t="n">
        <v>16</v>
      </c>
      <c r="AH22" t="n">
        <v>665717.9900451676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2.4375</v>
      </c>
      <c r="E23" t="n">
        <v>41.03</v>
      </c>
      <c r="F23" t="n">
        <v>38.54</v>
      </c>
      <c r="G23" t="n">
        <v>165.15</v>
      </c>
      <c r="H23" t="n">
        <v>2.54</v>
      </c>
      <c r="I23" t="n">
        <v>14</v>
      </c>
      <c r="J23" t="n">
        <v>153.09</v>
      </c>
      <c r="K23" t="n">
        <v>45</v>
      </c>
      <c r="L23" t="n">
        <v>22</v>
      </c>
      <c r="M23" t="n">
        <v>12</v>
      </c>
      <c r="N23" t="n">
        <v>26.09</v>
      </c>
      <c r="O23" t="n">
        <v>19115.09</v>
      </c>
      <c r="P23" t="n">
        <v>375.1</v>
      </c>
      <c r="Q23" t="n">
        <v>419.23</v>
      </c>
      <c r="R23" t="n">
        <v>76.5</v>
      </c>
      <c r="S23" t="n">
        <v>59.57</v>
      </c>
      <c r="T23" t="n">
        <v>6313.65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534.2784380178375</v>
      </c>
      <c r="AB23" t="n">
        <v>731.0233295971549</v>
      </c>
      <c r="AC23" t="n">
        <v>661.2554890180887</v>
      </c>
      <c r="AD23" t="n">
        <v>534278.4380178375</v>
      </c>
      <c r="AE23" t="n">
        <v>731023.3295971549</v>
      </c>
      <c r="AF23" t="n">
        <v>1.844143540817411e-06</v>
      </c>
      <c r="AG23" t="n">
        <v>16</v>
      </c>
      <c r="AH23" t="n">
        <v>661255.4890180887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2.441</v>
      </c>
      <c r="E24" t="n">
        <v>40.97</v>
      </c>
      <c r="F24" t="n">
        <v>38.5</v>
      </c>
      <c r="G24" t="n">
        <v>177.7</v>
      </c>
      <c r="H24" t="n">
        <v>2.64</v>
      </c>
      <c r="I24" t="n">
        <v>13</v>
      </c>
      <c r="J24" t="n">
        <v>154.49</v>
      </c>
      <c r="K24" t="n">
        <v>45</v>
      </c>
      <c r="L24" t="n">
        <v>23</v>
      </c>
      <c r="M24" t="n">
        <v>11</v>
      </c>
      <c r="N24" t="n">
        <v>26.49</v>
      </c>
      <c r="O24" t="n">
        <v>19287.9</v>
      </c>
      <c r="P24" t="n">
        <v>376.13</v>
      </c>
      <c r="Q24" t="n">
        <v>419.23</v>
      </c>
      <c r="R24" t="n">
        <v>75.55</v>
      </c>
      <c r="S24" t="n">
        <v>59.57</v>
      </c>
      <c r="T24" t="n">
        <v>5844.43</v>
      </c>
      <c r="U24" t="n">
        <v>0.79</v>
      </c>
      <c r="V24" t="n">
        <v>0.9</v>
      </c>
      <c r="W24" t="n">
        <v>6.81</v>
      </c>
      <c r="X24" t="n">
        <v>0.34</v>
      </c>
      <c r="Y24" t="n">
        <v>0.5</v>
      </c>
      <c r="Z24" t="n">
        <v>10</v>
      </c>
      <c r="AA24" t="n">
        <v>534.6661037367079</v>
      </c>
      <c r="AB24" t="n">
        <v>731.5537509363178</v>
      </c>
      <c r="AC24" t="n">
        <v>661.735287689093</v>
      </c>
      <c r="AD24" t="n">
        <v>534666.1037367079</v>
      </c>
      <c r="AE24" t="n">
        <v>731553.7509363178</v>
      </c>
      <c r="AF24" t="n">
        <v>1.846791541799097e-06</v>
      </c>
      <c r="AG24" t="n">
        <v>16</v>
      </c>
      <c r="AH24" t="n">
        <v>661735.2876890929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2.4403</v>
      </c>
      <c r="E25" t="n">
        <v>40.98</v>
      </c>
      <c r="F25" t="n">
        <v>38.51</v>
      </c>
      <c r="G25" t="n">
        <v>177.76</v>
      </c>
      <c r="H25" t="n">
        <v>2.73</v>
      </c>
      <c r="I25" t="n">
        <v>13</v>
      </c>
      <c r="J25" t="n">
        <v>155.9</v>
      </c>
      <c r="K25" t="n">
        <v>45</v>
      </c>
      <c r="L25" t="n">
        <v>24</v>
      </c>
      <c r="M25" t="n">
        <v>11</v>
      </c>
      <c r="N25" t="n">
        <v>26.9</v>
      </c>
      <c r="O25" t="n">
        <v>19461.27</v>
      </c>
      <c r="P25" t="n">
        <v>372.7</v>
      </c>
      <c r="Q25" t="n">
        <v>419.24</v>
      </c>
      <c r="R25" t="n">
        <v>75.61</v>
      </c>
      <c r="S25" t="n">
        <v>59.57</v>
      </c>
      <c r="T25" t="n">
        <v>5876.49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531.3953469420633</v>
      </c>
      <c r="AB25" t="n">
        <v>727.0785571942791</v>
      </c>
      <c r="AC25" t="n">
        <v>657.6872001568205</v>
      </c>
      <c r="AD25" t="n">
        <v>531395.3469420633</v>
      </c>
      <c r="AE25" t="n">
        <v>727078.5571942792</v>
      </c>
      <c r="AF25" t="n">
        <v>1.84626194160276e-06</v>
      </c>
      <c r="AG25" t="n">
        <v>16</v>
      </c>
      <c r="AH25" t="n">
        <v>657687.2001568205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2.4454</v>
      </c>
      <c r="E26" t="n">
        <v>40.89</v>
      </c>
      <c r="F26" t="n">
        <v>38.45</v>
      </c>
      <c r="G26" t="n">
        <v>192.27</v>
      </c>
      <c r="H26" t="n">
        <v>2.81</v>
      </c>
      <c r="I26" t="n">
        <v>12</v>
      </c>
      <c r="J26" t="n">
        <v>157.31</v>
      </c>
      <c r="K26" t="n">
        <v>45</v>
      </c>
      <c r="L26" t="n">
        <v>25</v>
      </c>
      <c r="M26" t="n">
        <v>10</v>
      </c>
      <c r="N26" t="n">
        <v>27.31</v>
      </c>
      <c r="O26" t="n">
        <v>19635.2</v>
      </c>
      <c r="P26" t="n">
        <v>372.34</v>
      </c>
      <c r="Q26" t="n">
        <v>419.23</v>
      </c>
      <c r="R26" t="n">
        <v>73.79000000000001</v>
      </c>
      <c r="S26" t="n">
        <v>59.57</v>
      </c>
      <c r="T26" t="n">
        <v>4970.89</v>
      </c>
      <c r="U26" t="n">
        <v>0.8100000000000001</v>
      </c>
      <c r="V26" t="n">
        <v>0.9</v>
      </c>
      <c r="W26" t="n">
        <v>6.81</v>
      </c>
      <c r="X26" t="n">
        <v>0.29</v>
      </c>
      <c r="Y26" t="n">
        <v>0.5</v>
      </c>
      <c r="Z26" t="n">
        <v>10</v>
      </c>
      <c r="AA26" t="n">
        <v>530.1229466128432</v>
      </c>
      <c r="AB26" t="n">
        <v>725.3376029294994</v>
      </c>
      <c r="AC26" t="n">
        <v>656.1124001236267</v>
      </c>
      <c r="AD26" t="n">
        <v>530122.9466128432</v>
      </c>
      <c r="AE26" t="n">
        <v>725337.6029294995</v>
      </c>
      <c r="AF26" t="n">
        <v>1.850120457318932e-06</v>
      </c>
      <c r="AG26" t="n">
        <v>16</v>
      </c>
      <c r="AH26" t="n">
        <v>656112.4001236267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2.444</v>
      </c>
      <c r="E27" t="n">
        <v>40.92</v>
      </c>
      <c r="F27" t="n">
        <v>38.48</v>
      </c>
      <c r="G27" t="n">
        <v>192.39</v>
      </c>
      <c r="H27" t="n">
        <v>2.9</v>
      </c>
      <c r="I27" t="n">
        <v>12</v>
      </c>
      <c r="J27" t="n">
        <v>158.72</v>
      </c>
      <c r="K27" t="n">
        <v>45</v>
      </c>
      <c r="L27" t="n">
        <v>26</v>
      </c>
      <c r="M27" t="n">
        <v>10</v>
      </c>
      <c r="N27" t="n">
        <v>27.72</v>
      </c>
      <c r="O27" t="n">
        <v>19809.69</v>
      </c>
      <c r="P27" t="n">
        <v>370.45</v>
      </c>
      <c r="Q27" t="n">
        <v>419.23</v>
      </c>
      <c r="R27" t="n">
        <v>74.65000000000001</v>
      </c>
      <c r="S27" t="n">
        <v>59.57</v>
      </c>
      <c r="T27" t="n">
        <v>5401.83</v>
      </c>
      <c r="U27" t="n">
        <v>0.8</v>
      </c>
      <c r="V27" t="n">
        <v>0.9</v>
      </c>
      <c r="W27" t="n">
        <v>6.81</v>
      </c>
      <c r="X27" t="n">
        <v>0.32</v>
      </c>
      <c r="Y27" t="n">
        <v>0.5</v>
      </c>
      <c r="Z27" t="n">
        <v>10</v>
      </c>
      <c r="AA27" t="n">
        <v>528.517574993476</v>
      </c>
      <c r="AB27" t="n">
        <v>723.141062655884</v>
      </c>
      <c r="AC27" t="n">
        <v>654.1254945708614</v>
      </c>
      <c r="AD27" t="n">
        <v>528517.574993476</v>
      </c>
      <c r="AE27" t="n">
        <v>723141.062655884</v>
      </c>
      <c r="AF27" t="n">
        <v>1.849061256926257e-06</v>
      </c>
      <c r="AG27" t="n">
        <v>16</v>
      </c>
      <c r="AH27" t="n">
        <v>654125.4945708615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2.4472</v>
      </c>
      <c r="E28" t="n">
        <v>40.86</v>
      </c>
      <c r="F28" t="n">
        <v>38.45</v>
      </c>
      <c r="G28" t="n">
        <v>209.72</v>
      </c>
      <c r="H28" t="n">
        <v>2.99</v>
      </c>
      <c r="I28" t="n">
        <v>11</v>
      </c>
      <c r="J28" t="n">
        <v>160.14</v>
      </c>
      <c r="K28" t="n">
        <v>45</v>
      </c>
      <c r="L28" t="n">
        <v>27</v>
      </c>
      <c r="M28" t="n">
        <v>9</v>
      </c>
      <c r="N28" t="n">
        <v>28.14</v>
      </c>
      <c r="O28" t="n">
        <v>19984.89</v>
      </c>
      <c r="P28" t="n">
        <v>368.91</v>
      </c>
      <c r="Q28" t="n">
        <v>419.23</v>
      </c>
      <c r="R28" t="n">
        <v>73.52</v>
      </c>
      <c r="S28" t="n">
        <v>59.57</v>
      </c>
      <c r="T28" t="n">
        <v>4839.62</v>
      </c>
      <c r="U28" t="n">
        <v>0.8100000000000001</v>
      </c>
      <c r="V28" t="n">
        <v>0.9</v>
      </c>
      <c r="W28" t="n">
        <v>6.82</v>
      </c>
      <c r="X28" t="n">
        <v>0.29</v>
      </c>
      <c r="Y28" t="n">
        <v>0.5</v>
      </c>
      <c r="Z28" t="n">
        <v>10</v>
      </c>
      <c r="AA28" t="n">
        <v>526.4327096278828</v>
      </c>
      <c r="AB28" t="n">
        <v>720.2884578849108</v>
      </c>
      <c r="AC28" t="n">
        <v>651.5451383955742</v>
      </c>
      <c r="AD28" t="n">
        <v>526432.7096278828</v>
      </c>
      <c r="AE28" t="n">
        <v>720288.4578849109</v>
      </c>
      <c r="AF28" t="n">
        <v>1.851482286395228e-06</v>
      </c>
      <c r="AG28" t="n">
        <v>16</v>
      </c>
      <c r="AH28" t="n">
        <v>651545.1383955742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2.4473</v>
      </c>
      <c r="E29" t="n">
        <v>40.86</v>
      </c>
      <c r="F29" t="n">
        <v>38.45</v>
      </c>
      <c r="G29" t="n">
        <v>209.72</v>
      </c>
      <c r="H29" t="n">
        <v>3.07</v>
      </c>
      <c r="I29" t="n">
        <v>11</v>
      </c>
      <c r="J29" t="n">
        <v>161.57</v>
      </c>
      <c r="K29" t="n">
        <v>45</v>
      </c>
      <c r="L29" t="n">
        <v>28</v>
      </c>
      <c r="M29" t="n">
        <v>9</v>
      </c>
      <c r="N29" t="n">
        <v>28.57</v>
      </c>
      <c r="O29" t="n">
        <v>20160.55</v>
      </c>
      <c r="P29" t="n">
        <v>368.14</v>
      </c>
      <c r="Q29" t="n">
        <v>419.23</v>
      </c>
      <c r="R29" t="n">
        <v>73.45</v>
      </c>
      <c r="S29" t="n">
        <v>59.57</v>
      </c>
      <c r="T29" t="n">
        <v>4805.88</v>
      </c>
      <c r="U29" t="n">
        <v>0.8100000000000001</v>
      </c>
      <c r="V29" t="n">
        <v>0.9</v>
      </c>
      <c r="W29" t="n">
        <v>6.82</v>
      </c>
      <c r="X29" t="n">
        <v>0.29</v>
      </c>
      <c r="Y29" t="n">
        <v>0.5</v>
      </c>
      <c r="Z29" t="n">
        <v>10</v>
      </c>
      <c r="AA29" t="n">
        <v>525.6551950246877</v>
      </c>
      <c r="AB29" t="n">
        <v>719.2246281032958</v>
      </c>
      <c r="AC29" t="n">
        <v>650.5828390352219</v>
      </c>
      <c r="AD29" t="n">
        <v>525655.1950246877</v>
      </c>
      <c r="AE29" t="n">
        <v>719224.6281032958</v>
      </c>
      <c r="AF29" t="n">
        <v>1.851557943566133e-06</v>
      </c>
      <c r="AG29" t="n">
        <v>16</v>
      </c>
      <c r="AH29" t="n">
        <v>650582.839035222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2.4504</v>
      </c>
      <c r="E30" t="n">
        <v>40.81</v>
      </c>
      <c r="F30" t="n">
        <v>38.42</v>
      </c>
      <c r="G30" t="n">
        <v>230.53</v>
      </c>
      <c r="H30" t="n">
        <v>3.15</v>
      </c>
      <c r="I30" t="n">
        <v>10</v>
      </c>
      <c r="J30" t="n">
        <v>163</v>
      </c>
      <c r="K30" t="n">
        <v>45</v>
      </c>
      <c r="L30" t="n">
        <v>29</v>
      </c>
      <c r="M30" t="n">
        <v>8</v>
      </c>
      <c r="N30" t="n">
        <v>29</v>
      </c>
      <c r="O30" t="n">
        <v>20336.78</v>
      </c>
      <c r="P30" t="n">
        <v>364</v>
      </c>
      <c r="Q30" t="n">
        <v>419.25</v>
      </c>
      <c r="R30" t="n">
        <v>72.73</v>
      </c>
      <c r="S30" t="n">
        <v>59.57</v>
      </c>
      <c r="T30" t="n">
        <v>4450.06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521.0269572761493</v>
      </c>
      <c r="AB30" t="n">
        <v>712.8920690323067</v>
      </c>
      <c r="AC30" t="n">
        <v>644.8546505141657</v>
      </c>
      <c r="AD30" t="n">
        <v>521026.9572761493</v>
      </c>
      <c r="AE30" t="n">
        <v>712892.0690323067</v>
      </c>
      <c r="AF30" t="n">
        <v>1.853903315864198e-06</v>
      </c>
      <c r="AG30" t="n">
        <v>16</v>
      </c>
      <c r="AH30" t="n">
        <v>644854.6505141656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2.4505</v>
      </c>
      <c r="E31" t="n">
        <v>40.81</v>
      </c>
      <c r="F31" t="n">
        <v>38.42</v>
      </c>
      <c r="G31" t="n">
        <v>230.53</v>
      </c>
      <c r="H31" t="n">
        <v>3.23</v>
      </c>
      <c r="I31" t="n">
        <v>10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364.7</v>
      </c>
      <c r="Q31" t="n">
        <v>419.24</v>
      </c>
      <c r="R31" t="n">
        <v>72.73</v>
      </c>
      <c r="S31" t="n">
        <v>59.57</v>
      </c>
      <c r="T31" t="n">
        <v>4450.35</v>
      </c>
      <c r="U31" t="n">
        <v>0.82</v>
      </c>
      <c r="V31" t="n">
        <v>0.9</v>
      </c>
      <c r="W31" t="n">
        <v>6.81</v>
      </c>
      <c r="X31" t="n">
        <v>0.26</v>
      </c>
      <c r="Y31" t="n">
        <v>0.5</v>
      </c>
      <c r="Z31" t="n">
        <v>10</v>
      </c>
      <c r="AA31" t="n">
        <v>521.7015714435636</v>
      </c>
      <c r="AB31" t="n">
        <v>713.8151058980395</v>
      </c>
      <c r="AC31" t="n">
        <v>645.6895940369233</v>
      </c>
      <c r="AD31" t="n">
        <v>521701.5714435636</v>
      </c>
      <c r="AE31" t="n">
        <v>713815.1058980395</v>
      </c>
      <c r="AF31" t="n">
        <v>1.853978973035104e-06</v>
      </c>
      <c r="AG31" t="n">
        <v>16</v>
      </c>
      <c r="AH31" t="n">
        <v>645689.5940369233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2.4501</v>
      </c>
      <c r="E32" t="n">
        <v>40.81</v>
      </c>
      <c r="F32" t="n">
        <v>38.43</v>
      </c>
      <c r="G32" t="n">
        <v>230.56</v>
      </c>
      <c r="H32" t="n">
        <v>3.31</v>
      </c>
      <c r="I32" t="n">
        <v>10</v>
      </c>
      <c r="J32" t="n">
        <v>165.87</v>
      </c>
      <c r="K32" t="n">
        <v>45</v>
      </c>
      <c r="L32" t="n">
        <v>31</v>
      </c>
      <c r="M32" t="n">
        <v>8</v>
      </c>
      <c r="N32" t="n">
        <v>29.87</v>
      </c>
      <c r="O32" t="n">
        <v>20691.03</v>
      </c>
      <c r="P32" t="n">
        <v>363.65</v>
      </c>
      <c r="Q32" t="n">
        <v>419.23</v>
      </c>
      <c r="R32" t="n">
        <v>72.87</v>
      </c>
      <c r="S32" t="n">
        <v>59.57</v>
      </c>
      <c r="T32" t="n">
        <v>4521.26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520.7406891120156</v>
      </c>
      <c r="AB32" t="n">
        <v>712.500384300879</v>
      </c>
      <c r="AC32" t="n">
        <v>644.5003476237723</v>
      </c>
      <c r="AD32" t="n">
        <v>520740.6891120156</v>
      </c>
      <c r="AE32" t="n">
        <v>712500.384300879</v>
      </c>
      <c r="AF32" t="n">
        <v>1.853676344351482e-06</v>
      </c>
      <c r="AG32" t="n">
        <v>16</v>
      </c>
      <c r="AH32" t="n">
        <v>644500.3476237723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2.4538</v>
      </c>
      <c r="E33" t="n">
        <v>40.75</v>
      </c>
      <c r="F33" t="n">
        <v>38.39</v>
      </c>
      <c r="G33" t="n">
        <v>255.94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7</v>
      </c>
      <c r="N33" t="n">
        <v>30.31</v>
      </c>
      <c r="O33" t="n">
        <v>20869.05</v>
      </c>
      <c r="P33" t="n">
        <v>357.83</v>
      </c>
      <c r="Q33" t="n">
        <v>419.23</v>
      </c>
      <c r="R33" t="n">
        <v>71.68000000000001</v>
      </c>
      <c r="S33" t="n">
        <v>59.57</v>
      </c>
      <c r="T33" t="n">
        <v>3931.01</v>
      </c>
      <c r="U33" t="n">
        <v>0.83</v>
      </c>
      <c r="V33" t="n">
        <v>0.9</v>
      </c>
      <c r="W33" t="n">
        <v>6.81</v>
      </c>
      <c r="X33" t="n">
        <v>0.23</v>
      </c>
      <c r="Y33" t="n">
        <v>0.5</v>
      </c>
      <c r="Z33" t="n">
        <v>10</v>
      </c>
      <c r="AA33" t="n">
        <v>514.3612642812287</v>
      </c>
      <c r="AB33" t="n">
        <v>703.771773807036</v>
      </c>
      <c r="AC33" t="n">
        <v>636.6047834647799</v>
      </c>
      <c r="AD33" t="n">
        <v>514361.2642812288</v>
      </c>
      <c r="AE33" t="n">
        <v>703771.773807036</v>
      </c>
      <c r="AF33" t="n">
        <v>1.85647565967498e-06</v>
      </c>
      <c r="AG33" t="n">
        <v>16</v>
      </c>
      <c r="AH33" t="n">
        <v>636604.7834647798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2.4539</v>
      </c>
      <c r="E34" t="n">
        <v>40.75</v>
      </c>
      <c r="F34" t="n">
        <v>38.39</v>
      </c>
      <c r="G34" t="n">
        <v>255.93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7</v>
      </c>
      <c r="N34" t="n">
        <v>30.76</v>
      </c>
      <c r="O34" t="n">
        <v>21047.68</v>
      </c>
      <c r="P34" t="n">
        <v>360.35</v>
      </c>
      <c r="Q34" t="n">
        <v>419.23</v>
      </c>
      <c r="R34" t="n">
        <v>71.7</v>
      </c>
      <c r="S34" t="n">
        <v>59.57</v>
      </c>
      <c r="T34" t="n">
        <v>3942.57</v>
      </c>
      <c r="U34" t="n">
        <v>0.83</v>
      </c>
      <c r="V34" t="n">
        <v>0.9</v>
      </c>
      <c r="W34" t="n">
        <v>6.81</v>
      </c>
      <c r="X34" t="n">
        <v>0.23</v>
      </c>
      <c r="Y34" t="n">
        <v>0.5</v>
      </c>
      <c r="Z34" t="n">
        <v>10</v>
      </c>
      <c r="AA34" t="n">
        <v>516.8290699803832</v>
      </c>
      <c r="AB34" t="n">
        <v>707.1483344365226</v>
      </c>
      <c r="AC34" t="n">
        <v>639.659089886821</v>
      </c>
      <c r="AD34" t="n">
        <v>516829.0699803832</v>
      </c>
      <c r="AE34" t="n">
        <v>707148.3344365227</v>
      </c>
      <c r="AF34" t="n">
        <v>1.856551316845885e-06</v>
      </c>
      <c r="AG34" t="n">
        <v>16</v>
      </c>
      <c r="AH34" t="n">
        <v>639659.089886821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2.4534</v>
      </c>
      <c r="E35" t="n">
        <v>40.76</v>
      </c>
      <c r="F35" t="n">
        <v>38.4</v>
      </c>
      <c r="G35" t="n">
        <v>255.99</v>
      </c>
      <c r="H35" t="n">
        <v>3.54</v>
      </c>
      <c r="I35" t="n">
        <v>9</v>
      </c>
      <c r="J35" t="n">
        <v>170.21</v>
      </c>
      <c r="K35" t="n">
        <v>45</v>
      </c>
      <c r="L35" t="n">
        <v>34</v>
      </c>
      <c r="M35" t="n">
        <v>6</v>
      </c>
      <c r="N35" t="n">
        <v>31.22</v>
      </c>
      <c r="O35" t="n">
        <v>21226.92</v>
      </c>
      <c r="P35" t="n">
        <v>360.87</v>
      </c>
      <c r="Q35" t="n">
        <v>419.23</v>
      </c>
      <c r="R35" t="n">
        <v>71.95</v>
      </c>
      <c r="S35" t="n">
        <v>59.57</v>
      </c>
      <c r="T35" t="n">
        <v>4064.07</v>
      </c>
      <c r="U35" t="n">
        <v>0.83</v>
      </c>
      <c r="V35" t="n">
        <v>0.9</v>
      </c>
      <c r="W35" t="n">
        <v>6.81</v>
      </c>
      <c r="X35" t="n">
        <v>0.24</v>
      </c>
      <c r="Y35" t="n">
        <v>0.5</v>
      </c>
      <c r="Z35" t="n">
        <v>10</v>
      </c>
      <c r="AA35" t="n">
        <v>517.4325439042882</v>
      </c>
      <c r="AB35" t="n">
        <v>707.9740340826</v>
      </c>
      <c r="AC35" t="n">
        <v>640.4059859175535</v>
      </c>
      <c r="AD35" t="n">
        <v>517432.5439042882</v>
      </c>
      <c r="AE35" t="n">
        <v>707974.0340826</v>
      </c>
      <c r="AF35" t="n">
        <v>1.856173030991358e-06</v>
      </c>
      <c r="AG35" t="n">
        <v>16</v>
      </c>
      <c r="AH35" t="n">
        <v>640405.9859175535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2.4535</v>
      </c>
      <c r="E36" t="n">
        <v>40.76</v>
      </c>
      <c r="F36" t="n">
        <v>38.4</v>
      </c>
      <c r="G36" t="n">
        <v>255.97</v>
      </c>
      <c r="H36" t="n">
        <v>3.61</v>
      </c>
      <c r="I36" t="n">
        <v>9</v>
      </c>
      <c r="J36" t="n">
        <v>171.67</v>
      </c>
      <c r="K36" t="n">
        <v>45</v>
      </c>
      <c r="L36" t="n">
        <v>35</v>
      </c>
      <c r="M36" t="n">
        <v>6</v>
      </c>
      <c r="N36" t="n">
        <v>31.67</v>
      </c>
      <c r="O36" t="n">
        <v>21406.78</v>
      </c>
      <c r="P36" t="n">
        <v>359.41</v>
      </c>
      <c r="Q36" t="n">
        <v>419.24</v>
      </c>
      <c r="R36" t="n">
        <v>71.91</v>
      </c>
      <c r="S36" t="n">
        <v>59.57</v>
      </c>
      <c r="T36" t="n">
        <v>4046</v>
      </c>
      <c r="U36" t="n">
        <v>0.83</v>
      </c>
      <c r="V36" t="n">
        <v>0.9</v>
      </c>
      <c r="W36" t="n">
        <v>6.81</v>
      </c>
      <c r="X36" t="n">
        <v>0.23</v>
      </c>
      <c r="Y36" t="n">
        <v>0.5</v>
      </c>
      <c r="Z36" t="n">
        <v>10</v>
      </c>
      <c r="AA36" t="n">
        <v>515.977162300174</v>
      </c>
      <c r="AB36" t="n">
        <v>705.9827167649462</v>
      </c>
      <c r="AC36" t="n">
        <v>638.6047171298651</v>
      </c>
      <c r="AD36" t="n">
        <v>515977.162300174</v>
      </c>
      <c r="AE36" t="n">
        <v>705982.7167649462</v>
      </c>
      <c r="AF36" t="n">
        <v>1.856248688162263e-06</v>
      </c>
      <c r="AG36" t="n">
        <v>16</v>
      </c>
      <c r="AH36" t="n">
        <v>638604.7171298651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2.4535</v>
      </c>
      <c r="E37" t="n">
        <v>40.76</v>
      </c>
      <c r="F37" t="n">
        <v>38.4</v>
      </c>
      <c r="G37" t="n">
        <v>255.98</v>
      </c>
      <c r="H37" t="n">
        <v>3.69</v>
      </c>
      <c r="I37" t="n">
        <v>9</v>
      </c>
      <c r="J37" t="n">
        <v>173.13</v>
      </c>
      <c r="K37" t="n">
        <v>45</v>
      </c>
      <c r="L37" t="n">
        <v>36</v>
      </c>
      <c r="M37" t="n">
        <v>5</v>
      </c>
      <c r="N37" t="n">
        <v>32.14</v>
      </c>
      <c r="O37" t="n">
        <v>21587.26</v>
      </c>
      <c r="P37" t="n">
        <v>357.42</v>
      </c>
      <c r="Q37" t="n">
        <v>419.23</v>
      </c>
      <c r="R37" t="n">
        <v>71.94</v>
      </c>
      <c r="S37" t="n">
        <v>59.57</v>
      </c>
      <c r="T37" t="n">
        <v>4058.01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514.0154300721555</v>
      </c>
      <c r="AB37" t="n">
        <v>703.2985881850534</v>
      </c>
      <c r="AC37" t="n">
        <v>636.1767580144391</v>
      </c>
      <c r="AD37" t="n">
        <v>514015.4300721555</v>
      </c>
      <c r="AE37" t="n">
        <v>703298.5881850534</v>
      </c>
      <c r="AF37" t="n">
        <v>1.856248688162263e-06</v>
      </c>
      <c r="AG37" t="n">
        <v>16</v>
      </c>
      <c r="AH37" t="n">
        <v>636176.7580144391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2.4531</v>
      </c>
      <c r="E38" t="n">
        <v>40.77</v>
      </c>
      <c r="F38" t="n">
        <v>38.4</v>
      </c>
      <c r="G38" t="n">
        <v>256.02</v>
      </c>
      <c r="H38" t="n">
        <v>3.76</v>
      </c>
      <c r="I38" t="n">
        <v>9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357.45</v>
      </c>
      <c r="Q38" t="n">
        <v>419.23</v>
      </c>
      <c r="R38" t="n">
        <v>71.84</v>
      </c>
      <c r="S38" t="n">
        <v>59.57</v>
      </c>
      <c r="T38" t="n">
        <v>4011.85</v>
      </c>
      <c r="U38" t="n">
        <v>0.83</v>
      </c>
      <c r="V38" t="n">
        <v>0.9</v>
      </c>
      <c r="W38" t="n">
        <v>6.82</v>
      </c>
      <c r="X38" t="n">
        <v>0.24</v>
      </c>
      <c r="Y38" t="n">
        <v>0.5</v>
      </c>
      <c r="Z38" t="n">
        <v>10</v>
      </c>
      <c r="AA38" t="n">
        <v>514.1089451645822</v>
      </c>
      <c r="AB38" t="n">
        <v>703.4265396601062</v>
      </c>
      <c r="AC38" t="n">
        <v>636.292497980294</v>
      </c>
      <c r="AD38" t="n">
        <v>514108.9451645822</v>
      </c>
      <c r="AE38" t="n">
        <v>703426.5396601062</v>
      </c>
      <c r="AF38" t="n">
        <v>1.855946059478642e-06</v>
      </c>
      <c r="AG38" t="n">
        <v>16</v>
      </c>
      <c r="AH38" t="n">
        <v>636292.4979802941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2.4564</v>
      </c>
      <c r="E39" t="n">
        <v>40.71</v>
      </c>
      <c r="F39" t="n">
        <v>38.37</v>
      </c>
      <c r="G39" t="n">
        <v>287.79</v>
      </c>
      <c r="H39" t="n">
        <v>3.83</v>
      </c>
      <c r="I39" t="n">
        <v>8</v>
      </c>
      <c r="J39" t="n">
        <v>176.08</v>
      </c>
      <c r="K39" t="n">
        <v>45</v>
      </c>
      <c r="L39" t="n">
        <v>38</v>
      </c>
      <c r="M39" t="n">
        <v>1</v>
      </c>
      <c r="N39" t="n">
        <v>33.08</v>
      </c>
      <c r="O39" t="n">
        <v>21950.14</v>
      </c>
      <c r="P39" t="n">
        <v>358.67</v>
      </c>
      <c r="Q39" t="n">
        <v>419.25</v>
      </c>
      <c r="R39" t="n">
        <v>70.81</v>
      </c>
      <c r="S39" t="n">
        <v>59.57</v>
      </c>
      <c r="T39" t="n">
        <v>3502.36</v>
      </c>
      <c r="U39" t="n">
        <v>0.84</v>
      </c>
      <c r="V39" t="n">
        <v>0.9</v>
      </c>
      <c r="W39" t="n">
        <v>6.82</v>
      </c>
      <c r="X39" t="n">
        <v>0.21</v>
      </c>
      <c r="Y39" t="n">
        <v>0.5</v>
      </c>
      <c r="Z39" t="n">
        <v>10</v>
      </c>
      <c r="AA39" t="n">
        <v>514.7522745532463</v>
      </c>
      <c r="AB39" t="n">
        <v>704.306771311366</v>
      </c>
      <c r="AC39" t="n">
        <v>637.0887215581704</v>
      </c>
      <c r="AD39" t="n">
        <v>514752.2745532462</v>
      </c>
      <c r="AE39" t="n">
        <v>704306.771311366</v>
      </c>
      <c r="AF39" t="n">
        <v>1.858442746118518e-06</v>
      </c>
      <c r="AG39" t="n">
        <v>16</v>
      </c>
      <c r="AH39" t="n">
        <v>637088.7215581704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2.4563</v>
      </c>
      <c r="E40" t="n">
        <v>40.71</v>
      </c>
      <c r="F40" t="n">
        <v>38.38</v>
      </c>
      <c r="G40" t="n">
        <v>287.81</v>
      </c>
      <c r="H40" t="n">
        <v>3.9</v>
      </c>
      <c r="I40" t="n">
        <v>8</v>
      </c>
      <c r="J40" t="n">
        <v>177.56</v>
      </c>
      <c r="K40" t="n">
        <v>45</v>
      </c>
      <c r="L40" t="n">
        <v>39</v>
      </c>
      <c r="M40" t="n">
        <v>0</v>
      </c>
      <c r="N40" t="n">
        <v>33.56</v>
      </c>
      <c r="O40" t="n">
        <v>22132.55</v>
      </c>
      <c r="P40" t="n">
        <v>361.42</v>
      </c>
      <c r="Q40" t="n">
        <v>419.23</v>
      </c>
      <c r="R40" t="n">
        <v>70.87</v>
      </c>
      <c r="S40" t="n">
        <v>59.57</v>
      </c>
      <c r="T40" t="n">
        <v>3529.89</v>
      </c>
      <c r="U40" t="n">
        <v>0.84</v>
      </c>
      <c r="V40" t="n">
        <v>0.9</v>
      </c>
      <c r="W40" t="n">
        <v>6.82</v>
      </c>
      <c r="X40" t="n">
        <v>0.21</v>
      </c>
      <c r="Y40" t="n">
        <v>0.5</v>
      </c>
      <c r="Z40" t="n">
        <v>10</v>
      </c>
      <c r="AA40" t="n">
        <v>517.4864572530995</v>
      </c>
      <c r="AB40" t="n">
        <v>708.0478007049328</v>
      </c>
      <c r="AC40" t="n">
        <v>640.4727123569829</v>
      </c>
      <c r="AD40" t="n">
        <v>517486.4572530995</v>
      </c>
      <c r="AE40" t="n">
        <v>708047.8007049328</v>
      </c>
      <c r="AF40" t="n">
        <v>1.858367088947613e-06</v>
      </c>
      <c r="AG40" t="n">
        <v>16</v>
      </c>
      <c r="AH40" t="n">
        <v>640472.7123569829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2024-09-25T21:26:57Z</dcterms:created>
  <dcterms:modified xmlns:dcterms="http://purl.org/dc/terms/" xmlns:xsi="http://www.w3.org/2001/XMLSchema-instance" xsi:type="dcterms:W3CDTF">2024-09-25T21:26:57Z</dcterms:modified>
</cp:coreProperties>
</file>